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ditibindlish/Downloads/Challenge 1_Instructions/"/>
    </mc:Choice>
  </mc:AlternateContent>
  <xr:revisionPtr revIDLastSave="0" documentId="13_ncr:1_{C0E8F478-654E-6243-BBD6-45A030AD687D}" xr6:coauthVersionLast="47" xr6:coauthVersionMax="47" xr10:uidLastSave="{00000000-0000-0000-0000-000000000000}"/>
  <bookViews>
    <workbookView xWindow="0" yWindow="500" windowWidth="28800" windowHeight="16300" activeTab="5" xr2:uid="{00000000-000D-0000-FFFF-FFFF00000000}"/>
  </bookViews>
  <sheets>
    <sheet name="SubcagtegoryStats" sheetId="4" r:id="rId1"/>
    <sheet name="CategoryStats" sheetId="5" r:id="rId2"/>
    <sheet name="LaunchDateOutcomes" sheetId="6" r:id="rId3"/>
    <sheet name="GoalOutcomes" sheetId="2" r:id="rId4"/>
    <sheet name="SummaryTable" sheetId="7" r:id="rId5"/>
    <sheet name="Crowdfunding" sheetId="1" r:id="rId6"/>
  </sheets>
  <definedNames>
    <definedName name="_xlnm._FilterDatabase" localSheetId="5">Crowdfunding!$A$1:$T$1001</definedName>
    <definedName name="_xlnm._FilterDatabase" localSheetId="4" hidden="1">SummaryTable!$F$1:$H$365</definedName>
    <definedName name="_xlchart.v1.0" hidden="1">SummaryTable!$C$2:$C$566</definedName>
    <definedName name="_xlchart.v1.1" hidden="1">SummaryTable!$G$2:$G$365</definedName>
  </definedNames>
  <calcPr calcId="191029"/>
  <pivotCaches>
    <pivotCache cacheId="3" r:id="rId7"/>
    <pivotCache cacheId="4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7" l="1"/>
  <c r="V2" i="7"/>
  <c r="S3" i="7"/>
  <c r="R3" i="7"/>
  <c r="U2" i="7"/>
  <c r="T2" i="7"/>
  <c r="S2" i="7"/>
  <c r="R2" i="7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J6" i="4"/>
  <c r="I6" i="4"/>
  <c r="H6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I7" i="5"/>
  <c r="I8" i="5"/>
  <c r="I9" i="5"/>
  <c r="I10" i="5"/>
  <c r="I11" i="5"/>
  <c r="I12" i="5"/>
  <c r="I13" i="5"/>
  <c r="I14" i="5"/>
  <c r="I15" i="5"/>
  <c r="I6" i="5"/>
  <c r="H7" i="5"/>
  <c r="H8" i="5"/>
  <c r="H9" i="5"/>
  <c r="H10" i="5"/>
  <c r="H11" i="5"/>
  <c r="H12" i="5"/>
  <c r="H13" i="5"/>
  <c r="H14" i="5"/>
  <c r="H15" i="5"/>
  <c r="H6" i="5"/>
  <c r="G7" i="5"/>
  <c r="G8" i="5"/>
  <c r="G9" i="5"/>
  <c r="G10" i="5"/>
  <c r="G11" i="5"/>
  <c r="G12" i="5"/>
  <c r="G13" i="5"/>
  <c r="G14" i="5"/>
  <c r="G15" i="5"/>
  <c r="G6" i="5"/>
  <c r="H26" i="7"/>
  <c r="H3" i="7"/>
  <c r="H282" i="7"/>
  <c r="H329" i="7"/>
  <c r="H349" i="7"/>
  <c r="H125" i="7"/>
  <c r="H225" i="7"/>
  <c r="H122" i="7"/>
  <c r="H362" i="7"/>
  <c r="H271" i="7"/>
  <c r="H119" i="7"/>
  <c r="H285" i="7"/>
  <c r="H30" i="7"/>
  <c r="H312" i="7"/>
  <c r="H279" i="7"/>
  <c r="H17" i="7"/>
  <c r="H203" i="7"/>
  <c r="H124" i="7"/>
  <c r="H333" i="7"/>
  <c r="H100" i="7"/>
  <c r="H180" i="7"/>
  <c r="H35" i="7"/>
  <c r="H63" i="7"/>
  <c r="H128" i="7"/>
  <c r="Q2" i="7"/>
  <c r="Q3" i="7"/>
  <c r="H102" i="7" s="1"/>
  <c r="P3" i="7"/>
  <c r="O3" i="7"/>
  <c r="N3" i="7"/>
  <c r="M3" i="7"/>
  <c r="L3" i="7"/>
  <c r="H61" i="7" s="1"/>
  <c r="P2" i="7"/>
  <c r="O2" i="7"/>
  <c r="N2" i="7"/>
  <c r="M2" i="7"/>
  <c r="L2" i="7"/>
  <c r="D88" i="7" s="1"/>
  <c r="C5" i="2"/>
  <c r="C4" i="2"/>
  <c r="C6" i="2"/>
  <c r="C7" i="2"/>
  <c r="C8" i="2"/>
  <c r="C9" i="2"/>
  <c r="C10" i="2"/>
  <c r="C11" i="2"/>
  <c r="C12" i="2"/>
  <c r="C13" i="2"/>
  <c r="C14" i="2"/>
  <c r="C27" i="2" s="1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D27" i="2" s="1"/>
  <c r="E14" i="2"/>
  <c r="E27" i="2" s="1"/>
  <c r="D4" i="2"/>
  <c r="E4" i="2"/>
  <c r="D3" i="2"/>
  <c r="D16" i="2" s="1"/>
  <c r="E3" i="2"/>
  <c r="E16" i="2" s="1"/>
  <c r="C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7" l="1"/>
  <c r="U3" i="7" s="1"/>
  <c r="H105" i="7"/>
  <c r="H275" i="7"/>
  <c r="H41" i="7"/>
  <c r="H11" i="7"/>
  <c r="H233" i="7"/>
  <c r="H82" i="7"/>
  <c r="H230" i="7"/>
  <c r="H346" i="7"/>
  <c r="H24" i="7"/>
  <c r="H28" i="7"/>
  <c r="H354" i="7"/>
  <c r="H165" i="7"/>
  <c r="H96" i="7"/>
  <c r="H62" i="7"/>
  <c r="H302" i="7"/>
  <c r="H296" i="7"/>
  <c r="H262" i="7"/>
  <c r="H89" i="7"/>
  <c r="H115" i="7"/>
  <c r="H317" i="7"/>
  <c r="H242" i="7"/>
  <c r="H127" i="7"/>
  <c r="H255" i="7"/>
  <c r="H209" i="7"/>
  <c r="H91" i="7"/>
  <c r="H47" i="7"/>
  <c r="H243" i="7"/>
  <c r="H87" i="7"/>
  <c r="H138" i="7"/>
  <c r="H308" i="7"/>
  <c r="H264" i="7"/>
  <c r="H16" i="7"/>
  <c r="H321" i="7"/>
  <c r="H152" i="7"/>
  <c r="H361" i="7"/>
  <c r="H36" i="7"/>
  <c r="H351" i="7"/>
  <c r="H126" i="7"/>
  <c r="H161" i="7"/>
  <c r="H252" i="7"/>
  <c r="H348" i="7"/>
  <c r="H27" i="7"/>
  <c r="H196" i="7"/>
  <c r="H339" i="7"/>
  <c r="H320" i="7"/>
  <c r="H95" i="7"/>
  <c r="H164" i="7"/>
  <c r="H316" i="7"/>
  <c r="H292" i="7"/>
  <c r="H190" i="7"/>
  <c r="H10" i="7"/>
  <c r="H310" i="7"/>
  <c r="H153" i="7"/>
  <c r="H79" i="7"/>
  <c r="H286" i="7"/>
  <c r="H244" i="7"/>
  <c r="H289" i="7"/>
  <c r="H7" i="7"/>
  <c r="H85" i="7"/>
  <c r="H66" i="7"/>
  <c r="H364" i="7"/>
  <c r="H273" i="7"/>
  <c r="H5" i="7"/>
  <c r="H325" i="7"/>
  <c r="H4" i="7"/>
  <c r="H214" i="7"/>
  <c r="H167" i="7"/>
  <c r="H183" i="7"/>
  <c r="H326" i="7"/>
  <c r="H43" i="7"/>
  <c r="H19" i="7"/>
  <c r="H33" i="7"/>
  <c r="H77" i="7"/>
  <c r="H106" i="7"/>
  <c r="H150" i="7"/>
  <c r="H343" i="7"/>
  <c r="H84" i="7"/>
  <c r="H260" i="7"/>
  <c r="H327" i="7"/>
  <c r="H146" i="7"/>
  <c r="H245" i="7"/>
  <c r="H226" i="7"/>
  <c r="H259" i="7"/>
  <c r="H172" i="7"/>
  <c r="H86" i="7"/>
  <c r="H208" i="7"/>
  <c r="H154" i="7"/>
  <c r="H234" i="7"/>
  <c r="H254" i="7"/>
  <c r="H182" i="7"/>
  <c r="H303" i="7"/>
  <c r="H158" i="7"/>
  <c r="H238" i="7"/>
  <c r="H322" i="7"/>
  <c r="H65" i="7"/>
  <c r="H287" i="7"/>
  <c r="H236" i="7"/>
  <c r="H49" i="7"/>
  <c r="H221" i="7"/>
  <c r="H198" i="7"/>
  <c r="H39" i="7"/>
  <c r="H342" i="7"/>
  <c r="H34" i="7"/>
  <c r="H284" i="7"/>
  <c r="H22" i="7"/>
  <c r="H318" i="7"/>
  <c r="H261" i="7"/>
  <c r="H306" i="7"/>
  <c r="H32" i="7"/>
  <c r="H107" i="7"/>
  <c r="H113" i="7"/>
  <c r="H360" i="7"/>
  <c r="H114" i="7"/>
  <c r="H227" i="7"/>
  <c r="H94" i="7"/>
  <c r="H307" i="7"/>
  <c r="H309" i="7"/>
  <c r="H18" i="7"/>
  <c r="H88" i="7"/>
  <c r="H76" i="7"/>
  <c r="H31" i="7"/>
  <c r="H50" i="7"/>
  <c r="H37" i="7"/>
  <c r="H149" i="7"/>
  <c r="H297" i="7"/>
  <c r="H359" i="7"/>
  <c r="H168" i="7"/>
  <c r="H305" i="7"/>
  <c r="H315" i="7"/>
  <c r="H90" i="7"/>
  <c r="H109" i="7"/>
  <c r="H365" i="7"/>
  <c r="H311" i="7"/>
  <c r="H188" i="7"/>
  <c r="H300" i="7"/>
  <c r="H75" i="7"/>
  <c r="H269" i="7"/>
  <c r="H363" i="7"/>
  <c r="H202" i="7"/>
  <c r="H241" i="7"/>
  <c r="H358" i="7"/>
  <c r="H299" i="7"/>
  <c r="H73" i="7"/>
  <c r="H9" i="7"/>
  <c r="H194" i="7"/>
  <c r="H314" i="7"/>
  <c r="H48" i="7"/>
  <c r="H207" i="7"/>
  <c r="H53" i="7"/>
  <c r="H131" i="7"/>
  <c r="H6" i="7"/>
  <c r="H356" i="7"/>
  <c r="H265" i="7"/>
  <c r="H92" i="7"/>
  <c r="H163" i="7"/>
  <c r="H69" i="7"/>
  <c r="H2" i="7"/>
  <c r="H145" i="7"/>
  <c r="H192" i="7"/>
  <c r="H136" i="7"/>
  <c r="H217" i="7"/>
  <c r="H70" i="7"/>
  <c r="H118" i="7"/>
  <c r="H83" i="7"/>
  <c r="H266" i="7"/>
  <c r="H25" i="7"/>
  <c r="H357" i="7"/>
  <c r="H46" i="7"/>
  <c r="H337" i="7"/>
  <c r="H288" i="7"/>
  <c r="H162" i="7"/>
  <c r="H14" i="7"/>
  <c r="H130" i="7"/>
  <c r="H13" i="7"/>
  <c r="H204" i="7"/>
  <c r="H330" i="7"/>
  <c r="H237" i="7"/>
  <c r="H123" i="7"/>
  <c r="H54" i="7"/>
  <c r="H112" i="7"/>
  <c r="H253" i="7"/>
  <c r="H12" i="7"/>
  <c r="H156" i="7"/>
  <c r="H267" i="7"/>
  <c r="H239" i="7"/>
  <c r="H341" i="7"/>
  <c r="H64" i="7"/>
  <c r="H81" i="7"/>
  <c r="H178" i="7"/>
  <c r="H108" i="7"/>
  <c r="H71" i="7"/>
  <c r="H171" i="7"/>
  <c r="H290" i="7"/>
  <c r="H170" i="7"/>
  <c r="H159" i="7"/>
  <c r="H293" i="7"/>
  <c r="H229" i="7"/>
  <c r="H140" i="7"/>
  <c r="H176" i="7"/>
  <c r="H21" i="7"/>
  <c r="H345" i="7"/>
  <c r="H235" i="7"/>
  <c r="H268" i="7"/>
  <c r="H278" i="7"/>
  <c r="H151" i="7"/>
  <c r="H110" i="7"/>
  <c r="H177" i="7"/>
  <c r="H134" i="7"/>
  <c r="H169" i="7"/>
  <c r="H340" i="7"/>
  <c r="H23" i="7"/>
  <c r="H246" i="7"/>
  <c r="H213" i="7"/>
  <c r="H157" i="7"/>
  <c r="H324" i="7"/>
  <c r="H193" i="7"/>
  <c r="H256" i="7"/>
  <c r="H347" i="7"/>
  <c r="H155" i="7"/>
  <c r="H101" i="7"/>
  <c r="H68" i="7"/>
  <c r="H147" i="7"/>
  <c r="H335" i="7"/>
  <c r="H232" i="7"/>
  <c r="H56" i="7"/>
  <c r="H45" i="7"/>
  <c r="H257" i="7"/>
  <c r="H206" i="7"/>
  <c r="H240" i="7"/>
  <c r="H298" i="7"/>
  <c r="H144" i="7"/>
  <c r="H231" i="7"/>
  <c r="H191" i="7"/>
  <c r="H74" i="7"/>
  <c r="H173" i="7"/>
  <c r="H338" i="7"/>
  <c r="H8" i="7"/>
  <c r="H200" i="7"/>
  <c r="H129" i="7"/>
  <c r="H197" i="7"/>
  <c r="H143" i="7"/>
  <c r="H184" i="7"/>
  <c r="H355" i="7"/>
  <c r="H319" i="7"/>
  <c r="H344" i="7"/>
  <c r="H38" i="7"/>
  <c r="H51" i="7"/>
  <c r="H181" i="7"/>
  <c r="H137" i="7"/>
  <c r="H58" i="7"/>
  <c r="H135" i="7"/>
  <c r="H199" i="7"/>
  <c r="H78" i="7"/>
  <c r="H189" i="7"/>
  <c r="H328" i="7"/>
  <c r="H55" i="7"/>
  <c r="H104" i="7"/>
  <c r="H223" i="7"/>
  <c r="H42" i="7"/>
  <c r="H15" i="7"/>
  <c r="H352" i="7"/>
  <c r="H272" i="7"/>
  <c r="H52" i="7"/>
  <c r="H175" i="7"/>
  <c r="H210" i="7"/>
  <c r="H139" i="7"/>
  <c r="H295" i="7"/>
  <c r="H313" i="7"/>
  <c r="H212" i="7"/>
  <c r="H121" i="7"/>
  <c r="H258" i="7"/>
  <c r="H249" i="7"/>
  <c r="H211" i="7"/>
  <c r="H186" i="7"/>
  <c r="H353" i="7"/>
  <c r="H132" i="7"/>
  <c r="H60" i="7"/>
  <c r="H277" i="7"/>
  <c r="H141" i="7"/>
  <c r="H44" i="7"/>
  <c r="H93" i="7"/>
  <c r="H195" i="7"/>
  <c r="H99" i="7"/>
  <c r="H323" i="7"/>
  <c r="H219" i="7"/>
  <c r="H215" i="7"/>
  <c r="H72" i="7"/>
  <c r="H185" i="7"/>
  <c r="H228" i="7"/>
  <c r="H294" i="7"/>
  <c r="H187" i="7"/>
  <c r="H251" i="7"/>
  <c r="H111" i="7"/>
  <c r="H281" i="7"/>
  <c r="H224" i="7"/>
  <c r="H20" i="7"/>
  <c r="H57" i="7"/>
  <c r="H247" i="7"/>
  <c r="H332" i="7"/>
  <c r="H248" i="7"/>
  <c r="H59" i="7"/>
  <c r="H133" i="7"/>
  <c r="H283" i="7"/>
  <c r="H216" i="7"/>
  <c r="H301" i="7"/>
  <c r="H116" i="7"/>
  <c r="H179" i="7"/>
  <c r="H148" i="7"/>
  <c r="H350" i="7"/>
  <c r="H270" i="7"/>
  <c r="H205" i="7"/>
  <c r="H222" i="7"/>
  <c r="H166" i="7"/>
  <c r="H220" i="7"/>
  <c r="H29" i="7"/>
  <c r="H331" i="7"/>
  <c r="H250" i="7"/>
  <c r="H174" i="7"/>
  <c r="H80" i="7"/>
  <c r="H336" i="7"/>
  <c r="H98" i="7"/>
  <c r="H103" i="7"/>
  <c r="H97" i="7"/>
  <c r="H201" i="7"/>
  <c r="H67" i="7"/>
  <c r="H276" i="7"/>
  <c r="H334" i="7"/>
  <c r="H40" i="7"/>
  <c r="H117" i="7"/>
  <c r="H218" i="7"/>
  <c r="H160" i="7"/>
  <c r="H274" i="7"/>
  <c r="H304" i="7"/>
  <c r="H291" i="7"/>
  <c r="H120" i="7"/>
  <c r="H280" i="7"/>
  <c r="H142" i="7"/>
  <c r="H263" i="7"/>
  <c r="D475" i="7"/>
  <c r="D410" i="7"/>
  <c r="D443" i="7"/>
  <c r="D47" i="7"/>
  <c r="D468" i="7"/>
  <c r="D489" i="7"/>
  <c r="D267" i="7"/>
  <c r="D250" i="7"/>
  <c r="D500" i="7"/>
  <c r="D533" i="7"/>
  <c r="D383" i="7"/>
  <c r="D428" i="7"/>
  <c r="D228" i="7"/>
  <c r="D478" i="7"/>
  <c r="D520" i="7"/>
  <c r="D127" i="7"/>
  <c r="D218" i="7"/>
  <c r="D280" i="7"/>
  <c r="D350" i="7"/>
  <c r="D130" i="7"/>
  <c r="D248" i="7"/>
  <c r="D460" i="7"/>
  <c r="D121" i="7"/>
  <c r="D33" i="7"/>
  <c r="D422" i="7"/>
  <c r="D525" i="7"/>
  <c r="D85" i="7"/>
  <c r="D321" i="7"/>
  <c r="D487" i="7"/>
  <c r="D484" i="7"/>
  <c r="D529" i="7"/>
  <c r="D541" i="7"/>
  <c r="D164" i="7"/>
  <c r="D412" i="7"/>
  <c r="D5" i="7"/>
  <c r="D258" i="7"/>
  <c r="D497" i="7"/>
  <c r="D271" i="7"/>
  <c r="D477" i="7"/>
  <c r="D353" i="7"/>
  <c r="D82" i="7"/>
  <c r="D49" i="7"/>
  <c r="D445" i="7"/>
  <c r="D261" i="7"/>
  <c r="D290" i="7"/>
  <c r="D260" i="7"/>
  <c r="D491" i="7"/>
  <c r="D555" i="7"/>
  <c r="D352" i="7"/>
  <c r="D377" i="7"/>
  <c r="D15" i="7"/>
  <c r="D256" i="7"/>
  <c r="D308" i="7"/>
  <c r="D363" i="7"/>
  <c r="D111" i="7"/>
  <c r="D550" i="7"/>
  <c r="D391" i="7"/>
  <c r="D14" i="7"/>
  <c r="D206" i="7"/>
  <c r="D403" i="7"/>
  <c r="D71" i="7"/>
  <c r="D31" i="7"/>
  <c r="D187" i="7"/>
  <c r="D4" i="7"/>
  <c r="D244" i="7"/>
  <c r="D38" i="7"/>
  <c r="D295" i="7"/>
  <c r="D74" i="7"/>
  <c r="D2" i="7"/>
  <c r="D219" i="7"/>
  <c r="D303" i="7"/>
  <c r="D156" i="7"/>
  <c r="D78" i="7"/>
  <c r="D326" i="7"/>
  <c r="D439" i="7"/>
  <c r="D185" i="7"/>
  <c r="D337" i="7"/>
  <c r="D318" i="7"/>
  <c r="D229" i="7"/>
  <c r="D22" i="7"/>
  <c r="D195" i="7"/>
  <c r="D513" i="7"/>
  <c r="D154" i="7"/>
  <c r="D426" i="7"/>
  <c r="D294" i="7"/>
  <c r="D306" i="7"/>
  <c r="D254" i="7"/>
  <c r="D225" i="7"/>
  <c r="D191" i="7"/>
  <c r="D532" i="7"/>
  <c r="D148" i="7"/>
  <c r="D126" i="7"/>
  <c r="D97" i="7"/>
  <c r="D474" i="7"/>
  <c r="D241" i="7"/>
  <c r="D365" i="7"/>
  <c r="D315" i="7"/>
  <c r="D199" i="7"/>
  <c r="D236" i="7"/>
  <c r="D216" i="7"/>
  <c r="D450" i="7"/>
  <c r="D66" i="7"/>
  <c r="D58" i="7"/>
  <c r="D395" i="7"/>
  <c r="D174" i="7"/>
  <c r="D457" i="7"/>
  <c r="D276" i="7"/>
  <c r="D442" i="7"/>
  <c r="D375" i="7"/>
  <c r="D19" i="7"/>
  <c r="D181" i="7"/>
  <c r="D510" i="7"/>
  <c r="D198" i="7"/>
  <c r="D304" i="7"/>
  <c r="D200" i="7"/>
  <c r="D93" i="7"/>
  <c r="D10" i="7"/>
  <c r="D418" i="7"/>
  <c r="D158" i="7"/>
  <c r="D37" i="7"/>
  <c r="D394" i="7"/>
  <c r="D519" i="7"/>
  <c r="D76" i="7"/>
  <c r="D297" i="7"/>
  <c r="D193" i="7"/>
  <c r="D560" i="7"/>
  <c r="D231" i="7"/>
  <c r="D137" i="7"/>
  <c r="D441" i="7"/>
  <c r="D224" i="7"/>
  <c r="D163" i="7"/>
  <c r="D504" i="7"/>
  <c r="D346" i="7"/>
  <c r="D83" i="7"/>
  <c r="D245" i="7"/>
  <c r="D380" i="7"/>
  <c r="D507" i="7"/>
  <c r="D284" i="7"/>
  <c r="D89" i="7"/>
  <c r="D470" i="7"/>
  <c r="D514" i="7"/>
  <c r="D313" i="7"/>
  <c r="D323" i="7"/>
  <c r="D176" i="7"/>
  <c r="D292" i="7"/>
  <c r="D440" i="7"/>
  <c r="D60" i="7"/>
  <c r="D205" i="7"/>
  <c r="D109" i="7"/>
  <c r="D436" i="7"/>
  <c r="D551" i="7"/>
  <c r="D299" i="7"/>
  <c r="D435" i="7"/>
  <c r="D201" i="7"/>
  <c r="D549" i="7"/>
  <c r="D347" i="7"/>
  <c r="D13" i="7"/>
  <c r="D107" i="7"/>
  <c r="D240" i="7"/>
  <c r="D316" i="7"/>
  <c r="D168" i="7"/>
  <c r="D247" i="7"/>
  <c r="D184" i="7"/>
  <c r="D286" i="7"/>
  <c r="D404" i="7"/>
  <c r="D343" i="7"/>
  <c r="D415" i="7"/>
  <c r="D379" i="7"/>
  <c r="D262" i="7"/>
  <c r="D401" i="7"/>
  <c r="D105" i="7"/>
  <c r="D547" i="7"/>
  <c r="D183" i="7"/>
  <c r="D279" i="7"/>
  <c r="D402" i="7"/>
  <c r="D285" i="7"/>
  <c r="D40" i="7"/>
  <c r="D342" i="7"/>
  <c r="D65" i="7"/>
  <c r="D214" i="7"/>
  <c r="D482" i="7"/>
  <c r="D530" i="7"/>
  <c r="D302" i="7"/>
  <c r="D389" i="7"/>
  <c r="D7" i="7"/>
  <c r="D53" i="7"/>
  <c r="D112" i="7"/>
  <c r="D43" i="7"/>
  <c r="D335" i="7"/>
  <c r="D309" i="7"/>
  <c r="D251" i="7"/>
  <c r="D73" i="7"/>
  <c r="D62" i="7"/>
  <c r="D454" i="7"/>
  <c r="D21" i="7"/>
  <c r="D27" i="7"/>
  <c r="D540" i="7"/>
  <c r="D476" i="7"/>
  <c r="D433" i="7"/>
  <c r="D424" i="7"/>
  <c r="D463" i="7"/>
  <c r="D35" i="7"/>
  <c r="D392" i="7"/>
  <c r="D136" i="7"/>
  <c r="D469" i="7"/>
  <c r="D390" i="7"/>
  <c r="D141" i="7"/>
  <c r="D327" i="7"/>
  <c r="D221" i="7"/>
  <c r="D562" i="7"/>
  <c r="D226" i="7"/>
  <c r="D177" i="7"/>
  <c r="D239" i="7"/>
  <c r="D312" i="7"/>
  <c r="D165" i="7"/>
  <c r="D203" i="7"/>
  <c r="D288" i="7"/>
  <c r="D253" i="7"/>
  <c r="D464" i="7"/>
  <c r="D215" i="7"/>
  <c r="D131" i="7"/>
  <c r="D466" i="7"/>
  <c r="D59" i="7"/>
  <c r="D217" i="7"/>
  <c r="D538" i="7"/>
  <c r="D50" i="7"/>
  <c r="D34" i="7"/>
  <c r="D39" i="7"/>
  <c r="D249" i="7"/>
  <c r="D41" i="7"/>
  <c r="D91" i="7"/>
  <c r="D344" i="7"/>
  <c r="D472" i="7"/>
  <c r="D526" i="7"/>
  <c r="D135" i="7"/>
  <c r="D523" i="7"/>
  <c r="D162" i="7"/>
  <c r="D417" i="7"/>
  <c r="D374" i="7"/>
  <c r="D382" i="7"/>
  <c r="D3" i="7"/>
  <c r="D521" i="7"/>
  <c r="D94" i="7"/>
  <c r="D356" i="7"/>
  <c r="D531" i="7"/>
  <c r="D524" i="7"/>
  <c r="D485" i="7"/>
  <c r="D322" i="7"/>
  <c r="D28" i="7"/>
  <c r="D238" i="7"/>
  <c r="D173" i="7"/>
  <c r="D446" i="7"/>
  <c r="D493" i="7"/>
  <c r="D77" i="7"/>
  <c r="D398" i="7"/>
  <c r="D527" i="7"/>
  <c r="D151" i="7"/>
  <c r="D257" i="7"/>
  <c r="D455" i="7"/>
  <c r="D387" i="7"/>
  <c r="D544" i="7"/>
  <c r="D104" i="7"/>
  <c r="D52" i="7"/>
  <c r="D559" i="7"/>
  <c r="D68" i="7"/>
  <c r="D320" i="7"/>
  <c r="D75" i="7"/>
  <c r="D169" i="7"/>
  <c r="D12" i="7"/>
  <c r="D368" i="7"/>
  <c r="D186" i="7"/>
  <c r="D9" i="7"/>
  <c r="D122" i="7"/>
  <c r="D246" i="7"/>
  <c r="D150" i="7"/>
  <c r="D366" i="7"/>
  <c r="D84" i="7"/>
  <c r="D364" i="7"/>
  <c r="D548" i="7"/>
  <c r="D149" i="7"/>
  <c r="D307" i="7"/>
  <c r="D558" i="7"/>
  <c r="D405" i="7"/>
  <c r="D432" i="7"/>
  <c r="D388" i="7"/>
  <c r="D6" i="7"/>
  <c r="D341" i="7"/>
  <c r="D117" i="7"/>
  <c r="D545" i="7"/>
  <c r="D243" i="7"/>
  <c r="D134" i="7"/>
  <c r="D351" i="7"/>
  <c r="D48" i="7"/>
  <c r="D220" i="7"/>
  <c r="D360" i="7"/>
  <c r="D210" i="7"/>
  <c r="D274" i="7"/>
  <c r="D508" i="7"/>
  <c r="D301" i="7"/>
  <c r="D291" i="7"/>
  <c r="D498" i="7"/>
  <c r="D230" i="7"/>
  <c r="D371" i="7"/>
  <c r="D393" i="7"/>
  <c r="D133" i="7"/>
  <c r="D259" i="7"/>
  <c r="D566" i="7"/>
  <c r="D106" i="7"/>
  <c r="D449" i="7"/>
  <c r="D146" i="7"/>
  <c r="D515" i="7"/>
  <c r="D269" i="7"/>
  <c r="D95" i="7"/>
  <c r="D147" i="7"/>
  <c r="D516" i="7"/>
  <c r="D411" i="7"/>
  <c r="D204" i="7"/>
  <c r="D138" i="7"/>
  <c r="D152" i="7"/>
  <c r="D505" i="7"/>
  <c r="D518" i="7"/>
  <c r="D11" i="7"/>
  <c r="D543" i="7"/>
  <c r="D329" i="7"/>
  <c r="D289" i="7"/>
  <c r="D488" i="7"/>
  <c r="D18" i="7"/>
  <c r="D480" i="7"/>
  <c r="D172" i="7"/>
  <c r="D473" i="7"/>
  <c r="D263" i="7"/>
  <c r="D125" i="7"/>
  <c r="D367" i="7"/>
  <c r="D120" i="7"/>
  <c r="D282" i="7"/>
  <c r="D26" i="7"/>
  <c r="D333" i="7"/>
  <c r="D92" i="7"/>
  <c r="D438" i="7"/>
  <c r="D42" i="7"/>
  <c r="D535" i="7"/>
  <c r="D324" i="7"/>
  <c r="D536" i="7"/>
  <c r="D413" i="7"/>
  <c r="D80" i="7"/>
  <c r="D369" i="7"/>
  <c r="D223" i="7"/>
  <c r="D114" i="7"/>
  <c r="D234" i="7"/>
  <c r="D317" i="7"/>
  <c r="D293" i="7"/>
  <c r="D110" i="7"/>
  <c r="D311" i="7"/>
  <c r="D430" i="7"/>
  <c r="D376" i="7"/>
  <c r="D451" i="7"/>
  <c r="D202" i="7"/>
  <c r="D86" i="7"/>
  <c r="D30" i="7"/>
  <c r="D386" i="7"/>
  <c r="D434" i="7"/>
  <c r="D20" i="7"/>
  <c r="D494" i="7"/>
  <c r="D29" i="7"/>
  <c r="D237" i="7"/>
  <c r="D339" i="7"/>
  <c r="D209" i="7"/>
  <c r="D159" i="7"/>
  <c r="D314" i="7"/>
  <c r="D142" i="7"/>
  <c r="D554" i="7"/>
  <c r="D437" i="7"/>
  <c r="D348" i="7"/>
  <c r="D409" i="7"/>
  <c r="D354" i="7"/>
  <c r="D167" i="7"/>
  <c r="D277" i="7"/>
  <c r="D189" i="7"/>
  <c r="D381" i="7"/>
  <c r="D273" i="7"/>
  <c r="D483" i="7"/>
  <c r="D564" i="7"/>
  <c r="D420" i="7"/>
  <c r="D166" i="7"/>
  <c r="D397" i="7"/>
  <c r="D139" i="7"/>
  <c r="D70" i="7"/>
  <c r="D188" i="7"/>
  <c r="D542" i="7"/>
  <c r="D182" i="7"/>
  <c r="D296" i="7"/>
  <c r="D44" i="7"/>
  <c r="D563" i="7"/>
  <c r="D268" i="7"/>
  <c r="D81" i="7"/>
  <c r="D355" i="7"/>
  <c r="D421" i="7"/>
  <c r="D233" i="7"/>
  <c r="D266" i="7"/>
  <c r="D265" i="7"/>
  <c r="D429" i="7"/>
  <c r="D399" i="7"/>
  <c r="D242" i="7"/>
  <c r="D349" i="7"/>
  <c r="D103" i="7"/>
  <c r="D565" i="7"/>
  <c r="D452" i="7"/>
  <c r="D512" i="7"/>
  <c r="D378" i="7"/>
  <c r="D552" i="7"/>
  <c r="D481" i="7"/>
  <c r="D509" i="7"/>
  <c r="D275" i="7"/>
  <c r="D255" i="7"/>
  <c r="D406" i="7"/>
  <c r="D400" i="7"/>
  <c r="D222" i="7"/>
  <c r="D287" i="7"/>
  <c r="D55" i="7"/>
  <c r="D331" i="7"/>
  <c r="D358" i="7"/>
  <c r="D278" i="7"/>
  <c r="D145" i="7"/>
  <c r="D423" i="7"/>
  <c r="D495" i="7"/>
  <c r="D79" i="7"/>
  <c r="D113" i="7"/>
  <c r="D155" i="7"/>
  <c r="D492" i="7"/>
  <c r="D46" i="7"/>
  <c r="D25" i="7"/>
  <c r="D270" i="7"/>
  <c r="D140" i="7"/>
  <c r="D310" i="7"/>
  <c r="D108" i="7"/>
  <c r="D461" i="7"/>
  <c r="D425" i="7"/>
  <c r="D252" i="7"/>
  <c r="D180" i="7"/>
  <c r="D534" i="7"/>
  <c r="D298" i="7"/>
  <c r="D116" i="7"/>
  <c r="D537" i="7"/>
  <c r="D414" i="7"/>
  <c r="D396" i="7"/>
  <c r="D232" i="7"/>
  <c r="D319" i="7"/>
  <c r="D96" i="7"/>
  <c r="D345" i="7"/>
  <c r="D490" i="7"/>
  <c r="D144" i="7"/>
  <c r="D123" i="7"/>
  <c r="D272" i="7"/>
  <c r="D448" i="7"/>
  <c r="D556" i="7"/>
  <c r="D305" i="7"/>
  <c r="D54" i="7"/>
  <c r="D72" i="7"/>
  <c r="D511" i="7"/>
  <c r="D57" i="7"/>
  <c r="D179" i="7"/>
  <c r="D502" i="7"/>
  <c r="D63" i="7"/>
  <c r="D332" i="7"/>
  <c r="D557" i="7"/>
  <c r="D132" i="7"/>
  <c r="D419" i="7"/>
  <c r="D561" i="7"/>
  <c r="D69" i="7"/>
  <c r="D453" i="7"/>
  <c r="D503" i="7"/>
  <c r="D56" i="7"/>
  <c r="D336" i="7"/>
  <c r="D467" i="7"/>
  <c r="D338" i="7"/>
  <c r="D300" i="7"/>
  <c r="D459" i="7"/>
  <c r="D506" i="7"/>
  <c r="D462" i="7"/>
  <c r="D207" i="7"/>
  <c r="D539" i="7"/>
  <c r="D431" i="7"/>
  <c r="D102" i="7"/>
  <c r="D17" i="7"/>
  <c r="D458" i="7"/>
  <c r="D51" i="7"/>
  <c r="D115" i="7"/>
  <c r="D36" i="7"/>
  <c r="D67" i="7"/>
  <c r="D444" i="7"/>
  <c r="D501" i="7"/>
  <c r="D160" i="7"/>
  <c r="D447" i="7"/>
  <c r="D90" i="7"/>
  <c r="D211" i="7"/>
  <c r="D362" i="7"/>
  <c r="D118" i="7"/>
  <c r="D153" i="7"/>
  <c r="D98" i="7"/>
  <c r="D8" i="7"/>
  <c r="D546" i="7"/>
  <c r="D283" i="7"/>
  <c r="D45" i="7"/>
  <c r="D357" i="7"/>
  <c r="D212" i="7"/>
  <c r="D16" i="7"/>
  <c r="D124" i="7"/>
  <c r="D334" i="7"/>
  <c r="D32" i="7"/>
  <c r="D100" i="7"/>
  <c r="D171" i="7"/>
  <c r="D194" i="7"/>
  <c r="D190" i="7"/>
  <c r="D175" i="7"/>
  <c r="D129" i="7"/>
  <c r="D208" i="7"/>
  <c r="D427" i="7"/>
  <c r="D264" i="7"/>
  <c r="D370" i="7"/>
  <c r="D340" i="7"/>
  <c r="D528" i="7"/>
  <c r="D24" i="7"/>
  <c r="D361" i="7"/>
  <c r="D499" i="7"/>
  <c r="D407" i="7"/>
  <c r="D325" i="7"/>
  <c r="D128" i="7"/>
  <c r="D330" i="7"/>
  <c r="D372" i="7"/>
  <c r="D385" i="7"/>
  <c r="D119" i="7"/>
  <c r="D99" i="7"/>
  <c r="D479" i="7"/>
  <c r="D235" i="7"/>
  <c r="D456" i="7"/>
  <c r="D161" i="7"/>
  <c r="D384" i="7"/>
  <c r="D553" i="7"/>
  <c r="D197" i="7"/>
  <c r="D522" i="7"/>
  <c r="D416" i="7"/>
  <c r="D359" i="7"/>
  <c r="D178" i="7"/>
  <c r="D157" i="7"/>
  <c r="D64" i="7"/>
  <c r="D170" i="7"/>
  <c r="D465" i="7"/>
  <c r="D87" i="7"/>
  <c r="D408" i="7"/>
  <c r="D227" i="7"/>
  <c r="D471" i="7"/>
  <c r="D517" i="7"/>
  <c r="D328" i="7"/>
  <c r="D281" i="7"/>
  <c r="D213" i="7"/>
  <c r="D196" i="7"/>
  <c r="D61" i="7"/>
  <c r="D496" i="7"/>
  <c r="D373" i="7"/>
  <c r="D23" i="7"/>
  <c r="D143" i="7"/>
  <c r="D192" i="7"/>
  <c r="D101" i="7"/>
  <c r="D486" i="7"/>
  <c r="C22" i="2"/>
  <c r="C26" i="2"/>
  <c r="C23" i="2"/>
  <c r="C25" i="2"/>
  <c r="C21" i="2"/>
  <c r="F27" i="2"/>
  <c r="I27" i="2" s="1"/>
  <c r="C20" i="2"/>
  <c r="C16" i="2"/>
  <c r="C24" i="2"/>
  <c r="C18" i="2"/>
  <c r="C17" i="2"/>
  <c r="E19" i="2"/>
  <c r="E25" i="2"/>
  <c r="E21" i="2"/>
  <c r="E17" i="2"/>
  <c r="D17" i="2"/>
  <c r="D21" i="2"/>
  <c r="D24" i="2"/>
  <c r="D20" i="2"/>
  <c r="D25" i="2"/>
  <c r="E24" i="2"/>
  <c r="E20" i="2"/>
  <c r="D23" i="2"/>
  <c r="D19" i="2"/>
  <c r="E23" i="2"/>
  <c r="E26" i="2"/>
  <c r="E22" i="2"/>
  <c r="E18" i="2"/>
  <c r="D26" i="2"/>
  <c r="D22" i="2"/>
  <c r="D18" i="2"/>
  <c r="D28" i="2" l="1"/>
  <c r="E28" i="2"/>
  <c r="F16" i="2"/>
  <c r="F18" i="2"/>
  <c r="I18" i="2" s="1"/>
  <c r="F20" i="2"/>
  <c r="H20" i="2" s="1"/>
  <c r="F24" i="2"/>
  <c r="I24" i="2" s="1"/>
  <c r="H27" i="2"/>
  <c r="F26" i="2"/>
  <c r="I26" i="2" s="1"/>
  <c r="G27" i="2"/>
  <c r="F23" i="2"/>
  <c r="H23" i="2" s="1"/>
  <c r="F25" i="2"/>
  <c r="G25" i="2" s="1"/>
  <c r="F21" i="2"/>
  <c r="I21" i="2" s="1"/>
  <c r="H16" i="2"/>
  <c r="G16" i="2"/>
  <c r="I20" i="2"/>
  <c r="F17" i="2"/>
  <c r="G17" i="2" s="1"/>
  <c r="F22" i="2"/>
  <c r="C19" i="2"/>
  <c r="C28" i="2" s="1"/>
  <c r="G18" i="2" l="1"/>
  <c r="H18" i="2"/>
  <c r="G24" i="2"/>
  <c r="I16" i="2"/>
  <c r="G20" i="2"/>
  <c r="H24" i="2"/>
  <c r="I25" i="2"/>
  <c r="I23" i="2"/>
  <c r="G23" i="2"/>
  <c r="H26" i="2"/>
  <c r="H25" i="2"/>
  <c r="G26" i="2"/>
  <c r="H21" i="2"/>
  <c r="G21" i="2"/>
  <c r="I17" i="2"/>
  <c r="H17" i="2"/>
  <c r="F19" i="2"/>
  <c r="G19" i="2" s="1"/>
  <c r="I22" i="2"/>
  <c r="G22" i="2"/>
  <c r="H22" i="2"/>
  <c r="F28" i="2" l="1"/>
  <c r="H28" i="2"/>
  <c r="I28" i="2"/>
  <c r="G28" i="2"/>
  <c r="I19" i="2"/>
  <c r="H19" i="2"/>
</calcChain>
</file>

<file path=xl/sharedStrings.xml><?xml version="1.0" encoding="utf-8"?>
<sst xmlns="http://schemas.openxmlformats.org/spreadsheetml/2006/main" count="7098" uniqueCount="2139">
  <si>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</si>
  <si>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</si>
  <si>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</si>
  <si>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</si>
  <si>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</si>
  <si>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</si>
  <si>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</si>
  <si>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</si>
  <si>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</si>
  <si>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</si>
  <si>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</si>
  <si>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</si>
  <si>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</si>
  <si>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</si>
  <si>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</si>
  <si>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</si>
  <si>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</si>
  <si>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</si>
  <si>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</si>
  <si>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</si>
  <si>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</si>
  <si>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</si>
  <si>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</si>
  <si>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</si>
  <si>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</si>
  <si>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</si>
  <si>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</si>
  <si>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</si>
  <si>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</si>
  <si>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</si>
  <si>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</si>
  <si>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</si>
  <si>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</si>
  <si>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</si>
  <si>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</si>
  <si>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</si>
  <si>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</si>
  <si>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</si>
  <si>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</si>
  <si>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</si>
  <si>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</si>
  <si>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</si>
  <si>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</si>
  <si>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</si>
  <si>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</si>
  <si>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</si>
  <si>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</si>
  <si>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</si>
  <si>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</si>
  <si>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</si>
  <si>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</si>
  <si>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</si>
  <si>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</si>
  <si>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</si>
  <si>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</si>
  <si>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</si>
  <si>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</si>
  <si>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</si>
  <si>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</si>
  <si>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</si>
  <si>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</si>
  <si>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</si>
  <si>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</si>
  <si>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</si>
  <si>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</si>
  <si>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</si>
  <si>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</si>
  <si>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</si>
  <si>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</si>
  <si>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</si>
  <si>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</si>
  <si>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</si>
  <si>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</si>
  <si>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</si>
  <si>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</si>
  <si>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</si>
  <si>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</si>
  <si>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</si>
  <si>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</si>
  <si>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</si>
  <si>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</si>
  <si>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</si>
  <si>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</si>
  <si>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</si>
  <si>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</si>
  <si>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</si>
  <si>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</si>
  <si>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</si>
  <si>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</si>
  <si>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</si>
  <si>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</si>
  <si>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</si>
  <si>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</si>
  <si>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</si>
  <si>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</si>
  <si>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</si>
  <si>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</si>
  <si>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</si>
  <si>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</si>
  <si>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</si>
  <si>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</si>
  <si>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</si>
  <si>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</si>
  <si>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</si>
  <si>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</si>
  <si>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</si>
  <si>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</si>
  <si>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</si>
  <si>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</si>
  <si>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</si>
  <si>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</si>
  <si>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</si>
  <si>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</si>
  <si>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</si>
  <si>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</si>
  <si>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</si>
  <si>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</si>
  <si>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</si>
  <si>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</si>
  <si>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</si>
  <si>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</si>
  <si>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</si>
  <si>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</si>
  <si>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</si>
  <si>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</si>
  <si>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</si>
  <si>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</si>
  <si>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</si>
  <si>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</si>
  <si>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</si>
  <si>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</si>
  <si>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</si>
  <si>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</si>
  <si>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</si>
  <si>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</si>
  <si>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</si>
  <si>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</si>
  <si>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</si>
  <si>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</si>
  <si>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</si>
  <si>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</si>
  <si>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</si>
  <si>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</si>
  <si>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</si>
  <si>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</si>
  <si>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</si>
  <si>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</si>
  <si>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</si>
  <si>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</si>
  <si>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</si>
  <si>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</si>
  <si>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</si>
  <si>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</si>
  <si>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</si>
  <si>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</si>
  <si>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</si>
  <si>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</si>
  <si>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</si>
  <si>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</si>
  <si>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</si>
  <si>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</si>
  <si>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</si>
  <si>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</si>
  <si>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</si>
  <si>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</si>
  <si>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</si>
  <si>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</si>
  <si>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</si>
  <si>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</si>
  <si>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</si>
  <si>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</si>
  <si>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</si>
  <si>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</si>
  <si>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</si>
  <si>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</si>
  <si>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</si>
  <si>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</si>
  <si>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</si>
  <si>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</si>
  <si>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</si>
  <si>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</si>
  <si>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</si>
  <si>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</si>
  <si>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</si>
  <si>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</si>
  <si>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</si>
  <si>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</si>
  <si>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</si>
  <si>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</si>
  <si>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</si>
  <si>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</si>
  <si>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</si>
  <si>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</si>
  <si>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</si>
  <si>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</si>
  <si>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</si>
  <si>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</si>
  <si>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</si>
  <si>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</si>
  <si>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</si>
  <si>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</si>
  <si>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</si>
  <si>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</si>
  <si>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</si>
  <si>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</si>
  <si>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</si>
  <si>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</si>
  <si>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</si>
  <si>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</si>
  <si>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</si>
  <si>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</si>
  <si>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</si>
  <si>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</si>
  <si>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</si>
  <si>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</si>
  <si>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</si>
  <si>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</si>
  <si>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</si>
  <si>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</si>
  <si>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</si>
  <si>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</si>
  <si>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</si>
  <si>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</si>
  <si>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</si>
  <si>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</si>
  <si>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</si>
  <si>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</si>
  <si>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</si>
  <si>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</si>
  <si>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</si>
  <si>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</si>
  <si>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</si>
  <si>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</si>
  <si>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</si>
  <si>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</si>
  <si>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</si>
  <si>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</si>
  <si>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</si>
  <si>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</si>
  <si>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</si>
  <si>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</si>
  <si>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</si>
  <si>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</si>
  <si>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</si>
  <si>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</si>
  <si>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</si>
  <si>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</si>
  <si>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</si>
  <si>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</si>
  <si>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</si>
  <si>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</si>
  <si>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</si>
  <si>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</si>
  <si>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</si>
  <si>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</si>
  <si>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</si>
  <si>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</si>
  <si>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</si>
  <si>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</si>
  <si>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</si>
  <si>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</si>
  <si>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</si>
  <si>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</si>
  <si>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</si>
  <si>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</si>
  <si>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</si>
  <si>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</si>
  <si>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</si>
  <si>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</si>
  <si>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</si>
  <si>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</si>
  <si>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</si>
  <si>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</si>
  <si>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</si>
  <si>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</si>
  <si>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</si>
  <si>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</si>
  <si>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</si>
  <si>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</si>
  <si>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</si>
  <si>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</si>
  <si>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</si>
  <si>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</si>
  <si>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</si>
  <si>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</si>
  <si>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</si>
  <si>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</si>
  <si>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</si>
  <si>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</si>
  <si>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</si>
  <si>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</si>
  <si>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</si>
  <si>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</si>
  <si>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</si>
  <si>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</si>
  <si>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</si>
  <si>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</si>
  <si>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</si>
  <si>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</si>
  <si>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</si>
  <si>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</si>
  <si>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</si>
  <si>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</si>
  <si>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</si>
  <si>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</si>
  <si>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</si>
  <si>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</si>
  <si>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</si>
  <si>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</si>
  <si>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</si>
  <si>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</si>
  <si>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</si>
  <si>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</si>
  <si>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</si>
  <si>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</si>
  <si>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</si>
  <si>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</si>
  <si>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</si>
  <si>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</si>
  <si>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</si>
  <si>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</si>
  <si>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</si>
  <si>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</si>
  <si>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</si>
  <si>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</si>
  <si>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</si>
  <si>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</si>
  <si>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</si>
  <si>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</si>
  <si>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</si>
  <si>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</si>
  <si>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</si>
  <si>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</si>
  <si>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</si>
  <si>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</si>
  <si>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</si>
  <si>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</si>
  <si>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</si>
  <si>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</si>
  <si>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</si>
  <si>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</si>
  <si>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</si>
  <si>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</si>
  <si>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</si>
  <si>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</si>
  <si>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</si>
  <si>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</si>
  <si>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</si>
  <si>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</si>
  <si>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</si>
  <si>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</si>
  <si>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</si>
  <si>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</si>
  <si>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</si>
  <si>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</si>
  <si>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</si>
  <si>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</si>
  <si>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</si>
  <si>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</si>
  <si>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</si>
  <si>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</si>
  <si>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</si>
  <si>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</si>
  <si>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</si>
  <si>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</si>
  <si>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</si>
  <si>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</si>
  <si>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</si>
  <si>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</si>
  <si>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</si>
  <si>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</si>
  <si>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</si>
  <si>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</si>
  <si>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</si>
  <si>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</si>
  <si>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</si>
  <si>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</si>
  <si>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</si>
  <si>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</si>
  <si>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</si>
  <si>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</si>
  <si>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</si>
  <si>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</si>
  <si>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</si>
  <si>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</si>
  <si>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</si>
  <si>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</si>
  <si>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</si>
  <si>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</si>
  <si>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</si>
  <si>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</si>
  <si>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</si>
  <si>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</si>
  <si>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</si>
  <si>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</si>
  <si>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</si>
  <si>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</si>
  <si>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</si>
  <si>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</si>
  <si>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</si>
  <si>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</si>
  <si>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</si>
  <si>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</si>
  <si>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</si>
  <si>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</si>
  <si>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</si>
  <si>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</si>
  <si>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</si>
  <si>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</si>
  <si>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</si>
  <si>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</si>
  <si>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</si>
  <si>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</si>
  <si>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</si>
  <si>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</si>
  <si>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</si>
  <si>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</si>
  <si>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</si>
  <si>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</si>
  <si>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</si>
  <si>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</si>
  <si>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</si>
  <si>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</si>
  <si>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</si>
  <si>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</si>
  <si>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</si>
  <si>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</si>
  <si>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</si>
  <si>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</si>
  <si>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</si>
  <si>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</si>
  <si>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</si>
  <si>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</si>
  <si>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</si>
  <si>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</si>
  <si>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</si>
  <si>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</si>
  <si>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</si>
  <si>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</si>
  <si>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</si>
  <si>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</si>
  <si>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</si>
  <si>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</si>
  <si>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</si>
  <si>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</si>
  <si>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</si>
  <si>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</si>
  <si>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</si>
  <si>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</si>
  <si>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</si>
  <si>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</si>
  <si>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</si>
  <si>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</si>
  <si>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</si>
  <si>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</si>
  <si>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</si>
  <si>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</si>
  <si>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</si>
  <si>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</si>
  <si>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</si>
  <si>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</si>
  <si>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</si>
  <si>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</si>
  <si>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</si>
  <si>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</si>
  <si>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</si>
  <si>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</si>
  <si>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</si>
  <si>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</si>
  <si>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</si>
  <si>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</si>
  <si>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</si>
  <si>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</si>
  <si>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</si>
  <si>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</si>
  <si>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</si>
  <si>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</si>
  <si>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</si>
  <si>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</si>
  <si>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</si>
  <si>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</si>
  <si>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</si>
  <si>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</si>
  <si>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</si>
  <si>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</si>
  <si>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</si>
  <si>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</si>
  <si>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</si>
  <si>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</si>
  <si>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</si>
  <si>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</si>
  <si>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</si>
  <si>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</si>
  <si>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</si>
  <si>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</si>
  <si>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</si>
  <si>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</si>
  <si>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</si>
  <si>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</si>
  <si>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</si>
  <si>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</si>
  <si>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</si>
  <si>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</si>
  <si>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</si>
  <si>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</si>
  <si>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</si>
  <si>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</si>
  <si>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</si>
  <si>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</si>
  <si>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</si>
  <si>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</si>
  <si>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</si>
  <si>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</si>
  <si>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</si>
  <si>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</si>
  <si>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</si>
  <si>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</si>
  <si>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</si>
  <si>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</si>
  <si>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</si>
  <si>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</si>
  <si>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</si>
  <si>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</si>
  <si>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</si>
  <si>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</si>
  <si>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</si>
  <si>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</si>
  <si>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</si>
  <si>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</si>
  <si>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</si>
  <si>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</si>
  <si>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</si>
  <si>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</si>
  <si>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</si>
  <si>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</si>
  <si>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</si>
  <si>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</si>
  <si>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</si>
  <si>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</si>
  <si>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</si>
  <si>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</si>
  <si>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</si>
  <si>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</si>
  <si>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</si>
  <si>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</si>
  <si>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</si>
  <si>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</si>
  <si>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</si>
  <si>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</si>
  <si>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</si>
  <si>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</si>
  <si>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</si>
  <si>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</si>
  <si>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</si>
  <si>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</si>
  <si>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</si>
  <si>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</si>
  <si>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</si>
  <si>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</si>
  <si>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</si>
  <si>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</si>
  <si>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</si>
  <si>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</si>
  <si>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</si>
  <si>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</si>
  <si>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</si>
  <si>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</si>
  <si>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</si>
  <si>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</si>
  <si>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</si>
  <si>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</si>
  <si>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</si>
  <si>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</si>
  <si>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</si>
  <si>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</si>
  <si>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</si>
  <si>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</si>
  <si>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</si>
  <si>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</si>
  <si>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</si>
  <si>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</si>
  <si>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</si>
  <si>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</si>
  <si>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</si>
  <si>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</si>
  <si>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</si>
  <si>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</si>
  <si>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</si>
  <si>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</si>
  <si>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</si>
  <si>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</si>
  <si>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</si>
  <si>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</si>
  <si>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</si>
  <si>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</si>
  <si>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</si>
  <si>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</si>
  <si>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</si>
  <si>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</si>
  <si>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</si>
  <si>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</si>
  <si>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</si>
  <si>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</si>
  <si>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</si>
  <si>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</si>
  <si>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</si>
  <si>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</si>
  <si>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</si>
  <si>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</si>
  <si>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</si>
  <si>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</si>
  <si>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</si>
  <si>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</si>
  <si>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</si>
  <si>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</si>
  <si>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</si>
  <si>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</si>
  <si>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</si>
  <si>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</si>
  <si>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</si>
  <si>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</si>
  <si>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</si>
  <si>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</si>
  <si>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</si>
  <si>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</si>
  <si>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</si>
  <si>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</si>
  <si>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</si>
  <si>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</si>
  <si>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</si>
  <si>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</si>
  <si>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</si>
  <si>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</si>
  <si>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</si>
  <si>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</si>
  <si>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</si>
  <si>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</si>
  <si>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</si>
  <si>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</si>
  <si>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</si>
  <si>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</si>
  <si>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</si>
  <si>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</si>
  <si>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</si>
  <si>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</si>
  <si>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</si>
  <si>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</si>
  <si>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</si>
  <si>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</si>
  <si>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</si>
  <si>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</si>
  <si>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</si>
  <si>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</si>
  <si>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</si>
  <si>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</si>
  <si>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</si>
  <si>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</si>
  <si>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</si>
  <si>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</si>
  <si>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</si>
  <si>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</si>
  <si>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</si>
  <si>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</si>
  <si>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</si>
  <si>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</si>
  <si>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</si>
  <si>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</si>
  <si>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</si>
  <si>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</si>
  <si>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</si>
  <si>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</si>
  <si>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</si>
  <si>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</si>
  <si>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</si>
  <si>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</si>
  <si>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</si>
  <si>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</si>
  <si>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</si>
  <si>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</si>
  <si>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</si>
  <si>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</si>
  <si>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</si>
  <si>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</si>
  <si>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</si>
  <si>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</si>
  <si>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</si>
  <si>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</si>
  <si>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</si>
  <si>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</si>
  <si>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</si>
  <si>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</si>
  <si>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</si>
  <si>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</si>
  <si>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</si>
  <si>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</si>
  <si>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</si>
  <si>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</si>
  <si>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</si>
  <si>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</si>
  <si>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</si>
  <si>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</si>
  <si>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</si>
  <si>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</si>
  <si>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</si>
  <si>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</si>
  <si>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</si>
  <si>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</si>
  <si>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</si>
  <si>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</si>
  <si>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</si>
  <si>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</si>
  <si>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</si>
  <si>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</si>
  <si>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</si>
  <si>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</si>
  <si>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</si>
  <si>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</si>
  <si>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</si>
  <si>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</si>
  <si>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</si>
  <si>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</si>
  <si>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</si>
  <si>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</si>
  <si>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</si>
  <si>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</si>
  <si>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</si>
  <si>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</si>
  <si>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</si>
  <si>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</si>
  <si>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</si>
  <si>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</si>
  <si>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</si>
  <si>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</si>
  <si>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</si>
  <si>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</si>
  <si>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</si>
  <si>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</si>
  <si>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</si>
  <si>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</si>
  <si>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</si>
  <si>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</si>
  <si>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</si>
  <si>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</si>
  <si>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</si>
  <si>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</si>
  <si>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</si>
  <si>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</si>
  <si>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</si>
  <si>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</si>
  <si>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</si>
  <si>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</si>
  <si>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</si>
  <si>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</si>
  <si>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</si>
  <si>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</si>
  <si>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</si>
  <si>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</si>
  <si>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</si>
  <si>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</si>
  <si>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</si>
  <si>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</si>
  <si>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</si>
  <si>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</si>
  <si>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</si>
  <si>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</si>
  <si>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</si>
  <si>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</si>
  <si>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</si>
  <si>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</si>
  <si>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</si>
  <si>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</si>
  <si>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</si>
  <si>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</si>
  <si>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</si>
  <si>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</si>
  <si>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</si>
  <si>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</si>
  <si>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</si>
  <si>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</si>
  <si>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</si>
  <si>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</si>
  <si>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</si>
  <si>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</si>
  <si>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</si>
  <si>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</si>
  <si>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</si>
  <si>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</si>
  <si>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</si>
  <si>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</si>
  <si>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</si>
  <si>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</si>
  <si>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</si>
  <si>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</si>
  <si>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</si>
  <si>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</si>
  <si>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</si>
  <si>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</si>
  <si>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</si>
  <si>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</si>
  <si>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</si>
  <si>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</si>
  <si>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</si>
  <si>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</si>
  <si>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</si>
  <si>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</si>
  <si>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</si>
  <si>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</si>
  <si>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</si>
  <si>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</si>
  <si>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</si>
  <si>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</si>
  <si>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</si>
  <si>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</si>
  <si>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</si>
  <si>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</si>
  <si>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</si>
  <si>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</si>
  <si>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</si>
  <si>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</si>
  <si>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</si>
  <si>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</si>
  <si>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</si>
  <si>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</si>
  <si>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</si>
  <si>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</si>
  <si>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</si>
  <si>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</si>
  <si>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</si>
  <si>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</si>
  <si>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</si>
  <si>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</si>
  <si>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</si>
  <si>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</si>
  <si>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</si>
  <si>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</si>
  <si>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</si>
  <si>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</si>
  <si>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</si>
  <si>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</si>
  <si>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</si>
  <si>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</si>
  <si>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</si>
  <si>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</si>
  <si>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</si>
  <si>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</si>
  <si>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</si>
  <si>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</si>
  <si>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</si>
  <si>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</si>
  <si>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</si>
  <si>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</si>
  <si>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</si>
  <si>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</si>
  <si>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</si>
  <si>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</si>
  <si>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</si>
  <si>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</si>
  <si>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</si>
  <si>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</si>
  <si>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</si>
  <si>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</si>
  <si>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</si>
  <si>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</si>
  <si>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</si>
  <si>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</si>
  <si>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</si>
  <si>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</si>
  <si>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</si>
  <si>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</si>
  <si>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</si>
  <si>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</si>
  <si>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</si>
  <si>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</si>
  <si>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</si>
  <si>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</si>
  <si>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</si>
  <si>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</si>
  <si>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</si>
  <si>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</si>
  <si>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</si>
  <si>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</si>
  <si>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</si>
  <si>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</si>
  <si>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</si>
  <si>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</si>
  <si>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</si>
  <si>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</si>
  <si>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</si>
  <si>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</si>
  <si>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</si>
  <si>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</si>
  <si>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</si>
  <si>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</si>
  <si>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</si>
  <si>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</si>
  <si>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</si>
  <si>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</si>
  <si>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</si>
  <si>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</si>
  <si>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</si>
  <si>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</si>
  <si>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</si>
  <si>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</si>
  <si>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</si>
  <si>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</si>
  <si>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</si>
  <si>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</si>
  <si>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</si>
  <si>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</si>
  <si>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</si>
  <si>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</si>
  <si>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</si>
  <si>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</si>
  <si>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</si>
  <si>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</si>
  <si>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</si>
  <si>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</si>
  <si>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</si>
  <si>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</si>
  <si>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</si>
  <si>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</si>
  <si>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</si>
  <si>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</si>
  <si>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</si>
  <si>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</si>
  <si>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</si>
  <si>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</si>
  <si>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</si>
  <si>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</si>
  <si>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</si>
  <si>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</si>
  <si>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</si>
  <si>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</si>
  <si>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</si>
  <si>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</si>
  <si>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</si>
  <si>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</si>
  <si>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</si>
  <si>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</si>
  <si>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</si>
  <si>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</si>
  <si>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</si>
  <si>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</si>
  <si>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</si>
  <si>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</si>
  <si>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</si>
  <si>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</si>
  <si>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</si>
  <si>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</si>
  <si>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</si>
  <si>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</si>
  <si>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</si>
  <si>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</si>
  <si>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</si>
  <si>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</si>
  <si>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</si>
  <si>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</si>
  <si>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</si>
  <si>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</si>
  <si>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</si>
  <si>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</si>
  <si>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</si>
  <si>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</si>
  <si>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</si>
  <si>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</si>
  <si>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</si>
  <si>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</si>
  <si>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</si>
  <si>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</si>
  <si>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</si>
  <si>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</si>
  <si>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</si>
  <si>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</si>
  <si>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</si>
  <si>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</si>
  <si>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</si>
  <si>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</si>
  <si>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</si>
  <si>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</si>
  <si>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</si>
  <si>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</si>
  <si>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</si>
  <si>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</si>
  <si>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</si>
  <si>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</si>
  <si>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</si>
  <si>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</si>
  <si>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</si>
  <si>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</si>
  <si>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</si>
  <si>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</si>
  <si>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</si>
  <si>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</si>
  <si>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</si>
  <si>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</si>
  <si>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</si>
  <si>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</si>
  <si>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</si>
  <si>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</si>
  <si>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</si>
  <si>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</si>
  <si>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</si>
  <si>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</si>
  <si>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</si>
  <si>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</si>
  <si>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</si>
  <si>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</si>
  <si>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</si>
  <si>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</si>
  <si>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</si>
  <si>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</si>
  <si>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</si>
  <si>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</si>
  <si>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</si>
  <si>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</si>
  <si>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</si>
  <si>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</si>
  <si>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</si>
  <si>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</si>
  <si>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</si>
  <si>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</si>
  <si>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</si>
  <si>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</si>
  <si>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</si>
  <si>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</si>
  <si>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</si>
  <si>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</si>
  <si>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</si>
  <si>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</si>
  <si>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</si>
  <si>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</si>
  <si>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</si>
  <si>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</si>
  <si>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</si>
  <si>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</si>
  <si>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</si>
  <si>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</si>
  <si>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</si>
  <si>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</si>
  <si>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</si>
  <si>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</si>
  <si>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</si>
  <si>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</si>
  <si>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</si>
  <si>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</si>
  <si>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</si>
  <si>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</si>
  <si>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</si>
  <si>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</si>
  <si>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</si>
  <si>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</si>
  <si>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</si>
  <si>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</si>
  <si>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</si>
  <si>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</si>
  <si>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</si>
  <si>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</si>
  <si>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</si>
  <si>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</si>
  <si>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</si>
  <si>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</si>
  <si>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</si>
  <si>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</si>
  <si>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</si>
  <si>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</si>
  <si>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</si>
  <si>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</si>
  <si>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</si>
  <si>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</si>
  <si>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</si>
  <si>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</si>
  <si>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</si>
  <si>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</si>
  <si>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</si>
  <si>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</si>
  <si>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</si>
  <si>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</si>
  <si>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</si>
  <si>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</si>
  <si>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</si>
  <si>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</si>
  <si>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</si>
  <si>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</si>
  <si>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</si>
  <si>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</si>
  <si>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</si>
  <si>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</si>
  <si>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</si>
  <si>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</si>
  <si>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</si>
  <si>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</si>
  <si>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</si>
  <si>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</si>
  <si>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</si>
  <si>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</si>
  <si>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</si>
  <si>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</si>
  <si>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</si>
  <si>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</si>
  <si>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</si>
  <si>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</si>
  <si>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</si>
  <si>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</si>
  <si>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</si>
  <si>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</si>
  <si>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</si>
  <si>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</si>
  <si>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</si>
  <si>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</si>
  <si>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</si>
  <si>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</si>
  <si>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</si>
  <si>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</si>
  <si>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</si>
  <si>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</si>
  <si>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</si>
  <si>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</si>
  <si>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</si>
  <si>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</si>
  <si>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</si>
  <si>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</si>
  <si>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</si>
  <si>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</si>
  <si>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</si>
  <si>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</si>
  <si>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</si>
  <si>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</si>
  <si>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</si>
  <si>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</si>
  <si>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</si>
  <si>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</si>
  <si>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</si>
  <si>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</si>
  <si>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</si>
  <si>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</si>
  <si>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</si>
  <si>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</si>
  <si>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</si>
  <si>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</si>
  <si>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</si>
  <si>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</si>
  <si>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</si>
  <si>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</si>
  <si>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</si>
  <si>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</si>
  <si>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</si>
  <si>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</si>
  <si>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</si>
  <si>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</si>
  <si>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</si>
  <si>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</si>
  <si>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</si>
  <si>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</si>
  <si>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</si>
  <si>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</si>
  <si>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</si>
  <si>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</si>
  <si>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</si>
  <si>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</si>
  <si>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</si>
  <si>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</si>
  <si>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</si>
  <si>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</si>
  <si>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</si>
  <si>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</si>
  <si>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</si>
  <si>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</si>
  <si>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</si>
  <si>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</si>
  <si>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</si>
  <si>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</si>
  <si>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</si>
  <si>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</si>
  <si>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</si>
  <si>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</si>
  <si>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</si>
  <si>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</si>
  <si>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</si>
  <si>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</si>
  <si>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</si>
  <si>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</si>
  <si>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</si>
  <si>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</si>
  <si>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</si>
  <si>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</si>
  <si>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</si>
  <si>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</si>
  <si>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</si>
  <si>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</si>
  <si>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</si>
  <si>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</si>
  <si>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</si>
  <si>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</si>
  <si>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</si>
  <si>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</si>
  <si>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</si>
  <si>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</si>
  <si>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</si>
  <si>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</si>
  <si>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</si>
  <si>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</si>
  <si>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</si>
  <si>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</si>
  <si>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</si>
  <si>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</si>
  <si>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</si>
  <si>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</si>
  <si>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</si>
  <si>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</si>
  <si>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</si>
  <si>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</si>
  <si>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</si>
  <si>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</si>
  <si>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</si>
  <si>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</si>
  <si>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</si>
  <si>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</si>
  <si>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</si>
  <si>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</si>
  <si>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</si>
  <si>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</si>
  <si>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</si>
  <si>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</si>
  <si>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</si>
  <si>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</si>
  <si>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</si>
  <si>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</si>
  <si>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</si>
  <si>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</si>
  <si>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</si>
  <si>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</si>
  <si>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</si>
  <si>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</si>
  <si>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</si>
  <si>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</si>
  <si>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</si>
  <si>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</si>
  <si>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</si>
  <si>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</si>
  <si>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</si>
  <si>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</si>
  <si>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</si>
  <si>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</si>
  <si>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</si>
  <si>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</si>
  <si>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</si>
  <si>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</si>
  <si>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</si>
  <si>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</si>
  <si>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</si>
  <si>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</si>
  <si>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</si>
  <si>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</si>
  <si>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</si>
  <si>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</si>
  <si>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</si>
  <si>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</si>
  <si>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</si>
  <si>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</si>
  <si>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</si>
  <si>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</si>
  <si>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</si>
  <si>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</si>
  <si>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</si>
  <si>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</si>
  <si>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</si>
  <si>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</si>
  <si>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</si>
  <si>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</si>
  <si>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</si>
  <si>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</si>
  <si>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</si>
  <si>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</si>
  <si>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</si>
  <si>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</si>
  <si>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</si>
  <si>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</si>
  <si>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</si>
  <si>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</si>
  <si>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</si>
  <si>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</si>
  <si>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</si>
  <si>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</si>
  <si>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</si>
  <si>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</si>
  <si>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</si>
  <si>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</si>
  <si>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</si>
  <si>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</si>
  <si>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</si>
  <si>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</si>
  <si>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</si>
  <si>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</si>
  <si>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</si>
  <si>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</si>
  <si>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</si>
  <si>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</si>
  <si>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</si>
  <si>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</si>
  <si>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</si>
  <si>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</si>
  <si>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</si>
  <si>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</si>
  <si>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</si>
  <si>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</si>
  <si>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</si>
  <si>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</si>
  <si>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</si>
  <si>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</si>
  <si>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</si>
  <si>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</si>
  <si>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</si>
  <si>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</si>
  <si>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</si>
  <si>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</si>
  <si>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</si>
  <si>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</si>
  <si>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</si>
  <si>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</si>
  <si>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</si>
  <si>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</si>
  <si>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</si>
  <si>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</si>
  <si>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</si>
  <si>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</si>
  <si>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</si>
  <si>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</si>
  <si>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</si>
  <si>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</si>
  <si>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</si>
  <si>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</si>
  <si>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</si>
  <si>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</si>
  <si>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</si>
  <si>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</si>
  <si>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</si>
  <si>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</si>
  <si>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</si>
  <si>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</si>
  <si>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</si>
  <si>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</si>
  <si>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</si>
  <si>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</si>
  <si>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</si>
  <si>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</si>
  <si>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</si>
  <si>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</si>
  <si>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</si>
  <si>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</si>
  <si>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</si>
  <si>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</si>
  <si>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</si>
  <si>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</si>
  <si>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</si>
  <si>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</si>
  <si>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</si>
  <si>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</si>
  <si>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</si>
  <si>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</si>
  <si>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</si>
  <si>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</si>
  <si>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</si>
  <si>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</si>
  <si>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</si>
  <si>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</si>
  <si>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</si>
  <si>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</si>
  <si>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</si>
  <si>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</si>
  <si>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</si>
  <si>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</si>
  <si>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</si>
  <si>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</si>
  <si>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</si>
  <si>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</si>
  <si>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</si>
  <si>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</si>
  <si>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</si>
  <si>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</si>
  <si>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</si>
  <si>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</si>
  <si>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</si>
  <si>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</si>
  <si>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</si>
  <si>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</si>
  <si>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</si>
  <si>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</si>
  <si>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</si>
  <si>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</si>
  <si>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</si>
  <si>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</si>
  <si>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</si>
  <si>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</si>
  <si>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</si>
  <si>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</si>
  <si>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</si>
  <si>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</si>
  <si>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</si>
  <si>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</si>
  <si>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</si>
  <si>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</si>
  <si>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</si>
  <si>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</si>
  <si>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</si>
  <si>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</si>
  <si>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</si>
  <si>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</si>
  <si>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</si>
  <si>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</si>
  <si>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</si>
  <si>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</si>
  <si>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</si>
  <si>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</si>
  <si>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</si>
  <si>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</si>
  <si>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</si>
  <si>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</si>
  <si>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</si>
  <si>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</si>
  <si>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</si>
  <si>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</si>
  <si>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</si>
  <si>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</si>
  <si>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</si>
  <si>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</si>
  <si>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</si>
  <si>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</si>
  <si>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</si>
  <si>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</si>
  <si>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</si>
  <si>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</si>
  <si>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</si>
  <si>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</si>
  <si>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</si>
  <si>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</si>
  <si>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</si>
  <si>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</si>
  <si>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</si>
  <si>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</si>
  <si>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</si>
  <si>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</si>
  <si>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</si>
  <si>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</si>
  <si>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</si>
  <si>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</si>
  <si>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</si>
  <si>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</si>
  <si>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</si>
  <si>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</si>
  <si>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</si>
  <si>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</si>
  <si>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</si>
  <si>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</si>
  <si>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</si>
  <si>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</si>
  <si>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</si>
  <si>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</si>
  <si>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</si>
  <si>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</si>
  <si>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</si>
  <si>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</si>
  <si>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</si>
  <si>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</si>
  <si>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</si>
  <si>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</si>
  <si>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</si>
  <si>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</si>
  <si>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</si>
  <si>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</si>
  <si>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</si>
  <si>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</si>
  <si>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</si>
  <si>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</si>
  <si>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</si>
  <si>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</si>
  <si>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</si>
  <si>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</si>
  <si>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</si>
  <si>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</si>
  <si>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</si>
  <si>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</si>
  <si>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</si>
  <si>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</si>
  <si>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</si>
  <si>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</si>
  <si>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</si>
  <si>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</si>
  <si>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</si>
  <si>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</si>
  <si>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</si>
  <si>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</si>
  <si>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</si>
  <si>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</si>
  <si>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</si>
  <si>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</si>
  <si>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</si>
  <si>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</si>
  <si>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</si>
  <si>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</si>
  <si>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</si>
  <si>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</si>
  <si>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</si>
  <si>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</si>
  <si>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</si>
  <si>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</si>
  <si>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</si>
  <si>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</si>
  <si>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</si>
  <si>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</si>
  <si>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</si>
  <si>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</si>
  <si>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</si>
  <si>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</si>
  <si>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</si>
  <si>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</si>
  <si>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</si>
  <si>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</si>
  <si>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</si>
  <si>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</si>
  <si>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</si>
  <si>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</si>
  <si>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</si>
  <si>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</si>
  <si>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</si>
  <si>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</si>
  <si>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</si>
  <si>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</si>
  <si>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</si>
  <si>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</si>
  <si>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</si>
  <si>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</si>
  <si>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</si>
  <si>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</si>
  <si>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</si>
  <si>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</si>
  <si>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</si>
  <si>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</si>
  <si>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</si>
  <si>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</si>
  <si>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</si>
  <si>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</si>
  <si>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</si>
  <si>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</si>
  <si>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</si>
  <si>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</si>
  <si>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</si>
  <si>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</si>
  <si>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</si>
  <si>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</si>
  <si>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</si>
  <si>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</si>
  <si>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</si>
  <si>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</si>
  <si>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</si>
  <si>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</si>
  <si>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</si>
  <si>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</si>
  <si>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</si>
  <si>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</si>
  <si>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</si>
  <si>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</si>
  <si>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</si>
  <si>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</si>
  <si>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</si>
  <si>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</si>
  <si>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</si>
  <si>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</si>
  <si>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</si>
  <si>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</si>
  <si>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</si>
  <si>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</si>
  <si>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</si>
  <si>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</si>
  <si>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</si>
  <si>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</si>
  <si>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</si>
  <si>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</si>
  <si>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</si>
  <si>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</si>
  <si>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</si>
  <si>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</si>
  <si>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</si>
  <si>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</si>
  <si>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</si>
  <si>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</si>
  <si>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</si>
  <si>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</si>
  <si>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</si>
  <si>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</si>
  <si>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</si>
  <si>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</si>
  <si>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</si>
  <si>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</si>
  <si>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</si>
  <si>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</si>
  <si>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</si>
  <si>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</si>
  <si>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</si>
  <si>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</si>
  <si>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</si>
  <si>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</si>
  <si>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</si>
  <si>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</si>
  <si>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</si>
  <si>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</si>
  <si>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</si>
  <si>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</si>
  <si>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</si>
  <si>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</si>
  <si>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</si>
  <si>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</si>
  <si>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</si>
  <si>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</si>
  <si>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</si>
  <si>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</si>
  <si>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</si>
  <si>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</si>
  <si>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</si>
  <si>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</si>
  <si>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</si>
  <si>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</si>
  <si>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</si>
  <si>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</si>
  <si>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</si>
  <si>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</si>
  <si>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</si>
  <si>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</si>
  <si>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</si>
  <si>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</si>
  <si>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</si>
  <si>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</si>
  <si>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</si>
  <si>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</si>
  <si>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</si>
  <si>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</si>
  <si>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</si>
  <si>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</si>
  <si>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</si>
  <si>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</si>
  <si>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</si>
  <si>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</si>
  <si>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</si>
  <si>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</si>
  <si>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</si>
  <si>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</si>
  <si>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</si>
  <si>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</si>
  <si>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</si>
  <si>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</si>
  <si>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</si>
  <si>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</si>
  <si>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</si>
  <si>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</si>
  <si>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</si>
  <si>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</si>
  <si>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</si>
  <si>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</si>
  <si>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</si>
  <si>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</si>
  <si>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</si>
  <si>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</si>
  <si>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</si>
  <si>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</si>
  <si>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</si>
  <si>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</si>
  <si>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</si>
  <si>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</si>
  <si>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</si>
  <si>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</si>
  <si>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</si>
  <si>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</si>
  <si>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</si>
  <si>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</si>
  <si>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</si>
  <si>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</si>
  <si>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</si>
  <si>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</si>
  <si>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</si>
  <si>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</si>
  <si>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</si>
  <si>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</si>
  <si>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</si>
  <si>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</si>
  <si>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</si>
  <si>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</si>
  <si>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</si>
  <si>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</si>
  <si>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</si>
  <si>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</si>
  <si>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</si>
  <si>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</si>
  <si>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</si>
  <si>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</si>
  <si>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</si>
  <si>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</si>
  <si>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</si>
  <si>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</si>
  <si>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</si>
  <si>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</si>
  <si>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</si>
  <si>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</si>
  <si>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</si>
  <si>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</si>
  <si>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</si>
  <si>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</si>
  <si>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</si>
  <si>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</si>
  <si>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</si>
  <si>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</si>
  <si>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</si>
  <si>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</si>
  <si>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</si>
  <si>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</si>
  <si>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</si>
  <si>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</si>
  <si>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</si>
  <si>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</si>
  <si>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</si>
  <si>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</si>
  <si>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</si>
  <si>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</si>
  <si>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</si>
  <si>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</si>
  <si>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</si>
  <si>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</si>
  <si>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</si>
  <si>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</si>
  <si>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</si>
  <si>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</si>
  <si>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</si>
  <si>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</si>
  <si>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</si>
  <si>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</si>
  <si>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</si>
  <si>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</si>
  <si>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</si>
  <si>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</si>
  <si>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</si>
  <si>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</si>
  <si>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</si>
  <si>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</si>
  <si>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</si>
  <si>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</si>
  <si>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</si>
  <si>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</si>
  <si>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</si>
  <si>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</si>
  <si>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</si>
  <si>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</si>
  <si>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</si>
  <si>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</si>
  <si>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</si>
  <si>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</si>
  <si>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</si>
  <si>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</si>
  <si>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</si>
  <si>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</si>
  <si>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</si>
  <si>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</si>
  <si>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</si>
  <si>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</si>
  <si>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</si>
  <si>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</si>
  <si>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</si>
  <si>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</si>
  <si>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</si>
  <si>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</si>
  <si>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</si>
  <si>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</si>
  <si>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</si>
  <si>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</si>
  <si>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</si>
  <si>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</si>
  <si>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</si>
  <si>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</si>
  <si>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</si>
  <si>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</si>
  <si>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</si>
  <si>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</si>
  <si>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</si>
  <si>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</si>
  <si>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</si>
  <si>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</si>
  <si>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</si>
  <si>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</si>
  <si>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</si>
  <si>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</si>
  <si>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</si>
  <si>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</si>
  <si>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</si>
  <si>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</si>
  <si>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</si>
  <si>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</si>
  <si>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</si>
  <si>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</si>
  <si>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</si>
  <si>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</si>
  <si>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</si>
  <si>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</si>
  <si>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</si>
  <si>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</si>
  <si>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</si>
  <si>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</si>
  <si>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</si>
  <si>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</si>
  <si>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</si>
  <si>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</si>
  <si>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</si>
  <si>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</si>
  <si>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</si>
  <si>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</si>
  <si>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</si>
  <si>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</si>
  <si>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</si>
  <si>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</si>
  <si>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</si>
  <si>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</si>
  <si>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</si>
  <si>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</si>
  <si>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</si>
  <si>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</si>
  <si>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</si>
  <si>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</si>
  <si>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</si>
  <si>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</si>
  <si>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</si>
  <si>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</si>
  <si>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</si>
  <si>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</si>
  <si>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</si>
  <si>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</si>
  <si>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</si>
  <si>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</si>
  <si>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</si>
  <si>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</si>
  <si>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</si>
  <si>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</si>
  <si>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</si>
  <si>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</si>
  <si>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</si>
  <si>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</si>
  <si>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</si>
  <si>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</si>
  <si>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</si>
  <si>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</si>
  <si>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</si>
  <si>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</si>
  <si>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</si>
  <si>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</si>
  <si>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</si>
  <si>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</si>
  <si>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</si>
  <si>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</si>
  <si>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</si>
  <si>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</si>
  <si>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</si>
  <si>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</si>
  <si>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</si>
  <si>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</si>
  <si>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</si>
  <si>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</si>
  <si>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</si>
  <si>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</si>
  <si>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</si>
  <si>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</si>
  <si>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</si>
  <si>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</si>
  <si>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</si>
  <si>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</si>
  <si>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</si>
  <si>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</si>
  <si>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</si>
  <si>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</si>
  <si>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</si>
  <si>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</si>
  <si>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</si>
  <si>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</si>
  <si>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</si>
  <si>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</si>
  <si>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</si>
  <si>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</si>
  <si>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</si>
  <si>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</si>
  <si>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</si>
  <si>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</si>
  <si>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</si>
  <si>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</si>
  <si>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</si>
  <si>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</si>
  <si>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</si>
  <si>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</si>
  <si>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</si>
  <si>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</si>
  <si>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</si>
  <si>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</si>
  <si>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</si>
  <si>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</si>
  <si>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</si>
  <si>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</si>
  <si>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</si>
  <si>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</si>
  <si>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</si>
  <si>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</si>
  <si>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</si>
  <si>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</si>
  <si>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</si>
  <si>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</si>
  <si>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</si>
  <si>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</si>
  <si>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</si>
  <si>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</si>
  <si>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</si>
  <si>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</si>
  <si>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</si>
  <si>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</si>
  <si>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</si>
  <si>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</si>
  <si>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</si>
  <si>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</si>
  <si>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</si>
  <si>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</si>
  <si>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</si>
  <si>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</si>
  <si>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</si>
  <si>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</si>
  <si>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</si>
  <si>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</si>
  <si>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</si>
  <si>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</si>
  <si>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</si>
  <si>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</si>
  <si>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</si>
  <si>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</si>
  <si>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</si>
  <si>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</si>
  <si>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</si>
  <si>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</si>
  <si>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</si>
  <si>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</si>
  <si>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</si>
  <si>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</si>
  <si>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</si>
  <si>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</si>
  <si>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</si>
  <si>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</si>
  <si>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</si>
  <si>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</si>
  <si>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</si>
  <si>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</si>
  <si>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</si>
  <si>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</si>
  <si>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</si>
  <si>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</si>
  <si>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</si>
  <si>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</si>
  <si>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</si>
  <si>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</si>
  <si>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</si>
  <si>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</si>
  <si>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</si>
  <si>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</si>
  <si>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</si>
  <si>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</si>
  <si>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</si>
  <si>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</si>
  <si>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</si>
  <si>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</si>
  <si>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</si>
  <si>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</si>
  <si>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</si>
  <si>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</si>
  <si>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</si>
  <si>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</si>
  <si>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</si>
  <si>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</si>
  <si>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</si>
  <si>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</si>
  <si>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</si>
  <si>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</si>
  <si>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</si>
  <si>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</si>
  <si>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</si>
  <si>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</si>
  <si>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</si>
  <si>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</si>
  <si>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</si>
  <si>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</si>
  <si>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</si>
  <si>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</si>
  <si>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</si>
  <si>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</si>
  <si>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</si>
  <si>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</si>
  <si>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</si>
  <si>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</si>
  <si>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</si>
  <si>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</si>
  <si>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</si>
  <si>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</si>
  <si>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</si>
  <si>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</si>
  <si>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</si>
  <si>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</si>
  <si>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</si>
  <si>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</si>
  <si>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</si>
  <si>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</si>
  <si>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</si>
  <si>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</si>
  <si>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</si>
  <si>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</si>
  <si>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</si>
  <si>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</si>
  <si>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</si>
  <si>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</si>
  <si>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</si>
  <si>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</si>
  <si>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</si>
  <si>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</si>
  <si>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</si>
  <si>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</si>
  <si>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</si>
  <si>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</si>
  <si>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</si>
  <si>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</si>
  <si>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</si>
  <si>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</si>
  <si>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</si>
  <si>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</si>
  <si>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Row Labels</t>
  </si>
  <si>
    <t>Grand Total</t>
  </si>
  <si>
    <t>Count of outcome</t>
  </si>
  <si>
    <t>Column Labels</t>
  </si>
  <si>
    <t>(All)</t>
  </si>
  <si>
    <t>food</t>
  </si>
  <si>
    <t>journalism</t>
  </si>
  <si>
    <t>photography</t>
  </si>
  <si>
    <t>theater</t>
  </si>
  <si>
    <t>Date Created Conversion</t>
  </si>
  <si>
    <t>Date Ended Conversion</t>
  </si>
  <si>
    <t>animation</t>
  </si>
  <si>
    <t>Category</t>
  </si>
  <si>
    <t>Sub Category</t>
  </si>
  <si>
    <t>plays</t>
  </si>
  <si>
    <t>rock</t>
  </si>
  <si>
    <t>documentary</t>
  </si>
  <si>
    <t>web</t>
  </si>
  <si>
    <t>food trucks</t>
  </si>
  <si>
    <t>wearables</t>
  </si>
  <si>
    <t>indie rock</t>
  </si>
  <si>
    <t>photography books</t>
  </si>
  <si>
    <t>drama</t>
  </si>
  <si>
    <t>video games</t>
  </si>
  <si>
    <t>translations</t>
  </si>
  <si>
    <t>nonfiction</t>
  </si>
  <si>
    <t>electric music</t>
  </si>
  <si>
    <t>television</t>
  </si>
  <si>
    <t>fiction</t>
  </si>
  <si>
    <t>jazz</t>
  </si>
  <si>
    <t>shorts</t>
  </si>
  <si>
    <t>science fiction</t>
  </si>
  <si>
    <t>mobile games</t>
  </si>
  <si>
    <t>radio &amp; podcasts</t>
  </si>
  <si>
    <t>metal</t>
  </si>
  <si>
    <t>audio</t>
  </si>
  <si>
    <t>world music</t>
  </si>
  <si>
    <t>film &amp; video</t>
  </si>
  <si>
    <t>games</t>
  </si>
  <si>
    <t>music</t>
  </si>
  <si>
    <t>publishing</t>
  </si>
  <si>
    <t>technology</t>
  </si>
  <si>
    <t>Percent Funded</t>
  </si>
  <si>
    <t>average donation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</si>
  <si>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</si>
  <si>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</si>
  <si>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</si>
  <si>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</si>
  <si>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</si>
  <si>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</si>
  <si>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</si>
  <si>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</si>
  <si>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</si>
  <si>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</si>
  <si>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</si>
  <si>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</si>
  <si>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</si>
  <si>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Less than 1000</t>
  </si>
  <si>
    <t>1000 to 4999</t>
  </si>
  <si>
    <t>5000 to 9999</t>
  </si>
  <si>
    <t>10000 to 14999</t>
  </si>
  <si>
    <t>15000 to 19999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</si>
  <si>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</si>
  <si>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</si>
  <si>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</si>
  <si>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</si>
  <si>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</si>
  <si>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</si>
  <si>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 20000 to 24999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</si>
  <si>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</si>
  <si>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</si>
  <si>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</si>
  <si>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</si>
  <si>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</si>
  <si>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</si>
  <si>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</si>
  <si>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</si>
  <si>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Successful</t>
  </si>
  <si>
    <t>Failed</t>
  </si>
  <si>
    <t>Canceled</t>
  </si>
  <si>
    <t>Less than 4999</t>
  </si>
  <si>
    <t>Less than 9999</t>
  </si>
  <si>
    <t>Less than 14999</t>
  </si>
  <si>
    <t>Less than 19999</t>
  </si>
  <si>
    <t xml:space="preserve"> Less than  24999</t>
  </si>
  <si>
    <t>Less than 29999</t>
  </si>
  <si>
    <t>Less than 34999</t>
  </si>
  <si>
    <t>Less than 39999</t>
  </si>
  <si>
    <t>Less than 44999</t>
  </si>
  <si>
    <t>Less than 49999</t>
  </si>
  <si>
    <t>`</t>
  </si>
  <si>
    <t>Outcome</t>
  </si>
  <si>
    <t>Mean_Backers Count</t>
  </si>
  <si>
    <t>Median_Backers Count</t>
  </si>
  <si>
    <t>Min_Backers Count</t>
  </si>
  <si>
    <t>Max_Backers Count</t>
  </si>
  <si>
    <t>StdDev_Backers Count</t>
  </si>
  <si>
    <t>Var_Backers Count</t>
  </si>
  <si>
    <t>z-score</t>
  </si>
  <si>
    <t>Total</t>
  </si>
  <si>
    <t>% successful</t>
  </si>
  <si>
    <t>%failed</t>
  </si>
  <si>
    <t>can</t>
  </si>
  <si>
    <t>succes</t>
  </si>
  <si>
    <t>fail</t>
  </si>
  <si>
    <t>1st Quartile</t>
  </si>
  <si>
    <t>3rd quartile</t>
  </si>
  <si>
    <t>IQR</t>
  </si>
  <si>
    <t>Upperboundary</t>
  </si>
  <si>
    <t>Lower boundary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</si>
</sst>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43" applyFont="1"/>
    <xf numFmtId="2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4" fontId="16" fillId="0" borderId="0" xfId="42" applyNumberFormat="1" applyFont="1" applyAlignment="1">
      <alignment horizontal="center"/>
    </xf>
    <xf numFmtId="164" fontId="0" fillId="0" borderId="0" xfId="42" applyNumberFormat="1" applyFont="1"/>
    <xf numFmtId="37" fontId="0" fillId="0" borderId="0" xfId="42" applyNumberFormat="1" applyFont="1" applyAlignment="1">
      <alignment horizontal="center" vertical="center"/>
    </xf>
    <xf numFmtId="9" fontId="0" fillId="0" borderId="0" xfId="43" applyFont="1" applyAlignment="1">
      <alignment horizontal="center" vertical="center"/>
    </xf>
    <xf numFmtId="1" fontId="0" fillId="0" borderId="0" xfId="0" applyNumberFormat="1"/>
    <xf numFmtId="0" fontId="16" fillId="0" borderId="0" xfId="0" applyFont="1"/>
    <xf numFmtId="165" fontId="0" fillId="0" borderId="0" xfId="0" applyNumberFormat="1"/>
    <xf numFmtId="37" fontId="0" fillId="0" borderId="0" xfId="0" applyNumberFormat="1" applyAlignment="1">
      <alignment horizontal="center" vertical="center"/>
    </xf>
    <xf numFmtId="1" fontId="16" fillId="0" borderId="0" xfId="0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alignment horizontal="right"/>
    </dxf>
    <dxf>
      <alignment vertical="bottom"/>
    </dxf>
  </dxfs>
  <tableStyles count="0" defaultTableStyle="TableStyleMedium2" defaultPivotStyle="PivotStyleLight16"/>
  <colors>
    <mruColors>
      <color rgb="FFFF2D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[CrowdfundingBook.xlsx]SubcagtegoryStats!PivotTable2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544060066262202E-2"/>
          <c:y val="1.4627216205164767E-2"/>
          <c:w val="0.88567890281320472"/>
          <c:h val="0.814832625417091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SubcagtegoryStats!$B$4:$B$5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SubcagtegoryStats!$A$6:$A$30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SubcagtegoryStats!$B$6:$B$30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2-574E-9A17-CB54C553FC20}"/>
            </c:ext>
          </c:extLst>
        </c:ser>
        <c:ser>
          <c:idx val="1"/>
          <c:order val="1"/>
          <c:tx>
            <c:strRef>
              <c:f>SubcagtegoryStats!$C$4:$C$5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SubcagtegoryStats!$A$6:$A$30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SubcagtegoryStats!$C$6:$C$30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2-574E-9A17-CB54C553FC20}"/>
            </c:ext>
          </c:extLst>
        </c:ser>
        <c:ser>
          <c:idx val="2"/>
          <c:order val="2"/>
          <c:tx>
            <c:strRef>
              <c:f>SubcagtegoryStats!$D$4:$D$5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SubcagtegoryStats!$A$6:$A$30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SubcagtegoryStats!$D$6:$D$30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2-574E-9A17-CB54C553FC20}"/>
            </c:ext>
          </c:extLst>
        </c:ser>
        <c:ser>
          <c:idx val="3"/>
          <c:order val="3"/>
          <c:tx>
            <c:strRef>
              <c:f>SubcagtegoryStats!$E$4:$E$5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SubcagtegoryStats!$A$6:$A$30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SubcagtegoryStats!$E$6:$E$30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2-574E-9A17-CB54C553F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8544399"/>
        <c:axId val="1228538239"/>
      </c:barChart>
      <c:catAx>
        <c:axId val="122854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8239"/>
        <c:crosses val="autoZero"/>
        <c:auto val="1"/>
        <c:lblAlgn val="ctr"/>
        <c:lblOffset val="100"/>
        <c:noMultiLvlLbl val="0"/>
      </c:catAx>
      <c:valAx>
        <c:axId val="12285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4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[CrowdfundingBook.xlsx]CategoryStats!PivotTable3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F-EA4A-A04E-7E69E61BBECF}"/>
            </c:ext>
          </c:extLst>
        </c:ser>
        <c:ser>
          <c:idx val="1"/>
          <c:order val="1"/>
          <c:tx>
            <c:strRef>
              <c:f>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F-EA4A-A04E-7E69E61BBECF}"/>
            </c:ext>
          </c:extLst>
        </c:ser>
        <c:ser>
          <c:idx val="2"/>
          <c:order val="2"/>
          <c:tx>
            <c:strRef>
              <c:f>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CF-EA4A-A04E-7E69E61BBECF}"/>
            </c:ext>
          </c:extLst>
        </c:ser>
        <c:ser>
          <c:idx val="3"/>
          <c:order val="3"/>
          <c:tx>
            <c:strRef>
              <c:f>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CF-EA4A-A04E-7E69E61BB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1710575"/>
        <c:axId val="1281735231"/>
      </c:barChart>
      <c:catAx>
        <c:axId val="128171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35231"/>
        <c:crosses val="autoZero"/>
        <c:auto val="1"/>
        <c:lblAlgn val="ctr"/>
        <c:lblOffset val="100"/>
        <c:noMultiLvlLbl val="0"/>
      </c:catAx>
      <c:valAx>
        <c:axId val="12817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1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[CrowdfundingBook.xlsx]LaunchDateOutcomes!PivotTable4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8-D847-8952-8A160654A8E8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8-D847-8952-8A160654A8E8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8-D847-8952-8A160654A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1797327"/>
        <c:axId val="1442175375"/>
      </c:lineChart>
      <c:catAx>
        <c:axId val="128179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175375"/>
        <c:crosses val="autoZero"/>
        <c:auto val="1"/>
        <c:lblAlgn val="ctr"/>
        <c:lblOffset val="100"/>
        <c:noMultiLvlLbl val="0"/>
      </c:catAx>
      <c:valAx>
        <c:axId val="144217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9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GoalOutcomes!$G$15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GoalOutcomes!$B$16:$B$27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 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GoalOutcomes!$G$16:$G$27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8F-114B-B301-1167C5582F9C}"/>
            </c:ext>
          </c:extLst>
        </c:ser>
        <c:ser>
          <c:idx val="1"/>
          <c:order val="1"/>
          <c:tx>
            <c:strRef>
              <c:f>GoalOutcomes!$H$15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GoalOutcomes!$B$16:$B$27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 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GoalOutcomes!$H$16:$H$27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8F-114B-B301-1167C5582F9C}"/>
            </c:ext>
          </c:extLst>
        </c:ser>
        <c:ser>
          <c:idx val="2"/>
          <c:order val="2"/>
          <c:tx>
            <c:strRef>
              <c:f>GoalOutcomes!$I$15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GoalOutcomes!$B$16:$B$27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 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GoalOutcomes!$I$16:$I$27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8F-114B-B301-1167C5582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956463"/>
        <c:axId val="1639946719"/>
      </c:lineChart>
      <c:catAx>
        <c:axId val="155895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946719"/>
        <c:crosses val="autoZero"/>
        <c:auto val="1"/>
        <c:lblAlgn val="ctr"/>
        <c:lblOffset val="100"/>
        <c:noMultiLvlLbl val="0"/>
      </c:catAx>
      <c:valAx>
        <c:axId val="163994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5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Backers for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for Successful Campaigns</a:t>
          </a:r>
        </a:p>
      </cx:txPr>
    </cx:title>
    <cx:plotArea>
      <cx:plotAreaRegion>
        <cx:series layoutId="boxWhisker" uniqueId="{1281EF6F-B911-8548-B487-856EE0CDC0C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Backers for 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Backers for Unsuccessful Campaigns</a:t>
          </a:r>
        </a:p>
      </cx:txPr>
    </cx:title>
    <cx:plotArea>
      <cx:plotAreaRegion>
        <cx:series layoutId="boxWhisker" uniqueId="{BB1B84A5-B342-EC46-A2F9-854D602427F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889000</xdr:colOff>
      <xdr:row>1</xdr:row>
      <xdr:rowOff>184150</xdr:rowOff>
    </xdr:from>
    <xdr:to>
      <xdr:col>21</xdr:col>
      <xdr:colOff>12700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92762-B1AD-99DC-97D0-1E0564C65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279400</xdr:colOff>
      <xdr:row>0</xdr:row>
      <xdr:rowOff>69850</xdr:rowOff>
    </xdr:from>
    <xdr:to>
      <xdr:col>18</xdr:col>
      <xdr:colOff>317500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0EE95B-3E51-4BFB-F7B9-E9A9286F4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69850</xdr:rowOff>
    </xdr:from>
    <xdr:to>
      <xdr:col>13</xdr:col>
      <xdr:colOff>114300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AEA52-A285-BC20-CC33-65F58FE99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29</xdr:row>
      <xdr:rowOff>25400</xdr:rowOff>
    </xdr:from>
    <xdr:to>
      <xdr:col>8</xdr:col>
      <xdr:colOff>990600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5E11E-87C9-E317-E851-AE4B3A43C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11</xdr:row>
      <xdr:rowOff>63500</xdr:rowOff>
    </xdr:from>
    <xdr:to>
      <xdr:col>13</xdr:col>
      <xdr:colOff>247650</xdr:colOff>
      <xdr:row>29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C4D7BDF-5BD4-A831-0863-F625BA30B3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8350" y="2298700"/>
              <a:ext cx="54864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381000</xdr:colOff>
      <xdr:row>11</xdr:row>
      <xdr:rowOff>76200</xdr:rowOff>
    </xdr:from>
    <xdr:to>
      <xdr:col>17</xdr:col>
      <xdr:colOff>215900</xdr:colOff>
      <xdr:row>29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20728B3-55B5-F159-CE19-189D80C985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38100" y="2311400"/>
              <a:ext cx="5295900" cy="360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i Bindlish" refreshedDate="44862.613569328707" createdVersion="8" refreshedVersion="8" minRefreshableVersion="3" recordCount="1001" xr:uid="{2C466E8F-01BE-E24D-B2D5-24E324CF502B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Date Created Conversion" numFmtId="14">
      <sharedItems containsNonDate="0" containsDate="1" containsString="0" containsBlank="1" minDate="2010-01-09T06:00:00" maxDate="2020-01-27T06:00:00"/>
    </cacheField>
    <cacheField name="Date Ended Conversion" numFmtId="14">
      <sharedItems containsNonDate="0" containsDate="1" containsString="0" containsBlank="1" minDate="2010-01-09T06:00:00" maxDate="2020-02-10T06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i Bindlish" refreshedDate="44862.616964583336" createdVersion="8" refreshedVersion="8" minRefreshableVersion="3" recordCount="1000" xr:uid="{62134EA8-D2AC-7F43-A942-760B297F597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i Bindlish" refreshedDate="44862.695358449077" createdVersion="8" refreshedVersion="8" minRefreshableVersion="3" recordCount="1000" xr:uid="{7059AD19-660B-4C49-BB48-3CD08C4B0558}">
  <cacheSource type="worksheet">
    <worksheetSource ref="C1:T1001" sheet="Crowdfunding"/>
  </cacheSource>
  <cacheFields count="20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9" base="16">
        <rangePr groupBy="months" startDate="2010-01-09T06:00:00" endDate="2020-01-27T06:00:00"/>
        <groupItems count="14">
          <s v="&lt;2010-01-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0-01-27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6">
        <rangePr groupBy="quarters" startDate="2010-01-09T06:00:00" endDate="2020-01-27T06:00:00"/>
        <groupItems count="6">
          <s v="&lt;2010-01-09"/>
          <s v="Qtr1"/>
          <s v="Qtr2"/>
          <s v="Qtr3"/>
          <s v="Qtr4"/>
          <s v="&gt;2020-01-27"/>
        </groupItems>
      </fieldGroup>
    </cacheField>
    <cacheField name="Years" numFmtId="0" databaseField="0">
      <fieldGroup base="16">
        <rangePr groupBy="years" startDate="2010-01-09T06:00:00" endDate="2020-01-27T06:00:00"/>
        <groupItems count="13">
          <s v="&lt;2010-01-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020-01-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x v="0"/>
    <x v="0"/>
    <d v="2015-11-28T06:00:0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x v="1"/>
    <x v="1"/>
    <d v="2014-08-19T05:00:00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x v="2"/>
    <x v="2"/>
    <d v="2013-11-17T06:00:00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x v="1"/>
    <x v="1"/>
    <d v="2019-08-11T05:00:00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x v="3"/>
    <x v="3"/>
    <d v="2019-01-20T06:00:00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x v="3"/>
    <x v="3"/>
    <d v="2012-08-28T05:00:00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x v="4"/>
    <x v="4"/>
    <d v="2017-09-13T05:00:00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x v="3"/>
    <x v="3"/>
    <d v="2015-08-13T05:00:00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x v="3"/>
    <x v="3"/>
    <d v="2010-08-09T05:00:00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x v="1"/>
    <x v="5"/>
    <d v="2013-09-19T05:00:00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x v="4"/>
    <x v="6"/>
    <d v="2010-08-14T05:00:0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x v="3"/>
    <x v="3"/>
    <d v="2010-09-21T05:00:00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x v="4"/>
    <x v="6"/>
    <d v="2019-10-22T05:00:00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x v="1"/>
    <x v="7"/>
    <d v="2016-06-11T05:00:00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x v="1"/>
    <x v="7"/>
    <d v="2012-03-06T06:00:00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x v="2"/>
    <x v="8"/>
    <d v="2019-12-10T06:00:00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x v="5"/>
    <x v="9"/>
    <d v="2014-01-22T06:00:00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x v="4"/>
    <x v="10"/>
    <d v="2011-01-12T06:00:00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x v="3"/>
    <x v="3"/>
    <d v="2018-09-08T05:00:00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x v="3"/>
    <x v="3"/>
    <d v="2019-03-04T06:00:00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x v="4"/>
    <x v="6"/>
    <d v="2014-07-28T05:00:0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x v="3"/>
    <x v="3"/>
    <d v="2011-08-15T05:00:00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x v="3"/>
    <x v="3"/>
    <d v="2018-04-03T05:00:00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x v="4"/>
    <x v="4"/>
    <d v="2019-02-14T06:00:00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x v="2"/>
    <x v="8"/>
    <d v="2014-06-21T05:00:00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x v="6"/>
    <x v="11"/>
    <d v="2011-05-18T05:00:00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x v="3"/>
    <x v="3"/>
    <d v="2018-07-31T05:00:00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x v="1"/>
    <x v="1"/>
    <d v="2015-10-03T05:00:00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x v="3"/>
    <x v="3"/>
    <d v="2010-02-09T06:00:00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x v="4"/>
    <x v="12"/>
    <d v="2018-07-20T05:00:00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x v="4"/>
    <x v="10"/>
    <d v="2019-05-24T05:00:0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x v="6"/>
    <x v="11"/>
    <d v="2016-01-05T06:00:00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x v="4"/>
    <x v="4"/>
    <d v="2018-01-10T06:00:00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x v="3"/>
    <x v="3"/>
    <d v="2014-10-05T05:00:00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x v="4"/>
    <x v="4"/>
    <d v="2017-03-23T05:00:00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x v="4"/>
    <x v="6"/>
    <d v="2019-01-19T06:00:00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x v="3"/>
    <x v="3"/>
    <d v="2011-02-26T06:00:00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x v="5"/>
    <x v="13"/>
    <d v="2019-10-06T05:00:00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x v="7"/>
    <x v="14"/>
    <d v="2010-10-18T05:00:00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x v="3"/>
    <x v="3"/>
    <d v="2013-02-25T06:00:00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x v="2"/>
    <x v="8"/>
    <d v="2010-06-05T05:00:0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x v="1"/>
    <x v="1"/>
    <d v="2012-09-04T05:00:00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x v="0"/>
    <x v="0"/>
    <d v="2011-07-04T05:00:00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x v="5"/>
    <x v="15"/>
    <d v="2014-07-24T05:00:00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x v="5"/>
    <x v="13"/>
    <d v="2019-03-17T05:00:00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x v="3"/>
    <x v="3"/>
    <d v="2016-11-02T05:00:00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x v="1"/>
    <x v="1"/>
    <d v="2010-07-08T05:00:00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x v="3"/>
    <x v="3"/>
    <d v="2014-03-29T05:00:00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x v="3"/>
    <x v="3"/>
    <d v="2015-06-25T05:00:00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x v="1"/>
    <x v="1"/>
    <d v="2019-10-20T05:00:00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x v="1"/>
    <x v="16"/>
    <d v="2013-08-01T05:00:0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x v="2"/>
    <x v="8"/>
    <d v="2012-03-27T05:00:00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x v="3"/>
    <x v="3"/>
    <d v="2010-09-15T05:00:00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x v="4"/>
    <x v="6"/>
    <d v="2014-05-20T05:00:00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x v="2"/>
    <x v="8"/>
    <d v="2018-03-11T06:00:00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x v="1"/>
    <x v="17"/>
    <d v="2018-07-30T05:00:00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x v="2"/>
    <x v="8"/>
    <d v="2015-01-10T06:00:00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x v="6"/>
    <x v="11"/>
    <d v="2017-09-01T05:00:00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x v="3"/>
    <x v="3"/>
    <d v="2015-09-21T05:00:00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x v="3"/>
    <x v="3"/>
    <d v="2017-06-12T05:00:00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x v="3"/>
    <x v="3"/>
    <d v="2012-07-17T05:00:0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x v="3"/>
    <x v="3"/>
    <d v="2011-02-21T06:00:00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x v="2"/>
    <x v="2"/>
    <d v="2015-06-05T05:00:00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x v="3"/>
    <x v="3"/>
    <d v="2017-04-28T05:00:00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x v="2"/>
    <x v="2"/>
    <d v="2018-07-02T05:00:00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x v="3"/>
    <x v="3"/>
    <d v="2011-01-27T06:00:00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x v="3"/>
    <x v="3"/>
    <d v="2015-04-08T05:00:00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x v="2"/>
    <x v="8"/>
    <d v="2010-01-25T06:00:00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x v="3"/>
    <x v="3"/>
    <d v="2017-07-27T05:00:00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x v="3"/>
    <x v="3"/>
    <d v="2010-12-19T06:00:00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x v="3"/>
    <x v="3"/>
    <d v="2010-11-02T05:00:0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x v="3"/>
    <x v="3"/>
    <d v="2019-11-30T06:00:00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x v="4"/>
    <x v="10"/>
    <d v="2015-07-01T05:00:00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x v="1"/>
    <x v="17"/>
    <d v="2016-11-27T06:00:00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x v="1"/>
    <x v="16"/>
    <d v="2016-03-27T05:00:00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x v="7"/>
    <x v="14"/>
    <d v="2018-07-15T05:00:00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x v="3"/>
    <x v="3"/>
    <d v="2015-01-23T06:00:00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x v="4"/>
    <x v="10"/>
    <d v="2010-09-27T05:00:00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x v="5"/>
    <x v="18"/>
    <d v="2018-04-16T05:00:00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x v="3"/>
    <x v="3"/>
    <d v="2018-06-16T05:00:00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x v="6"/>
    <x v="11"/>
    <d v="2017-08-29T05:00:0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x v="1"/>
    <x v="1"/>
    <d v="2017-11-23T06:00:00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x v="6"/>
    <x v="11"/>
    <d v="2019-01-17T06:00:00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x v="1"/>
    <x v="5"/>
    <d v="2016-07-28T05:00:00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x v="2"/>
    <x v="8"/>
    <d v="2012-07-28T05:00:00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x v="1"/>
    <x v="7"/>
    <d v="2011-09-11T05:00:00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x v="3"/>
    <x v="3"/>
    <d v="2015-05-04T05:00:00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x v="1"/>
    <x v="1"/>
    <d v="2011-03-08T06:00:00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x v="5"/>
    <x v="18"/>
    <d v="2015-04-16T05:00:00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x v="3"/>
    <x v="3"/>
    <d v="2010-04-15T05:00:00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x v="3"/>
    <x v="3"/>
    <d v="2016-02-25T06:00:0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x v="5"/>
    <x v="18"/>
    <d v="2016-08-06T05:00:00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x v="6"/>
    <x v="11"/>
    <d v="2010-06-23T05:00:00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x v="3"/>
    <x v="3"/>
    <d v="2012-10-20T05:00:00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x v="2"/>
    <x v="2"/>
    <d v="2019-04-07T05:00:00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x v="4"/>
    <x v="4"/>
    <d v="2019-10-14T05:00:00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x v="3"/>
    <x v="3"/>
    <d v="2011-03-10T06:00:00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x v="0"/>
    <x v="0"/>
    <d v="2015-06-25T05:00:00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x v="6"/>
    <x v="11"/>
    <d v="2015-07-27T05:00:00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x v="3"/>
    <x v="3"/>
    <d v="2014-11-25T06:00:00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x v="3"/>
    <x v="3"/>
    <d v="2011-10-19T05:00:00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x v="1"/>
    <x v="5"/>
    <d v="2015-02-21T06:00: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x v="2"/>
    <x v="8"/>
    <d v="2018-05-14T05:00:00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x v="1"/>
    <x v="5"/>
    <d v="2010-10-24T05:00:00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x v="1"/>
    <x v="7"/>
    <d v="2017-05-23T05:00:00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x v="2"/>
    <x v="2"/>
    <d v="2013-04-02T05:00:00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x v="3"/>
    <x v="3"/>
    <d v="2019-09-08T05:00:00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x v="3"/>
    <x v="3"/>
    <d v="2018-04-23T05:00:00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x v="4"/>
    <x v="4"/>
    <d v="2012-04-06T05:00:00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x v="4"/>
    <x v="19"/>
    <d v="2014-01-12T06:00:00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x v="0"/>
    <x v="0"/>
    <d v="2018-09-11T05:00:00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x v="5"/>
    <x v="15"/>
    <d v="2012-09-22T05:00:0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x v="2"/>
    <x v="2"/>
    <d v="2014-08-24T05:00:00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x v="0"/>
    <x v="0"/>
    <d v="2017-09-12T05:00:00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x v="2"/>
    <x v="8"/>
    <d v="2019-04-09T05:00:00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x v="5"/>
    <x v="13"/>
    <d v="2017-11-17T06:00:00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x v="3"/>
    <x v="3"/>
    <d v="2015-09-18T05:00:00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x v="4"/>
    <x v="19"/>
    <d v="2011-09-22T05:00:00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x v="7"/>
    <x v="14"/>
    <d v="2014-01-26T06:00:00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x v="4"/>
    <x v="4"/>
    <d v="2014-06-16T05:00:00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x v="6"/>
    <x v="20"/>
    <d v="2015-04-17T05:00:00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x v="6"/>
    <x v="11"/>
    <d v="2014-10-05T05:00:00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x v="5"/>
    <x v="13"/>
    <d v="2014-11-27T06:00:0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x v="3"/>
    <x v="3"/>
    <d v="2015-11-24T06:00:00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x v="7"/>
    <x v="14"/>
    <d v="2019-05-13T05:00:00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x v="3"/>
    <x v="3"/>
    <d v="2018-09-19T05:00:00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x v="3"/>
    <x v="3"/>
    <d v="2016-08-14T05:00:00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x v="3"/>
    <x v="3"/>
    <d v="2010-05-12T05:00:00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x v="1"/>
    <x v="1"/>
    <d v="2010-08-27T05:00:00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x v="0"/>
    <x v="0"/>
    <d v="2015-02-03T06:00:00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x v="4"/>
    <x v="6"/>
    <d v="2011-10-26T05:00:00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x v="2"/>
    <x v="2"/>
    <d v="2013-11-29T06:00:00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x v="3"/>
    <x v="3"/>
    <d v="2018-01-12T06:00:0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x v="1"/>
    <x v="21"/>
    <d v="2011-08-12T05:00:00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x v="4"/>
    <x v="4"/>
    <d v="2011-06-19T05:00:00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x v="3"/>
    <x v="3"/>
    <d v="2013-03-07T06:00:00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x v="4"/>
    <x v="6"/>
    <d v="2014-06-07T05:00:00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x v="5"/>
    <x v="9"/>
    <d v="2010-10-06T05:00:00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x v="6"/>
    <x v="20"/>
    <d v="2012-09-28T05:00:00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x v="2"/>
    <x v="8"/>
    <d v="2015-04-21T05:00:00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x v="4"/>
    <x v="4"/>
    <d v="2018-02-25T06:00:00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x v="2"/>
    <x v="2"/>
    <d v="2015-06-12T05:00:00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x v="2"/>
    <x v="2"/>
    <d v="2012-04-06T05:00:00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x v="1"/>
    <x v="7"/>
    <d v="2010-06-28T05:00:0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x v="3"/>
    <x v="3"/>
    <d v="2019-06-17T05:00:00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x v="2"/>
    <x v="8"/>
    <d v="2014-09-07T05:00:00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x v="3"/>
    <x v="3"/>
    <d v="2011-11-08T06:00:00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x v="3"/>
    <x v="3"/>
    <d v="2016-06-13T05:00:00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x v="2"/>
    <x v="8"/>
    <d v="2017-07-25T05:00:00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x v="1"/>
    <x v="7"/>
    <d v="2013-01-01T06:00:00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x v="1"/>
    <x v="1"/>
    <d v="2018-12-16T06:00:00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x v="1"/>
    <x v="5"/>
    <d v="2014-06-09T05:00:00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x v="1"/>
    <x v="7"/>
    <d v="2017-02-17T06:00:00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x v="3"/>
    <x v="3"/>
    <d v="2012-10-19T05:00:0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x v="1"/>
    <x v="7"/>
    <d v="2016-05-12T05:00:00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x v="3"/>
    <x v="3"/>
    <d v="2010-03-25T05:00:00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x v="1"/>
    <x v="1"/>
    <d v="2019-10-05T05:00:00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x v="7"/>
    <x v="14"/>
    <d v="2013-12-30T06:00:00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x v="1"/>
    <x v="1"/>
    <d v="2015-12-08T06:00:00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x v="3"/>
    <x v="3"/>
    <d v="2019-03-27T05:00:00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x v="2"/>
    <x v="8"/>
    <d v="2019-04-27T05:00:00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x v="2"/>
    <x v="2"/>
    <d v="2015-09-23T05:00:00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x v="1"/>
    <x v="1"/>
    <d v="2018-12-08T06:00:00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x v="7"/>
    <x v="14"/>
    <d v="2017-10-20T05:00:0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x v="3"/>
    <x v="3"/>
    <d v="2017-10-08T05:00:00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x v="2"/>
    <x v="2"/>
    <d v="2017-08-01T05:00:00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x v="7"/>
    <x v="14"/>
    <d v="2010-12-22T06:00:00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x v="3"/>
    <x v="3"/>
    <d v="2013-06-10T05:00:00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x v="1"/>
    <x v="7"/>
    <d v="2019-02-22T06:00:00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x v="4"/>
    <x v="12"/>
    <d v="2012-06-17T05:00:00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x v="1"/>
    <x v="7"/>
    <d v="2017-08-03T05:00:00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x v="5"/>
    <x v="18"/>
    <d v="2014-03-20T05:00:00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x v="4"/>
    <x v="4"/>
    <d v="2014-07-19T05:00:00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x v="3"/>
    <x v="3"/>
    <d v="2013-05-18T05:00:0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x v="2"/>
    <x v="8"/>
    <d v="2015-10-05T05:00:00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x v="3"/>
    <x v="3"/>
    <d v="2016-08-31T05:00:00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x v="3"/>
    <x v="3"/>
    <d v="2016-09-03T05:00:00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x v="3"/>
    <x v="3"/>
    <d v="2010-11-15T06:00:00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x v="0"/>
    <x v="0"/>
    <d v="2017-09-21T05:00:00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x v="3"/>
    <x v="3"/>
    <d v="2013-03-17T05:00:00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x v="2"/>
    <x v="8"/>
    <d v="2010-03-22T05:00:00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x v="2"/>
    <x v="2"/>
    <d v="2017-10-04T05:00:00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x v="3"/>
    <x v="3"/>
    <d v="2019-06-15T05:00:00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x v="1"/>
    <x v="1"/>
    <d v="2010-09-09T05:00:0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x v="3"/>
    <x v="3"/>
    <d v="2019-05-03T05:00:00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x v="4"/>
    <x v="19"/>
    <d v="2018-05-13T05:00:00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x v="3"/>
    <x v="3"/>
    <d v="2014-05-23T05:00:00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x v="4"/>
    <x v="12"/>
    <d v="2013-02-23T06:00:00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x v="3"/>
    <x v="3"/>
    <d v="2014-12-02T06:00:00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x v="3"/>
    <x v="3"/>
    <d v="2016-03-04T06:00:00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x v="3"/>
    <x v="3"/>
    <d v="2013-06-04T05:00:00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x v="3"/>
    <x v="3"/>
    <d v="2019-03-12T05:00:00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x v="1"/>
    <x v="1"/>
    <d v="2014-06-27T05:00:00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x v="1"/>
    <x v="7"/>
    <d v="2018-04-08T05:00:0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x v="1"/>
    <x v="16"/>
    <d v="2015-09-14T05:00:00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x v="1"/>
    <x v="5"/>
    <d v="2018-07-29T05:00:00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x v="2"/>
    <x v="8"/>
    <d v="2016-09-03T05:00:00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x v="4"/>
    <x v="6"/>
    <d v="2017-06-23T05:00:00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x v="1"/>
    <x v="5"/>
    <d v="2010-08-06T05:00:00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x v="1"/>
    <x v="1"/>
    <d v="2015-07-07T05:00:00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x v="3"/>
    <x v="3"/>
    <d v="2010-03-25T05:00:00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x v="2"/>
    <x v="2"/>
    <d v="2014-07-25T05:00:00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x v="0"/>
    <x v="0"/>
    <d v="2011-10-02T05:00:00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x v="3"/>
    <x v="3"/>
    <d v="2017-01-17T06:00:00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x v="1"/>
    <x v="17"/>
    <d v="2011-04-03T05:00:00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x v="3"/>
    <x v="3"/>
    <d v="2018-10-17T05:00: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x v="5"/>
    <x v="13"/>
    <d v="2010-02-27T06:00:00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x v="1"/>
    <x v="1"/>
    <d v="2018-08-28T05:00:00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x v="4"/>
    <x v="4"/>
    <d v="2017-11-09T06:00:00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x v="4"/>
    <x v="4"/>
    <d v="2016-05-06T05:00:00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x v="4"/>
    <x v="22"/>
    <d v="2017-03-03T06:00:00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x v="3"/>
    <x v="3"/>
    <d v="2013-08-27T05:00:00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x v="3"/>
    <x v="3"/>
    <d v="2019-12-15T06:00:00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x v="1"/>
    <x v="7"/>
    <d v="2010-11-06T05:00:00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x v="1"/>
    <x v="1"/>
    <d v="2010-08-19T05:00:00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x v="3"/>
    <x v="3"/>
    <d v="2019-02-13T06:00:0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x v="3"/>
    <x v="3"/>
    <d v="2011-11-22T06:00:00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x v="4"/>
    <x v="22"/>
    <d v="2019-04-28T05:00:00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x v="4"/>
    <x v="12"/>
    <d v="2011-11-11T06:00:00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x v="4"/>
    <x v="10"/>
    <d v="2012-08-16T05:00:00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x v="3"/>
    <x v="3"/>
    <d v="2011-07-01T05:00:00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x v="0"/>
    <x v="0"/>
    <d v="2012-06-21T05:00:00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x v="7"/>
    <x v="14"/>
    <d v="2014-10-02T05:00:00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x v="3"/>
    <x v="3"/>
    <d v="2016-03-16T05:00:00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x v="4"/>
    <x v="22"/>
    <d v="2014-09-24T05:00:00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x v="1"/>
    <x v="1"/>
    <d v="2014-05-03T05:00:0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x v="7"/>
    <x v="14"/>
    <d v="2010-04-08T05:00:00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x v="6"/>
    <x v="20"/>
    <d v="2015-05-15T05:00:00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x v="4"/>
    <x v="10"/>
    <d v="2016-08-31T05:00:00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x v="6"/>
    <x v="20"/>
    <d v="2017-06-01T05:00:00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x v="6"/>
    <x v="11"/>
    <d v="2019-12-06T06:00:00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x v="3"/>
    <x v="3"/>
    <d v="2013-05-21T05:00:00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x v="3"/>
    <x v="3"/>
    <d v="2016-07-25T05:00:00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x v="4"/>
    <x v="10"/>
    <d v="2011-06-12T05:00:00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x v="6"/>
    <x v="11"/>
    <d v="2017-08-22T05:00:00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x v="4"/>
    <x v="10"/>
    <d v="2017-02-13T06:00:00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x v="1"/>
    <x v="1"/>
    <d v="2019-06-25T05:00:0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x v="4"/>
    <x v="10"/>
    <d v="2014-04-25T05:00:00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x v="3"/>
    <x v="3"/>
    <d v="2017-12-14T06:00:00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x v="2"/>
    <x v="8"/>
    <d v="2015-08-29T05:00:00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x v="3"/>
    <x v="3"/>
    <d v="2010-08-06T05:00:00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x v="5"/>
    <x v="9"/>
    <d v="2014-04-13T05:00:00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x v="1"/>
    <x v="1"/>
    <d v="2017-05-10T05:00:00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x v="3"/>
    <x v="3"/>
    <d v="2018-03-04T06:00:00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x v="3"/>
    <x v="3"/>
    <d v="2014-07-14T05:00:00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x v="3"/>
    <x v="3"/>
    <d v="2014-04-07T05:00:00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x v="2"/>
    <x v="2"/>
    <d v="2013-08-05T05:00:00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x v="5"/>
    <x v="13"/>
    <d v="2016-12-22T06:00:0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x v="6"/>
    <x v="20"/>
    <d v="2014-12-31T06:00:00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x v="5"/>
    <x v="18"/>
    <d v="2015-01-02T06:00:00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x v="1"/>
    <x v="1"/>
    <d v="2010-01-25T06:00:00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x v="3"/>
    <x v="3"/>
    <d v="2012-12-09T06:00:00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x v="3"/>
    <x v="3"/>
    <d v="2013-10-25T05:00:00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x v="4"/>
    <x v="6"/>
    <d v="2011-04-08T05:00:00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x v="5"/>
    <x v="9"/>
    <d v="2017-02-21T06:00:00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x v="1"/>
    <x v="1"/>
    <d v="2011-02-16T06:00:00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x v="1"/>
    <x v="1"/>
    <d v="2016-01-24T06:00:00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x v="3"/>
    <x v="3"/>
    <d v="2013-03-05T06:00:00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x v="3"/>
    <x v="3"/>
    <d v="2016-12-08T06:00:0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x v="7"/>
    <x v="14"/>
    <d v="2012-12-08T06:00:00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x v="1"/>
    <x v="1"/>
    <d v="2012-09-28T05:00:00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x v="1"/>
    <x v="1"/>
    <d v="2010-08-25T05:00:00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x v="1"/>
    <x v="7"/>
    <d v="2011-04-05T05:00:00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x v="7"/>
    <x v="14"/>
    <d v="2010-01-09T06:00:00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x v="3"/>
    <x v="3"/>
    <d v="2013-02-12T06:00:00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x v="3"/>
    <x v="3"/>
    <d v="2016-01-03T06:00:00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x v="1"/>
    <x v="17"/>
    <d v="2014-11-07T06:00:00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x v="3"/>
    <x v="3"/>
    <d v="2012-10-24T05:00:00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x v="4"/>
    <x v="4"/>
    <d v="2012-10-04T05:00:00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x v="4"/>
    <x v="19"/>
    <d v="2019-01-31T06:00:0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x v="6"/>
    <x v="11"/>
    <d v="2010-12-02T06:00:00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x v="7"/>
    <x v="14"/>
    <d v="2015-12-07T06:00:00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x v="3"/>
    <x v="3"/>
    <d v="2019-07-10T05:00:00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x v="3"/>
    <x v="3"/>
    <d v="2017-09-17T05:00:00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x v="3"/>
    <x v="3"/>
    <d v="2017-11-06T06:00:00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x v="5"/>
    <x v="18"/>
    <d v="2019-04-06T05:00:00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x v="6"/>
    <x v="11"/>
    <d v="2012-04-19T05:00:00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x v="3"/>
    <x v="3"/>
    <d v="2010-07-19T05:00:00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x v="2"/>
    <x v="2"/>
    <d v="2012-11-26T06:00:00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x v="3"/>
    <x v="3"/>
    <d v="2018-09-03T05:00:0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x v="4"/>
    <x v="10"/>
    <d v="2017-11-21T06:00:00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x v="3"/>
    <x v="3"/>
    <d v="2012-03-11T06:00:00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x v="4"/>
    <x v="19"/>
    <d v="2016-11-27T06:00:00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x v="1"/>
    <x v="1"/>
    <d v="2016-05-30T05:00:00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x v="2"/>
    <x v="2"/>
    <d v="2012-05-01T05:00:00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x v="3"/>
    <x v="3"/>
    <d v="2016-09-10T05:00:00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x v="3"/>
    <x v="3"/>
    <d v="2016-11-23T06:00:00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x v="1"/>
    <x v="5"/>
    <d v="2015-04-28T05:00:00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x v="1"/>
    <x v="16"/>
    <d v="2012-03-14T05:00:00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x v="3"/>
    <x v="3"/>
    <d v="2015-08-03T05:00:00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x v="4"/>
    <x v="4"/>
    <d v="2013-05-10T05:00:0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x v="2"/>
    <x v="2"/>
    <d v="2011-10-15T05:00:00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x v="0"/>
    <x v="0"/>
    <d v="2012-03-16T05:00:00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x v="3"/>
    <x v="3"/>
    <d v="2010-10-05T05:00:00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x v="3"/>
    <x v="3"/>
    <d v="2018-10-26T05:00:00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x v="3"/>
    <x v="3"/>
    <d v="2013-10-15T05:00:00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x v="3"/>
    <x v="3"/>
    <d v="2019-01-28T06:00:00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x v="3"/>
    <x v="3"/>
    <d v="2014-01-14T06:00:00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x v="1"/>
    <x v="1"/>
    <d v="2016-02-26T06:00:00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x v="0"/>
    <x v="0"/>
    <d v="2016-03-03T06:00:00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x v="5"/>
    <x v="9"/>
    <d v="2017-08-30T05:00:0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x v="4"/>
    <x v="4"/>
    <d v="2015-02-26T06:00:00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x v="3"/>
    <x v="3"/>
    <d v="2018-09-02T05:00:00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x v="1"/>
    <x v="7"/>
    <d v="2016-01-07T06:00:00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x v="4"/>
    <x v="4"/>
    <d v="2016-08-07T05:00:00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x v="3"/>
    <x v="3"/>
    <d v="2016-03-19T05:00:00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x v="3"/>
    <x v="3"/>
    <d v="2017-07-14T05:00:00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x v="5"/>
    <x v="13"/>
    <d v="2012-06-06T05:00:00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x v="3"/>
    <x v="3"/>
    <d v="2011-04-18T05:00:00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x v="1"/>
    <x v="7"/>
    <d v="2011-09-21T05:00:00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x v="6"/>
    <x v="11"/>
    <d v="2010-04-09T05:00: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x v="3"/>
    <x v="3"/>
    <d v="2011-02-16T06:00:00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x v="3"/>
    <x v="3"/>
    <d v="2013-10-25T05:00:00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x v="1"/>
    <x v="1"/>
    <d v="2012-02-27T06:00:00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x v="4"/>
    <x v="4"/>
    <d v="2019-03-12T05:00:00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x v="3"/>
    <x v="3"/>
    <d v="2014-05-24T05:00:00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x v="0"/>
    <x v="0"/>
    <d v="2019-11-19T06:00:00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x v="3"/>
    <x v="3"/>
    <d v="2017-05-14T05:00:00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x v="1"/>
    <x v="1"/>
    <d v="2014-02-14T06:00:00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x v="2"/>
    <x v="2"/>
    <d v="2010-08-12T05:00:00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x v="5"/>
    <x v="13"/>
    <d v="2011-05-10T05:00:00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x v="4"/>
    <x v="12"/>
    <d v="2011-04-01T05:00:00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x v="3"/>
    <x v="3"/>
    <d v="2010-11-25T06:00:00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x v="4"/>
    <x v="4"/>
    <d v="2014-03-27T05:00:0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x v="3"/>
    <x v="3"/>
    <d v="2015-06-21T05:00:00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x v="3"/>
    <x v="3"/>
    <d v="2018-06-16T05:00:00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x v="4"/>
    <x v="10"/>
    <d v="2015-12-26T06:00:00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x v="3"/>
    <x v="3"/>
    <d v="2019-08-28T05:00:00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x v="1"/>
    <x v="1"/>
    <d v="2018-11-30T06:00:00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x v="6"/>
    <x v="11"/>
    <d v="2016-12-12T06:00:00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x v="4"/>
    <x v="4"/>
    <d v="2017-12-08T06:00:00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x v="0"/>
    <x v="0"/>
    <d v="2011-12-19T06:00:00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x v="2"/>
    <x v="8"/>
    <d v="2013-03-28T05:00:00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x v="3"/>
    <x v="3"/>
    <d v="2018-11-20T06:00:00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x v="1"/>
    <x v="1"/>
    <d v="2018-01-10T06:00:00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x v="1"/>
    <x v="1"/>
    <d v="2019-11-15T06:00:0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x v="1"/>
    <x v="1"/>
    <d v="2010-12-15T06:00:00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x v="3"/>
    <x v="3"/>
    <d v="2019-11-11T06:00:00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x v="3"/>
    <x v="3"/>
    <d v="2011-10-05T05:00:00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x v="3"/>
    <x v="3"/>
    <d v="2017-08-02T05:00:00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x v="7"/>
    <x v="14"/>
    <d v="2011-12-12T06:00:00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x v="1"/>
    <x v="7"/>
    <d v="2015-08-28T05:00:00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x v="3"/>
    <x v="3"/>
    <d v="2013-07-20T05:00:00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x v="3"/>
    <x v="3"/>
    <d v="2013-11-19T06:00:00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x v="6"/>
    <x v="11"/>
    <d v="2018-01-22T06:00:00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x v="4"/>
    <x v="6"/>
    <d v="2015-07-09T05:00:0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x v="1"/>
    <x v="7"/>
    <d v="2017-08-24T05:00:00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x v="2"/>
    <x v="2"/>
    <d v="2015-02-11T06:00:00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x v="0"/>
    <x v="0"/>
    <d v="2017-02-16T06:00:00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x v="3"/>
    <x v="3"/>
    <d v="2017-07-14T05:00:00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x v="1"/>
    <x v="17"/>
    <d v="2015-05-20T05:00:00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x v="1"/>
    <x v="1"/>
    <d v="2015-08-24T05:00:00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x v="3"/>
    <x v="3"/>
    <d v="2015-11-07T06:00:00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x v="3"/>
    <x v="3"/>
    <d v="2019-07-05T05:00:00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x v="4"/>
    <x v="4"/>
    <d v="2013-09-03T05:00:00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x v="2"/>
    <x v="8"/>
    <d v="2017-01-22T06:00:00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x v="3"/>
    <x v="3"/>
    <d v="2012-01-14T06:00:0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x v="6"/>
    <x v="11"/>
    <d v="2015-09-03T05:00:00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x v="7"/>
    <x v="14"/>
    <d v="2018-08-10T05:00:00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x v="4"/>
    <x v="10"/>
    <d v="2011-08-27T05:00:00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x v="3"/>
    <x v="3"/>
    <d v="2011-01-01T06:00:00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x v="3"/>
    <x v="3"/>
    <d v="2017-10-07T05:00:00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x v="1"/>
    <x v="1"/>
    <d v="2011-01-27T06:00:00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x v="1"/>
    <x v="1"/>
    <d v="2011-12-27T06:00:00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x v="1"/>
    <x v="7"/>
    <d v="2018-03-05T06:00:00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x v="3"/>
    <x v="3"/>
    <d v="2016-12-29T06:00:00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x v="3"/>
    <x v="3"/>
    <d v="2011-01-03T06:00:00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x v="3"/>
    <x v="3"/>
    <d v="2014-10-18T05:00:0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x v="4"/>
    <x v="4"/>
    <d v="2010-10-13T05:00:00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x v="4"/>
    <x v="19"/>
    <d v="2013-02-03T06:00:00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x v="3"/>
    <x v="3"/>
    <d v="2019-04-15T05:00:00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x v="3"/>
    <x v="3"/>
    <d v="2015-02-08T06:00:00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x v="4"/>
    <x v="4"/>
    <d v="2015-01-08T06:00:00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x v="3"/>
    <x v="3"/>
    <d v="2017-08-17T05:00:00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x v="4"/>
    <x v="4"/>
    <d v="2019-01-11T06:00:00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x v="1"/>
    <x v="7"/>
    <d v="2015-10-16T05:00:00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x v="1"/>
    <x v="1"/>
    <d v="2014-07-06T05:00:00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x v="3"/>
    <x v="3"/>
    <d v="2019-10-22T05:00:00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x v="4"/>
    <x v="4"/>
    <d v="2018-05-21T05:00:0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x v="3"/>
    <x v="3"/>
    <d v="2011-10-27T05:00:00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x v="3"/>
    <x v="3"/>
    <d v="2013-06-23T05:00:00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x v="3"/>
    <x v="3"/>
    <d v="2015-06-08T05:00:00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x v="7"/>
    <x v="14"/>
    <d v="2017-10-16T05:00:00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x v="0"/>
    <x v="0"/>
    <d v="2019-02-13T06:00:0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x v="4"/>
    <x v="4"/>
    <d v="2017-02-10T06:00:00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x v="5"/>
    <x v="9"/>
    <d v="2019-03-29T05:00:00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x v="3"/>
    <x v="3"/>
    <d v="2010-06-26T05:00:00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x v="2"/>
    <x v="8"/>
    <d v="2012-06-12T05:00:00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x v="1"/>
    <x v="7"/>
    <d v="2012-01-04T06:00:00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x v="3"/>
    <x v="3"/>
    <d v="2010-10-28T05:00:0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x v="7"/>
    <x v="14"/>
    <d v="2013-09-13T05:00:00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x v="5"/>
    <x v="9"/>
    <d v="2014-01-14T06:00:00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x v="2"/>
    <x v="8"/>
    <d v="2011-01-06T06:00:00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x v="1"/>
    <x v="17"/>
    <d v="2017-07-17T05:00:00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x v="4"/>
    <x v="4"/>
    <d v="2013-07-29T05:00:00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x v="3"/>
    <x v="3"/>
    <d v="2011-12-08T06:00:00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x v="4"/>
    <x v="6"/>
    <d v="2018-10-05T05:00:00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x v="1"/>
    <x v="1"/>
    <d v="2013-05-23T05:00:00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x v="4"/>
    <x v="10"/>
    <d v="2018-05-08T05:00:00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x v="1"/>
    <x v="7"/>
    <d v="2011-02-02T06:00:00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x v="7"/>
    <x v="14"/>
    <d v="2013-08-16T05:00:0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x v="3"/>
    <x v="3"/>
    <d v="2019-10-27T05:00:00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x v="4"/>
    <x v="12"/>
    <d v="2012-01-06T06:00:00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x v="3"/>
    <x v="3"/>
    <d v="2010-05-12T05:00:00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x v="3"/>
    <x v="3"/>
    <d v="2017-11-14T06:00:00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x v="3"/>
    <x v="3"/>
    <d v="2018-06-04T05:00:00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x v="4"/>
    <x v="4"/>
    <d v="2013-01-30T06:00:00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x v="3"/>
    <x v="3"/>
    <d v="2019-10-13T05:00:00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x v="4"/>
    <x v="4"/>
    <d v="2016-06-20T05:00:00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x v="1"/>
    <x v="1"/>
    <d v="2017-04-18T05:00:00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x v="6"/>
    <x v="20"/>
    <d v="2015-04-28T05:00:00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x v="3"/>
    <x v="3"/>
    <d v="2017-05-29T05:00:00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x v="5"/>
    <x v="13"/>
    <d v="2014-01-03T06:00:0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x v="4"/>
    <x v="10"/>
    <d v="2018-11-27T06:00:00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x v="0"/>
    <x v="0"/>
    <d v="2010-04-20T05:00:00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x v="3"/>
    <x v="3"/>
    <d v="2012-01-13T06:00:00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x v="4"/>
    <x v="4"/>
    <d v="2011-01-17T06:00:00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x v="3"/>
    <x v="3"/>
    <d v="2018-11-03T05:00:00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x v="4"/>
    <x v="4"/>
    <d v="2012-05-06T05:00:00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x v="2"/>
    <x v="2"/>
    <d v="2011-12-22T06:00:00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x v="3"/>
    <x v="3"/>
    <d v="2017-06-25T05:00:00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x v="2"/>
    <x v="8"/>
    <d v="2017-06-29T05:00:00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x v="3"/>
    <x v="3"/>
    <d v="2010-04-17T05:00: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x v="0"/>
    <x v="0"/>
    <d v="2011-09-22T05:00:00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x v="1"/>
    <x v="7"/>
    <d v="2018-04-18T05:00:00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x v="7"/>
    <x v="14"/>
    <d v="2015-07-28T05:00:00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x v="3"/>
    <x v="3"/>
    <d v="2013-02-27T06:00:00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x v="3"/>
    <x v="3"/>
    <d v="2014-09-13T05:00:00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x v="4"/>
    <x v="10"/>
    <d v="2011-02-11T06:00:00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x v="7"/>
    <x v="14"/>
    <d v="2014-02-10T06:00:00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x v="3"/>
    <x v="3"/>
    <d v="2019-09-29T05:00:00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x v="3"/>
    <x v="3"/>
    <d v="2018-06-22T05:00:00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x v="3"/>
    <x v="3"/>
    <d v="2014-05-02T05:00:00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x v="4"/>
    <x v="4"/>
    <d v="2013-11-25T06:00:0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x v="3"/>
    <x v="3"/>
    <d v="2016-12-01T06:00:00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x v="3"/>
    <x v="3"/>
    <d v="2014-12-15T06:00:00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x v="1"/>
    <x v="17"/>
    <d v="2019-04-20T05:00:00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x v="4"/>
    <x v="10"/>
    <d v="2015-09-13T05:00:00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x v="3"/>
    <x v="3"/>
    <d v="2013-03-04T06:00:00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x v="4"/>
    <x v="22"/>
    <d v="2016-11-06T05:00:00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x v="4"/>
    <x v="19"/>
    <d v="2017-06-30T05:00:00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x v="2"/>
    <x v="8"/>
    <d v="2012-04-26T05:00:00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x v="3"/>
    <x v="3"/>
    <d v="2017-09-02T05:00:00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x v="3"/>
    <x v="3"/>
    <d v="2010-09-30T05:00:0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x v="1"/>
    <x v="7"/>
    <d v="2011-07-24T05:00:00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x v="3"/>
    <x v="3"/>
    <d v="2010-12-03T06:00:00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x v="2"/>
    <x v="8"/>
    <d v="2012-12-18T06:00:00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x v="4"/>
    <x v="19"/>
    <d v="2017-12-19T06:00:00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x v="6"/>
    <x v="11"/>
    <d v="2013-04-14T05:00:00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x v="6"/>
    <x v="11"/>
    <d v="2019-03-06T06:00:00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x v="4"/>
    <x v="10"/>
    <d v="2018-10-21T05:00:00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x v="1"/>
    <x v="1"/>
    <d v="2017-07-19T05:00:00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x v="4"/>
    <x v="6"/>
    <d v="2010-07-06T05:00:00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x v="4"/>
    <x v="22"/>
    <d v="2016-12-01T06:00:00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x v="4"/>
    <x v="6"/>
    <d v="2013-10-21T05:00:0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x v="3"/>
    <x v="3"/>
    <d v="2011-09-23T05:00:00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x v="1"/>
    <x v="7"/>
    <d v="2018-02-10T06:00:00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x v="3"/>
    <x v="3"/>
    <d v="2016-10-14T05:00:00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x v="3"/>
    <x v="3"/>
    <d v="2010-03-28T05:00:00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x v="4"/>
    <x v="4"/>
    <d v="2014-12-28T06:00:00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x v="3"/>
    <x v="3"/>
    <d v="2010-08-09T05:00:00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x v="4"/>
    <x v="6"/>
    <d v="2014-04-28T05:00:00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x v="6"/>
    <x v="20"/>
    <d v="2013-01-30T06:00:00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x v="4"/>
    <x v="10"/>
    <d v="2013-12-31T06:00:00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x v="3"/>
    <x v="3"/>
    <d v="2018-02-11T06:00:00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x v="5"/>
    <x v="18"/>
    <d v="2018-01-27T06:00:00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x v="2"/>
    <x v="8"/>
    <d v="2013-05-15T05:00:0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x v="2"/>
    <x v="2"/>
    <d v="2015-11-23T06:00:00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x v="3"/>
    <x v="3"/>
    <d v="2019-04-14T05:00:00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x v="4"/>
    <x v="6"/>
    <d v="2015-05-18T05:00:00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x v="2"/>
    <x v="8"/>
    <d v="2016-12-12T06:00:00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x v="0"/>
    <x v="0"/>
    <d v="2012-05-02T05:00:00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x v="1"/>
    <x v="1"/>
    <d v="2019-03-11T05:00:00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x v="1"/>
    <x v="5"/>
    <d v="2018-06-26T05:00:00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x v="4"/>
    <x v="19"/>
    <d v="2014-12-16T06:00:00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x v="5"/>
    <x v="18"/>
    <d v="2013-06-25T05:00:00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x v="5"/>
    <x v="13"/>
    <d v="2018-08-10T05:00:00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x v="4"/>
    <x v="22"/>
    <d v="2011-06-26T05:00:00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x v="2"/>
    <x v="8"/>
    <d v="2015-03-09T05:00:0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x v="0"/>
    <x v="0"/>
    <d v="2017-07-29T05:00:00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x v="7"/>
    <x v="14"/>
    <d v="2010-03-11T06:00:00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x v="3"/>
    <x v="3"/>
    <d v="2014-10-01T05:00:00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x v="5"/>
    <x v="13"/>
    <d v="2012-02-24T06:00:00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x v="3"/>
    <x v="3"/>
    <d v="2019-12-12T06:00:00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x v="0"/>
    <x v="0"/>
    <d v="2014-08-04T05:00:00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x v="3"/>
    <x v="3"/>
    <d v="2019-06-10T05:00:00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x v="5"/>
    <x v="18"/>
    <d v="2018-03-09T06:00:00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x v="3"/>
    <x v="3"/>
    <d v="2017-04-20T05:00:00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x v="3"/>
    <x v="3"/>
    <d v="2016-02-03T06:00:0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x v="2"/>
    <x v="8"/>
    <d v="2010-08-16T05:00:00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x v="8"/>
    <x v="23"/>
    <d v="2019-11-17T06:00:00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x v="0"/>
    <x v="0"/>
    <d v="2013-07-01T05:00:00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x v="4"/>
    <x v="12"/>
    <d v="2010-06-07T05:00:00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x v="7"/>
    <x v="14"/>
    <d v="2019-06-29T05:00:00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x v="2"/>
    <x v="8"/>
    <d v="2012-03-22T05:00:00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x v="3"/>
    <x v="3"/>
    <d v="2014-06-10T05:00:00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x v="4"/>
    <x v="10"/>
    <d v="2017-05-21T05:00:00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x v="2"/>
    <x v="8"/>
    <d v="2016-12-20T06:00:00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x v="2"/>
    <x v="2"/>
    <d v="2015-01-01T06:00:0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x v="4"/>
    <x v="4"/>
    <d v="2016-03-15T05:00:00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x v="3"/>
    <x v="3"/>
    <d v="2013-05-01T05:00:00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x v="4"/>
    <x v="4"/>
    <d v="2013-03-12T05:00:00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x v="6"/>
    <x v="11"/>
    <d v="2012-07-27T05:00:00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x v="4"/>
    <x v="6"/>
    <d v="2015-07-01T05:00:00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x v="1"/>
    <x v="1"/>
    <d v="2015-05-18T05:00:00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x v="5"/>
    <x v="15"/>
    <d v="2013-03-08T06:00:00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x v="3"/>
    <x v="3"/>
    <d v="2017-11-23T06:00:00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x v="2"/>
    <x v="2"/>
    <d v="2013-04-09T05:00:00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x v="3"/>
    <x v="3"/>
    <d v="2018-07-29T05:00:00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x v="3"/>
    <x v="3"/>
    <d v="2012-05-05T05:00:00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x v="4"/>
    <x v="6"/>
    <d v="2018-05-31T05:00:00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x v="3"/>
    <x v="3"/>
    <d v="2019-07-25T05:00:00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x v="6"/>
    <x v="11"/>
    <d v="2014-07-05T05:00:0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x v="4"/>
    <x v="19"/>
    <d v="2010-09-09T05:00:0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x v="1"/>
    <x v="1"/>
    <d v="2013-12-06T06:00:00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x v="3"/>
    <x v="3"/>
    <d v="2011-12-23T06:00:00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x v="5"/>
    <x v="9"/>
    <d v="2010-08-06T05:00:00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x v="0"/>
    <x v="0"/>
    <d v="2017-05-05T05:00:00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x v="4"/>
    <x v="10"/>
    <d v="2018-02-23T06:00:00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x v="1"/>
    <x v="1"/>
    <d v="2015-01-08T06:00:00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x v="3"/>
    <x v="3"/>
    <d v="2019-04-19T05:00:00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x v="4"/>
    <x v="6"/>
    <d v="2016-08-23T05:00:00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x v="4"/>
    <x v="12"/>
    <d v="2012-07-03T05:00:00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x v="4"/>
    <x v="12"/>
    <d v="2010-03-04T06:00:00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x v="3"/>
    <x v="3"/>
    <d v="2010-04-26T05:00:00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x v="2"/>
    <x v="8"/>
    <d v="2010-11-23T06:00:0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x v="3"/>
    <x v="3"/>
    <d v="2015-12-26T06:00:00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x v="4"/>
    <x v="10"/>
    <d v="2016-02-05T06:00:00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x v="1"/>
    <x v="7"/>
    <d v="2013-11-23T06:00:00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x v="6"/>
    <x v="11"/>
    <d v="2014-05-10T05:00:00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x v="5"/>
    <x v="13"/>
    <d v="2010-08-31T05:00:00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x v="6"/>
    <x v="11"/>
    <d v="2013-11-11T06:00:00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x v="3"/>
    <x v="3"/>
    <d v="2018-01-25T06:00:00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x v="1"/>
    <x v="7"/>
    <d v="2013-07-24T05:00:00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x v="4"/>
    <x v="6"/>
    <d v="2018-08-17T05:00:00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x v="3"/>
    <x v="3"/>
    <d v="2018-06-08T05:00:00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x v="5"/>
    <x v="13"/>
    <d v="2010-08-24T05:00: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x v="4"/>
    <x v="4"/>
    <d v="2018-08-30T05:00:00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x v="6"/>
    <x v="20"/>
    <d v="2013-09-22T05:00:00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x v="0"/>
    <x v="0"/>
    <d v="2019-07-01T05:00:00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x v="7"/>
    <x v="14"/>
    <d v="2018-05-05T05:00:00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x v="6"/>
    <x v="20"/>
    <d v="2015-06-10T05:00:00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x v="1"/>
    <x v="7"/>
    <d v="2016-01-22T06:00:00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x v="6"/>
    <x v="11"/>
    <d v="2013-09-11T05:00:00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x v="1"/>
    <x v="1"/>
    <d v="2016-01-08T06:00:00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x v="3"/>
    <x v="3"/>
    <d v="2019-12-25T06:00:00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x v="3"/>
    <x v="3"/>
    <d v="2018-09-17T05:00:0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x v="4"/>
    <x v="6"/>
    <d v="2015-01-25T06:00:00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x v="3"/>
    <x v="3"/>
    <d v="2016-04-01T05:00:00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x v="2"/>
    <x v="8"/>
    <d v="2013-05-28T05:00:00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x v="1"/>
    <x v="7"/>
    <d v="2012-02-29T06:00:00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x v="2"/>
    <x v="2"/>
    <d v="2014-12-20T06:00:00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x v="3"/>
    <x v="3"/>
    <d v="2016-11-26T06:00:00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x v="1"/>
    <x v="1"/>
    <d v="2011-01-02T06:00:00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x v="1"/>
    <x v="7"/>
    <d v="2016-12-19T06:00:00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x v="1"/>
    <x v="1"/>
    <d v="2014-04-02T05:00:00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x v="5"/>
    <x v="18"/>
    <d v="2011-09-06T05:00:0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x v="4"/>
    <x v="22"/>
    <d v="2015-10-02T05:00:00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x v="3"/>
    <x v="3"/>
    <d v="2016-02-24T06:00:00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x v="3"/>
    <x v="3"/>
    <d v="2016-08-02T05:00:00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x v="4"/>
    <x v="10"/>
    <d v="2011-11-18T06:00:00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x v="3"/>
    <x v="3"/>
    <d v="2011-10-17T05:00:00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x v="1"/>
    <x v="1"/>
    <d v="2019-03-12T05:00:00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x v="4"/>
    <x v="4"/>
    <d v="2018-11-13T06:00:00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x v="3"/>
    <x v="3"/>
    <d v="2015-03-15T05:00:00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x v="3"/>
    <x v="3"/>
    <d v="2011-11-15T06:00:00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x v="1"/>
    <x v="5"/>
    <d v="2016-02-24T06:00:00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x v="1"/>
    <x v="1"/>
    <d v="2014-07-10T05:00:00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x v="3"/>
    <x v="3"/>
    <d v="2010-07-15T05:00:0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x v="4"/>
    <x v="10"/>
    <d v="2011-01-11T06:00:00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x v="1"/>
    <x v="1"/>
    <d v="2014-12-20T06:00:00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x v="4"/>
    <x v="12"/>
    <d v="2015-06-19T05:00:00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x v="1"/>
    <x v="1"/>
    <d v="2015-09-28T05:00:00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x v="8"/>
    <x v="23"/>
    <d v="2014-05-02T05:00:00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x v="0"/>
    <x v="0"/>
    <d v="2019-12-07T06:00:00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x v="3"/>
    <x v="3"/>
    <d v="2014-05-20T05:00:00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x v="3"/>
    <x v="3"/>
    <d v="2017-11-01T05:00:00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x v="1"/>
    <x v="17"/>
    <d v="2011-03-11T06:00:00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x v="4"/>
    <x v="22"/>
    <d v="2011-12-01T06:00:00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x v="1"/>
    <x v="17"/>
    <d v="2011-08-07T05:00:00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x v="3"/>
    <x v="3"/>
    <d v="2014-02-26T06:00:00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x v="2"/>
    <x v="2"/>
    <d v="2011-04-29T05:00:0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x v="6"/>
    <x v="11"/>
    <d v="2015-06-10T05:00:00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x v="4"/>
    <x v="4"/>
    <d v="2012-02-20T06:00:00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x v="2"/>
    <x v="2"/>
    <d v="2012-04-25T05:00:00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x v="5"/>
    <x v="18"/>
    <d v="2010-03-18T05:00:00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x v="1"/>
    <x v="1"/>
    <d v="2010-11-17T06:00:00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x v="0"/>
    <x v="0"/>
    <d v="2019-01-19T06:00:00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x v="3"/>
    <x v="3"/>
    <d v="2010-03-25T05:00:00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x v="4"/>
    <x v="4"/>
    <d v="2015-07-05T05:00:00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x v="5"/>
    <x v="15"/>
    <d v="2014-12-21T06:00:00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x v="6"/>
    <x v="11"/>
    <d v="2010-07-14T05:00:00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x v="3"/>
    <x v="3"/>
    <d v="2014-05-30T05:00:00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x v="4"/>
    <x v="10"/>
    <d v="2014-03-26T05:00:00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x v="3"/>
    <x v="3"/>
    <d v="2016-06-27T05:00:0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x v="3"/>
    <x v="3"/>
    <d v="2010-03-16T05:00:00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x v="4"/>
    <x v="6"/>
    <d v="2016-03-05T06:00:00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x v="3"/>
    <x v="3"/>
    <d v="2019-11-17T06:00:00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x v="1"/>
    <x v="1"/>
    <d v="2010-06-15T05:00:00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x v="4"/>
    <x v="4"/>
    <d v="2015-02-12T06:00:00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x v="0"/>
    <x v="0"/>
    <d v="2013-07-30T05:00:00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x v="2"/>
    <x v="8"/>
    <d v="2014-05-30T05:00:00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x v="3"/>
    <x v="3"/>
    <d v="2015-06-05T05:00:00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x v="3"/>
    <x v="3"/>
    <d v="2019-04-18T05:00:00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x v="3"/>
    <x v="3"/>
    <d v="2011-01-22T06:00:00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x v="5"/>
    <x v="9"/>
    <d v="2015-10-03T05:00:00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x v="1"/>
    <x v="1"/>
    <d v="2016-03-07T06:00:00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x v="0"/>
    <x v="0"/>
    <d v="2014-03-23T05:00:00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x v="1"/>
    <x v="17"/>
    <d v="2019-03-06T06:00:00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x v="4"/>
    <x v="22"/>
    <d v="2019-01-16T06:00:0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x v="3"/>
    <x v="3"/>
    <d v="2012-12-16T06:00:00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x v="3"/>
    <x v="3"/>
    <d v="2013-07-25T05:00:00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x v="1"/>
    <x v="5"/>
    <d v="2010-10-23T05:00:00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x v="3"/>
    <x v="3"/>
    <d v="2017-08-26T05:00:00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x v="3"/>
    <x v="3"/>
    <d v="2017-01-11T06:00:00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x v="3"/>
    <x v="3"/>
    <d v="2016-04-29T05:00:00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x v="1"/>
    <x v="7"/>
    <d v="2013-09-20T05:00:00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x v="3"/>
    <x v="3"/>
    <d v="2014-06-04T05:00:00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x v="5"/>
    <x v="9"/>
    <d v="2013-05-02T05:00:00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x v="3"/>
    <x v="3"/>
    <d v="2011-05-06T05:00:0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x v="7"/>
    <x v="14"/>
    <d v="2016-07-08T05:00:00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x v="3"/>
    <x v="3"/>
    <d v="2016-09-13T05:00:00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x v="1"/>
    <x v="7"/>
    <d v="2018-04-15T05:00:00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x v="3"/>
    <x v="3"/>
    <d v="2015-07-16T05:00:00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x v="7"/>
    <x v="14"/>
    <d v="2015-01-25T06:00:00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x v="3"/>
    <x v="3"/>
    <d v="2020-01-27T06:00:00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x v="3"/>
    <x v="3"/>
    <d v="2010-09-28T05:00:00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x v="0"/>
    <x v="0"/>
    <d v="2010-06-16T05:00:00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x v="1"/>
    <x v="7"/>
    <d v="2010-10-04T05:00:00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x v="3"/>
    <x v="3"/>
    <d v="2016-07-06T05:00:00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x v="3"/>
    <x v="3"/>
    <d v="2019-05-01T05:00:0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x v="3"/>
    <x v="3"/>
    <d v="2019-03-26T05:00:00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x v="3"/>
    <x v="3"/>
    <d v="2014-11-02T05:00:00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x v="4"/>
    <x v="10"/>
    <d v="2015-11-07T06:00:00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x v="4"/>
    <x v="19"/>
    <d v="2017-03-25T05:00:00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x v="4"/>
    <x v="19"/>
    <d v="2013-02-09T06:00:00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x v="4"/>
    <x v="10"/>
    <d v="2012-01-18T06:00:00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x v="3"/>
    <x v="3"/>
    <d v="2016-11-14T06:00:00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x v="3"/>
    <x v="3"/>
    <d v="2010-07-27T05:00:00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x v="4"/>
    <x v="6"/>
    <d v="2018-07-28T05:00:00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x v="3"/>
    <x v="3"/>
    <d v="2016-01-18T06:00:00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x v="3"/>
    <x v="3"/>
    <d v="2017-02-20T06:00:0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x v="2"/>
    <x v="8"/>
    <d v="2018-12-17T06:00:00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x v="3"/>
    <x v="3"/>
    <d v="2017-03-01T06:00:00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x v="3"/>
    <x v="3"/>
    <d v="2018-12-18T06:00:00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x v="1"/>
    <x v="1"/>
    <d v="2018-09-26T05:00:00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x v="6"/>
    <x v="11"/>
    <d v="2013-03-13T05:00:00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x v="5"/>
    <x v="18"/>
    <d v="2018-04-09T05:00:00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x v="0"/>
    <x v="0"/>
    <d v="2017-07-06T05:00:00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x v="3"/>
    <x v="3"/>
    <d v="2010-10-20T05:00:00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x v="1"/>
    <x v="17"/>
    <d v="2014-07-08T05:00:00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x v="4"/>
    <x v="12"/>
    <d v="2014-02-22T06:00: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x v="2"/>
    <x v="2"/>
    <d v="2016-08-05T05:00:00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x v="2"/>
    <x v="2"/>
    <d v="2016-04-08T05:00:00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x v="1"/>
    <x v="16"/>
    <d v="2015-08-24T05:00:00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x v="7"/>
    <x v="14"/>
    <d v="2017-03-02T06:00:00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x v="0"/>
    <x v="0"/>
    <d v="2017-12-28T06:00:00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x v="4"/>
    <x v="22"/>
    <d v="2017-12-27T06:00:00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x v="1"/>
    <x v="1"/>
    <d v="2015-08-30T05:00:00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x v="4"/>
    <x v="4"/>
    <d v="2011-01-27T06:00:00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x v="3"/>
    <x v="3"/>
    <d v="2015-08-21T05:00:00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x v="1"/>
    <x v="17"/>
    <d v="2012-03-28T05:00:00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x v="3"/>
    <x v="3"/>
    <d v="2018-12-09T06:00:00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x v="3"/>
    <x v="3"/>
    <d v="2010-10-07T05:00:0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x v="1"/>
    <x v="17"/>
    <d v="2012-02-20T06:00:00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x v="4"/>
    <x v="4"/>
    <d v="2011-07-09T05:00:00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x v="3"/>
    <x v="3"/>
    <d v="2013-08-30T05:00:00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x v="8"/>
    <x v="23"/>
    <d v="2014-09-10T05:00:00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x v="3"/>
    <x v="3"/>
    <d v="2012-08-01T05:00:00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x v="3"/>
    <x v="3"/>
    <d v="2017-06-26T05:00:00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x v="1"/>
    <x v="7"/>
    <d v="2016-02-25T06:00:0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x v="3"/>
    <x v="3"/>
    <d v="2010-07-31T05:00:00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x v="3"/>
    <x v="3"/>
    <d v="2018-03-21T05:00:00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x v="1"/>
    <x v="7"/>
    <d v="2016-04-15T05:00:00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x v="7"/>
    <x v="14"/>
    <d v="2011-08-19T05:00:00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x v="8"/>
    <x v="23"/>
    <d v="2019-09-11T05:00:0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x v="7"/>
    <x v="14"/>
    <d v="2012-09-26T05:00:00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x v="5"/>
    <x v="13"/>
    <d v="2016-07-10T05:00:00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x v="4"/>
    <x v="6"/>
    <d v="2019-01-19T06:00:00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x v="0"/>
    <x v="0"/>
    <d v="2019-10-18T05:00:00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x v="6"/>
    <x v="20"/>
    <d v="2019-12-14T06:00:00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x v="3"/>
    <x v="3"/>
    <d v="2011-12-21T06:00:00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x v="3"/>
    <x v="3"/>
    <d v="2013-12-11T06:00:00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x v="3"/>
    <x v="3"/>
    <d v="2018-09-16T05:00:00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x v="5"/>
    <x v="9"/>
    <d v="2010-06-29T05:00:00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x v="3"/>
    <x v="3"/>
    <d v="2015-08-23T05:00:00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x v="2"/>
    <x v="8"/>
    <d v="2018-03-27T05:00:0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x v="3"/>
    <x v="3"/>
    <d v="2017-03-12T06:00:00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x v="4"/>
    <x v="19"/>
    <d v="2019-01-10T06:00:00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x v="2"/>
    <x v="2"/>
    <d v="2013-10-29T05:00:00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x v="4"/>
    <x v="4"/>
    <d v="2011-11-27T06:00:00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x v="4"/>
    <x v="4"/>
    <d v="2012-10-03T05:00:00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x v="1"/>
    <x v="1"/>
    <d v="2019-07-09T05:00:00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x v="3"/>
    <x v="3"/>
    <d v="2017-10-17T05:00:00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x v="3"/>
    <x v="3"/>
    <d v="2017-11-27T06:00:00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x v="1"/>
    <x v="1"/>
    <d v="2015-11-14T06:00:00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x v="3"/>
    <x v="3"/>
    <d v="2015-04-20T05:00:0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x v="1"/>
    <x v="5"/>
    <d v="2018-03-31T05:00:00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x v="2"/>
    <x v="8"/>
    <d v="2011-11-24T06:00:00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x v="4"/>
    <x v="6"/>
    <d v="2019-06-25T05:00:0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x v="2"/>
    <x v="8"/>
    <d v="2010-01-25T06:00:00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x v="3"/>
    <x v="3"/>
    <d v="2011-03-27T05:00:00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x v="2"/>
    <x v="8"/>
    <d v="2013-07-22T05:00:00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x v="5"/>
    <x v="18"/>
    <d v="2012-04-21T05:00:00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x v="4"/>
    <x v="10"/>
    <d v="2016-07-04T05:00:00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x v="5"/>
    <x v="9"/>
    <d v="2013-12-11T06:00:00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x v="2"/>
    <x v="2"/>
    <d v="2019-01-06T06:00:00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x v="4"/>
    <x v="6"/>
    <d v="2018-12-08T06:00:00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x v="3"/>
    <x v="3"/>
    <d v="2017-05-22T05:00:00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x v="3"/>
    <x v="3"/>
    <d v="2012-04-19T05:00:00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x v="3"/>
    <x v="3"/>
    <d v="2018-07-14T05:00:00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x v="3"/>
    <x v="3"/>
    <d v="2016-01-24T06:00:00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x v="3"/>
    <x v="3"/>
    <d v="2016-07-08T05:00:00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x v="5"/>
    <x v="15"/>
    <d v="2016-08-22T05:00:0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x v="1"/>
    <x v="1"/>
    <d v="2014-08-19T05:00:00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x v="6"/>
    <x v="20"/>
    <d v="2010-08-07T05:00:00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x v="3"/>
    <x v="3"/>
    <d v="2013-07-10T05:00:00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x v="4"/>
    <x v="4"/>
    <d v="2011-08-22T05:00:00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x v="2"/>
    <x v="8"/>
    <d v="2013-06-17T05:00:00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x v="5"/>
    <x v="13"/>
    <d v="2012-05-29T05:00:00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x v="3"/>
    <x v="3"/>
    <d v="2018-02-21T06:00:00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x v="1"/>
    <x v="1"/>
    <d v="2018-04-04T05:00:00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x v="4"/>
    <x v="4"/>
    <d v="2017-11-06T06:00:00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x v="3"/>
    <x v="3"/>
    <d v="2016-03-02T06:00:00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x v="3"/>
    <x v="3"/>
    <d v="2014-10-22T05:00:00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x v="6"/>
    <x v="20"/>
    <d v="2014-11-15T06:00:0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x v="3"/>
    <x v="3"/>
    <d v="2010-10-25T05:00:00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x v="2"/>
    <x v="2"/>
    <d v="2019-01-20T06:00:00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x v="3"/>
    <x v="3"/>
    <d v="2016-05-25T05:00:00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x v="4"/>
    <x v="6"/>
    <d v="2013-02-04T06:00:00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x v="2"/>
    <x v="8"/>
    <d v="2015-05-23T05:00:00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x v="2"/>
    <x v="2"/>
    <d v="2017-07-23T05:00:00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x v="1"/>
    <x v="1"/>
    <d v="2017-03-22T05:00:00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x v="1"/>
    <x v="16"/>
    <d v="2014-07-24T05:00:00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x v="3"/>
    <x v="3"/>
    <d v="2017-01-28T06:00:00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x v="7"/>
    <x v="14"/>
    <d v="2016-03-30T05:00:00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x v="5"/>
    <x v="9"/>
    <d v="2015-02-20T06:00:00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x v="1"/>
    <x v="7"/>
    <d v="2016-11-11T06:00:0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x v="3"/>
    <x v="3"/>
    <d v="2014-11-16T06:00:00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x v="1"/>
    <x v="7"/>
    <d v="2012-06-29T05:00:00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x v="3"/>
    <x v="3"/>
    <d v="2017-02-03T06:00:00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x v="3"/>
    <x v="3"/>
    <d v="2010-05-23T05:00:00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x v="1"/>
    <x v="5"/>
    <d v="2010-01-19T06:00:00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x v="3"/>
    <x v="3"/>
    <d v="2015-10-21T05:00:00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x v="3"/>
    <x v="3"/>
    <d v="2018-08-10T05:00:00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x v="2"/>
    <x v="8"/>
    <d v="2010-05-30T05:00:00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x v="2"/>
    <x v="2"/>
    <d v="2011-10-09T05:00:00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x v="3"/>
    <x v="3"/>
    <d v="2010-09-02T05:00:00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x v="4"/>
    <x v="10"/>
    <d v="2010-03-01T06:00:0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x v="2"/>
    <x v="8"/>
    <d v="2014-10-08T05:00:00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x v="1"/>
    <x v="5"/>
    <d v="2010-07-01T05:00:00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x v="5"/>
    <x v="9"/>
    <d v="2016-03-17T05:00:00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x v="3"/>
    <x v="3"/>
    <d v="2010-08-05T05:00:00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x v="7"/>
    <x v="14"/>
    <d v="2010-05-23T05:00:00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x v="3"/>
    <x v="3"/>
    <d v="2012-10-28T05:00:00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x v="3"/>
    <x v="3"/>
    <d v="2017-12-27T06:00:00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x v="3"/>
    <x v="3"/>
    <d v="2015-01-20T06:00:00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x v="4"/>
    <x v="6"/>
    <d v="2011-05-12T05:00:00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x v="1"/>
    <x v="1"/>
    <d v="2014-10-24T05:00:00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x v="1"/>
    <x v="5"/>
    <d v="2018-02-05T06:00:00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x v="6"/>
    <x v="11"/>
    <d v="2019-08-01T05:00:0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x v="1"/>
    <x v="1"/>
    <d v="2017-07-22T05:00:00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x v="1"/>
    <x v="17"/>
    <d v="2012-11-28T06:00:00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x v="3"/>
    <x v="3"/>
    <d v="2012-05-08T05:00:00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x v="1"/>
    <x v="1"/>
    <d v="2011-05-13T05:00:00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x v="1"/>
    <x v="7"/>
    <d v="2017-04-15T05:00:00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x v="4"/>
    <x v="22"/>
    <d v="2018-09-19T05:00:00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x v="5"/>
    <x v="18"/>
    <d v="2015-10-06T05:00:00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x v="3"/>
    <x v="3"/>
    <d v="2013-12-11T06:00:00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x v="6"/>
    <x v="11"/>
    <d v="2013-08-15T05:00:00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x v="3"/>
    <x v="3"/>
    <d v="2014-04-14T05:00:00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x v="3"/>
    <x v="3"/>
    <d v="2019-01-26T06:00:00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x v="1"/>
    <x v="7"/>
    <d v="2019-02-09T06:00: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x v="3"/>
    <x v="3"/>
    <d v="2017-04-13T05:00:00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x v="2"/>
    <x v="2"/>
    <d v="2016-05-23T05:00:00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x v="1"/>
    <x v="1"/>
    <d v="2014-11-06T06:00:00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x v="3"/>
    <x v="3"/>
    <d v="2019-07-04T05:00:00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x v="3"/>
    <x v="3"/>
    <d v="2011-09-23T05:00:00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x v="4"/>
    <x v="10"/>
    <d v="2011-08-13T05:00:00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x v="3"/>
    <x v="3"/>
    <d v="2015-08-14T05:00:00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x v="4"/>
    <x v="6"/>
    <d v="2016-07-22T05:00:00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x v="3"/>
    <x v="3"/>
    <d v="2010-10-31T05:00:00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x v="4"/>
    <x v="10"/>
    <d v="2011-03-01T06:00:00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x v="1"/>
    <x v="1"/>
    <d v="2013-12-17T06:00:0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x v="2"/>
    <x v="2"/>
    <d v="2016-03-06T06:00:00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x v="4"/>
    <x v="10"/>
    <d v="2019-04-27T05:00:00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x v="1"/>
    <x v="17"/>
    <d v="2018-03-27T05:00:0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x v="1"/>
    <x v="1"/>
    <d v="2011-05-21T05:00:00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x v="4"/>
    <x v="10"/>
    <d v="2012-10-20T05:00:00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x v="3"/>
    <x v="3"/>
    <d v="2014-05-27T05:00:00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x v="3"/>
    <x v="3"/>
    <d v="2010-02-14T06:00:00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x v="0"/>
    <x v="0"/>
    <d v="2016-12-11T06:00:00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x v="3"/>
    <x v="3"/>
    <d v="2013-06-26T05:00:00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x v="5"/>
    <x v="9"/>
    <d v="2013-06-25T05:00:00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x v="1"/>
    <x v="1"/>
    <d v="2017-12-22T06:00:00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x v="4"/>
    <x v="6"/>
    <d v="2016-11-01T05:00:00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x v="6"/>
    <x v="20"/>
    <d v="2014-08-08T05:00:00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x v="2"/>
    <x v="2"/>
    <d v="2018-12-30T06:00:0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x v="3"/>
    <x v="3"/>
    <d v="2012-05-31T05:00:00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x v="3"/>
    <x v="3"/>
    <d v="2016-01-30T06:00:00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x v="1"/>
    <x v="1"/>
    <d v="2015-06-12T05:00:00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x v="7"/>
    <x v="14"/>
    <d v="2019-12-31T06:00:00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x v="7"/>
    <x v="14"/>
    <d v="2019-07-04T05:00:00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x v="3"/>
    <x v="3"/>
    <d v="2019-01-27T06:00:00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x v="1"/>
    <x v="1"/>
    <d v="2018-01-02T06:00:00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x v="4"/>
    <x v="4"/>
    <d v="2014-11-15T06:00:0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x v="4"/>
    <x v="6"/>
    <d v="2012-03-05T06:00:00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x v="3"/>
    <x v="3"/>
    <d v="2019-10-15T05:00:00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x v="0"/>
    <x v="0"/>
    <d v="2016-05-17T05:00:00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x v="4"/>
    <x v="4"/>
    <d v="2012-08-14T05:00:00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x v="3"/>
    <x v="3"/>
    <d v="2017-11-28T06:00:0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x v="6"/>
    <x v="11"/>
    <d v="2016-01-09T06:00:00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x v="5"/>
    <x v="9"/>
    <d v="2018-04-16T05:00:00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x v="6"/>
    <x v="11"/>
    <d v="2012-08-27T05:00:00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x v="1"/>
    <x v="1"/>
    <d v="2016-05-27T05:00:00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x v="1"/>
    <x v="1"/>
    <d v="2017-11-29T06:00:00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x v="3"/>
    <x v="3"/>
    <d v="2014-02-10T06:00:00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x v="5"/>
    <x v="9"/>
    <d v="2019-05-04T05:00:00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x v="3"/>
    <x v="3"/>
    <d v="2019-01-21T06:00:00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x v="6"/>
    <x v="11"/>
    <d v="2012-11-24T06:00:00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x v="1"/>
    <x v="1"/>
    <d v="2018-07-29T05:00:00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x v="4"/>
    <x v="4"/>
    <d v="2017-02-28T06:00:00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x v="1"/>
    <x v="1"/>
    <d v="2014-02-28T06:00:00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x v="1"/>
    <x v="1"/>
    <d v="2014-09-10T05:00:00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x v="5"/>
    <x v="9"/>
    <d v="2010-06-19T05:00:0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x v="4"/>
    <x v="12"/>
    <d v="2017-07-25T05:00:00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x v="3"/>
    <x v="3"/>
    <d v="2010-12-13T06:00:00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x v="4"/>
    <x v="6"/>
    <d v="2011-05-03T05:00:00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x v="3"/>
    <x v="3"/>
    <d v="2018-08-28T05:00:00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x v="3"/>
    <x v="3"/>
    <d v="2015-06-09T05:00:00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x v="3"/>
    <x v="3"/>
    <d v="2018-01-03T06:00:00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x v="7"/>
    <x v="14"/>
    <d v="2012-03-26T05:00:00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x v="5"/>
    <x v="18"/>
    <d v="2015-10-22T05:00:00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x v="5"/>
    <x v="18"/>
    <d v="2011-02-14T06:00:00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x v="3"/>
    <x v="3"/>
    <d v="2013-06-23T05:00:00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x v="2"/>
    <x v="2"/>
    <d v="2015-02-28T06:00:00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x v="1"/>
    <x v="7"/>
    <d v="2010-02-05T06:00:00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x v="1"/>
    <x v="17"/>
    <d v="2011-03-27T05:00:00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x v="3"/>
    <x v="3"/>
    <d v="2018-09-27T05:00:0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x v="4"/>
    <x v="4"/>
    <d v="2014-03-17T05:00:00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x v="3"/>
    <x v="3"/>
    <d v="2014-07-16T05:00:00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x v="2"/>
    <x v="2"/>
    <d v="2016-02-19T06:00:00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x v="2"/>
    <x v="8"/>
    <d v="2018-06-15T05:00:00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x v="7"/>
    <x v="14"/>
    <d v="2018-08-26T05:00:00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x v="4"/>
    <x v="4"/>
    <d v="2012-01-22T06:00:00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x v="2"/>
    <x v="2"/>
    <d v="2018-05-15T05:00:00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x v="2"/>
    <x v="2"/>
    <d v="2018-07-21T05:00:00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x v="0"/>
    <x v="0"/>
    <d v="2018-01-07T06:00:00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x v="4"/>
    <x v="6"/>
    <d v="2010-06-12T05:00:0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x v="1"/>
    <x v="7"/>
    <d v="2012-02-09T06:00:00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x v="1"/>
    <x v="1"/>
    <d v="2011-11-19T06:00:00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x v="1"/>
    <x v="5"/>
    <d v="2012-05-02T05:00:00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x v="6"/>
    <x v="11"/>
    <d v="2011-07-16T05:00:00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x v="1"/>
    <x v="7"/>
    <d v="2011-06-20T05:00:00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x v="5"/>
    <x v="13"/>
    <d v="2019-11-18T06:00:00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x v="3"/>
    <x v="3"/>
    <d v="2011-06-18T05:00:00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x v="0"/>
    <x v="0"/>
    <d v="2012-04-24T05:00:00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x v="4"/>
    <x v="12"/>
    <d v="2012-02-05T06:00:00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x v="0"/>
    <x v="0"/>
    <d v="2018-04-21T05:00:00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x v="3"/>
    <x v="3"/>
    <d v="2013-03-01T06:00:0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x v="2"/>
    <x v="8"/>
    <d v="2019-02-19T06:00:00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x v="3"/>
    <x v="3"/>
    <d v="2010-03-21T05:00:00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x v="3"/>
    <x v="3"/>
    <d v="2011-08-01T05:00:00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x v="4"/>
    <x v="19"/>
    <d v="2015-06-17T05:00:00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x v="4"/>
    <x v="12"/>
    <d v="2016-08-19T05:00:00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x v="3"/>
    <x v="3"/>
    <d v="2014-09-15T05:00:00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x v="7"/>
    <x v="14"/>
    <d v="2011-05-08T05:00:00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x v="0"/>
    <x v="0"/>
    <d v="2018-10-09T05:00:00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x v="3"/>
    <x v="3"/>
    <d v="2013-10-12T05:00:00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x v="4"/>
    <x v="6"/>
    <d v="2010-06-21T05:00:0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x v="3"/>
    <x v="3"/>
    <d v="2015-08-24T05:00:00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x v="3"/>
    <x v="3"/>
    <d v="2017-11-01T05:00:00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x v="4"/>
    <x v="22"/>
    <d v="2018-09-03T05:00:0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x v="7"/>
    <x v="14"/>
    <d v="2014-01-08T06:00:00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x v="7"/>
    <x v="14"/>
    <d v="2010-04-23T05:00:00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x v="1"/>
    <x v="1"/>
    <d v="2011-01-13T06:00:00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x v="7"/>
    <x v="14"/>
    <d v="2019-06-08T05:00:00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x v="0"/>
    <x v="0"/>
    <d v="2016-07-26T05:00:00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x v="1"/>
    <x v="16"/>
    <d v="2020-01-15T06:00:00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x v="5"/>
    <x v="9"/>
    <d v="2017-02-22T06:00:00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x v="1"/>
    <x v="5"/>
    <d v="2019-07-21T05:00:00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x v="3"/>
    <x v="3"/>
    <d v="2015-07-09T05:00:0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x v="3"/>
    <x v="3"/>
    <d v="2015-01-21T06:00:00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x v="4"/>
    <x v="12"/>
    <d v="2010-05-25T05:00:0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x v="3"/>
    <x v="3"/>
    <d v="2014-05-04T05:00:00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x v="3"/>
    <x v="3"/>
    <d v="2010-06-06T05:00:00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x v="1"/>
    <x v="7"/>
    <d v="2010-08-26T05:00:00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x v="3"/>
    <x v="3"/>
    <d v="2015-07-17T05:00:00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x v="3"/>
    <x v="3"/>
    <d v="2017-04-11T05:00:00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x v="1"/>
    <x v="5"/>
    <d v="2014-03-12T05:00:00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x v="1"/>
    <x v="7"/>
    <d v="2019-06-24T05:00:00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x v="4"/>
    <x v="4"/>
    <d v="2011-12-03T06:00:00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x v="5"/>
    <x v="18"/>
    <d v="2010-05-21T05:00:00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x v="4"/>
    <x v="4"/>
    <d v="2015-06-15T05:00: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x v="4"/>
    <x v="19"/>
    <d v="2013-07-11T05:00:00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x v="3"/>
    <x v="3"/>
    <d v="2018-02-03T06:00:00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x v="0"/>
    <x v="0"/>
    <d v="2011-07-14T05:00:00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x v="3"/>
    <x v="3"/>
    <d v="2019-04-28T05:00:00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x v="4"/>
    <x v="4"/>
    <d v="2019-12-16T06:00:00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x v="1"/>
    <x v="17"/>
    <d v="2013-10-07T05:00:00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x v="2"/>
    <x v="2"/>
    <d v="2014-09-19T05:00:00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x v="1"/>
    <x v="1"/>
    <d v="2018-07-17T05:00:00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x v="2"/>
    <x v="2"/>
    <d v="2016-01-30T06:00:00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x v="5"/>
    <x v="9"/>
    <d v="2012-05-05T05:00:00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x v="5"/>
    <x v="15"/>
    <d v="2012-10-04T05:00:00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x v="3"/>
    <x v="3"/>
    <d v="2013-09-19T05:00:00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x v="4"/>
    <x v="4"/>
    <d v="2017-05-13T05:00:00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x v="3"/>
    <x v="3"/>
    <d v="2011-04-27T05:00:00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x v="6"/>
    <x v="11"/>
    <d v="2012-05-02T05:00:00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x v="3"/>
    <x v="3"/>
    <d v="2018-06-04T05:00:00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x v="3"/>
    <x v="3"/>
    <d v="2015-01-22T06:00:0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x v="2"/>
    <x v="2"/>
    <d v="2019-09-09T05:00:00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x v="4"/>
    <x v="6"/>
    <d v="2012-09-05T05:00:00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x v="4"/>
    <x v="6"/>
    <d v="2019-05-12T05:00:00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x v="3"/>
    <x v="3"/>
    <d v="2013-08-04T05:00:00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x v="4"/>
    <x v="19"/>
    <d v="2017-08-29T05:00:0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x v="7"/>
    <x v="14"/>
    <d v="2014-12-18T06:00:00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x v="4"/>
    <x v="12"/>
    <d v="2011-06-28T05:00:00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x v="5"/>
    <x v="15"/>
    <d v="2012-07-27T05:00:00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x v="3"/>
    <x v="3"/>
    <d v="2017-10-14T05:00:00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x v="4"/>
    <x v="10"/>
    <d v="2019-02-07T06:00:00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x v="2"/>
    <x v="2"/>
    <d v="2012-02-12T06:00:00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x v="1"/>
    <x v="21"/>
    <d v="2018-12-09T06:00:00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x v="3"/>
    <x v="3"/>
    <d v="2010-07-14T05:00:00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x v="3"/>
    <x v="3"/>
    <d v="2019-10-31T05:00:0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x v="3"/>
    <x v="3"/>
    <d v="2017-09-22T05:00:00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x v="0"/>
    <x v="0"/>
    <d v="2016-05-12T05:00:00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x v="3"/>
    <x v="3"/>
    <d v="2012-07-12T05:00:00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x v="2"/>
    <x v="2"/>
    <d v="2013-12-29T06:00:00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x v="3"/>
    <x v="3"/>
    <d v="2017-05-03T05:00:00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x v="3"/>
    <x v="3"/>
    <d v="2015-02-25T06:00:00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x v="3"/>
    <x v="3"/>
    <d v="2014-06-28T05:00:00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x v="1"/>
    <x v="1"/>
    <d v="2014-03-11T05:00:00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x v="3"/>
    <x v="3"/>
    <d v="2013-04-08T05:00:00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x v="3"/>
    <x v="3"/>
    <d v="2016-02-22T06:00:00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x v="3"/>
    <x v="3"/>
    <d v="2015-07-24T05:00:0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x v="3"/>
    <x v="3"/>
    <d v="2019-07-22T05:00:00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x v="4"/>
    <x v="4"/>
    <d v="2015-11-26T06:00:00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x v="5"/>
    <x v="13"/>
    <d v="2018-06-12T05:00:00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x v="6"/>
    <x v="11"/>
    <d v="2011-05-07T05:00:00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x v="2"/>
    <x v="2"/>
    <d v="2012-12-01T06:00:00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x v="3"/>
    <x v="3"/>
    <d v="2011-01-09T06:00:00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x v="3"/>
    <x v="3"/>
    <d v="2011-01-25T06:00:00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x v="0"/>
    <x v="0"/>
    <d v="2014-09-24T05:00:00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x v="7"/>
    <x v="14"/>
    <d v="2017-02-10T06:00:00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x v="7"/>
    <x v="14"/>
    <d v="2012-04-05T05:00:00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x v="3"/>
    <x v="3"/>
    <d v="2011-06-16T05:00:00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x v="3"/>
    <x v="3"/>
    <d v="2014-09-26T05:00:0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x v="4"/>
    <x v="4"/>
    <d v="2014-12-12T06:00:00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x v="2"/>
    <x v="2"/>
    <d v="2015-04-18T05:00:00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x v="3"/>
    <x v="3"/>
    <d v="2019-04-16T05:00:00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x v="1"/>
    <x v="1"/>
    <d v="2016-12-26T06:00:00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x v="4"/>
    <x v="4"/>
    <d v="2016-08-09T05:00:00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x v="4"/>
    <x v="22"/>
    <d v="2015-12-20T06:00:00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x v="2"/>
    <x v="2"/>
    <d v="2012-09-22T05:00:0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x v="3"/>
    <x v="3"/>
    <d v="2012-11-25T06:00:00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x v="4"/>
    <x v="22"/>
    <d v="2015-12-22T06:00:00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x v="3"/>
    <x v="3"/>
    <d v="2012-02-16T06:00:00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x v="4"/>
    <x v="10"/>
    <d v="2010-06-21T05:00:0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x v="5"/>
    <x v="18"/>
    <d v="2010-06-28T05:00:0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x v="2"/>
    <x v="2"/>
    <d v="2016-02-08T06:00:0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x v="5"/>
    <x v="18"/>
    <d v="2011-02-17T06:00:00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x v="0"/>
    <x v="0"/>
    <d v="2013-11-14T06:00:00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x v="7"/>
    <x v="14"/>
    <d v="2011-03-05T06:00:00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x v="3"/>
    <x v="3"/>
    <d v="2015-05-11T05:00:00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x v="1"/>
    <x v="1"/>
    <d v="2010-01-25T06:00:00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x v="3"/>
    <x v="3"/>
    <d v="2017-06-15T05:00:00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x v="1"/>
    <x v="21"/>
    <d v="2012-04-06T05:00:00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x v="0"/>
    <x v="0"/>
    <d v="2011-01-01T06:00:00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x v="3"/>
    <x v="3"/>
    <d v="2019-12-22T06:00:00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x v="3"/>
    <x v="3"/>
    <d v="2011-05-09T05:00:00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x v="4"/>
    <x v="19"/>
    <d v="2013-10-08T05:00:00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x v="2"/>
    <x v="2"/>
    <d v="2014-06-02T05:00:00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x v="3"/>
    <x v="3"/>
    <d v="2010-12-10T06:00:0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x v="1"/>
    <x v="7"/>
    <d v="2013-05-18T05:00:0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x v="3"/>
    <x v="3"/>
    <d v="2015-11-29T06:00:00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x v="3"/>
    <x v="3"/>
    <d v="2011-01-28T06:00:00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x v="0"/>
    <x v="0"/>
    <d v="2018-02-07T06:00:00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x v="6"/>
    <x v="11"/>
    <d v="2016-11-12T06:00:00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x v="3"/>
    <x v="3"/>
    <d v="2015-03-15T05:00:00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x v="5"/>
    <x v="9"/>
    <d v="2015-10-30T05:00:00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x v="2"/>
    <x v="2"/>
    <d v="2017-12-25T06:00:00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x v="4"/>
    <x v="4"/>
    <d v="2011-07-19T05:00:00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x v="4"/>
    <x v="4"/>
    <d v="2019-08-04T05:00:00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x v="3"/>
    <x v="3"/>
    <d v="2019-09-08T05:00:00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x v="1"/>
    <x v="1"/>
    <d v="2013-12-06T06:00:00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x v="1"/>
    <x v="1"/>
    <d v="2011-04-05T05:00:00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x v="4"/>
    <x v="4"/>
    <d v="2017-04-27T05:00:00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x v="5"/>
    <x v="15"/>
    <d v="2016-11-12T06:00:00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x v="5"/>
    <x v="18"/>
    <d v="2019-04-16T05:00:00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x v="4"/>
    <x v="6"/>
    <d v="2016-03-03T06:00:00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x v="1"/>
    <x v="1"/>
    <d v="2014-09-25T05:00:0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x v="4"/>
    <x v="6"/>
    <d v="2018-05-07T05:00:00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x v="7"/>
    <x v="14"/>
    <d v="2015-12-24T06:00:00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x v="5"/>
    <x v="18"/>
    <d v="2014-10-17T05:00:00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x v="0"/>
    <x v="0"/>
    <d v="2018-11-04T05:00:00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x v="3"/>
    <x v="3"/>
    <d v="2013-01-02T06:00:00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x v="3"/>
    <x v="3"/>
    <d v="2014-01-20T06:00:00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x v="1"/>
    <x v="7"/>
    <d v="2010-02-11T06:00:00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x v="0"/>
    <x v="0"/>
    <d v="2016-06-29T05:00:00"/>
    <d v="2016-07-06T05:00:00"/>
  </r>
  <r>
    <m/>
    <m/>
    <m/>
    <m/>
    <m/>
    <x v="4"/>
    <m/>
    <x v="7"/>
    <m/>
    <m/>
    <m/>
    <m/>
    <m/>
    <x v="24"/>
    <x v="9"/>
    <x v="2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x v="0"/>
    <s v="food trucks"/>
    <d v="2015-11-28T06:00:0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x v="1"/>
    <s v="rock"/>
    <d v="2014-08-19T05:00:00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x v="2"/>
    <s v="web"/>
    <d v="2013-11-17T06:00:00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x v="1"/>
    <s v="rock"/>
    <d v="2019-08-11T05:00:00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x v="3"/>
    <s v="plays"/>
    <d v="2019-01-20T06:00:00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x v="3"/>
    <s v="plays"/>
    <d v="2012-08-28T05:00:00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x v="4"/>
    <s v="documentary"/>
    <d v="2017-09-13T05:00:00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x v="3"/>
    <s v="plays"/>
    <d v="2015-08-13T05:00:00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x v="3"/>
    <s v="plays"/>
    <d v="2010-08-09T05:00:00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x v="1"/>
    <s v="electric music"/>
    <d v="2013-09-19T05:00:00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x v="4"/>
    <s v="drama"/>
    <d v="2010-08-14T05:00:0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x v="3"/>
    <s v="plays"/>
    <d v="2010-09-21T05:00:00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x v="4"/>
    <s v="drama"/>
    <d v="2019-10-22T05:00:00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x v="1"/>
    <s v="indie rock"/>
    <d v="2016-06-11T05:00:00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x v="1"/>
    <s v="indie rock"/>
    <d v="2012-03-06T06:00:00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x v="2"/>
    <s v="wearables"/>
    <d v="2019-12-10T06:00:00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x v="5"/>
    <s v="nonfiction"/>
    <d v="2014-01-22T06:00:00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x v="4"/>
    <s v="animation"/>
    <d v="2011-01-12T06:00:00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x v="3"/>
    <s v="plays"/>
    <d v="2018-09-08T05:00:00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x v="3"/>
    <s v="plays"/>
    <d v="2019-03-04T06:00:00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x v="4"/>
    <s v="drama"/>
    <d v="2014-07-28T05:00:0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x v="3"/>
    <s v="plays"/>
    <d v="2011-08-15T05:00:00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x v="3"/>
    <s v="plays"/>
    <d v="2018-04-03T05:00:00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x v="4"/>
    <s v="documentary"/>
    <d v="2019-02-14T06:00:00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x v="2"/>
    <s v="wearables"/>
    <d v="2014-06-21T05:00:00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x v="6"/>
    <s v="video games"/>
    <d v="2011-05-18T05:00:00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x v="3"/>
    <s v="plays"/>
    <d v="2018-07-31T05:00:00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x v="1"/>
    <s v="rock"/>
    <d v="2015-10-03T05:00:00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x v="3"/>
    <s v="plays"/>
    <d v="2010-02-09T06:00:00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x v="4"/>
    <s v="shorts"/>
    <d v="2018-07-20T05:00:00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x v="4"/>
    <s v="animation"/>
    <d v="2019-05-24T05:00:0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x v="6"/>
    <s v="video games"/>
    <d v="2016-01-05T06:00:00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x v="4"/>
    <s v="documentary"/>
    <d v="2018-01-10T06:00:00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x v="3"/>
    <s v="plays"/>
    <d v="2014-10-05T05:00:00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x v="4"/>
    <s v="documentary"/>
    <d v="2017-03-23T05:00:00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x v="4"/>
    <s v="drama"/>
    <d v="2019-01-19T06:00:00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x v="3"/>
    <s v="plays"/>
    <d v="2011-02-26T06:00:00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x v="5"/>
    <s v="fiction"/>
    <d v="2019-10-06T05:00:00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x v="7"/>
    <s v="photography books"/>
    <d v="2010-10-18T05:00:00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x v="3"/>
    <s v="plays"/>
    <d v="2013-02-25T06:00:00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x v="2"/>
    <s v="wearables"/>
    <d v="2010-06-05T05:00:0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x v="1"/>
    <s v="rock"/>
    <d v="2012-09-04T05:00:00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x v="0"/>
    <s v="food trucks"/>
    <d v="2011-07-04T05:00:00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x v="5"/>
    <s v="radio &amp; podcasts"/>
    <d v="2014-07-24T05:00:00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x v="5"/>
    <s v="fiction"/>
    <d v="2019-03-17T05:00:00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x v="3"/>
    <s v="plays"/>
    <d v="2016-11-02T05:00:00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x v="1"/>
    <s v="rock"/>
    <d v="2010-07-08T05:00:00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x v="3"/>
    <s v="plays"/>
    <d v="2014-03-29T05:00:00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x v="3"/>
    <s v="plays"/>
    <d v="2015-06-25T05:00:00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x v="1"/>
    <s v="rock"/>
    <d v="2019-10-20T05:00:00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x v="1"/>
    <s v="metal"/>
    <d v="2013-08-01T05:00:0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x v="2"/>
    <s v="wearables"/>
    <d v="2012-03-27T05:00:00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x v="3"/>
    <s v="plays"/>
    <d v="2010-09-15T05:00:00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x v="4"/>
    <s v="drama"/>
    <d v="2014-05-20T05:00:00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x v="2"/>
    <s v="wearables"/>
    <d v="2018-03-11T06:00:00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x v="1"/>
    <s v="jazz"/>
    <d v="2018-07-30T05:00:00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x v="2"/>
    <s v="wearables"/>
    <d v="2015-01-10T06:00:00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x v="6"/>
    <s v="video games"/>
    <d v="2017-09-01T05:00:00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x v="3"/>
    <s v="plays"/>
    <d v="2015-09-21T05:00:00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x v="3"/>
    <s v="plays"/>
    <d v="2017-06-12T05:00:00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x v="3"/>
    <s v="plays"/>
    <d v="2012-07-17T05:00:0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x v="3"/>
    <s v="plays"/>
    <d v="2011-02-21T06:00:00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x v="2"/>
    <s v="web"/>
    <d v="2015-06-05T05:00:00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x v="3"/>
    <s v="plays"/>
    <d v="2017-04-28T05:00:00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x v="2"/>
    <s v="web"/>
    <d v="2018-07-02T05:00:00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x v="3"/>
    <s v="plays"/>
    <d v="2011-01-27T06:00:00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x v="3"/>
    <s v="plays"/>
    <d v="2015-04-08T05:00:00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x v="2"/>
    <s v="wearables"/>
    <d v="2010-01-25T06:00:00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x v="3"/>
    <s v="plays"/>
    <d v="2017-07-27T05:00:00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x v="3"/>
    <s v="plays"/>
    <d v="2010-12-19T06:00:00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x v="3"/>
    <s v="plays"/>
    <d v="2010-11-02T05:00:0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x v="3"/>
    <s v="plays"/>
    <d v="2019-11-30T06:00:00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x v="4"/>
    <s v="animation"/>
    <d v="2015-07-01T05:00:00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x v="1"/>
    <s v="jazz"/>
    <d v="2016-11-27T06:00:00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x v="1"/>
    <s v="metal"/>
    <d v="2016-03-27T05:00:00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x v="7"/>
    <s v="photography books"/>
    <d v="2018-07-15T05:00:00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x v="3"/>
    <s v="plays"/>
    <d v="2015-01-23T06:00:00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x v="4"/>
    <s v="animation"/>
    <d v="2010-09-27T05:00:00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x v="5"/>
    <s v="translations"/>
    <d v="2018-04-16T05:00:00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x v="3"/>
    <s v="plays"/>
    <d v="2018-06-16T05:00:00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x v="6"/>
    <s v="video games"/>
    <d v="2017-08-29T05:00:0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x v="1"/>
    <s v="rock"/>
    <d v="2017-11-23T06:00:00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x v="6"/>
    <s v="video games"/>
    <d v="2019-01-17T06:00:00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x v="1"/>
    <s v="electric music"/>
    <d v="2016-07-28T05:00:00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x v="2"/>
    <s v="wearables"/>
    <d v="2012-07-28T05:00:00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x v="1"/>
    <s v="indie rock"/>
    <d v="2011-09-11T05:00:00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x v="3"/>
    <s v="plays"/>
    <d v="2015-05-04T05:00:00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x v="1"/>
    <s v="rock"/>
    <d v="2011-03-08T06:00:00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x v="5"/>
    <s v="translations"/>
    <d v="2015-04-16T05:00:00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x v="3"/>
    <s v="plays"/>
    <d v="2010-04-15T05:00:00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x v="3"/>
    <s v="plays"/>
    <d v="2016-02-25T06:00:0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x v="5"/>
    <s v="translations"/>
    <d v="2016-08-06T05:00:00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x v="6"/>
    <s v="video games"/>
    <d v="2010-06-23T05:00:00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x v="3"/>
    <s v="plays"/>
    <d v="2012-10-20T05:00:00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x v="2"/>
    <s v="web"/>
    <d v="2019-04-07T05:00:00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x v="4"/>
    <s v="documentary"/>
    <d v="2019-10-14T05:00:00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x v="3"/>
    <s v="plays"/>
    <d v="2011-03-10T06:00:00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x v="0"/>
    <s v="food trucks"/>
    <d v="2015-06-25T05:00:00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x v="6"/>
    <s v="video games"/>
    <d v="2015-07-27T05:00:00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x v="3"/>
    <s v="plays"/>
    <d v="2014-11-25T06:00:00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x v="3"/>
    <s v="plays"/>
    <d v="2011-10-19T05:00:00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x v="1"/>
    <s v="electric music"/>
    <d v="2015-02-21T06:00: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x v="2"/>
    <s v="wearables"/>
    <d v="2018-05-14T05:00:00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x v="1"/>
    <s v="electric music"/>
    <d v="2010-10-24T05:00:00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x v="1"/>
    <s v="indie rock"/>
    <d v="2017-05-23T05:00:00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x v="2"/>
    <s v="web"/>
    <d v="2013-04-02T05:00:00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x v="3"/>
    <s v="plays"/>
    <d v="2019-09-08T05:00:00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x v="3"/>
    <s v="plays"/>
    <d v="2018-04-23T05:00:00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x v="4"/>
    <s v="documentary"/>
    <d v="2012-04-06T05:00:00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x v="4"/>
    <s v="television"/>
    <d v="2014-01-12T06:00:00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x v="0"/>
    <s v="food trucks"/>
    <d v="2018-09-11T05:00:00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x v="5"/>
    <s v="radio &amp; podcasts"/>
    <d v="2012-09-22T05:00:0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x v="2"/>
    <s v="web"/>
    <d v="2014-08-24T05:00:00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x v="0"/>
    <s v="food trucks"/>
    <d v="2017-09-12T05:00:00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x v="2"/>
    <s v="wearables"/>
    <d v="2019-04-09T05:00:00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x v="5"/>
    <s v="fiction"/>
    <d v="2017-11-17T06:00:00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x v="3"/>
    <s v="plays"/>
    <d v="2015-09-18T05:00:00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x v="4"/>
    <s v="television"/>
    <d v="2011-09-22T05:00:00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x v="7"/>
    <s v="photography books"/>
    <d v="2014-01-26T06:00:00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x v="4"/>
    <s v="documentary"/>
    <d v="2014-06-16T05:00:00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x v="6"/>
    <s v="mobile games"/>
    <d v="2015-04-17T05:00:00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x v="6"/>
    <s v="video games"/>
    <d v="2014-10-05T05:00:00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x v="5"/>
    <s v="fiction"/>
    <d v="2014-11-27T06:00:0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x v="3"/>
    <s v="plays"/>
    <d v="2015-11-24T06:00:00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x v="7"/>
    <s v="photography books"/>
    <d v="2019-05-13T05:00:00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x v="3"/>
    <s v="plays"/>
    <d v="2018-09-19T05:00:00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x v="3"/>
    <s v="plays"/>
    <d v="2016-08-14T05:00:00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x v="3"/>
    <s v="plays"/>
    <d v="2010-05-12T05:00:00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x v="1"/>
    <s v="rock"/>
    <d v="2010-08-27T05:00:00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x v="0"/>
    <s v="food trucks"/>
    <d v="2015-02-03T06:00:00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x v="4"/>
    <s v="drama"/>
    <d v="2011-10-26T05:00:00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x v="2"/>
    <s v="web"/>
    <d v="2013-11-29T06:00:00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x v="3"/>
    <s v="plays"/>
    <d v="2018-01-12T06:00:0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x v="1"/>
    <s v="world music"/>
    <d v="2011-08-12T05:00:00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x v="4"/>
    <s v="documentary"/>
    <d v="2011-06-19T05:00:00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x v="3"/>
    <s v="plays"/>
    <d v="2013-03-07T06:00:00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x v="4"/>
    <s v="drama"/>
    <d v="2014-06-07T05:00:00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x v="5"/>
    <s v="nonfiction"/>
    <d v="2010-10-06T05:00:00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x v="6"/>
    <s v="mobile games"/>
    <d v="2012-09-28T05:00:00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x v="2"/>
    <s v="wearables"/>
    <d v="2015-04-21T05:00:00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x v="4"/>
    <s v="documentary"/>
    <d v="2018-02-25T06:00:00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x v="2"/>
    <s v="web"/>
    <d v="2015-06-12T05:00:00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x v="2"/>
    <s v="web"/>
    <d v="2012-04-06T05:00:00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x v="1"/>
    <s v="indie rock"/>
    <d v="2010-06-28T05:00:0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x v="3"/>
    <s v="plays"/>
    <d v="2019-06-17T05:00:00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x v="2"/>
    <s v="wearables"/>
    <d v="2014-09-07T05:00:00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x v="3"/>
    <s v="plays"/>
    <d v="2011-11-08T06:00:00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x v="3"/>
    <s v="plays"/>
    <d v="2016-06-13T05:00:00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x v="2"/>
    <s v="wearables"/>
    <d v="2017-07-25T05:00:00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x v="1"/>
    <s v="indie rock"/>
    <d v="2013-01-01T06:00:00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x v="1"/>
    <s v="rock"/>
    <d v="2018-12-16T06:00:00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x v="1"/>
    <s v="electric music"/>
    <d v="2014-06-09T05:00:00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x v="1"/>
    <s v="indie rock"/>
    <d v="2017-02-17T06:00:00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x v="3"/>
    <s v="plays"/>
    <d v="2012-10-19T05:00:0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x v="1"/>
    <s v="indie rock"/>
    <d v="2016-05-12T05:00:00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x v="3"/>
    <s v="plays"/>
    <d v="2010-03-25T05:00:00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x v="1"/>
    <s v="rock"/>
    <d v="2019-10-05T05:00:00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x v="7"/>
    <s v="photography books"/>
    <d v="2013-12-30T06:00:00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x v="1"/>
    <s v="rock"/>
    <d v="2015-12-08T06:00:00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x v="3"/>
    <s v="plays"/>
    <d v="2019-03-27T05:00:00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x v="2"/>
    <s v="wearables"/>
    <d v="2019-04-27T05:00:00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x v="2"/>
    <s v="web"/>
    <d v="2015-09-23T05:00:00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x v="1"/>
    <s v="rock"/>
    <d v="2018-12-08T06:00:00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x v="7"/>
    <s v="photography books"/>
    <d v="2017-10-20T05:00:0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x v="3"/>
    <s v="plays"/>
    <d v="2017-10-08T05:00:00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x v="2"/>
    <s v="web"/>
    <d v="2017-08-01T05:00:00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x v="7"/>
    <s v="photography books"/>
    <d v="2010-12-22T06:00:00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x v="3"/>
    <s v="plays"/>
    <d v="2013-06-10T05:00:00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x v="1"/>
    <s v="indie rock"/>
    <d v="2019-02-22T06:00:00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x v="4"/>
    <s v="shorts"/>
    <d v="2012-06-17T05:00:00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x v="1"/>
    <s v="indie rock"/>
    <d v="2017-08-03T05:00:00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x v="5"/>
    <s v="translations"/>
    <d v="2014-03-20T05:00:00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x v="4"/>
    <s v="documentary"/>
    <d v="2014-07-19T05:00:00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x v="3"/>
    <s v="plays"/>
    <d v="2013-05-18T05:00:0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x v="2"/>
    <s v="wearables"/>
    <d v="2015-10-05T05:00:00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x v="3"/>
    <s v="plays"/>
    <d v="2016-08-31T05:00:00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x v="3"/>
    <s v="plays"/>
    <d v="2016-09-03T05:00:00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x v="3"/>
    <s v="plays"/>
    <d v="2010-11-15T06:00:00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x v="0"/>
    <s v="food trucks"/>
    <d v="2017-09-21T05:00:00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x v="3"/>
    <s v="plays"/>
    <d v="2013-03-17T05:00:00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x v="2"/>
    <s v="wearables"/>
    <d v="2010-03-22T05:00:00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x v="2"/>
    <s v="web"/>
    <d v="2017-10-04T05:00:00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x v="3"/>
    <s v="plays"/>
    <d v="2019-06-15T05:00:00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x v="1"/>
    <s v="rock"/>
    <d v="2010-09-09T05:00:0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x v="3"/>
    <s v="plays"/>
    <d v="2019-05-03T05:00:00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x v="4"/>
    <s v="television"/>
    <d v="2018-05-13T05:00:00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x v="3"/>
    <s v="plays"/>
    <d v="2014-05-23T05:00:00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x v="4"/>
    <s v="shorts"/>
    <d v="2013-02-23T06:00:00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x v="3"/>
    <s v="plays"/>
    <d v="2014-12-02T06:00:00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x v="3"/>
    <s v="plays"/>
    <d v="2016-03-04T06:00:00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x v="3"/>
    <s v="plays"/>
    <d v="2013-06-04T05:00:00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x v="3"/>
    <s v="plays"/>
    <d v="2019-03-12T05:00:00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x v="1"/>
    <s v="rock"/>
    <d v="2014-06-27T05:00:00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x v="1"/>
    <s v="indie rock"/>
    <d v="2018-04-08T05:00:0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x v="1"/>
    <s v="metal"/>
    <d v="2015-09-14T05:00:00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x v="1"/>
    <s v="electric music"/>
    <d v="2018-07-29T05:00:00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x v="2"/>
    <s v="wearables"/>
    <d v="2016-09-03T05:00:00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x v="4"/>
    <s v="drama"/>
    <d v="2017-06-23T05:00:00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x v="1"/>
    <s v="electric music"/>
    <d v="2010-08-06T05:00:00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x v="1"/>
    <s v="rock"/>
    <d v="2015-07-07T05:00:00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x v="3"/>
    <s v="plays"/>
    <d v="2010-03-25T05:00:00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x v="2"/>
    <s v="web"/>
    <d v="2014-07-25T05:00:00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x v="0"/>
    <s v="food trucks"/>
    <d v="2011-10-02T05:00:00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x v="3"/>
    <s v="plays"/>
    <d v="2017-01-17T06:00:00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x v="1"/>
    <s v="jazz"/>
    <d v="2011-04-03T05:00:00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x v="3"/>
    <s v="plays"/>
    <d v="2018-10-17T05:00: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x v="5"/>
    <s v="fiction"/>
    <d v="2010-02-27T06:00:00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x v="1"/>
    <s v="rock"/>
    <d v="2018-08-28T05:00:00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x v="4"/>
    <s v="documentary"/>
    <d v="2017-11-09T06:00:00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x v="4"/>
    <s v="documentary"/>
    <d v="2016-05-06T05:00:00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x v="4"/>
    <s v="science fiction"/>
    <d v="2017-03-03T06:00:00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x v="3"/>
    <s v="plays"/>
    <d v="2013-08-27T05:00:00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x v="3"/>
    <s v="plays"/>
    <d v="2019-12-15T06:00:00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x v="1"/>
    <s v="indie rock"/>
    <d v="2010-11-06T05:00:00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x v="1"/>
    <s v="rock"/>
    <d v="2010-08-19T05:00:00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x v="3"/>
    <s v="plays"/>
    <d v="2019-02-13T06:00:0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x v="3"/>
    <s v="plays"/>
    <d v="2011-11-22T06:00:00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x v="4"/>
    <s v="science fiction"/>
    <d v="2019-04-28T05:00:00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x v="4"/>
    <s v="shorts"/>
    <d v="2011-11-11T06:00:00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x v="4"/>
    <s v="animation"/>
    <d v="2012-08-16T05:00:00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x v="3"/>
    <s v="plays"/>
    <d v="2011-07-01T05:00:00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x v="0"/>
    <s v="food trucks"/>
    <d v="2012-06-21T05:00:00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x v="7"/>
    <s v="photography books"/>
    <d v="2014-10-02T05:00:00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x v="3"/>
    <s v="plays"/>
    <d v="2016-03-16T05:00:00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x v="4"/>
    <s v="science fiction"/>
    <d v="2014-09-24T05:00:00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x v="1"/>
    <s v="rock"/>
    <d v="2014-05-03T05:00:0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x v="7"/>
    <s v="photography books"/>
    <d v="2010-04-08T05:00:00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x v="6"/>
    <s v="mobile games"/>
    <d v="2015-05-15T05:00:00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x v="4"/>
    <s v="animation"/>
    <d v="2016-08-31T05:00:00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x v="6"/>
    <s v="mobile games"/>
    <d v="2017-06-01T05:00:00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x v="6"/>
    <s v="video games"/>
    <d v="2019-12-06T06:00:00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x v="3"/>
    <s v="plays"/>
    <d v="2013-05-21T05:00:00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x v="3"/>
    <s v="plays"/>
    <d v="2016-07-25T05:00:00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x v="4"/>
    <s v="animation"/>
    <d v="2011-06-12T05:00:00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x v="6"/>
    <s v="video games"/>
    <d v="2017-08-22T05:00:00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x v="4"/>
    <s v="animation"/>
    <d v="2017-02-13T06:00:00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x v="1"/>
    <s v="rock"/>
    <d v="2019-06-25T05:00:0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x v="4"/>
    <s v="animation"/>
    <d v="2014-04-25T05:00:00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x v="3"/>
    <s v="plays"/>
    <d v="2017-12-14T06:00:00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x v="2"/>
    <s v="wearables"/>
    <d v="2015-08-29T05:00:00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x v="3"/>
    <s v="plays"/>
    <d v="2010-08-06T05:00:00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x v="5"/>
    <s v="nonfiction"/>
    <d v="2014-04-13T05:00:00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x v="1"/>
    <s v="rock"/>
    <d v="2017-05-10T05:00:00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x v="3"/>
    <s v="plays"/>
    <d v="2018-03-04T06:00:00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x v="3"/>
    <s v="plays"/>
    <d v="2014-07-14T05:00:00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x v="3"/>
    <s v="plays"/>
    <d v="2014-04-07T05:00:00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x v="2"/>
    <s v="web"/>
    <d v="2013-08-05T05:00:00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x v="5"/>
    <s v="fiction"/>
    <d v="2016-12-22T06:00:0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x v="6"/>
    <s v="mobile games"/>
    <d v="2014-12-31T06:00:00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x v="5"/>
    <s v="translations"/>
    <d v="2015-01-02T06:00:00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x v="1"/>
    <s v="rock"/>
    <d v="2010-01-25T06:00:00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x v="3"/>
    <s v="plays"/>
    <d v="2012-12-09T06:00:00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x v="3"/>
    <s v="plays"/>
    <d v="2013-10-25T05:00:00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x v="4"/>
    <s v="drama"/>
    <d v="2011-04-08T05:00:00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x v="5"/>
    <s v="nonfiction"/>
    <d v="2017-02-21T06:00:00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x v="1"/>
    <s v="rock"/>
    <d v="2011-02-16T06:00:00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x v="1"/>
    <s v="rock"/>
    <d v="2016-01-24T06:00:00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x v="3"/>
    <s v="plays"/>
    <d v="2013-03-05T06:00:00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x v="3"/>
    <s v="plays"/>
    <d v="2016-12-08T06:00:0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x v="7"/>
    <s v="photography books"/>
    <d v="2012-12-08T06:00:00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x v="1"/>
    <s v="rock"/>
    <d v="2012-09-28T05:00:00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x v="1"/>
    <s v="rock"/>
    <d v="2010-08-25T05:00:00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x v="1"/>
    <s v="indie rock"/>
    <d v="2011-04-05T05:00:00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x v="7"/>
    <s v="photography books"/>
    <d v="2010-01-09T06:00:00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x v="3"/>
    <s v="plays"/>
    <d v="2013-02-12T06:00:00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x v="3"/>
    <s v="plays"/>
    <d v="2016-01-03T06:00:00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x v="1"/>
    <s v="jazz"/>
    <d v="2014-11-07T06:00:00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x v="3"/>
    <s v="plays"/>
    <d v="2012-10-24T05:00:00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x v="4"/>
    <s v="documentary"/>
    <d v="2012-10-04T05:00:00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x v="4"/>
    <s v="television"/>
    <d v="2019-01-31T06:00:0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x v="6"/>
    <s v="video games"/>
    <d v="2010-12-02T06:00:00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x v="7"/>
    <s v="photography books"/>
    <d v="2015-12-07T06:00:00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x v="3"/>
    <s v="plays"/>
    <d v="2019-07-10T05:00:00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x v="3"/>
    <s v="plays"/>
    <d v="2017-09-17T05:00:00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x v="3"/>
    <s v="plays"/>
    <d v="2017-11-06T06:00:00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x v="5"/>
    <s v="translations"/>
    <d v="2019-04-06T05:00:00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x v="6"/>
    <s v="video games"/>
    <d v="2012-04-19T05:00:00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x v="3"/>
    <s v="plays"/>
    <d v="2010-07-19T05:00:00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x v="2"/>
    <s v="web"/>
    <d v="2012-11-26T06:00:00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x v="3"/>
    <s v="plays"/>
    <d v="2018-09-03T05:00:0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x v="4"/>
    <s v="animation"/>
    <d v="2017-11-21T06:00:00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x v="3"/>
    <s v="plays"/>
    <d v="2012-03-11T06:00:00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x v="4"/>
    <s v="television"/>
    <d v="2016-11-27T06:00:00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x v="1"/>
    <s v="rock"/>
    <d v="2016-05-30T05:00:00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x v="2"/>
    <s v="web"/>
    <d v="2012-05-01T05:00:00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x v="3"/>
    <s v="plays"/>
    <d v="2016-09-10T05:00:00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x v="3"/>
    <s v="plays"/>
    <d v="2016-11-23T06:00:00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x v="1"/>
    <s v="electric music"/>
    <d v="2015-04-28T05:00:00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x v="1"/>
    <s v="metal"/>
    <d v="2012-03-14T05:00:00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x v="3"/>
    <s v="plays"/>
    <d v="2015-08-03T05:00:00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x v="4"/>
    <s v="documentary"/>
    <d v="2013-05-10T05:00:0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x v="2"/>
    <s v="web"/>
    <d v="2011-10-15T05:00:00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x v="0"/>
    <s v="food trucks"/>
    <d v="2012-03-16T05:00:00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x v="3"/>
    <s v="plays"/>
    <d v="2010-10-05T05:00:00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x v="3"/>
    <s v="plays"/>
    <d v="2018-10-26T05:00:00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x v="3"/>
    <s v="plays"/>
    <d v="2013-10-15T05:00:00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x v="3"/>
    <s v="plays"/>
    <d v="2019-01-28T06:00:00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x v="3"/>
    <s v="plays"/>
    <d v="2014-01-14T06:00:00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x v="1"/>
    <s v="rock"/>
    <d v="2016-02-26T06:00:00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x v="0"/>
    <s v="food trucks"/>
    <d v="2016-03-03T06:00:00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x v="5"/>
    <s v="nonfiction"/>
    <d v="2017-08-30T05:00:0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x v="4"/>
    <s v="documentary"/>
    <d v="2015-02-26T06:00:00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x v="3"/>
    <s v="plays"/>
    <d v="2018-09-02T05:00:00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x v="1"/>
    <s v="indie rock"/>
    <d v="2016-01-07T06:00:00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x v="4"/>
    <s v="documentary"/>
    <d v="2016-08-07T05:00:00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x v="3"/>
    <s v="plays"/>
    <d v="2016-03-19T05:00:00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x v="3"/>
    <s v="plays"/>
    <d v="2017-07-14T05:00:00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x v="5"/>
    <s v="fiction"/>
    <d v="2012-06-06T05:00:00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x v="3"/>
    <s v="plays"/>
    <d v="2011-04-18T05:00:00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x v="1"/>
    <s v="indie rock"/>
    <d v="2011-09-21T05:00:00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x v="6"/>
    <s v="video games"/>
    <d v="2010-04-09T05:00: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x v="3"/>
    <s v="plays"/>
    <d v="2011-02-16T06:00:00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x v="3"/>
    <s v="plays"/>
    <d v="2013-10-25T05:00:00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x v="1"/>
    <s v="rock"/>
    <d v="2012-02-27T06:00:00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x v="4"/>
    <s v="documentary"/>
    <d v="2019-03-12T05:00:00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x v="3"/>
    <s v="plays"/>
    <d v="2014-05-24T05:00:00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x v="0"/>
    <s v="food trucks"/>
    <d v="2019-11-19T06:00:00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x v="3"/>
    <s v="plays"/>
    <d v="2017-05-14T05:00:00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x v="1"/>
    <s v="rock"/>
    <d v="2014-02-14T06:00:00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x v="2"/>
    <s v="web"/>
    <d v="2010-08-12T05:00:00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x v="5"/>
    <s v="fiction"/>
    <d v="2011-05-10T05:00:00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x v="4"/>
    <s v="shorts"/>
    <d v="2011-04-01T05:00:00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x v="3"/>
    <s v="plays"/>
    <d v="2010-11-25T06:00:00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x v="4"/>
    <s v="documentary"/>
    <d v="2014-03-27T05:00:0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x v="3"/>
    <s v="plays"/>
    <d v="2015-06-21T05:00:00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x v="3"/>
    <s v="plays"/>
    <d v="2018-06-16T05:00:00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x v="4"/>
    <s v="animation"/>
    <d v="2015-12-26T06:00:00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x v="3"/>
    <s v="plays"/>
    <d v="2019-08-28T05:00:00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x v="1"/>
    <s v="rock"/>
    <d v="2018-11-30T06:00:00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x v="6"/>
    <s v="video games"/>
    <d v="2016-12-12T06:00:00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x v="4"/>
    <s v="documentary"/>
    <d v="2017-12-08T06:00:00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x v="0"/>
    <s v="food trucks"/>
    <d v="2011-12-19T06:00:00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x v="2"/>
    <s v="wearables"/>
    <d v="2013-03-28T05:00:00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x v="3"/>
    <s v="plays"/>
    <d v="2018-11-20T06:00:00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x v="1"/>
    <s v="rock"/>
    <d v="2018-01-10T06:00:00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x v="1"/>
    <s v="rock"/>
    <d v="2019-11-15T06:00:0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x v="1"/>
    <s v="rock"/>
    <d v="2010-12-15T06:00:00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x v="3"/>
    <s v="plays"/>
    <d v="2019-11-11T06:00:00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x v="3"/>
    <s v="plays"/>
    <d v="2011-10-05T05:00:00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x v="3"/>
    <s v="plays"/>
    <d v="2017-08-02T05:00:00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x v="7"/>
    <s v="photography books"/>
    <d v="2011-12-12T06:00:00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x v="1"/>
    <s v="indie rock"/>
    <d v="2015-08-28T05:00:00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x v="3"/>
    <s v="plays"/>
    <d v="2013-07-20T05:00:00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x v="3"/>
    <s v="plays"/>
    <d v="2013-11-19T06:00:00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x v="6"/>
    <s v="video games"/>
    <d v="2018-01-22T06:00:00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x v="4"/>
    <s v="drama"/>
    <d v="2015-07-09T05:00:0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x v="1"/>
    <s v="indie rock"/>
    <d v="2017-08-24T05:00:00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x v="2"/>
    <s v="web"/>
    <d v="2015-02-11T06:00:00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x v="0"/>
    <s v="food trucks"/>
    <d v="2017-02-16T06:00:00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x v="3"/>
    <s v="plays"/>
    <d v="2017-07-14T05:00:00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x v="1"/>
    <s v="jazz"/>
    <d v="2015-05-20T05:00:00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x v="1"/>
    <s v="rock"/>
    <d v="2015-08-24T05:00:00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x v="3"/>
    <s v="plays"/>
    <d v="2015-11-07T06:00:00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x v="3"/>
    <s v="plays"/>
    <d v="2019-07-05T05:00:00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x v="4"/>
    <s v="documentary"/>
    <d v="2013-09-03T05:00:00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x v="2"/>
    <s v="wearables"/>
    <d v="2017-01-22T06:00:00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x v="3"/>
    <s v="plays"/>
    <d v="2012-01-14T06:00:0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x v="6"/>
    <s v="video games"/>
    <d v="2015-09-03T05:00:00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x v="7"/>
    <s v="photography books"/>
    <d v="2018-08-10T05:00:00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x v="4"/>
    <s v="animation"/>
    <d v="2011-08-27T05:00:00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x v="3"/>
    <s v="plays"/>
    <d v="2011-01-01T06:00:00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x v="3"/>
    <s v="plays"/>
    <d v="2017-10-07T05:00:00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x v="1"/>
    <s v="rock"/>
    <d v="2011-01-27T06:00:00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x v="1"/>
    <s v="rock"/>
    <d v="2011-12-27T06:00:00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x v="1"/>
    <s v="indie rock"/>
    <d v="2018-03-05T06:00:00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x v="3"/>
    <s v="plays"/>
    <d v="2016-12-29T06:00:00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x v="3"/>
    <s v="plays"/>
    <d v="2011-01-03T06:00:00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x v="3"/>
    <s v="plays"/>
    <d v="2014-10-18T05:00:0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x v="4"/>
    <s v="documentary"/>
    <d v="2010-10-13T05:00:00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x v="4"/>
    <s v="television"/>
    <d v="2013-02-03T06:00:00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x v="3"/>
    <s v="plays"/>
    <d v="2019-04-15T05:00:00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x v="3"/>
    <s v="plays"/>
    <d v="2015-02-08T06:00:00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x v="4"/>
    <s v="documentary"/>
    <d v="2015-01-08T06:00:00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x v="3"/>
    <s v="plays"/>
    <d v="2017-08-17T05:00:00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x v="4"/>
    <s v="documentary"/>
    <d v="2019-01-11T06:00:00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x v="1"/>
    <s v="indie rock"/>
    <d v="2015-10-16T05:00:00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x v="1"/>
    <s v="rock"/>
    <d v="2014-07-06T05:00:00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x v="3"/>
    <s v="plays"/>
    <d v="2019-10-22T05:00:00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x v="4"/>
    <s v="documentary"/>
    <d v="2018-05-21T05:00:0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x v="3"/>
    <s v="plays"/>
    <d v="2011-10-27T05:00:00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x v="3"/>
    <s v="plays"/>
    <d v="2013-06-23T05:00:00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x v="3"/>
    <s v="plays"/>
    <d v="2015-06-08T05:00:00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x v="7"/>
    <s v="photography books"/>
    <d v="2017-10-16T05:00:00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x v="0"/>
    <s v="food trucks"/>
    <d v="2019-02-13T06:00:0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x v="4"/>
    <s v="documentary"/>
    <d v="2017-02-10T06:00:00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x v="5"/>
    <s v="nonfiction"/>
    <d v="2019-03-29T05:00:00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x v="3"/>
    <s v="plays"/>
    <d v="2010-06-26T05:00:00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x v="2"/>
    <s v="wearables"/>
    <d v="2012-06-12T05:00:00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x v="1"/>
    <s v="indie rock"/>
    <d v="2012-01-04T06:00:00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x v="3"/>
    <s v="plays"/>
    <d v="2010-10-28T05:00:0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x v="7"/>
    <s v="photography books"/>
    <d v="2013-09-13T05:00:00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x v="5"/>
    <s v="nonfiction"/>
    <d v="2014-01-14T06:00:00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x v="2"/>
    <s v="wearables"/>
    <d v="2011-01-06T06:00:00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x v="1"/>
    <s v="jazz"/>
    <d v="2017-07-17T05:00:00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x v="4"/>
    <s v="documentary"/>
    <d v="2013-07-29T05:00:00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x v="3"/>
    <s v="plays"/>
    <d v="2011-12-08T06:00:00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x v="4"/>
    <s v="drama"/>
    <d v="2018-10-05T05:00:00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x v="1"/>
    <s v="rock"/>
    <d v="2013-05-23T05:00:00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x v="4"/>
    <s v="animation"/>
    <d v="2018-05-08T05:00:00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x v="1"/>
    <s v="indie rock"/>
    <d v="2011-02-02T06:00:00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x v="7"/>
    <s v="photography books"/>
    <d v="2013-08-16T05:00:0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x v="3"/>
    <s v="plays"/>
    <d v="2019-10-27T05:00:00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x v="4"/>
    <s v="shorts"/>
    <d v="2012-01-06T06:00:00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x v="3"/>
    <s v="plays"/>
    <d v="2010-05-12T05:00:00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x v="3"/>
    <s v="plays"/>
    <d v="2017-11-14T06:00:00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x v="3"/>
    <s v="plays"/>
    <d v="2018-06-04T05:00:00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x v="4"/>
    <s v="documentary"/>
    <d v="2013-01-30T06:00:00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x v="3"/>
    <s v="plays"/>
    <d v="2019-10-13T05:00:00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x v="4"/>
    <s v="documentary"/>
    <d v="2016-06-20T05:00:00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x v="1"/>
    <s v="rock"/>
    <d v="2017-04-18T05:00:00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x v="6"/>
    <s v="mobile games"/>
    <d v="2015-04-28T05:00:00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x v="3"/>
    <s v="plays"/>
    <d v="2017-05-29T05:00:00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x v="5"/>
    <s v="fiction"/>
    <d v="2014-01-03T06:00:0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x v="4"/>
    <s v="animation"/>
    <d v="2018-11-27T06:00:00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x v="0"/>
    <s v="food trucks"/>
    <d v="2010-04-20T05:00:00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x v="3"/>
    <s v="plays"/>
    <d v="2012-01-13T06:00:00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x v="4"/>
    <s v="documentary"/>
    <d v="2011-01-17T06:00:00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x v="3"/>
    <s v="plays"/>
    <d v="2018-11-03T05:00:00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x v="4"/>
    <s v="documentary"/>
    <d v="2012-05-06T05:00:00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x v="2"/>
    <s v="web"/>
    <d v="2011-12-22T06:00:00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x v="3"/>
    <s v="plays"/>
    <d v="2017-06-25T05:00:00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x v="2"/>
    <s v="wearables"/>
    <d v="2017-06-29T05:00:00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x v="3"/>
    <s v="plays"/>
    <d v="2010-04-17T05:00: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x v="0"/>
    <s v="food trucks"/>
    <d v="2011-09-22T05:00:00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x v="1"/>
    <s v="indie rock"/>
    <d v="2018-04-18T05:00:00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x v="7"/>
    <s v="photography books"/>
    <d v="2015-07-28T05:00:00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x v="3"/>
    <s v="plays"/>
    <d v="2013-02-27T06:00:00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x v="3"/>
    <s v="plays"/>
    <d v="2014-09-13T05:00:00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x v="4"/>
    <s v="animation"/>
    <d v="2011-02-11T06:00:00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x v="7"/>
    <s v="photography books"/>
    <d v="2014-02-10T06:00:00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x v="3"/>
    <s v="plays"/>
    <d v="2019-09-29T05:00:00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x v="3"/>
    <s v="plays"/>
    <d v="2018-06-22T05:00:00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x v="3"/>
    <s v="plays"/>
    <d v="2014-05-02T05:00:00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x v="4"/>
    <s v="documentary"/>
    <d v="2013-11-25T06:00:0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x v="3"/>
    <s v="plays"/>
    <d v="2016-12-01T06:00:00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x v="3"/>
    <s v="plays"/>
    <d v="2014-12-15T06:00:00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x v="1"/>
    <s v="jazz"/>
    <d v="2019-04-20T05:00:00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x v="4"/>
    <s v="animation"/>
    <d v="2015-09-13T05:00:00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x v="3"/>
    <s v="plays"/>
    <d v="2013-03-04T06:00:00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x v="4"/>
    <s v="science fiction"/>
    <d v="2016-11-06T05:00:00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x v="4"/>
    <s v="television"/>
    <d v="2017-06-30T05:00:00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x v="2"/>
    <s v="wearables"/>
    <d v="2012-04-26T05:00:00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x v="3"/>
    <s v="plays"/>
    <d v="2017-09-02T05:00:00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x v="3"/>
    <s v="plays"/>
    <d v="2010-09-30T05:00:0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x v="1"/>
    <s v="indie rock"/>
    <d v="2011-07-24T05:00:00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x v="3"/>
    <s v="plays"/>
    <d v="2010-12-03T06:00:00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x v="2"/>
    <s v="wearables"/>
    <d v="2012-12-18T06:00:00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x v="4"/>
    <s v="television"/>
    <d v="2017-12-19T06:00:00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x v="6"/>
    <s v="video games"/>
    <d v="2013-04-14T05:00:00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x v="6"/>
    <s v="video games"/>
    <d v="2019-03-06T06:00:00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x v="4"/>
    <s v="animation"/>
    <d v="2018-10-21T05:00:00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x v="1"/>
    <s v="rock"/>
    <d v="2017-07-19T05:00:00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x v="4"/>
    <s v="drama"/>
    <d v="2010-07-06T05:00:00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x v="4"/>
    <s v="science fiction"/>
    <d v="2016-12-01T06:00:00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x v="4"/>
    <s v="drama"/>
    <d v="2013-10-21T05:00:0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x v="3"/>
    <s v="plays"/>
    <d v="2011-09-23T05:00:00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x v="1"/>
    <s v="indie rock"/>
    <d v="2018-02-10T06:00:00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x v="3"/>
    <s v="plays"/>
    <d v="2016-10-14T05:00:00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x v="3"/>
    <s v="plays"/>
    <d v="2010-03-28T05:00:00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x v="4"/>
    <s v="documentary"/>
    <d v="2014-12-28T06:00:00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x v="3"/>
    <s v="plays"/>
    <d v="2010-08-09T05:00:00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x v="4"/>
    <s v="drama"/>
    <d v="2014-04-28T05:00:00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x v="6"/>
    <s v="mobile games"/>
    <d v="2013-01-30T06:00:00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x v="4"/>
    <s v="animation"/>
    <d v="2013-12-31T06:00:00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x v="3"/>
    <s v="plays"/>
    <d v="2018-02-11T06:00:00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x v="5"/>
    <s v="translations"/>
    <d v="2018-01-27T06:00:00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x v="2"/>
    <s v="wearables"/>
    <d v="2013-05-15T05:00:0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x v="2"/>
    <s v="web"/>
    <d v="2015-11-23T06:00:00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x v="3"/>
    <s v="plays"/>
    <d v="2019-04-14T05:00:00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x v="4"/>
    <s v="drama"/>
    <d v="2015-05-18T05:00:00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x v="2"/>
    <s v="wearables"/>
    <d v="2016-12-12T06:00:00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x v="0"/>
    <s v="food trucks"/>
    <d v="2012-05-02T05:00:00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x v="1"/>
    <s v="rock"/>
    <d v="2019-03-11T05:00:00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x v="1"/>
    <s v="electric music"/>
    <d v="2018-06-26T05:00:00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x v="4"/>
    <s v="television"/>
    <d v="2014-12-16T06:00:00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x v="5"/>
    <s v="translations"/>
    <d v="2013-06-25T05:00:00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x v="5"/>
    <s v="fiction"/>
    <d v="2018-08-10T05:00:00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x v="4"/>
    <s v="science fiction"/>
    <d v="2011-06-26T05:00:00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x v="2"/>
    <s v="wearables"/>
    <d v="2015-03-09T05:00:0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x v="0"/>
    <s v="food trucks"/>
    <d v="2017-07-29T05:00:00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x v="7"/>
    <s v="photography books"/>
    <d v="2010-03-11T06:00:00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x v="3"/>
    <s v="plays"/>
    <d v="2014-10-01T05:00:00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x v="5"/>
    <s v="fiction"/>
    <d v="2012-02-24T06:00:00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x v="3"/>
    <s v="plays"/>
    <d v="2019-12-12T06:00:00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x v="0"/>
    <s v="food trucks"/>
    <d v="2014-08-04T05:00:00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x v="3"/>
    <s v="plays"/>
    <d v="2019-06-10T05:00:00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x v="5"/>
    <s v="translations"/>
    <d v="2018-03-09T06:00:00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x v="3"/>
    <s v="plays"/>
    <d v="2017-04-20T05:00:00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x v="3"/>
    <s v="plays"/>
    <d v="2016-02-03T06:00:0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x v="2"/>
    <s v="wearables"/>
    <d v="2010-08-16T05:00:00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x v="8"/>
    <s v="audio"/>
    <d v="2019-11-17T06:00:00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x v="0"/>
    <s v="food trucks"/>
    <d v="2013-07-01T05:00:00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x v="4"/>
    <s v="shorts"/>
    <d v="2010-06-07T05:00:00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x v="7"/>
    <s v="photography books"/>
    <d v="2019-06-29T05:00:00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x v="2"/>
    <s v="wearables"/>
    <d v="2012-03-22T05:00:00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x v="3"/>
    <s v="plays"/>
    <d v="2014-06-10T05:00:00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x v="4"/>
    <s v="animation"/>
    <d v="2017-05-21T05:00:00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x v="2"/>
    <s v="wearables"/>
    <d v="2016-12-20T06:00:00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x v="2"/>
    <s v="web"/>
    <d v="2015-01-01T06:00:0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x v="4"/>
    <s v="documentary"/>
    <d v="2016-03-15T05:00:00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x v="3"/>
    <s v="plays"/>
    <d v="2013-05-01T05:00:00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x v="4"/>
    <s v="documentary"/>
    <d v="2013-03-12T05:00:00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x v="6"/>
    <s v="video games"/>
    <d v="2012-07-27T05:00:00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x v="4"/>
    <s v="drama"/>
    <d v="2015-07-01T05:00:00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x v="1"/>
    <s v="rock"/>
    <d v="2015-05-18T05:00:00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x v="5"/>
    <s v="radio &amp; podcasts"/>
    <d v="2013-03-08T06:00:00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x v="3"/>
    <s v="plays"/>
    <d v="2017-11-23T06:00:00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x v="2"/>
    <s v="web"/>
    <d v="2013-04-09T05:00:00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x v="3"/>
    <s v="plays"/>
    <d v="2018-07-29T05:00:00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x v="3"/>
    <s v="plays"/>
    <d v="2012-05-05T05:00:00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x v="4"/>
    <s v="drama"/>
    <d v="2018-05-31T05:00:00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x v="3"/>
    <s v="plays"/>
    <d v="2019-07-25T05:00:00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x v="6"/>
    <s v="video games"/>
    <d v="2014-07-05T05:00:0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x v="4"/>
    <s v="television"/>
    <d v="2010-09-09T05:00:0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x v="1"/>
    <s v="rock"/>
    <d v="2013-12-06T06:00:00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x v="3"/>
    <s v="plays"/>
    <d v="2011-12-23T06:00:00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x v="5"/>
    <s v="nonfiction"/>
    <d v="2010-08-06T05:00:00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x v="0"/>
    <s v="food trucks"/>
    <d v="2017-05-05T05:00:00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x v="4"/>
    <s v="animation"/>
    <d v="2018-02-23T06:00:00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x v="1"/>
    <s v="rock"/>
    <d v="2015-01-08T06:00:00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x v="3"/>
    <s v="plays"/>
    <d v="2019-04-19T05:00:00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x v="4"/>
    <s v="drama"/>
    <d v="2016-08-23T05:00:00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x v="4"/>
    <s v="shorts"/>
    <d v="2012-07-03T05:00:00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x v="4"/>
    <s v="shorts"/>
    <d v="2010-03-04T06:00:00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x v="3"/>
    <s v="plays"/>
    <d v="2010-04-26T05:00:00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x v="2"/>
    <s v="wearables"/>
    <d v="2010-11-23T06:00:0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x v="3"/>
    <s v="plays"/>
    <d v="2015-12-26T06:00:00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x v="4"/>
    <s v="animation"/>
    <d v="2016-02-05T06:00:00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x v="1"/>
    <s v="indie rock"/>
    <d v="2013-11-23T06:00:00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x v="6"/>
    <s v="video games"/>
    <d v="2014-05-10T05:00:00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x v="5"/>
    <s v="fiction"/>
    <d v="2010-08-31T05:00:00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x v="6"/>
    <s v="video games"/>
    <d v="2013-11-11T06:00:00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x v="3"/>
    <s v="plays"/>
    <d v="2018-01-25T06:00:00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x v="1"/>
    <s v="indie rock"/>
    <d v="2013-07-24T05:00:00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x v="4"/>
    <s v="drama"/>
    <d v="2018-08-17T05:00:00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x v="3"/>
    <s v="plays"/>
    <d v="2018-06-08T05:00:00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x v="5"/>
    <s v="fiction"/>
    <d v="2010-08-24T05:00: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x v="4"/>
    <s v="documentary"/>
    <d v="2018-08-30T05:00:00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x v="6"/>
    <s v="mobile games"/>
    <d v="2013-09-22T05:00:00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x v="0"/>
    <s v="food trucks"/>
    <d v="2019-07-01T05:00:00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x v="7"/>
    <s v="photography books"/>
    <d v="2018-05-05T05:00:00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x v="6"/>
    <s v="mobile games"/>
    <d v="2015-06-10T05:00:00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x v="1"/>
    <s v="indie rock"/>
    <d v="2016-01-22T06:00:00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x v="6"/>
    <s v="video games"/>
    <d v="2013-09-11T05:00:00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x v="1"/>
    <s v="rock"/>
    <d v="2016-01-08T06:00:00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x v="3"/>
    <s v="plays"/>
    <d v="2019-12-25T06:00:00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x v="3"/>
    <s v="plays"/>
    <d v="2018-09-17T05:00:0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x v="4"/>
    <s v="drama"/>
    <d v="2015-01-25T06:00:00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x v="3"/>
    <s v="plays"/>
    <d v="2016-04-01T05:00:00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x v="2"/>
    <s v="wearables"/>
    <d v="2013-05-28T05:00:00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x v="1"/>
    <s v="indie rock"/>
    <d v="2012-02-29T06:00:00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x v="2"/>
    <s v="web"/>
    <d v="2014-12-20T06:00:00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x v="3"/>
    <s v="plays"/>
    <d v="2016-11-26T06:00:00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x v="1"/>
    <s v="rock"/>
    <d v="2011-01-02T06:00:00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x v="1"/>
    <s v="indie rock"/>
    <d v="2016-12-19T06:00:00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x v="1"/>
    <s v="rock"/>
    <d v="2014-04-02T05:00:00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x v="5"/>
    <s v="translations"/>
    <d v="2011-09-06T05:00:0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x v="4"/>
    <s v="science fiction"/>
    <d v="2015-10-02T05:00:00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x v="3"/>
    <s v="plays"/>
    <d v="2016-02-24T06:00:00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x v="3"/>
    <s v="plays"/>
    <d v="2016-08-02T05:00:00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x v="4"/>
    <s v="animation"/>
    <d v="2011-11-18T06:00:00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x v="3"/>
    <s v="plays"/>
    <d v="2011-10-17T05:00:00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x v="1"/>
    <s v="rock"/>
    <d v="2019-03-12T05:00:00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x v="4"/>
    <s v="documentary"/>
    <d v="2018-11-13T06:00:00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x v="3"/>
    <s v="plays"/>
    <d v="2015-03-15T05:00:00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x v="3"/>
    <s v="plays"/>
    <d v="2011-11-15T06:00:00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x v="1"/>
    <s v="electric music"/>
    <d v="2016-02-24T06:00:00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x v="1"/>
    <s v="rock"/>
    <d v="2014-07-10T05:00:00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x v="3"/>
    <s v="plays"/>
    <d v="2010-07-15T05:00:0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x v="4"/>
    <s v="animation"/>
    <d v="2011-01-11T06:00:00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x v="1"/>
    <s v="rock"/>
    <d v="2014-12-20T06:00:00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x v="4"/>
    <s v="shorts"/>
    <d v="2015-06-19T05:00:00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x v="1"/>
    <s v="rock"/>
    <d v="2015-09-28T05:00:00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x v="8"/>
    <s v="audio"/>
    <d v="2014-05-02T05:00:00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x v="0"/>
    <s v="food trucks"/>
    <d v="2019-12-07T06:00:00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x v="3"/>
    <s v="plays"/>
    <d v="2014-05-20T05:00:00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x v="3"/>
    <s v="plays"/>
    <d v="2017-11-01T05:00:00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x v="1"/>
    <s v="jazz"/>
    <d v="2011-03-11T06:00:00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x v="4"/>
    <s v="science fiction"/>
    <d v="2011-12-01T06:00:00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x v="1"/>
    <s v="jazz"/>
    <d v="2011-08-07T05:00:00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x v="3"/>
    <s v="plays"/>
    <d v="2014-02-26T06:00:00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x v="2"/>
    <s v="web"/>
    <d v="2011-04-29T05:00:0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x v="6"/>
    <s v="video games"/>
    <d v="2015-06-10T05:00:00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x v="4"/>
    <s v="documentary"/>
    <d v="2012-02-20T06:00:00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x v="2"/>
    <s v="web"/>
    <d v="2012-04-25T05:00:00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x v="5"/>
    <s v="translations"/>
    <d v="2010-03-18T05:00:00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x v="1"/>
    <s v="rock"/>
    <d v="2010-11-17T06:00:00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x v="0"/>
    <s v="food trucks"/>
    <d v="2019-01-19T06:00:00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x v="3"/>
    <s v="plays"/>
    <d v="2010-03-25T05:00:00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x v="4"/>
    <s v="documentary"/>
    <d v="2015-07-05T05:00:00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x v="5"/>
    <s v="radio &amp; podcasts"/>
    <d v="2014-12-21T06:00:00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x v="6"/>
    <s v="video games"/>
    <d v="2010-07-14T05:00:00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x v="3"/>
    <s v="plays"/>
    <d v="2014-05-30T05:00:00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x v="4"/>
    <s v="animation"/>
    <d v="2014-03-26T05:00:00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x v="3"/>
    <s v="plays"/>
    <d v="2016-06-27T05:00:0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x v="3"/>
    <s v="plays"/>
    <d v="2010-03-16T05:00:00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x v="4"/>
    <s v="drama"/>
    <d v="2016-03-05T06:00:00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x v="3"/>
    <s v="plays"/>
    <d v="2019-11-17T06:00:00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x v="1"/>
    <s v="rock"/>
    <d v="2010-06-15T05:00:00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x v="4"/>
    <s v="documentary"/>
    <d v="2015-02-12T06:00:00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x v="0"/>
    <s v="food trucks"/>
    <d v="2013-07-30T05:00:00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x v="2"/>
    <s v="wearables"/>
    <d v="2014-05-30T05:00:00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x v="3"/>
    <s v="plays"/>
    <d v="2015-06-05T05:00:00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x v="3"/>
    <s v="plays"/>
    <d v="2019-04-18T05:00:00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x v="3"/>
    <s v="plays"/>
    <d v="2011-01-22T06:00:00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x v="5"/>
    <s v="nonfiction"/>
    <d v="2015-10-03T05:00:00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x v="1"/>
    <s v="rock"/>
    <d v="2016-03-07T06:00:00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x v="0"/>
    <s v="food trucks"/>
    <d v="2014-03-23T05:00:00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x v="1"/>
    <s v="jazz"/>
    <d v="2019-03-06T06:00:00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x v="4"/>
    <s v="science fiction"/>
    <d v="2019-01-16T06:00:0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x v="3"/>
    <s v="plays"/>
    <d v="2012-12-16T06:00:00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x v="3"/>
    <s v="plays"/>
    <d v="2013-07-25T05:00:00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x v="1"/>
    <s v="electric music"/>
    <d v="2010-10-23T05:00:00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x v="3"/>
    <s v="plays"/>
    <d v="2017-08-26T05:00:00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x v="3"/>
    <s v="plays"/>
    <d v="2017-01-11T06:00:00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x v="3"/>
    <s v="plays"/>
    <d v="2016-04-29T05:00:00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x v="1"/>
    <s v="indie rock"/>
    <d v="2013-09-20T05:00:00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x v="3"/>
    <s v="plays"/>
    <d v="2014-06-04T05:00:00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x v="5"/>
    <s v="nonfiction"/>
    <d v="2013-05-02T05:00:00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x v="3"/>
    <s v="plays"/>
    <d v="2011-05-06T05:00:0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x v="7"/>
    <s v="photography books"/>
    <d v="2016-07-08T05:00:00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x v="3"/>
    <s v="plays"/>
    <d v="2016-09-13T05:00:00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x v="1"/>
    <s v="indie rock"/>
    <d v="2018-04-15T05:00:00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x v="3"/>
    <s v="plays"/>
    <d v="2015-07-16T05:00:00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x v="7"/>
    <s v="photography books"/>
    <d v="2015-01-25T06:00:00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x v="3"/>
    <s v="plays"/>
    <d v="2020-01-27T06:00:00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x v="3"/>
    <s v="plays"/>
    <d v="2010-09-28T05:00:00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x v="0"/>
    <s v="food trucks"/>
    <d v="2010-06-16T05:00:00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x v="1"/>
    <s v="indie rock"/>
    <d v="2010-10-04T05:00:00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x v="3"/>
    <s v="plays"/>
    <d v="2016-07-06T05:00:00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x v="3"/>
    <s v="plays"/>
    <d v="2019-05-01T05:00:0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x v="3"/>
    <s v="plays"/>
    <d v="2019-03-26T05:00:00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x v="3"/>
    <s v="plays"/>
    <d v="2014-11-02T05:00:00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x v="4"/>
    <s v="animation"/>
    <d v="2015-11-07T06:00:00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x v="4"/>
    <s v="television"/>
    <d v="2017-03-25T05:00:00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x v="4"/>
    <s v="television"/>
    <d v="2013-02-09T06:00:00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x v="4"/>
    <s v="animation"/>
    <d v="2012-01-18T06:00:00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x v="3"/>
    <s v="plays"/>
    <d v="2016-11-14T06:00:00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x v="3"/>
    <s v="plays"/>
    <d v="2010-07-27T05:00:00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x v="4"/>
    <s v="drama"/>
    <d v="2018-07-28T05:00:00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x v="3"/>
    <s v="plays"/>
    <d v="2016-01-18T06:00:00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x v="3"/>
    <s v="plays"/>
    <d v="2017-02-20T06:00:0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x v="2"/>
    <s v="wearables"/>
    <d v="2018-12-17T06:00:00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x v="3"/>
    <s v="plays"/>
    <d v="2017-03-01T06:00:00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x v="3"/>
    <s v="plays"/>
    <d v="2018-12-18T06:00:00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x v="1"/>
    <s v="rock"/>
    <d v="2018-09-26T05:00:00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x v="6"/>
    <s v="video games"/>
    <d v="2013-03-13T05:00:00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x v="5"/>
    <s v="translations"/>
    <d v="2018-04-09T05:00:00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x v="0"/>
    <s v="food trucks"/>
    <d v="2017-07-06T05:00:00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x v="3"/>
    <s v="plays"/>
    <d v="2010-10-20T05:00:00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x v="1"/>
    <s v="jazz"/>
    <d v="2014-07-08T05:00:00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x v="4"/>
    <s v="shorts"/>
    <d v="2014-02-22T06:00: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x v="2"/>
    <s v="web"/>
    <d v="2016-08-05T05:00:00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x v="2"/>
    <s v="web"/>
    <d v="2016-04-08T05:00:00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x v="1"/>
    <s v="metal"/>
    <d v="2015-08-24T05:00:00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x v="7"/>
    <s v="photography books"/>
    <d v="2017-03-02T06:00:00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x v="0"/>
    <s v="food trucks"/>
    <d v="2017-12-28T06:00:00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x v="4"/>
    <s v="science fiction"/>
    <d v="2017-12-27T06:00:00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x v="1"/>
    <s v="rock"/>
    <d v="2015-08-30T05:00:00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x v="4"/>
    <s v="documentary"/>
    <d v="2011-01-27T06:00:00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x v="3"/>
    <s v="plays"/>
    <d v="2015-08-21T05:00:00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x v="1"/>
    <s v="jazz"/>
    <d v="2012-03-28T05:00:00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x v="3"/>
    <s v="plays"/>
    <d v="2018-12-09T06:00:00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x v="3"/>
    <s v="plays"/>
    <d v="2010-10-07T05:00:0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x v="1"/>
    <s v="jazz"/>
    <d v="2012-02-20T06:00:00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x v="4"/>
    <s v="documentary"/>
    <d v="2011-07-09T05:00:00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x v="3"/>
    <s v="plays"/>
    <d v="2013-08-30T05:00:00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x v="8"/>
    <s v="audio"/>
    <d v="2014-09-10T05:00:00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x v="3"/>
    <s v="plays"/>
    <d v="2012-08-01T05:00:00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x v="3"/>
    <s v="plays"/>
    <d v="2017-06-26T05:00:00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x v="1"/>
    <s v="indie rock"/>
    <d v="2016-02-25T06:00:0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x v="3"/>
    <s v="plays"/>
    <d v="2010-07-31T05:00:00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x v="3"/>
    <s v="plays"/>
    <d v="2018-03-21T05:00:00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x v="1"/>
    <s v="indie rock"/>
    <d v="2016-04-15T05:00:00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x v="7"/>
    <s v="photography books"/>
    <d v="2011-08-19T05:00:00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x v="8"/>
    <s v="audio"/>
    <d v="2019-09-11T05:00:0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x v="7"/>
    <s v="photography books"/>
    <d v="2012-09-26T05:00:00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x v="5"/>
    <s v="fiction"/>
    <d v="2016-07-10T05:00:00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x v="4"/>
    <s v="drama"/>
    <d v="2019-01-19T06:00:00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x v="0"/>
    <s v="food trucks"/>
    <d v="2019-10-18T05:00:00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x v="6"/>
    <s v="mobile games"/>
    <d v="2019-12-14T06:00:00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x v="3"/>
    <s v="plays"/>
    <d v="2011-12-21T06:00:00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x v="3"/>
    <s v="plays"/>
    <d v="2013-12-11T06:00:00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x v="3"/>
    <s v="plays"/>
    <d v="2018-09-16T05:00:00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x v="5"/>
    <s v="nonfiction"/>
    <d v="2010-06-29T05:00:00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x v="3"/>
    <s v="plays"/>
    <d v="2015-08-23T05:00:00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x v="2"/>
    <s v="wearables"/>
    <d v="2018-03-27T05:00:0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x v="3"/>
    <s v="plays"/>
    <d v="2017-03-12T06:00:00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x v="4"/>
    <s v="television"/>
    <d v="2019-01-10T06:00:00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x v="2"/>
    <s v="web"/>
    <d v="2013-10-29T05:00:00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x v="4"/>
    <s v="documentary"/>
    <d v="2011-11-27T06:00:00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x v="4"/>
    <s v="documentary"/>
    <d v="2012-10-03T05:00:00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x v="1"/>
    <s v="rock"/>
    <d v="2019-07-09T05:00:00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x v="3"/>
    <s v="plays"/>
    <d v="2017-10-17T05:00:00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x v="3"/>
    <s v="plays"/>
    <d v="2017-11-27T06:00:00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x v="1"/>
    <s v="rock"/>
    <d v="2015-11-14T06:00:00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x v="3"/>
    <s v="plays"/>
    <d v="2015-04-20T05:00:0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x v="1"/>
    <s v="electric music"/>
    <d v="2018-03-31T05:00:00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x v="2"/>
    <s v="wearables"/>
    <d v="2011-11-24T06:00:00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x v="4"/>
    <s v="drama"/>
    <d v="2019-06-25T05:00:0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x v="2"/>
    <s v="wearables"/>
    <d v="2010-01-25T06:00:00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x v="3"/>
    <s v="plays"/>
    <d v="2011-03-27T05:00:00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x v="2"/>
    <s v="wearables"/>
    <d v="2013-07-22T05:00:00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x v="5"/>
    <s v="translations"/>
    <d v="2012-04-21T05:00:00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x v="4"/>
    <s v="animation"/>
    <d v="2016-07-04T05:00:00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x v="5"/>
    <s v="nonfiction"/>
    <d v="2013-12-11T06:00:00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x v="2"/>
    <s v="web"/>
    <d v="2019-01-06T06:00:00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x v="4"/>
    <s v="drama"/>
    <d v="2018-12-08T06:00:00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x v="3"/>
    <s v="plays"/>
    <d v="2017-05-22T05:00:00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x v="3"/>
    <s v="plays"/>
    <d v="2012-04-19T05:00:00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x v="3"/>
    <s v="plays"/>
    <d v="2018-07-14T05:00:00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x v="3"/>
    <s v="plays"/>
    <d v="2016-01-24T06:00:00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x v="3"/>
    <s v="plays"/>
    <d v="2016-07-08T05:00:00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x v="5"/>
    <s v="radio &amp; podcasts"/>
    <d v="2016-08-22T05:00:0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x v="1"/>
    <s v="rock"/>
    <d v="2014-08-19T05:00:00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x v="6"/>
    <s v="mobile games"/>
    <d v="2010-08-07T05:00:00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x v="3"/>
    <s v="plays"/>
    <d v="2013-07-10T05:00:00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x v="4"/>
    <s v="documentary"/>
    <d v="2011-08-22T05:00:00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x v="2"/>
    <s v="wearables"/>
    <d v="2013-06-17T05:00:00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x v="5"/>
    <s v="fiction"/>
    <d v="2012-05-29T05:00:00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x v="3"/>
    <s v="plays"/>
    <d v="2018-02-21T06:00:00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x v="1"/>
    <s v="rock"/>
    <d v="2018-04-04T05:00:00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x v="4"/>
    <s v="documentary"/>
    <d v="2017-11-06T06:00:00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x v="3"/>
    <s v="plays"/>
    <d v="2016-03-02T06:00:00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x v="3"/>
    <s v="plays"/>
    <d v="2014-10-22T05:00:00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x v="6"/>
    <s v="mobile games"/>
    <d v="2014-11-15T06:00:0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x v="3"/>
    <s v="plays"/>
    <d v="2010-10-25T05:00:00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x v="2"/>
    <s v="web"/>
    <d v="2019-01-20T06:00:00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x v="3"/>
    <s v="plays"/>
    <d v="2016-05-25T05:00:00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x v="4"/>
    <s v="drama"/>
    <d v="2013-02-04T06:00:00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x v="2"/>
    <s v="wearables"/>
    <d v="2015-05-23T05:00:00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x v="2"/>
    <s v="web"/>
    <d v="2017-07-23T05:00:00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x v="1"/>
    <s v="rock"/>
    <d v="2017-03-22T05:00:00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x v="1"/>
    <s v="metal"/>
    <d v="2014-07-24T05:00:00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x v="3"/>
    <s v="plays"/>
    <d v="2017-01-28T06:00:00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x v="7"/>
    <s v="photography books"/>
    <d v="2016-03-30T05:00:00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x v="5"/>
    <s v="nonfiction"/>
    <d v="2015-02-20T06:00:00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x v="1"/>
    <s v="indie rock"/>
    <d v="2016-11-11T06:00:0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x v="3"/>
    <s v="plays"/>
    <d v="2014-11-16T06:00:00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x v="1"/>
    <s v="indie rock"/>
    <d v="2012-06-29T05:00:00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x v="3"/>
    <s v="plays"/>
    <d v="2017-02-03T06:00:00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x v="3"/>
    <s v="plays"/>
    <d v="2010-05-23T05:00:00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x v="1"/>
    <s v="electric music"/>
    <d v="2010-01-19T06:00:00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x v="3"/>
    <s v="plays"/>
    <d v="2015-10-21T05:00:00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x v="3"/>
    <s v="plays"/>
    <d v="2018-08-10T05:00:00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x v="2"/>
    <s v="wearables"/>
    <d v="2010-05-30T05:00:00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x v="2"/>
    <s v="web"/>
    <d v="2011-10-09T05:00:00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x v="3"/>
    <s v="plays"/>
    <d v="2010-09-02T05:00:00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x v="4"/>
    <s v="animation"/>
    <d v="2010-03-01T06:00:0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x v="2"/>
    <s v="wearables"/>
    <d v="2014-10-08T05:00:00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x v="1"/>
    <s v="electric music"/>
    <d v="2010-07-01T05:00:00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x v="5"/>
    <s v="nonfiction"/>
    <d v="2016-03-17T05:00:00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x v="3"/>
    <s v="plays"/>
    <d v="2010-08-05T05:00:00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x v="7"/>
    <s v="photography books"/>
    <d v="2010-05-23T05:00:00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x v="3"/>
    <s v="plays"/>
    <d v="2012-10-28T05:00:00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x v="3"/>
    <s v="plays"/>
    <d v="2017-12-27T06:00:00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x v="3"/>
    <s v="plays"/>
    <d v="2015-01-20T06:00:00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x v="4"/>
    <s v="drama"/>
    <d v="2011-05-12T05:00:00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x v="1"/>
    <s v="rock"/>
    <d v="2014-10-24T05:00:00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x v="1"/>
    <s v="electric music"/>
    <d v="2018-02-05T06:00:00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x v="6"/>
    <s v="video games"/>
    <d v="2019-08-01T05:00:0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x v="1"/>
    <s v="rock"/>
    <d v="2017-07-22T05:00:00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x v="1"/>
    <s v="jazz"/>
    <d v="2012-11-28T06:00:00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x v="3"/>
    <s v="plays"/>
    <d v="2012-05-08T05:00:00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x v="1"/>
    <s v="rock"/>
    <d v="2011-05-13T05:00:00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x v="1"/>
    <s v="indie rock"/>
    <d v="2017-04-15T05:00:00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x v="4"/>
    <s v="science fiction"/>
    <d v="2018-09-19T05:00:00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x v="5"/>
    <s v="translations"/>
    <d v="2015-10-06T05:00:00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x v="3"/>
    <s v="plays"/>
    <d v="2013-12-11T06:00:00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x v="6"/>
    <s v="video games"/>
    <d v="2013-08-15T05:00:00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x v="3"/>
    <s v="plays"/>
    <d v="2014-04-14T05:00:00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x v="3"/>
    <s v="plays"/>
    <d v="2019-01-26T06:00:00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x v="1"/>
    <s v="indie rock"/>
    <d v="2019-02-09T06:00: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x v="3"/>
    <s v="plays"/>
    <d v="2017-04-13T05:00:00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x v="2"/>
    <s v="web"/>
    <d v="2016-05-23T05:00:00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x v="1"/>
    <s v="rock"/>
    <d v="2014-11-06T06:00:00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x v="3"/>
    <s v="plays"/>
    <d v="2019-07-04T05:00:00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x v="3"/>
    <s v="plays"/>
    <d v="2011-09-23T05:00:00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x v="4"/>
    <s v="animation"/>
    <d v="2011-08-13T05:00:00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x v="3"/>
    <s v="plays"/>
    <d v="2015-08-14T05:00:00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x v="4"/>
    <s v="drama"/>
    <d v="2016-07-22T05:00:00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x v="3"/>
    <s v="plays"/>
    <d v="2010-10-31T05:00:00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x v="4"/>
    <s v="animation"/>
    <d v="2011-03-01T06:00:00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x v="1"/>
    <s v="rock"/>
    <d v="2013-12-17T06:00:0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x v="2"/>
    <s v="web"/>
    <d v="2016-03-06T06:00:00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x v="4"/>
    <s v="animation"/>
    <d v="2019-04-27T05:00:00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x v="1"/>
    <s v="jazz"/>
    <d v="2018-03-27T05:00:0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x v="1"/>
    <s v="rock"/>
    <d v="2011-05-21T05:00:00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x v="4"/>
    <s v="animation"/>
    <d v="2012-10-20T05:00:00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x v="3"/>
    <s v="plays"/>
    <d v="2014-05-27T05:00:00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x v="3"/>
    <s v="plays"/>
    <d v="2010-02-14T06:00:00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x v="0"/>
    <s v="food trucks"/>
    <d v="2016-12-11T06:00:00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x v="3"/>
    <s v="plays"/>
    <d v="2013-06-26T05:00:00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x v="5"/>
    <s v="nonfiction"/>
    <d v="2013-06-25T05:00:00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x v="1"/>
    <s v="rock"/>
    <d v="2017-12-22T06:00:00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x v="4"/>
    <s v="drama"/>
    <d v="2016-11-01T05:00:00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x v="6"/>
    <s v="mobile games"/>
    <d v="2014-08-08T05:00:00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x v="2"/>
    <s v="web"/>
    <d v="2018-12-30T06:00:0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x v="3"/>
    <s v="plays"/>
    <d v="2012-05-31T05:00:00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x v="3"/>
    <s v="plays"/>
    <d v="2016-01-30T06:00:00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x v="1"/>
    <s v="rock"/>
    <d v="2015-06-12T05:00:00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x v="7"/>
    <s v="photography books"/>
    <d v="2019-12-31T06:00:00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x v="7"/>
    <s v="photography books"/>
    <d v="2019-07-04T05:00:00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x v="3"/>
    <s v="plays"/>
    <d v="2019-01-27T06:00:00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x v="1"/>
    <s v="rock"/>
    <d v="2018-01-02T06:00:00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x v="4"/>
    <s v="documentary"/>
    <d v="2014-11-15T06:00:0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x v="4"/>
    <s v="drama"/>
    <d v="2012-03-05T06:00:00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x v="3"/>
    <s v="plays"/>
    <d v="2019-10-15T05:00:00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x v="0"/>
    <s v="food trucks"/>
    <d v="2016-05-17T05:00:00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x v="4"/>
    <s v="documentary"/>
    <d v="2012-08-14T05:00:00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x v="3"/>
    <s v="plays"/>
    <d v="2017-11-28T06:00:0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x v="6"/>
    <s v="video games"/>
    <d v="2016-01-09T06:00:00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x v="5"/>
    <s v="nonfiction"/>
    <d v="2018-04-16T05:00:00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x v="6"/>
    <s v="video games"/>
    <d v="2012-08-27T05:00:00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x v="1"/>
    <s v="rock"/>
    <d v="2016-05-27T05:00:00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x v="1"/>
    <s v="rock"/>
    <d v="2017-11-29T06:00:00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x v="3"/>
    <s v="plays"/>
    <d v="2014-02-10T06:00:00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x v="5"/>
    <s v="nonfiction"/>
    <d v="2019-05-04T05:00:00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x v="3"/>
    <s v="plays"/>
    <d v="2019-01-21T06:00:00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x v="6"/>
    <s v="video games"/>
    <d v="2012-11-24T06:00:00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x v="1"/>
    <s v="rock"/>
    <d v="2018-07-29T05:00:00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x v="4"/>
    <s v="documentary"/>
    <d v="2017-02-28T06:00:00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x v="1"/>
    <s v="rock"/>
    <d v="2014-02-28T06:00:00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x v="1"/>
    <s v="rock"/>
    <d v="2014-09-10T05:00:00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x v="5"/>
    <s v="nonfiction"/>
    <d v="2010-06-19T05:00:0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x v="4"/>
    <s v="shorts"/>
    <d v="2017-07-25T05:00:00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x v="3"/>
    <s v="plays"/>
    <d v="2010-12-13T06:00:00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x v="4"/>
    <s v="drama"/>
    <d v="2011-05-03T05:00:00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x v="3"/>
    <s v="plays"/>
    <d v="2018-08-28T05:00:00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x v="3"/>
    <s v="plays"/>
    <d v="2015-06-09T05:00:00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x v="3"/>
    <s v="plays"/>
    <d v="2018-01-03T06:00:00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x v="7"/>
    <s v="photography books"/>
    <d v="2012-03-26T05:00:00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x v="5"/>
    <s v="translations"/>
    <d v="2015-10-22T05:00:00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x v="5"/>
    <s v="translations"/>
    <d v="2011-02-14T06:00:00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x v="3"/>
    <s v="plays"/>
    <d v="2013-06-23T05:00:00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x v="2"/>
    <s v="web"/>
    <d v="2015-02-28T06:00:00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x v="1"/>
    <s v="indie rock"/>
    <d v="2010-02-05T06:00:00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x v="1"/>
    <s v="jazz"/>
    <d v="2011-03-27T05:00:00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x v="3"/>
    <s v="plays"/>
    <d v="2018-09-27T05:00:0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x v="4"/>
    <s v="documentary"/>
    <d v="2014-03-17T05:00:00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x v="3"/>
    <s v="plays"/>
    <d v="2014-07-16T05:00:00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x v="2"/>
    <s v="web"/>
    <d v="2016-02-19T06:00:00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x v="2"/>
    <s v="wearables"/>
    <d v="2018-06-15T05:00:00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x v="7"/>
    <s v="photography books"/>
    <d v="2018-08-26T05:00:00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x v="4"/>
    <s v="documentary"/>
    <d v="2012-01-22T06:00:00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x v="2"/>
    <s v="web"/>
    <d v="2018-05-15T05:00:00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x v="2"/>
    <s v="web"/>
    <d v="2018-07-21T05:00:00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x v="0"/>
    <s v="food trucks"/>
    <d v="2018-01-07T06:00:00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x v="4"/>
    <s v="drama"/>
    <d v="2010-06-12T05:00:0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x v="1"/>
    <s v="indie rock"/>
    <d v="2012-02-09T06:00:00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x v="1"/>
    <s v="rock"/>
    <d v="2011-11-19T06:00:00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x v="1"/>
    <s v="electric music"/>
    <d v="2012-05-02T05:00:00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x v="6"/>
    <s v="video games"/>
    <d v="2011-07-16T05:00:00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x v="1"/>
    <s v="indie rock"/>
    <d v="2011-06-20T05:00:00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x v="5"/>
    <s v="fiction"/>
    <d v="2019-11-18T06:00:00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x v="3"/>
    <s v="plays"/>
    <d v="2011-06-18T05:00:00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x v="0"/>
    <s v="food trucks"/>
    <d v="2012-04-24T05:00:00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x v="4"/>
    <s v="shorts"/>
    <d v="2012-02-05T06:00:00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x v="0"/>
    <s v="food trucks"/>
    <d v="2018-04-21T05:00:00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x v="3"/>
    <s v="plays"/>
    <d v="2013-03-01T06:00:0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x v="2"/>
    <s v="wearables"/>
    <d v="2019-02-19T06:00:00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x v="3"/>
    <s v="plays"/>
    <d v="2010-03-21T05:00:00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x v="3"/>
    <s v="plays"/>
    <d v="2011-08-01T05:00:00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x v="4"/>
    <s v="television"/>
    <d v="2015-06-17T05:00:00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x v="4"/>
    <s v="shorts"/>
    <d v="2016-08-19T05:00:00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x v="3"/>
    <s v="plays"/>
    <d v="2014-09-15T05:00:00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x v="7"/>
    <s v="photography books"/>
    <d v="2011-05-08T05:00:00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x v="0"/>
    <s v="food trucks"/>
    <d v="2018-10-09T05:00:00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x v="3"/>
    <s v="plays"/>
    <d v="2013-10-12T05:00:00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x v="4"/>
    <s v="drama"/>
    <d v="2010-06-21T05:00:0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x v="3"/>
    <s v="plays"/>
    <d v="2015-08-24T05:00:00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x v="3"/>
    <s v="plays"/>
    <d v="2017-11-01T05:00:00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x v="4"/>
    <s v="science fiction"/>
    <d v="2018-09-03T05:00:0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x v="7"/>
    <s v="photography books"/>
    <d v="2014-01-08T06:00:00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x v="7"/>
    <s v="photography books"/>
    <d v="2010-04-23T05:00:00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x v="1"/>
    <s v="rock"/>
    <d v="2011-01-13T06:00:00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x v="7"/>
    <s v="photography books"/>
    <d v="2019-06-08T05:00:00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x v="0"/>
    <s v="food trucks"/>
    <d v="2016-07-26T05:00:00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x v="1"/>
    <s v="metal"/>
    <d v="2020-01-15T06:00:00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x v="5"/>
    <s v="nonfiction"/>
    <d v="2017-02-22T06:00:00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x v="1"/>
    <s v="electric music"/>
    <d v="2019-07-21T05:00:00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x v="3"/>
    <s v="plays"/>
    <d v="2015-07-09T05:00:0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x v="3"/>
    <s v="plays"/>
    <d v="2015-01-21T06:00:00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x v="4"/>
    <s v="shorts"/>
    <d v="2010-05-25T05:00:0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x v="3"/>
    <s v="plays"/>
    <d v="2014-05-04T05:00:00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x v="3"/>
    <s v="plays"/>
    <d v="2010-06-06T05:00:00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x v="1"/>
    <s v="indie rock"/>
    <d v="2010-08-26T05:00:00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x v="3"/>
    <s v="plays"/>
    <d v="2015-07-17T05:00:00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x v="3"/>
    <s v="plays"/>
    <d v="2017-04-11T05:00:00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x v="1"/>
    <s v="electric music"/>
    <d v="2014-03-12T05:00:00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x v="1"/>
    <s v="indie rock"/>
    <d v="2019-06-24T05:00:00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x v="4"/>
    <s v="documentary"/>
    <d v="2011-12-03T06:00:00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x v="5"/>
    <s v="translations"/>
    <d v="2010-05-21T05:00:00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x v="4"/>
    <s v="documentary"/>
    <d v="2015-06-15T05:00: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x v="4"/>
    <s v="television"/>
    <d v="2013-07-11T05:00:00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x v="3"/>
    <s v="plays"/>
    <d v="2018-02-03T06:00:00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x v="0"/>
    <s v="food trucks"/>
    <d v="2011-07-14T05:00:00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x v="3"/>
    <s v="plays"/>
    <d v="2019-04-28T05:00:00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x v="4"/>
    <s v="documentary"/>
    <d v="2019-12-16T06:00:00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x v="1"/>
    <s v="jazz"/>
    <d v="2013-10-07T05:00:00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x v="2"/>
    <s v="web"/>
    <d v="2014-09-19T05:00:00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x v="1"/>
    <s v="rock"/>
    <d v="2018-07-17T05:00:00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x v="2"/>
    <s v="web"/>
    <d v="2016-01-30T06:00:00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x v="5"/>
    <s v="nonfiction"/>
    <d v="2012-05-05T05:00:00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x v="5"/>
    <s v="radio &amp; podcasts"/>
    <d v="2012-10-04T05:00:00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x v="3"/>
    <s v="plays"/>
    <d v="2013-09-19T05:00:00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x v="4"/>
    <s v="documentary"/>
    <d v="2017-05-13T05:00:00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x v="3"/>
    <s v="plays"/>
    <d v="2011-04-27T05:00:00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x v="6"/>
    <s v="video games"/>
    <d v="2012-05-02T05:00:00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x v="3"/>
    <s v="plays"/>
    <d v="2018-06-04T05:00:00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x v="3"/>
    <s v="plays"/>
    <d v="2015-01-22T06:00:0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x v="2"/>
    <s v="web"/>
    <d v="2019-09-09T05:00:00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x v="4"/>
    <s v="drama"/>
    <d v="2012-09-05T05:00:00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x v="4"/>
    <s v="drama"/>
    <d v="2019-05-12T05:00:00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x v="3"/>
    <s v="plays"/>
    <d v="2013-08-04T05:00:00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x v="4"/>
    <s v="television"/>
    <d v="2017-08-29T05:00:0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x v="7"/>
    <s v="photography books"/>
    <d v="2014-12-18T06:00:00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x v="4"/>
    <s v="shorts"/>
    <d v="2011-06-28T05:00:00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x v="5"/>
    <s v="radio &amp; podcasts"/>
    <d v="2012-07-27T05:00:00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x v="3"/>
    <s v="plays"/>
    <d v="2017-10-14T05:00:00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x v="4"/>
    <s v="animation"/>
    <d v="2019-02-07T06:00:00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x v="2"/>
    <s v="web"/>
    <d v="2012-02-12T06:00:00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x v="1"/>
    <s v="world music"/>
    <d v="2018-12-09T06:00:00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x v="3"/>
    <s v="plays"/>
    <d v="2010-07-14T05:00:00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x v="3"/>
    <s v="plays"/>
    <d v="2019-10-31T05:00:0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x v="3"/>
    <s v="plays"/>
    <d v="2017-09-22T05:00:00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x v="0"/>
    <s v="food trucks"/>
    <d v="2016-05-12T05:00:00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x v="3"/>
    <s v="plays"/>
    <d v="2012-07-12T05:00:00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x v="2"/>
    <s v="web"/>
    <d v="2013-12-29T06:00:00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x v="3"/>
    <s v="plays"/>
    <d v="2017-05-03T05:00:00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x v="3"/>
    <s v="plays"/>
    <d v="2015-02-25T06:00:00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x v="3"/>
    <s v="plays"/>
    <d v="2014-06-28T05:00:00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x v="1"/>
    <s v="rock"/>
    <d v="2014-03-11T05:00:00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x v="3"/>
    <s v="plays"/>
    <d v="2013-04-08T05:00:00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x v="3"/>
    <s v="plays"/>
    <d v="2016-02-22T06:00:00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x v="3"/>
    <s v="plays"/>
    <d v="2015-07-24T05:00:0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x v="3"/>
    <s v="plays"/>
    <d v="2019-07-22T05:00:00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x v="4"/>
    <s v="documentary"/>
    <d v="2015-11-26T06:00:00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x v="5"/>
    <s v="fiction"/>
    <d v="2018-06-12T05:00:00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x v="6"/>
    <s v="video games"/>
    <d v="2011-05-07T05:00:00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x v="2"/>
    <s v="web"/>
    <d v="2012-12-01T06:00:00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x v="3"/>
    <s v="plays"/>
    <d v="2011-01-09T06:00:00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x v="3"/>
    <s v="plays"/>
    <d v="2011-01-25T06:00:00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x v="0"/>
    <s v="food trucks"/>
    <d v="2014-09-24T05:00:00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x v="7"/>
    <s v="photography books"/>
    <d v="2017-02-10T06:00:00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x v="7"/>
    <s v="photography books"/>
    <d v="2012-04-05T05:00:00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x v="3"/>
    <s v="plays"/>
    <d v="2011-06-16T05:00:00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x v="3"/>
    <s v="plays"/>
    <d v="2014-09-26T05:00:0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x v="4"/>
    <s v="documentary"/>
    <d v="2014-12-12T06:00:00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x v="2"/>
    <s v="web"/>
    <d v="2015-04-18T05:00:00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x v="3"/>
    <s v="plays"/>
    <d v="2019-04-16T05:00:00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x v="1"/>
    <s v="rock"/>
    <d v="2016-12-26T06:00:00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x v="4"/>
    <s v="documentary"/>
    <d v="2016-08-09T05:00:00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x v="4"/>
    <s v="science fiction"/>
    <d v="2015-12-20T06:00:00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x v="2"/>
    <s v="web"/>
    <d v="2012-09-22T05:00:0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x v="3"/>
    <s v="plays"/>
    <d v="2012-11-25T06:00:00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x v="4"/>
    <s v="science fiction"/>
    <d v="2015-12-22T06:00:00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x v="3"/>
    <s v="plays"/>
    <d v="2012-02-16T06:00:00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x v="4"/>
    <s v="animation"/>
    <d v="2010-06-21T05:00:0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x v="5"/>
    <s v="translations"/>
    <d v="2010-06-28T05:00:0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x v="2"/>
    <s v="web"/>
    <d v="2016-02-08T06:00:0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x v="5"/>
    <s v="translations"/>
    <d v="2011-02-17T06:00:00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x v="0"/>
    <s v="food trucks"/>
    <d v="2013-11-14T06:00:00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x v="7"/>
    <s v="photography books"/>
    <d v="2011-03-05T06:00:00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x v="3"/>
    <s v="plays"/>
    <d v="2015-05-11T05:00:00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x v="1"/>
    <s v="rock"/>
    <d v="2010-01-25T06:00:00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x v="3"/>
    <s v="plays"/>
    <d v="2017-06-15T05:00:00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x v="1"/>
    <s v="world music"/>
    <d v="2012-04-06T05:00:00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x v="0"/>
    <s v="food trucks"/>
    <d v="2011-01-01T06:00:00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x v="3"/>
    <s v="plays"/>
    <d v="2019-12-22T06:00:00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x v="3"/>
    <s v="plays"/>
    <d v="2011-05-09T05:00:00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x v="4"/>
    <s v="television"/>
    <d v="2013-10-08T05:00:00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x v="2"/>
    <s v="web"/>
    <d v="2014-06-02T05:00:00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x v="3"/>
    <s v="plays"/>
    <d v="2010-12-10T06:00:0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x v="1"/>
    <s v="indie rock"/>
    <d v="2013-05-18T05:00:0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x v="3"/>
    <s v="plays"/>
    <d v="2015-11-29T06:00:00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x v="3"/>
    <s v="plays"/>
    <d v="2011-01-28T06:00:00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x v="0"/>
    <s v="food trucks"/>
    <d v="2018-02-07T06:00:00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x v="6"/>
    <s v="video games"/>
    <d v="2016-11-12T06:00:00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x v="3"/>
    <s v="plays"/>
    <d v="2015-03-15T05:00:00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x v="5"/>
    <s v="nonfiction"/>
    <d v="2015-10-30T05:00:00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x v="2"/>
    <s v="web"/>
    <d v="2017-12-25T06:00:00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x v="4"/>
    <s v="documentary"/>
    <d v="2011-07-19T05:00:00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x v="4"/>
    <s v="documentary"/>
    <d v="2019-08-04T05:00:00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x v="3"/>
    <s v="plays"/>
    <d v="2019-09-08T05:00:00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x v="1"/>
    <s v="rock"/>
    <d v="2013-12-06T06:00:00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x v="1"/>
    <s v="rock"/>
    <d v="2011-04-05T05:00:00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x v="4"/>
    <s v="documentary"/>
    <d v="2017-04-27T05:00:00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x v="5"/>
    <s v="radio &amp; podcasts"/>
    <d v="2016-11-12T06:00:00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x v="5"/>
    <s v="translations"/>
    <d v="2019-04-16T05:00:00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x v="4"/>
    <s v="drama"/>
    <d v="2016-03-03T06:00:00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x v="1"/>
    <s v="rock"/>
    <d v="2014-09-25T05:00:0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x v="4"/>
    <s v="drama"/>
    <d v="2018-05-07T05:00:00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x v="7"/>
    <s v="photography books"/>
    <d v="2015-12-24T06:00:00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x v="5"/>
    <s v="translations"/>
    <d v="2014-10-17T05:00:00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x v="0"/>
    <s v="food trucks"/>
    <d v="2018-11-04T05:00:00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x v="3"/>
    <s v="plays"/>
    <d v="2013-01-02T06:00:00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x v="3"/>
    <s v="plays"/>
    <d v="2014-01-20T06:00:00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x v="1"/>
    <s v="indie rock"/>
    <d v="2010-02-11T06:00:00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x v="0"/>
    <s v="food trucks"/>
    <d v="2016-06-29T05:00:00"/>
    <d v="2016-07-06T05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n v="0"/>
    <n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s v="Managed bottom-line architecture"/>
    <n v="1400"/>
    <n v="14560"/>
    <n v="10.4"/>
    <x v="1"/>
    <n v="158"/>
    <n v="92.151898734177209"/>
    <s v="US"/>
    <s v="USD"/>
    <n v="1408424400"/>
    <n v="1408597200"/>
    <b v="0"/>
    <b v="1"/>
    <s v="music/rock"/>
    <x v="1"/>
    <s v="rock"/>
    <x v="1"/>
    <d v="2014-08-21T05:00:00"/>
  </r>
  <r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b v="0"/>
    <b v="0"/>
    <s v="technology/web"/>
    <x v="2"/>
    <s v="web"/>
    <x v="2"/>
    <d v="2013-11-19T06:00:00"/>
  </r>
  <r>
    <s v="Vision-oriented fresh-thinking conglomeration"/>
    <n v="4200"/>
    <n v="2477"/>
    <n v="0.58976190476190471"/>
    <x v="0"/>
    <n v="24"/>
    <n v="103.20833333333333"/>
    <s v="US"/>
    <s v="USD"/>
    <n v="1565499600"/>
    <n v="1568955600"/>
    <b v="0"/>
    <b v="0"/>
    <s v="music/rock"/>
    <x v="1"/>
    <s v="rock"/>
    <x v="3"/>
    <d v="2019-09-20T05:00:00"/>
  </r>
  <r>
    <s v="Proactive foreground core"/>
    <n v="7600"/>
    <n v="5265"/>
    <n v="0.69276315789473686"/>
    <x v="0"/>
    <n v="53"/>
    <n v="99.339622641509436"/>
    <s v="US"/>
    <s v="USD"/>
    <n v="1547964000"/>
    <n v="1548309600"/>
    <b v="0"/>
    <b v="0"/>
    <s v="theater/plays"/>
    <x v="3"/>
    <s v="plays"/>
    <x v="4"/>
    <d v="2019-01-24T06:00:00"/>
  </r>
  <r>
    <s v="Open-source optimizing database"/>
    <n v="7600"/>
    <n v="13195"/>
    <n v="1.7361842105263159"/>
    <x v="1"/>
    <n v="174"/>
    <n v="75.833333333333329"/>
    <s v="DK"/>
    <s v="DKK"/>
    <n v="1346130000"/>
    <n v="1347080400"/>
    <b v="0"/>
    <b v="0"/>
    <s v="theater/plays"/>
    <x v="3"/>
    <s v="plays"/>
    <x v="5"/>
    <d v="2012-09-08T05:00:00"/>
  </r>
  <r>
    <s v="Operative upward-trending algorithm"/>
    <n v="5200"/>
    <n v="1090"/>
    <n v="0.20961538461538462"/>
    <x v="0"/>
    <n v="18"/>
    <n v="60.555555555555557"/>
    <s v="GB"/>
    <s v="GBP"/>
    <n v="1505278800"/>
    <n v="1505365200"/>
    <b v="0"/>
    <b v="0"/>
    <s v="film &amp; video/documentary"/>
    <x v="4"/>
    <s v="documentary"/>
    <x v="6"/>
    <d v="2017-09-14T05:00:00"/>
  </r>
  <r>
    <s v="Centralized cohesive challenge"/>
    <n v="4500"/>
    <n v="14741"/>
    <n v="3.2757777777777779"/>
    <x v="1"/>
    <n v="227"/>
    <n v="64.93832599118943"/>
    <s v="DK"/>
    <s v="DKK"/>
    <n v="1439442000"/>
    <n v="1439614800"/>
    <b v="0"/>
    <b v="0"/>
    <s v="theater/plays"/>
    <x v="3"/>
    <s v="plays"/>
    <x v="7"/>
    <d v="2015-08-15T05:00:00"/>
  </r>
  <r>
    <s v="Exclusive attitude-oriented intranet"/>
    <n v="110100"/>
    <n v="21946"/>
    <n v="0.19932788374205268"/>
    <x v="2"/>
    <n v="708"/>
    <n v="30.997175141242938"/>
    <s v="DK"/>
    <s v="DKK"/>
    <n v="1281330000"/>
    <n v="1281502800"/>
    <b v="0"/>
    <b v="0"/>
    <s v="theater/plays"/>
    <x v="3"/>
    <s v="plays"/>
    <x v="8"/>
    <d v="2010-08-11T05:00:00"/>
  </r>
  <r>
    <s v="Open-source fresh-thinking model"/>
    <n v="6200"/>
    <n v="3208"/>
    <n v="0.51741935483870971"/>
    <x v="0"/>
    <n v="44"/>
    <n v="72.909090909090907"/>
    <s v="US"/>
    <s v="USD"/>
    <n v="1379566800"/>
    <n v="1383804000"/>
    <b v="0"/>
    <b v="0"/>
    <s v="music/electric music"/>
    <x v="1"/>
    <s v="electric music"/>
    <x v="9"/>
    <d v="2013-11-07T06:00:00"/>
  </r>
  <r>
    <s v="Monitored empowering installation"/>
    <n v="5200"/>
    <n v="13838"/>
    <n v="2.6611538461538462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s v="Grass-roots zero administration system engine"/>
    <n v="6300"/>
    <n v="3030"/>
    <n v="0.48095238095238096"/>
    <x v="0"/>
    <n v="27"/>
    <n v="112.22222222222223"/>
    <s v="US"/>
    <s v="USD"/>
    <n v="1285045200"/>
    <n v="1285563600"/>
    <b v="0"/>
    <b v="1"/>
    <s v="theater/plays"/>
    <x v="3"/>
    <s v="plays"/>
    <x v="11"/>
    <d v="2010-09-27T05:00:00"/>
  </r>
  <r>
    <s v="Assimilated hybrid intranet"/>
    <n v="6300"/>
    <n v="5629"/>
    <n v="0.89349206349206345"/>
    <x v="0"/>
    <n v="55"/>
    <n v="102.34545454545454"/>
    <s v="US"/>
    <s v="USD"/>
    <n v="1571720400"/>
    <n v="1572411600"/>
    <b v="0"/>
    <b v="0"/>
    <s v="film &amp; video/drama"/>
    <x v="4"/>
    <s v="drama"/>
    <x v="12"/>
    <d v="2019-10-30T05:00:00"/>
  </r>
  <r>
    <s v="Multi-tiered directional open architecture"/>
    <n v="4200"/>
    <n v="10295"/>
    <n v="2.4511904761904764"/>
    <x v="1"/>
    <n v="98"/>
    <n v="105.05102040816327"/>
    <s v="US"/>
    <s v="USD"/>
    <n v="1465621200"/>
    <n v="1466658000"/>
    <b v="0"/>
    <b v="0"/>
    <s v="music/indie rock"/>
    <x v="1"/>
    <s v="indie rock"/>
    <x v="13"/>
    <d v="2016-06-23T05:00:00"/>
  </r>
  <r>
    <s v="Cloned directional synergy"/>
    <n v="28200"/>
    <n v="18829"/>
    <n v="0.66769503546099296"/>
    <x v="0"/>
    <n v="200"/>
    <n v="94.144999999999996"/>
    <s v="US"/>
    <s v="USD"/>
    <n v="1331013600"/>
    <n v="1333342800"/>
    <b v="0"/>
    <b v="0"/>
    <s v="music/indie rock"/>
    <x v="1"/>
    <s v="indie rock"/>
    <x v="14"/>
    <d v="2012-04-02T05:00:00"/>
  </r>
  <r>
    <s v="Extended eco-centric pricing structure"/>
    <n v="81200"/>
    <n v="38414"/>
    <n v="0.47307881773399013"/>
    <x v="0"/>
    <n v="452"/>
    <n v="84.986725663716811"/>
    <s v="US"/>
    <s v="USD"/>
    <n v="1575957600"/>
    <n v="1576303200"/>
    <b v="0"/>
    <b v="0"/>
    <s v="technology/wearables"/>
    <x v="2"/>
    <s v="wearables"/>
    <x v="15"/>
    <d v="2019-12-14T06:00:00"/>
  </r>
  <r>
    <s v="Cross-platform systemic adapter"/>
    <n v="1700"/>
    <n v="11041"/>
    <n v="6.49470588235294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s v="Seamless 4thgeneration methodology"/>
    <n v="84600"/>
    <n v="134845"/>
    <n v="1.5939125295508274"/>
    <x v="1"/>
    <n v="1249"/>
    <n v="107.96236989591674"/>
    <s v="US"/>
    <s v="USD"/>
    <n v="1294812000"/>
    <n v="1294898400"/>
    <b v="0"/>
    <b v="0"/>
    <s v="film &amp; video/animation"/>
    <x v="4"/>
    <s v="animation"/>
    <x v="17"/>
    <d v="2011-01-13T06:00:00"/>
  </r>
  <r>
    <s v="Exclusive needs-based adapter"/>
    <n v="9100"/>
    <n v="6089"/>
    <n v="0.66912087912087914"/>
    <x v="3"/>
    <n v="135"/>
    <n v="45.103703703703701"/>
    <s v="US"/>
    <s v="USD"/>
    <n v="1536382800"/>
    <n v="1537074000"/>
    <b v="0"/>
    <b v="0"/>
    <s v="theater/plays"/>
    <x v="3"/>
    <s v="plays"/>
    <x v="18"/>
    <d v="2018-09-16T05:00:00"/>
  </r>
  <r>
    <s v="Down-sized cohesive archive"/>
    <n v="62500"/>
    <n v="30331"/>
    <n v="0.48529600000000001"/>
    <x v="0"/>
    <n v="674"/>
    <n v="45.001483679525222"/>
    <s v="US"/>
    <s v="USD"/>
    <n v="1551679200"/>
    <n v="1553490000"/>
    <b v="0"/>
    <b v="1"/>
    <s v="theater/plays"/>
    <x v="3"/>
    <s v="plays"/>
    <x v="19"/>
    <d v="2019-03-25T05:00:00"/>
  </r>
  <r>
    <s v="Proactive composite alliance"/>
    <n v="131800"/>
    <n v="147936"/>
    <n v="1.1224279210925645"/>
    <x v="1"/>
    <n v="1396"/>
    <n v="105.97134670487107"/>
    <s v="US"/>
    <s v="USD"/>
    <n v="1406523600"/>
    <n v="1406523600"/>
    <b v="0"/>
    <b v="0"/>
    <s v="film &amp; video/drama"/>
    <x v="4"/>
    <s v="drama"/>
    <x v="20"/>
    <d v="2014-07-28T05:00:00"/>
  </r>
  <r>
    <s v="Re-engineered intangible definition"/>
    <n v="94000"/>
    <n v="38533"/>
    <n v="0.40992553191489361"/>
    <x v="0"/>
    <n v="558"/>
    <n v="69.055555555555557"/>
    <s v="US"/>
    <s v="USD"/>
    <n v="1313384400"/>
    <n v="1316322000"/>
    <b v="0"/>
    <b v="0"/>
    <s v="theater/plays"/>
    <x v="3"/>
    <s v="plays"/>
    <x v="21"/>
    <d v="2011-09-18T05:00:00"/>
  </r>
  <r>
    <s v="Enhanced dynamic definition"/>
    <n v="59100"/>
    <n v="75690"/>
    <n v="1.2807106598984772"/>
    <x v="1"/>
    <n v="890"/>
    <n v="85.044943820224717"/>
    <s v="US"/>
    <s v="USD"/>
    <n v="1522731600"/>
    <n v="1524027600"/>
    <b v="0"/>
    <b v="0"/>
    <s v="theater/plays"/>
    <x v="3"/>
    <s v="plays"/>
    <x v="22"/>
    <d v="2018-04-18T05:00:00"/>
  </r>
  <r>
    <s v="Devolved next generation adapter"/>
    <n v="4500"/>
    <n v="14942"/>
    <n v="3.3204444444444445"/>
    <x v="1"/>
    <n v="142"/>
    <n v="105.22535211267606"/>
    <s v="GB"/>
    <s v="GBP"/>
    <n v="1550124000"/>
    <n v="1554699600"/>
    <b v="0"/>
    <b v="0"/>
    <s v="film &amp; video/documentary"/>
    <x v="4"/>
    <s v="documentary"/>
    <x v="23"/>
    <d v="2019-04-08T05:00:00"/>
  </r>
  <r>
    <s v="Cross-platform intermediate frame"/>
    <n v="92400"/>
    <n v="104257"/>
    <n v="1.1283225108225108"/>
    <x v="1"/>
    <n v="2673"/>
    <n v="39.003741114852225"/>
    <s v="US"/>
    <s v="USD"/>
    <n v="1403326800"/>
    <n v="1403499600"/>
    <b v="0"/>
    <b v="0"/>
    <s v="technology/wearables"/>
    <x v="2"/>
    <s v="wearables"/>
    <x v="24"/>
    <d v="2014-06-23T05:00:00"/>
  </r>
  <r>
    <s v="Monitored impactful analyzer"/>
    <n v="5500"/>
    <n v="11904"/>
    <n v="2.1643636363636363"/>
    <x v="1"/>
    <n v="163"/>
    <n v="73.030674846625772"/>
    <s v="US"/>
    <s v="USD"/>
    <n v="1305694800"/>
    <n v="1307422800"/>
    <b v="0"/>
    <b v="1"/>
    <s v="games/video games"/>
    <x v="6"/>
    <s v="video games"/>
    <x v="25"/>
    <d v="2011-06-07T05:00:00"/>
  </r>
  <r>
    <s v="Optional responsive customer loyalty"/>
    <n v="107500"/>
    <n v="51814"/>
    <n v="0.4819906976744186"/>
    <x v="3"/>
    <n v="1480"/>
    <n v="35.009459459459457"/>
    <s v="US"/>
    <s v="USD"/>
    <n v="1533013200"/>
    <n v="1535346000"/>
    <b v="0"/>
    <b v="0"/>
    <s v="theater/plays"/>
    <x v="3"/>
    <s v="plays"/>
    <x v="26"/>
    <d v="2018-08-27T05:00:00"/>
  </r>
  <r>
    <s v="Diverse transitional migration"/>
    <n v="2000"/>
    <n v="1599"/>
    <n v="0.79949999999999999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s v="Synchronized global task-force"/>
    <n v="130800"/>
    <n v="137635"/>
    <n v="1.0522553516819573"/>
    <x v="1"/>
    <n v="2220"/>
    <n v="61.997747747747745"/>
    <s v="US"/>
    <s v="USD"/>
    <n v="1265695200"/>
    <n v="1267682400"/>
    <b v="0"/>
    <b v="1"/>
    <s v="theater/plays"/>
    <x v="3"/>
    <s v="plays"/>
    <x v="28"/>
    <d v="2010-03-04T06:00:00"/>
  </r>
  <r>
    <s v="Focused 6thgeneration forecast"/>
    <n v="45900"/>
    <n v="150965"/>
    <n v="3.2889978213507627"/>
    <x v="1"/>
    <n v="1606"/>
    <n v="94.000622665006233"/>
    <s v="CH"/>
    <s v="CHF"/>
    <n v="1532062800"/>
    <n v="1535518800"/>
    <b v="0"/>
    <b v="0"/>
    <s v="film &amp; video/shorts"/>
    <x v="4"/>
    <s v="shorts"/>
    <x v="29"/>
    <d v="2018-08-29T05:00:00"/>
  </r>
  <r>
    <s v="Down-sized analyzing challenge"/>
    <n v="9000"/>
    <n v="14455"/>
    <n v="1.606111111111111"/>
    <x v="1"/>
    <n v="129"/>
    <n v="112.05426356589147"/>
    <s v="US"/>
    <s v="USD"/>
    <n v="1558674000"/>
    <n v="1559106000"/>
    <b v="0"/>
    <b v="0"/>
    <s v="film &amp; video/animation"/>
    <x v="4"/>
    <s v="animation"/>
    <x v="30"/>
    <d v="2019-05-29T05:00:00"/>
  </r>
  <r>
    <s v="Progressive needs-based focus group"/>
    <n v="3500"/>
    <n v="10850"/>
    <n v="3.1"/>
    <x v="1"/>
    <n v="226"/>
    <n v="48.008849557522126"/>
    <s v="GB"/>
    <s v="GBP"/>
    <n v="1451973600"/>
    <n v="1454392800"/>
    <b v="0"/>
    <b v="0"/>
    <s v="games/video games"/>
    <x v="6"/>
    <s v="video games"/>
    <x v="31"/>
    <d v="2016-02-02T06:00:00"/>
  </r>
  <r>
    <s v="Ergonomic 6thgeneration success"/>
    <n v="101000"/>
    <n v="87676"/>
    <n v="0.86807920792079207"/>
    <x v="0"/>
    <n v="2307"/>
    <n v="38.004334633723452"/>
    <s v="IT"/>
    <s v="EUR"/>
    <n v="1515564000"/>
    <n v="1517896800"/>
    <b v="0"/>
    <b v="0"/>
    <s v="film &amp; video/documentary"/>
    <x v="4"/>
    <s v="documentary"/>
    <x v="32"/>
    <d v="2018-02-06T06:00:00"/>
  </r>
  <r>
    <s v="Exclusive interactive approach"/>
    <n v="50200"/>
    <n v="189666"/>
    <n v="3.7782071713147412"/>
    <x v="1"/>
    <n v="5419"/>
    <n v="35.000184535892231"/>
    <s v="US"/>
    <s v="USD"/>
    <n v="1412485200"/>
    <n v="1415685600"/>
    <b v="0"/>
    <b v="0"/>
    <s v="theater/plays"/>
    <x v="3"/>
    <s v="plays"/>
    <x v="33"/>
    <d v="2014-11-11T06:00:00"/>
  </r>
  <r>
    <s v="Reverse-engineered asynchronous archive"/>
    <n v="9300"/>
    <n v="14025"/>
    <n v="1.5080645161290323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s v="Synergized intangible challenge"/>
    <n v="125500"/>
    <n v="188628"/>
    <n v="1.5030119521912351"/>
    <x v="1"/>
    <n v="1965"/>
    <n v="95.993893129770996"/>
    <s v="DK"/>
    <s v="DKK"/>
    <n v="1547877600"/>
    <n v="1551506400"/>
    <b v="0"/>
    <b v="1"/>
    <s v="film &amp; video/drama"/>
    <x v="4"/>
    <s v="drama"/>
    <x v="35"/>
    <d v="2019-03-02T06:00:00"/>
  </r>
  <r>
    <s v="Monitored multi-state encryption"/>
    <n v="700"/>
    <n v="1101"/>
    <n v="1.572857142857143"/>
    <x v="1"/>
    <n v="16"/>
    <n v="68.8125"/>
    <s v="US"/>
    <s v="USD"/>
    <n v="1298700000"/>
    <n v="1300856400"/>
    <b v="0"/>
    <b v="0"/>
    <s v="theater/plays"/>
    <x v="3"/>
    <s v="plays"/>
    <x v="36"/>
    <d v="2011-03-23T05:00:00"/>
  </r>
  <r>
    <s v="Profound attitude-oriented functionalities"/>
    <n v="8100"/>
    <n v="11339"/>
    <n v="1.3998765432098765"/>
    <x v="1"/>
    <n v="107"/>
    <n v="105.97196261682242"/>
    <s v="US"/>
    <s v="USD"/>
    <n v="1570338000"/>
    <n v="1573192800"/>
    <b v="0"/>
    <b v="1"/>
    <s v="publishing/fiction"/>
    <x v="5"/>
    <s v="fiction"/>
    <x v="37"/>
    <d v="2019-11-08T06:00:00"/>
  </r>
  <r>
    <s v="Digitized client-driven database"/>
    <n v="3100"/>
    <n v="10085"/>
    <n v="3.2532258064516131"/>
    <x v="1"/>
    <n v="134"/>
    <n v="75.261194029850742"/>
    <s v="US"/>
    <s v="USD"/>
    <n v="1287378000"/>
    <n v="1287810000"/>
    <b v="0"/>
    <b v="0"/>
    <s v="photography/photography books"/>
    <x v="7"/>
    <s v="photography books"/>
    <x v="38"/>
    <d v="2010-10-23T05:00:00"/>
  </r>
  <r>
    <s v="Organized bi-directional function"/>
    <n v="9900"/>
    <n v="5027"/>
    <n v="0.50777777777777777"/>
    <x v="0"/>
    <n v="88"/>
    <n v="57.125"/>
    <s v="DK"/>
    <s v="DKK"/>
    <n v="1361772000"/>
    <n v="1362978000"/>
    <b v="0"/>
    <b v="0"/>
    <s v="theater/plays"/>
    <x v="3"/>
    <s v="plays"/>
    <x v="39"/>
    <d v="2013-03-11T05:00:00"/>
  </r>
  <r>
    <s v="Reduced stable middleware"/>
    <n v="8800"/>
    <n v="14878"/>
    <n v="1.6906818181818182"/>
    <x v="1"/>
    <n v="198"/>
    <n v="75.141414141414145"/>
    <s v="US"/>
    <s v="USD"/>
    <n v="1275714000"/>
    <n v="1277355600"/>
    <b v="0"/>
    <b v="1"/>
    <s v="technology/wearables"/>
    <x v="2"/>
    <s v="wearables"/>
    <x v="40"/>
    <d v="2010-06-24T05:00:00"/>
  </r>
  <r>
    <s v="Universal 5thgeneration neural-net"/>
    <n v="5600"/>
    <n v="11924"/>
    <n v="2.1292857142857144"/>
    <x v="1"/>
    <n v="111"/>
    <n v="107.42342342342343"/>
    <s v="IT"/>
    <s v="EUR"/>
    <n v="1346734800"/>
    <n v="1348981200"/>
    <b v="0"/>
    <b v="1"/>
    <s v="music/rock"/>
    <x v="1"/>
    <s v="rock"/>
    <x v="41"/>
    <d v="2012-09-30T05:00:00"/>
  </r>
  <r>
    <s v="Virtual uniform frame"/>
    <n v="1800"/>
    <n v="7991"/>
    <n v="4.4394444444444447"/>
    <x v="1"/>
    <n v="222"/>
    <n v="35.995495495495497"/>
    <s v="US"/>
    <s v="USD"/>
    <n v="1309755600"/>
    <n v="1310533200"/>
    <b v="0"/>
    <b v="0"/>
    <s v="food/food trucks"/>
    <x v="0"/>
    <s v="food trucks"/>
    <x v="42"/>
    <d v="2011-07-13T05:00:00"/>
  </r>
  <r>
    <s v="Profound explicit paradigm"/>
    <n v="90200"/>
    <n v="167717"/>
    <n v="1.859390243902439"/>
    <x v="1"/>
    <n v="6212"/>
    <n v="26.998873148744366"/>
    <s v="US"/>
    <s v="USD"/>
    <n v="1406178000"/>
    <n v="1407560400"/>
    <b v="0"/>
    <b v="0"/>
    <s v="publishing/radio &amp; podcasts"/>
    <x v="5"/>
    <s v="radio &amp; podcasts"/>
    <x v="43"/>
    <d v="2014-08-09T05:00:00"/>
  </r>
  <r>
    <s v="Visionary real-time groupware"/>
    <n v="1600"/>
    <n v="10541"/>
    <n v="6.5881249999999998"/>
    <x v="1"/>
    <n v="98"/>
    <n v="107.56122448979592"/>
    <s v="DK"/>
    <s v="DKK"/>
    <n v="1552798800"/>
    <n v="1552885200"/>
    <b v="0"/>
    <b v="0"/>
    <s v="publishing/fiction"/>
    <x v="5"/>
    <s v="fiction"/>
    <x v="44"/>
    <d v="2019-03-18T05:00:00"/>
  </r>
  <r>
    <s v="Networked tertiary Graphical User Interface"/>
    <n v="9500"/>
    <n v="4530"/>
    <n v="0.4768421052631579"/>
    <x v="0"/>
    <n v="48"/>
    <n v="94.375"/>
    <s v="US"/>
    <s v="USD"/>
    <n v="1478062800"/>
    <n v="1479362400"/>
    <b v="0"/>
    <b v="1"/>
    <s v="theater/plays"/>
    <x v="3"/>
    <s v="plays"/>
    <x v="45"/>
    <d v="2016-11-17T06:00:00"/>
  </r>
  <r>
    <s v="Virtual grid-enabled task-force"/>
    <n v="3700"/>
    <n v="4247"/>
    <n v="1.1478378378378378"/>
    <x v="1"/>
    <n v="92"/>
    <n v="46.163043478260867"/>
    <s v="US"/>
    <s v="USD"/>
    <n v="1278565200"/>
    <n v="1280552400"/>
    <b v="0"/>
    <b v="0"/>
    <s v="music/rock"/>
    <x v="1"/>
    <s v="rock"/>
    <x v="46"/>
    <d v="2010-07-31T05:00:00"/>
  </r>
  <r>
    <s v="Function-based multi-state software"/>
    <n v="1500"/>
    <n v="7129"/>
    <n v="4.7526666666666664"/>
    <x v="1"/>
    <n v="149"/>
    <n v="47.845637583892618"/>
    <s v="US"/>
    <s v="USD"/>
    <n v="1396069200"/>
    <n v="1398661200"/>
    <b v="0"/>
    <b v="0"/>
    <s v="theater/plays"/>
    <x v="3"/>
    <s v="plays"/>
    <x v="47"/>
    <d v="2014-04-28T05:00:00"/>
  </r>
  <r>
    <s v="Optimized leadingedge concept"/>
    <n v="33300"/>
    <n v="128862"/>
    <n v="3.86972972972973"/>
    <x v="1"/>
    <n v="2431"/>
    <n v="53.007815713698065"/>
    <s v="US"/>
    <s v="USD"/>
    <n v="1435208400"/>
    <n v="1436245200"/>
    <b v="0"/>
    <b v="0"/>
    <s v="theater/plays"/>
    <x v="3"/>
    <s v="plays"/>
    <x v="48"/>
    <d v="2015-07-07T05:00:00"/>
  </r>
  <r>
    <s v="Sharable holistic interface"/>
    <n v="7200"/>
    <n v="13653"/>
    <n v="1.89625"/>
    <x v="1"/>
    <n v="303"/>
    <n v="45.059405940594061"/>
    <s v="US"/>
    <s v="USD"/>
    <n v="1571547600"/>
    <n v="1575439200"/>
    <b v="0"/>
    <b v="0"/>
    <s v="music/rock"/>
    <x v="1"/>
    <s v="rock"/>
    <x v="49"/>
    <d v="2019-12-04T06:00:00"/>
  </r>
  <r>
    <s v="Down-sized system-worthy secured line"/>
    <n v="100"/>
    <n v="2"/>
    <n v="0.02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s v="Inverse secondary infrastructure"/>
    <n v="158100"/>
    <n v="145243"/>
    <n v="0.91867805186590767"/>
    <x v="0"/>
    <n v="1467"/>
    <n v="99.006816632583508"/>
    <s v="GB"/>
    <s v="GBP"/>
    <n v="1332824400"/>
    <n v="1334206800"/>
    <b v="0"/>
    <b v="1"/>
    <s v="technology/wearables"/>
    <x v="2"/>
    <s v="wearables"/>
    <x v="51"/>
    <d v="2012-04-12T05:00:00"/>
  </r>
  <r>
    <s v="Organic foreground leverage"/>
    <n v="7200"/>
    <n v="2459"/>
    <n v="0.34152777777777776"/>
    <x v="0"/>
    <n v="75"/>
    <n v="32.786666666666669"/>
    <s v="US"/>
    <s v="USD"/>
    <n v="1284526800"/>
    <n v="1284872400"/>
    <b v="0"/>
    <b v="0"/>
    <s v="theater/plays"/>
    <x v="3"/>
    <s v="plays"/>
    <x v="52"/>
    <d v="2010-09-19T05:00:00"/>
  </r>
  <r>
    <s v="Reverse-engineered static concept"/>
    <n v="8800"/>
    <n v="12356"/>
    <n v="1.4040909090909091"/>
    <x v="1"/>
    <n v="209"/>
    <n v="59.119617224880386"/>
    <s v="US"/>
    <s v="USD"/>
    <n v="1400562000"/>
    <n v="1403931600"/>
    <b v="0"/>
    <b v="0"/>
    <s v="film &amp; video/drama"/>
    <x v="4"/>
    <s v="drama"/>
    <x v="53"/>
    <d v="2014-06-28T05:00:00"/>
  </r>
  <r>
    <s v="Multi-channeled neutral customer loyalty"/>
    <n v="6000"/>
    <n v="5392"/>
    <n v="0.89866666666666661"/>
    <x v="0"/>
    <n v="120"/>
    <n v="44.93333333333333"/>
    <s v="US"/>
    <s v="USD"/>
    <n v="1520748000"/>
    <n v="1521262800"/>
    <b v="0"/>
    <b v="0"/>
    <s v="technology/wearables"/>
    <x v="2"/>
    <s v="wearables"/>
    <x v="54"/>
    <d v="2018-03-17T05:00:00"/>
  </r>
  <r>
    <s v="Reverse-engineered bifurcated strategy"/>
    <n v="6600"/>
    <n v="11746"/>
    <n v="1.7796969696969698"/>
    <x v="1"/>
    <n v="131"/>
    <n v="89.664122137404576"/>
    <s v="US"/>
    <s v="USD"/>
    <n v="1532926800"/>
    <n v="1533358800"/>
    <b v="0"/>
    <b v="0"/>
    <s v="music/jazz"/>
    <x v="1"/>
    <s v="jazz"/>
    <x v="55"/>
    <d v="2018-08-04T05:00:00"/>
  </r>
  <r>
    <s v="Horizontal context-sensitive knowledge user"/>
    <n v="8000"/>
    <n v="11493"/>
    <n v="1.436625"/>
    <x v="1"/>
    <n v="164"/>
    <n v="70.079268292682926"/>
    <s v="US"/>
    <s v="USD"/>
    <n v="1420869600"/>
    <n v="1421474400"/>
    <b v="0"/>
    <b v="0"/>
    <s v="technology/wearables"/>
    <x v="2"/>
    <s v="wearables"/>
    <x v="56"/>
    <d v="2015-01-17T06:00:00"/>
  </r>
  <r>
    <s v="Cross-group multi-state task-force"/>
    <n v="2900"/>
    <n v="6243"/>
    <n v="2.1527586206896552"/>
    <x v="1"/>
    <n v="201"/>
    <n v="31.059701492537314"/>
    <s v="US"/>
    <s v="USD"/>
    <n v="1504242000"/>
    <n v="1505278800"/>
    <b v="0"/>
    <b v="0"/>
    <s v="games/video games"/>
    <x v="6"/>
    <s v="video games"/>
    <x v="57"/>
    <d v="2017-09-13T05:00:00"/>
  </r>
  <r>
    <s v="Expanded 3rdgeneration strategy"/>
    <n v="2700"/>
    <n v="6132"/>
    <n v="2.2711111111111113"/>
    <x v="1"/>
    <n v="211"/>
    <n v="29.061611374407583"/>
    <s v="US"/>
    <s v="USD"/>
    <n v="1442811600"/>
    <n v="1443934800"/>
    <b v="0"/>
    <b v="0"/>
    <s v="theater/plays"/>
    <x v="3"/>
    <s v="plays"/>
    <x v="58"/>
    <d v="2015-10-04T05:00:00"/>
  </r>
  <r>
    <s v="Assimilated real-time support"/>
    <n v="1400"/>
    <n v="3851"/>
    <n v="2.7507142857142859"/>
    <x v="1"/>
    <n v="128"/>
    <n v="30.0859375"/>
    <s v="US"/>
    <s v="USD"/>
    <n v="1497243600"/>
    <n v="1498539600"/>
    <b v="0"/>
    <b v="1"/>
    <s v="theater/plays"/>
    <x v="3"/>
    <s v="plays"/>
    <x v="59"/>
    <d v="2017-06-27T05:00:00"/>
  </r>
  <r>
    <s v="User-centric regional database"/>
    <n v="94200"/>
    <n v="135997"/>
    <n v="1.4437048832271762"/>
    <x v="1"/>
    <n v="1600"/>
    <n v="84.998125000000002"/>
    <s v="CA"/>
    <s v="CAD"/>
    <n v="1342501200"/>
    <n v="1342760400"/>
    <b v="0"/>
    <b v="0"/>
    <s v="theater/plays"/>
    <x v="3"/>
    <s v="plays"/>
    <x v="60"/>
    <d v="2012-07-20T05:00:00"/>
  </r>
  <r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b v="0"/>
    <b v="0"/>
    <s v="theater/plays"/>
    <x v="3"/>
    <s v="plays"/>
    <x v="61"/>
    <d v="2011-04-02T05:00:00"/>
  </r>
  <r>
    <s v="Organized incremental standardization"/>
    <n v="2000"/>
    <n v="14452"/>
    <n v="7.226"/>
    <x v="1"/>
    <n v="249"/>
    <n v="58.040160642570278"/>
    <s v="US"/>
    <s v="USD"/>
    <n v="1433480400"/>
    <n v="1433566800"/>
    <b v="0"/>
    <b v="0"/>
    <s v="technology/web"/>
    <x v="2"/>
    <s v="web"/>
    <x v="62"/>
    <d v="2015-06-06T05:00:00"/>
  </r>
  <r>
    <s v="Assimilated didactic open system"/>
    <n v="4700"/>
    <n v="557"/>
    <n v="0.11851063829787234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s v="Vision-oriented logistical intranet"/>
    <n v="2800"/>
    <n v="2734"/>
    <n v="0.97642857142857142"/>
    <x v="0"/>
    <n v="38"/>
    <n v="71.94736842105263"/>
    <s v="US"/>
    <s v="USD"/>
    <n v="1530507600"/>
    <n v="1531803600"/>
    <b v="0"/>
    <b v="1"/>
    <s v="technology/web"/>
    <x v="2"/>
    <s v="web"/>
    <x v="64"/>
    <d v="2018-07-17T05:00:00"/>
  </r>
  <r>
    <s v="Mandatory incremental projection"/>
    <n v="6100"/>
    <n v="14405"/>
    <n v="2.3614754098360655"/>
    <x v="1"/>
    <n v="236"/>
    <n v="61.038135593220339"/>
    <s v="US"/>
    <s v="USD"/>
    <n v="1296108000"/>
    <n v="1296712800"/>
    <b v="0"/>
    <b v="0"/>
    <s v="theater/plays"/>
    <x v="3"/>
    <s v="plays"/>
    <x v="65"/>
    <d v="2011-02-03T06:00:00"/>
  </r>
  <r>
    <s v="Grass-roots needs-based encryption"/>
    <n v="2900"/>
    <n v="1307"/>
    <n v="0.45068965517241377"/>
    <x v="0"/>
    <n v="12"/>
    <n v="108.91666666666667"/>
    <s v="US"/>
    <s v="USD"/>
    <n v="1428469200"/>
    <n v="1428901200"/>
    <b v="0"/>
    <b v="1"/>
    <s v="theater/plays"/>
    <x v="3"/>
    <s v="plays"/>
    <x v="66"/>
    <d v="2015-04-13T05:00:00"/>
  </r>
  <r>
    <s v="Team-oriented 6thgeneration middleware"/>
    <n v="72600"/>
    <n v="117892"/>
    <n v="1.6238567493112948"/>
    <x v="1"/>
    <n v="4065"/>
    <n v="29.001722017220171"/>
    <s v="GB"/>
    <s v="GBP"/>
    <n v="1264399200"/>
    <n v="1264831200"/>
    <b v="0"/>
    <b v="1"/>
    <s v="technology/wearables"/>
    <x v="2"/>
    <s v="wearables"/>
    <x v="67"/>
    <d v="2010-01-30T06:00:00"/>
  </r>
  <r>
    <s v="Inverse multi-tasking installation"/>
    <n v="5700"/>
    <n v="14508"/>
    <n v="2.5452631578947367"/>
    <x v="1"/>
    <n v="246"/>
    <n v="58.975609756097562"/>
    <s v="IT"/>
    <s v="EUR"/>
    <n v="1501131600"/>
    <n v="1505192400"/>
    <b v="0"/>
    <b v="1"/>
    <s v="theater/plays"/>
    <x v="3"/>
    <s v="plays"/>
    <x v="68"/>
    <d v="2017-09-12T05:00:00"/>
  </r>
  <r>
    <s v="Switchable disintermediate moderator"/>
    <n v="7900"/>
    <n v="1901"/>
    <n v="0.24063291139240506"/>
    <x v="3"/>
    <n v="17"/>
    <n v="111.82352941176471"/>
    <s v="US"/>
    <s v="USD"/>
    <n v="1292738400"/>
    <n v="1295676000"/>
    <b v="0"/>
    <b v="0"/>
    <s v="theater/plays"/>
    <x v="3"/>
    <s v="plays"/>
    <x v="69"/>
    <d v="2011-01-22T06:00:00"/>
  </r>
  <r>
    <s v="Re-engineered 24/7 task-force"/>
    <n v="128000"/>
    <n v="158389"/>
    <n v="1.2374140625000001"/>
    <x v="1"/>
    <n v="2475"/>
    <n v="63.995555555555555"/>
    <s v="IT"/>
    <s v="EUR"/>
    <n v="1288674000"/>
    <n v="1292911200"/>
    <b v="0"/>
    <b v="1"/>
    <s v="theater/plays"/>
    <x v="3"/>
    <s v="plays"/>
    <x v="70"/>
    <d v="2010-12-21T06:00:00"/>
  </r>
  <r>
    <s v="Organic object-oriented budgetary management"/>
    <n v="6000"/>
    <n v="6484"/>
    <n v="1.0806666666666667"/>
    <x v="1"/>
    <n v="76"/>
    <n v="85.315789473684205"/>
    <s v="US"/>
    <s v="USD"/>
    <n v="1575093600"/>
    <n v="1575439200"/>
    <b v="0"/>
    <b v="0"/>
    <s v="theater/plays"/>
    <x v="3"/>
    <s v="plays"/>
    <x v="71"/>
    <d v="2019-12-04T06:00:00"/>
  </r>
  <r>
    <s v="Seamless coherent parallelism"/>
    <n v="600"/>
    <n v="4022"/>
    <n v="6.7033333333333331"/>
    <x v="1"/>
    <n v="54"/>
    <n v="74.481481481481481"/>
    <s v="US"/>
    <s v="USD"/>
    <n v="1435726800"/>
    <n v="1438837200"/>
    <b v="0"/>
    <b v="0"/>
    <s v="film &amp; video/animation"/>
    <x v="4"/>
    <s v="animation"/>
    <x v="72"/>
    <d v="2015-08-06T05:00:00"/>
  </r>
  <r>
    <s v="Cross-platform even-keeled initiative"/>
    <n v="1400"/>
    <n v="9253"/>
    <n v="6.609285714285714"/>
    <x v="1"/>
    <n v="88"/>
    <n v="105.14772727272727"/>
    <s v="US"/>
    <s v="USD"/>
    <n v="1480226400"/>
    <n v="1480485600"/>
    <b v="0"/>
    <b v="0"/>
    <s v="music/jazz"/>
    <x v="1"/>
    <s v="jazz"/>
    <x v="73"/>
    <d v="2016-11-30T06:00:00"/>
  </r>
  <r>
    <s v="Progressive tertiary framework"/>
    <n v="3900"/>
    <n v="4776"/>
    <n v="1.2246153846153847"/>
    <x v="1"/>
    <n v="85"/>
    <n v="56.188235294117646"/>
    <s v="GB"/>
    <s v="GBP"/>
    <n v="1459054800"/>
    <n v="1459141200"/>
    <b v="0"/>
    <b v="0"/>
    <s v="music/metal"/>
    <x v="1"/>
    <s v="metal"/>
    <x v="74"/>
    <d v="2016-03-28T05:00:00"/>
  </r>
  <r>
    <s v="Multi-layered dynamic protocol"/>
    <n v="9700"/>
    <n v="14606"/>
    <n v="1.5057731958762886"/>
    <x v="1"/>
    <n v="170"/>
    <n v="85.917647058823533"/>
    <s v="US"/>
    <s v="USD"/>
    <n v="1531630800"/>
    <n v="1532322000"/>
    <b v="0"/>
    <b v="0"/>
    <s v="photography/photography books"/>
    <x v="7"/>
    <s v="photography books"/>
    <x v="75"/>
    <d v="2018-07-23T05:00:00"/>
  </r>
  <r>
    <s v="Horizontal next generation function"/>
    <n v="122900"/>
    <n v="95993"/>
    <n v="0.78106590724165992"/>
    <x v="0"/>
    <n v="1684"/>
    <n v="57.00296912114014"/>
    <s v="US"/>
    <s v="USD"/>
    <n v="1421992800"/>
    <n v="1426222800"/>
    <b v="1"/>
    <b v="1"/>
    <s v="theater/plays"/>
    <x v="3"/>
    <s v="plays"/>
    <x v="76"/>
    <d v="2015-03-13T05:00:00"/>
  </r>
  <r>
    <s v="Pre-emptive impactful model"/>
    <n v="9500"/>
    <n v="4460"/>
    <n v="0.46947368421052632"/>
    <x v="0"/>
    <n v="56"/>
    <n v="79.642857142857139"/>
    <s v="US"/>
    <s v="USD"/>
    <n v="1285563600"/>
    <n v="1286773200"/>
    <b v="0"/>
    <b v="1"/>
    <s v="film &amp; video/animation"/>
    <x v="4"/>
    <s v="animation"/>
    <x v="77"/>
    <d v="2010-10-11T05:00:00"/>
  </r>
  <r>
    <s v="User-centric bifurcated knowledge user"/>
    <n v="4500"/>
    <n v="13536"/>
    <n v="3.008"/>
    <x v="1"/>
    <n v="330"/>
    <n v="41.018181818181816"/>
    <s v="US"/>
    <s v="USD"/>
    <n v="1523854800"/>
    <n v="1523941200"/>
    <b v="0"/>
    <b v="0"/>
    <s v="publishing/translations"/>
    <x v="5"/>
    <s v="translations"/>
    <x v="78"/>
    <d v="2018-04-17T05:00:00"/>
  </r>
  <r>
    <s v="Triple-buffered reciprocal project"/>
    <n v="57800"/>
    <n v="40228"/>
    <n v="0.6959861591695502"/>
    <x v="0"/>
    <n v="838"/>
    <n v="48.004773269689736"/>
    <s v="US"/>
    <s v="USD"/>
    <n v="1529125200"/>
    <n v="1529557200"/>
    <b v="0"/>
    <b v="0"/>
    <s v="theater/plays"/>
    <x v="3"/>
    <s v="plays"/>
    <x v="79"/>
    <d v="2018-06-21T05:00:00"/>
  </r>
  <r>
    <s v="Cross-platform needs-based approach"/>
    <n v="1100"/>
    <n v="7012"/>
    <n v="6.374545454545455"/>
    <x v="1"/>
    <n v="127"/>
    <n v="55.212598425196852"/>
    <s v="US"/>
    <s v="USD"/>
    <n v="1503982800"/>
    <n v="1506574800"/>
    <b v="0"/>
    <b v="0"/>
    <s v="games/video games"/>
    <x v="6"/>
    <s v="video games"/>
    <x v="80"/>
    <d v="2017-09-28T05:00:00"/>
  </r>
  <r>
    <s v="User-friendly static contingency"/>
    <n v="16800"/>
    <n v="37857"/>
    <n v="2.253392857142857"/>
    <x v="1"/>
    <n v="411"/>
    <n v="92.109489051094897"/>
    <s v="US"/>
    <s v="USD"/>
    <n v="1511416800"/>
    <n v="1513576800"/>
    <b v="0"/>
    <b v="0"/>
    <s v="music/rock"/>
    <x v="1"/>
    <s v="rock"/>
    <x v="81"/>
    <d v="2017-12-18T06:00:00"/>
  </r>
  <r>
    <s v="Reactive content-based framework"/>
    <n v="1000"/>
    <n v="14973"/>
    <n v="14.973000000000001"/>
    <x v="1"/>
    <n v="180"/>
    <n v="83.183333333333337"/>
    <s v="GB"/>
    <s v="GBP"/>
    <n v="1547704800"/>
    <n v="1548309600"/>
    <b v="0"/>
    <b v="1"/>
    <s v="games/video games"/>
    <x v="6"/>
    <s v="video games"/>
    <x v="82"/>
    <d v="2019-01-24T06:00:00"/>
  </r>
  <r>
    <s v="Realigned user-facing concept"/>
    <n v="106400"/>
    <n v="39996"/>
    <n v="0.37590225563909774"/>
    <x v="0"/>
    <n v="1000"/>
    <n v="39.996000000000002"/>
    <s v="US"/>
    <s v="USD"/>
    <n v="1469682000"/>
    <n v="1471582800"/>
    <b v="0"/>
    <b v="0"/>
    <s v="music/electric music"/>
    <x v="1"/>
    <s v="electric music"/>
    <x v="83"/>
    <d v="2016-08-19T05:00:00"/>
  </r>
  <r>
    <s v="Public-key zero tolerance orchestration"/>
    <n v="31400"/>
    <n v="41564"/>
    <n v="1.3236942675159236"/>
    <x v="1"/>
    <n v="374"/>
    <n v="111.1336898395722"/>
    <s v="US"/>
    <s v="USD"/>
    <n v="1343451600"/>
    <n v="1344315600"/>
    <b v="0"/>
    <b v="0"/>
    <s v="technology/wearables"/>
    <x v="2"/>
    <s v="wearables"/>
    <x v="84"/>
    <d v="2012-08-07T05:00:00"/>
  </r>
  <r>
    <s v="Multi-tiered eco-centric architecture"/>
    <n v="4900"/>
    <n v="6430"/>
    <n v="1.3122448979591836"/>
    <x v="1"/>
    <n v="71"/>
    <n v="90.563380281690144"/>
    <s v="AU"/>
    <s v="AUD"/>
    <n v="1315717200"/>
    <n v="1316408400"/>
    <b v="0"/>
    <b v="0"/>
    <s v="music/indie rock"/>
    <x v="1"/>
    <s v="indie rock"/>
    <x v="85"/>
    <d v="2011-09-19T05:00:00"/>
  </r>
  <r>
    <s v="Organic motivating firmware"/>
    <n v="7400"/>
    <n v="12405"/>
    <n v="1.6763513513513513"/>
    <x v="1"/>
    <n v="203"/>
    <n v="61.108374384236456"/>
    <s v="US"/>
    <s v="USD"/>
    <n v="1430715600"/>
    <n v="1431838800"/>
    <b v="1"/>
    <b v="0"/>
    <s v="theater/plays"/>
    <x v="3"/>
    <s v="plays"/>
    <x v="86"/>
    <d v="2015-05-17T05:00:00"/>
  </r>
  <r>
    <s v="Synergized 4thgeneration conglomeration"/>
    <n v="198500"/>
    <n v="123040"/>
    <n v="0.6198488664987406"/>
    <x v="0"/>
    <n v="1482"/>
    <n v="83.022941970310384"/>
    <s v="AU"/>
    <s v="AUD"/>
    <n v="1299564000"/>
    <n v="1300510800"/>
    <b v="0"/>
    <b v="1"/>
    <s v="music/rock"/>
    <x v="1"/>
    <s v="rock"/>
    <x v="87"/>
    <d v="2011-03-19T05:00:00"/>
  </r>
  <r>
    <s v="Grass-roots fault-tolerant policy"/>
    <n v="4800"/>
    <n v="12516"/>
    <n v="2.6074999999999999"/>
    <x v="1"/>
    <n v="113"/>
    <n v="110.76106194690266"/>
    <s v="US"/>
    <s v="USD"/>
    <n v="1429160400"/>
    <n v="1431061200"/>
    <b v="0"/>
    <b v="0"/>
    <s v="publishing/translations"/>
    <x v="5"/>
    <s v="translations"/>
    <x v="88"/>
    <d v="2015-05-08T05:00:00"/>
  </r>
  <r>
    <s v="Monitored scalable knowledgebase"/>
    <n v="3400"/>
    <n v="8588"/>
    <n v="2.5258823529411765"/>
    <x v="1"/>
    <n v="96"/>
    <n v="89.458333333333329"/>
    <s v="US"/>
    <s v="USD"/>
    <n v="1271307600"/>
    <n v="1271480400"/>
    <b v="0"/>
    <b v="0"/>
    <s v="theater/plays"/>
    <x v="3"/>
    <s v="plays"/>
    <x v="89"/>
    <d v="2010-04-17T05:00:00"/>
  </r>
  <r>
    <s v="Synergistic explicit parallelism"/>
    <n v="7800"/>
    <n v="6132"/>
    <n v="0.7861538461538462"/>
    <x v="0"/>
    <n v="106"/>
    <n v="57.849056603773583"/>
    <s v="US"/>
    <s v="USD"/>
    <n v="1456380000"/>
    <n v="1456380000"/>
    <b v="0"/>
    <b v="1"/>
    <s v="theater/plays"/>
    <x v="3"/>
    <s v="plays"/>
    <x v="90"/>
    <d v="2016-02-25T06:00:00"/>
  </r>
  <r>
    <s v="Enhanced systemic analyzer"/>
    <n v="154300"/>
    <n v="74688"/>
    <n v="0.48404406999351912"/>
    <x v="0"/>
    <n v="679"/>
    <n v="109.99705449189985"/>
    <s v="IT"/>
    <s v="EUR"/>
    <n v="1470459600"/>
    <n v="1472878800"/>
    <b v="0"/>
    <b v="0"/>
    <s v="publishing/translations"/>
    <x v="5"/>
    <s v="translations"/>
    <x v="91"/>
    <d v="2016-09-03T05:00:00"/>
  </r>
  <r>
    <s v="Object-based analyzing knowledge user"/>
    <n v="20000"/>
    <n v="51775"/>
    <n v="2.5887500000000001"/>
    <x v="1"/>
    <n v="498"/>
    <n v="103.96586345381526"/>
    <s v="CH"/>
    <s v="CHF"/>
    <n v="1277269200"/>
    <n v="1277355600"/>
    <b v="0"/>
    <b v="1"/>
    <s v="games/video games"/>
    <x v="6"/>
    <s v="video games"/>
    <x v="92"/>
    <d v="2010-06-24T05:00:00"/>
  </r>
  <r>
    <s v="Pre-emptive radical architecture"/>
    <n v="108800"/>
    <n v="65877"/>
    <n v="0.60548713235294116"/>
    <x v="3"/>
    <n v="610"/>
    <n v="107.99508196721311"/>
    <s v="US"/>
    <s v="USD"/>
    <n v="1350709200"/>
    <n v="1351054800"/>
    <b v="0"/>
    <b v="1"/>
    <s v="theater/plays"/>
    <x v="3"/>
    <s v="plays"/>
    <x v="93"/>
    <d v="2012-10-24T05:00:00"/>
  </r>
  <r>
    <s v="Grass-roots web-enabled contingency"/>
    <n v="2900"/>
    <n v="8807"/>
    <n v="3.036896551724138"/>
    <x v="1"/>
    <n v="180"/>
    <n v="48.927777777777777"/>
    <s v="GB"/>
    <s v="GBP"/>
    <n v="1554613200"/>
    <n v="1555563600"/>
    <b v="0"/>
    <b v="0"/>
    <s v="technology/web"/>
    <x v="2"/>
    <s v="web"/>
    <x v="94"/>
    <d v="2019-04-18T05:00:00"/>
  </r>
  <r>
    <s v="Stand-alone system-worthy standardization"/>
    <n v="900"/>
    <n v="1017"/>
    <n v="1.1299999999999999"/>
    <x v="1"/>
    <n v="27"/>
    <n v="37.666666666666664"/>
    <s v="US"/>
    <s v="USD"/>
    <n v="1571029200"/>
    <n v="1571634000"/>
    <b v="0"/>
    <b v="0"/>
    <s v="film &amp; video/documentary"/>
    <x v="4"/>
    <s v="documentary"/>
    <x v="95"/>
    <d v="2019-10-21T05:00:00"/>
  </r>
  <r>
    <s v="Down-sized systematic policy"/>
    <n v="69700"/>
    <n v="151513"/>
    <n v="2.1737876614060259"/>
    <x v="1"/>
    <n v="2331"/>
    <n v="64.999141999141997"/>
    <s v="US"/>
    <s v="USD"/>
    <n v="1299736800"/>
    <n v="1300856400"/>
    <b v="0"/>
    <b v="0"/>
    <s v="theater/plays"/>
    <x v="3"/>
    <s v="plays"/>
    <x v="96"/>
    <d v="2011-03-23T05:00:00"/>
  </r>
  <r>
    <s v="Cloned bi-directional architecture"/>
    <n v="1300"/>
    <n v="12047"/>
    <n v="9.2669230769230762"/>
    <x v="1"/>
    <n v="113"/>
    <n v="106.61061946902655"/>
    <s v="US"/>
    <s v="USD"/>
    <n v="1435208400"/>
    <n v="1439874000"/>
    <b v="0"/>
    <b v="0"/>
    <s v="food/food trucks"/>
    <x v="0"/>
    <s v="food trucks"/>
    <x v="48"/>
    <d v="2015-08-18T05:00:00"/>
  </r>
  <r>
    <s v="Seamless transitional portal"/>
    <n v="97800"/>
    <n v="32951"/>
    <n v="0.33692229038854804"/>
    <x v="0"/>
    <n v="1220"/>
    <n v="27.009016393442622"/>
    <s v="AU"/>
    <s v="AUD"/>
    <n v="1437973200"/>
    <n v="1438318800"/>
    <b v="0"/>
    <b v="0"/>
    <s v="games/video games"/>
    <x v="6"/>
    <s v="video games"/>
    <x v="97"/>
    <d v="2015-07-31T05:00:00"/>
  </r>
  <r>
    <s v="Fully-configurable motivating approach"/>
    <n v="7600"/>
    <n v="14951"/>
    <n v="1.9672368421052631"/>
    <x v="1"/>
    <n v="164"/>
    <n v="91.16463414634147"/>
    <s v="US"/>
    <s v="USD"/>
    <n v="1416895200"/>
    <n v="1419400800"/>
    <b v="0"/>
    <b v="0"/>
    <s v="theater/plays"/>
    <x v="3"/>
    <s v="plays"/>
    <x v="98"/>
    <d v="2014-12-24T06:00:00"/>
  </r>
  <r>
    <s v="Upgradable fault-tolerant approach"/>
    <n v="100"/>
    <n v="1"/>
    <n v="0.01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s v="Reduced heuristic moratorium"/>
    <n v="900"/>
    <n v="9193"/>
    <n v="10.214444444444444"/>
    <x v="1"/>
    <n v="164"/>
    <n v="56.054878048780488"/>
    <s v="US"/>
    <s v="USD"/>
    <n v="1424498400"/>
    <n v="1425103200"/>
    <b v="0"/>
    <b v="1"/>
    <s v="music/electric music"/>
    <x v="1"/>
    <s v="electric music"/>
    <x v="100"/>
    <d v="2015-02-28T06:00:00"/>
  </r>
  <r>
    <s v="Front-line web-enabled model"/>
    <n v="3700"/>
    <n v="10422"/>
    <n v="2.8167567567567566"/>
    <x v="1"/>
    <n v="336"/>
    <n v="31.017857142857142"/>
    <s v="US"/>
    <s v="USD"/>
    <n v="1526274000"/>
    <n v="1526878800"/>
    <b v="0"/>
    <b v="1"/>
    <s v="technology/wearables"/>
    <x v="2"/>
    <s v="wearables"/>
    <x v="101"/>
    <d v="2018-05-21T05:00:00"/>
  </r>
  <r>
    <s v="Polarized incremental emulation"/>
    <n v="10000"/>
    <n v="2461"/>
    <n v="0.24610000000000001"/>
    <x v="0"/>
    <n v="37"/>
    <n v="66.513513513513516"/>
    <s v="IT"/>
    <s v="EUR"/>
    <n v="1287896400"/>
    <n v="1288674000"/>
    <b v="0"/>
    <b v="0"/>
    <s v="music/electric music"/>
    <x v="1"/>
    <s v="electric music"/>
    <x v="102"/>
    <d v="2010-11-02T05:00:00"/>
  </r>
  <r>
    <s v="Self-enabling grid-enabled initiative"/>
    <n v="119200"/>
    <n v="170623"/>
    <n v="1.4314010067114094"/>
    <x v="1"/>
    <n v="1917"/>
    <n v="89.005216484089729"/>
    <s v="US"/>
    <s v="USD"/>
    <n v="1495515600"/>
    <n v="1495602000"/>
    <b v="0"/>
    <b v="0"/>
    <s v="music/indie rock"/>
    <x v="1"/>
    <s v="indie rock"/>
    <x v="103"/>
    <d v="2017-05-24T05:00:00"/>
  </r>
  <r>
    <s v="Total fresh-thinking system engine"/>
    <n v="6800"/>
    <n v="9829"/>
    <n v="1.4454411764705883"/>
    <x v="1"/>
    <n v="95"/>
    <n v="103.46315789473684"/>
    <s v="US"/>
    <s v="USD"/>
    <n v="1364878800"/>
    <n v="1366434000"/>
    <b v="0"/>
    <b v="0"/>
    <s v="technology/web"/>
    <x v="2"/>
    <s v="web"/>
    <x v="104"/>
    <d v="2013-04-20T05:00:00"/>
  </r>
  <r>
    <s v="Ameliorated clear-thinking circuit"/>
    <n v="3900"/>
    <n v="14006"/>
    <n v="3.5912820512820511"/>
    <x v="1"/>
    <n v="147"/>
    <n v="95.278911564625844"/>
    <s v="US"/>
    <s v="USD"/>
    <n v="1567918800"/>
    <n v="1568350800"/>
    <b v="0"/>
    <b v="0"/>
    <s v="theater/plays"/>
    <x v="3"/>
    <s v="plays"/>
    <x v="105"/>
    <d v="2019-09-13T05:00:00"/>
  </r>
  <r>
    <s v="Multi-layered encompassing installation"/>
    <n v="3500"/>
    <n v="6527"/>
    <n v="1.8648571428571428"/>
    <x v="1"/>
    <n v="86"/>
    <n v="75.895348837209298"/>
    <s v="US"/>
    <s v="USD"/>
    <n v="1524459600"/>
    <n v="1525928400"/>
    <b v="0"/>
    <b v="1"/>
    <s v="theater/plays"/>
    <x v="3"/>
    <s v="plays"/>
    <x v="106"/>
    <d v="2018-05-10T05:00:00"/>
  </r>
  <r>
    <s v="Universal encompassing implementation"/>
    <n v="1500"/>
    <n v="8929"/>
    <n v="5.9526666666666666"/>
    <x v="1"/>
    <n v="83"/>
    <n v="107.57831325301204"/>
    <s v="US"/>
    <s v="USD"/>
    <n v="1333688400"/>
    <n v="1336885200"/>
    <b v="0"/>
    <b v="0"/>
    <s v="film &amp; video/documentary"/>
    <x v="4"/>
    <s v="documentary"/>
    <x v="107"/>
    <d v="2012-05-13T05:00:00"/>
  </r>
  <r>
    <s v="Object-based client-server application"/>
    <n v="5200"/>
    <n v="3079"/>
    <n v="0.5921153846153846"/>
    <x v="0"/>
    <n v="60"/>
    <n v="51.31666666666667"/>
    <s v="US"/>
    <s v="USD"/>
    <n v="1389506400"/>
    <n v="1389679200"/>
    <b v="0"/>
    <b v="0"/>
    <s v="film &amp; video/television"/>
    <x v="4"/>
    <s v="television"/>
    <x v="108"/>
    <d v="2014-01-14T06:00:00"/>
  </r>
  <r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b v="0"/>
    <b v="0"/>
    <s v="food/food trucks"/>
    <x v="0"/>
    <s v="food trucks"/>
    <x v="109"/>
    <d v="2018-09-30T05:00:00"/>
  </r>
  <r>
    <s v="Re-engineered user-facing approach"/>
    <n v="61400"/>
    <n v="73653"/>
    <n v="1.1995602605863191"/>
    <x v="1"/>
    <n v="676"/>
    <n v="108.95414201183432"/>
    <s v="US"/>
    <s v="USD"/>
    <n v="1348290000"/>
    <n v="1348808400"/>
    <b v="0"/>
    <b v="0"/>
    <s v="publishing/radio &amp; podcasts"/>
    <x v="5"/>
    <s v="radio &amp; podcasts"/>
    <x v="110"/>
    <d v="2012-09-28T05:00:00"/>
  </r>
  <r>
    <s v="Re-engineered client-driven hub"/>
    <n v="4700"/>
    <n v="12635"/>
    <n v="2.6882978723404256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s v="User-friendly tertiary array"/>
    <n v="3300"/>
    <n v="12437"/>
    <n v="3.7687878787878786"/>
    <x v="1"/>
    <n v="131"/>
    <n v="94.938931297709928"/>
    <s v="US"/>
    <s v="USD"/>
    <n v="1505192400"/>
    <n v="1505797200"/>
    <b v="0"/>
    <b v="0"/>
    <s v="food/food trucks"/>
    <x v="0"/>
    <s v="food trucks"/>
    <x v="112"/>
    <d v="2017-09-19T05:00:00"/>
  </r>
  <r>
    <s v="Robust heuristic encoding"/>
    <n v="1900"/>
    <n v="13816"/>
    <n v="7.2715789473684209"/>
    <x v="1"/>
    <n v="126"/>
    <n v="109.65079365079364"/>
    <s v="US"/>
    <s v="USD"/>
    <n v="1554786000"/>
    <n v="1554872400"/>
    <b v="0"/>
    <b v="1"/>
    <s v="technology/wearables"/>
    <x v="2"/>
    <s v="wearables"/>
    <x v="113"/>
    <d v="2019-04-10T05:00:00"/>
  </r>
  <r>
    <s v="Team-oriented clear-thinking capacity"/>
    <n v="166700"/>
    <n v="145382"/>
    <n v="0.87211757648470301"/>
    <x v="0"/>
    <n v="3304"/>
    <n v="44.001815980629537"/>
    <s v="IT"/>
    <s v="EUR"/>
    <n v="1510898400"/>
    <n v="1513922400"/>
    <b v="0"/>
    <b v="0"/>
    <s v="publishing/fiction"/>
    <x v="5"/>
    <s v="fiction"/>
    <x v="114"/>
    <d v="2017-12-22T06:00:00"/>
  </r>
  <r>
    <s v="De-engineered motivating standardization"/>
    <n v="7200"/>
    <n v="6336"/>
    <n v="0.88"/>
    <x v="0"/>
    <n v="73"/>
    <n v="86.794520547945211"/>
    <s v="US"/>
    <s v="USD"/>
    <n v="1442552400"/>
    <n v="1442638800"/>
    <b v="0"/>
    <b v="0"/>
    <s v="theater/plays"/>
    <x v="3"/>
    <s v="plays"/>
    <x v="115"/>
    <d v="2015-09-19T05:00:00"/>
  </r>
  <r>
    <s v="Business-focused 24hour groupware"/>
    <n v="4900"/>
    <n v="8523"/>
    <n v="1.7393877551020409"/>
    <x v="1"/>
    <n v="275"/>
    <n v="30.992727272727272"/>
    <s v="US"/>
    <s v="USD"/>
    <n v="1316667600"/>
    <n v="1317186000"/>
    <b v="0"/>
    <b v="0"/>
    <s v="film &amp; video/television"/>
    <x v="4"/>
    <s v="television"/>
    <x v="116"/>
    <d v="2011-09-28T05:00:00"/>
  </r>
  <r>
    <s v="Organic next generation protocol"/>
    <n v="5400"/>
    <n v="6351"/>
    <n v="1.1761111111111111"/>
    <x v="1"/>
    <n v="67"/>
    <n v="94.791044776119406"/>
    <s v="US"/>
    <s v="USD"/>
    <n v="1390716000"/>
    <n v="1391234400"/>
    <b v="0"/>
    <b v="0"/>
    <s v="photography/photography books"/>
    <x v="7"/>
    <s v="photography books"/>
    <x v="117"/>
    <d v="2014-02-01T06:00:00"/>
  </r>
  <r>
    <s v="Reverse-engineered full-range Internet solution"/>
    <n v="5000"/>
    <n v="10748"/>
    <n v="2.1496"/>
    <x v="1"/>
    <n v="154"/>
    <n v="69.79220779220779"/>
    <s v="US"/>
    <s v="USD"/>
    <n v="1402894800"/>
    <n v="1404363600"/>
    <b v="0"/>
    <b v="1"/>
    <s v="film &amp; video/documentary"/>
    <x v="4"/>
    <s v="documentary"/>
    <x v="118"/>
    <d v="2014-07-03T05:00:00"/>
  </r>
  <r>
    <s v="Synchronized regional synergy"/>
    <n v="75100"/>
    <n v="112272"/>
    <n v="1.4949667110519307"/>
    <x v="1"/>
    <n v="1782"/>
    <n v="63.003367003367003"/>
    <s v="US"/>
    <s v="USD"/>
    <n v="1429246800"/>
    <n v="1429592400"/>
    <b v="0"/>
    <b v="1"/>
    <s v="games/mobile games"/>
    <x v="6"/>
    <s v="mobile games"/>
    <x v="119"/>
    <d v="2015-04-21T05:00:00"/>
  </r>
  <r>
    <s v="Multi-lateral homogeneous success"/>
    <n v="45300"/>
    <n v="99361"/>
    <n v="2.1933995584988963"/>
    <x v="1"/>
    <n v="903"/>
    <n v="110.0343300110742"/>
    <s v="US"/>
    <s v="USD"/>
    <n v="1412485200"/>
    <n v="1413608400"/>
    <b v="0"/>
    <b v="0"/>
    <s v="games/video games"/>
    <x v="6"/>
    <s v="video games"/>
    <x v="33"/>
    <d v="2014-10-18T05:00:00"/>
  </r>
  <r>
    <s v="Seamless zero-defect solution"/>
    <n v="136800"/>
    <n v="88055"/>
    <n v="0.64367690058479532"/>
    <x v="0"/>
    <n v="3387"/>
    <n v="25.997933274284026"/>
    <s v="US"/>
    <s v="USD"/>
    <n v="1417068000"/>
    <n v="1419400800"/>
    <b v="0"/>
    <b v="0"/>
    <s v="publishing/fiction"/>
    <x v="5"/>
    <s v="fiction"/>
    <x v="120"/>
    <d v="2014-12-24T06:00:00"/>
  </r>
  <r>
    <s v="Enhanced scalable concept"/>
    <n v="177700"/>
    <n v="33092"/>
    <n v="0.18622397298818233"/>
    <x v="0"/>
    <n v="662"/>
    <n v="49.987915407854985"/>
    <s v="CA"/>
    <s v="CAD"/>
    <n v="1448344800"/>
    <n v="1448604000"/>
    <b v="1"/>
    <b v="0"/>
    <s v="theater/plays"/>
    <x v="3"/>
    <s v="plays"/>
    <x v="121"/>
    <d v="2015-11-27T06:00:00"/>
  </r>
  <r>
    <s v="Polarized uniform software"/>
    <n v="2600"/>
    <n v="9562"/>
    <n v="3.6776923076923076"/>
    <x v="1"/>
    <n v="94"/>
    <n v="101.72340425531915"/>
    <s v="IT"/>
    <s v="EUR"/>
    <n v="1557723600"/>
    <n v="1562302800"/>
    <b v="0"/>
    <b v="0"/>
    <s v="photography/photography books"/>
    <x v="7"/>
    <s v="photography books"/>
    <x v="122"/>
    <d v="2019-07-05T05:00:00"/>
  </r>
  <r>
    <s v="Stand-alone web-enabled moderator"/>
    <n v="5300"/>
    <n v="8475"/>
    <n v="1.5990566037735849"/>
    <x v="1"/>
    <n v="180"/>
    <n v="47.083333333333336"/>
    <s v="US"/>
    <s v="USD"/>
    <n v="1537333200"/>
    <n v="1537678800"/>
    <b v="0"/>
    <b v="0"/>
    <s v="theater/plays"/>
    <x v="3"/>
    <s v="plays"/>
    <x v="123"/>
    <d v="2018-09-23T05:00:00"/>
  </r>
  <r>
    <s v="Proactive methodical benchmark"/>
    <n v="180200"/>
    <n v="69617"/>
    <n v="0.38633185349611543"/>
    <x v="0"/>
    <n v="774"/>
    <n v="89.944444444444443"/>
    <s v="US"/>
    <s v="USD"/>
    <n v="1471150800"/>
    <n v="1473570000"/>
    <b v="0"/>
    <b v="1"/>
    <s v="theater/plays"/>
    <x v="3"/>
    <s v="plays"/>
    <x v="124"/>
    <d v="2016-09-11T05:00:00"/>
  </r>
  <r>
    <s v="Team-oriented 6thgeneration matrix"/>
    <n v="103200"/>
    <n v="53067"/>
    <n v="0.51421511627906979"/>
    <x v="0"/>
    <n v="672"/>
    <n v="78.96875"/>
    <s v="CA"/>
    <s v="CAD"/>
    <n v="1273640400"/>
    <n v="1273899600"/>
    <b v="0"/>
    <b v="0"/>
    <s v="theater/plays"/>
    <x v="3"/>
    <s v="plays"/>
    <x v="125"/>
    <d v="2010-05-15T05:00:00"/>
  </r>
  <r>
    <s v="Phased human-resource core"/>
    <n v="70600"/>
    <n v="42596"/>
    <n v="0.60334277620396604"/>
    <x v="3"/>
    <n v="532"/>
    <n v="80.067669172932327"/>
    <s v="US"/>
    <s v="USD"/>
    <n v="1282885200"/>
    <n v="1284008400"/>
    <b v="0"/>
    <b v="0"/>
    <s v="music/rock"/>
    <x v="1"/>
    <s v="rock"/>
    <x v="126"/>
    <d v="2010-09-09T05:00:00"/>
  </r>
  <r>
    <s v="Mandatory tertiary implementation"/>
    <n v="148500"/>
    <n v="4756"/>
    <n v="3.2026936026936029E-2"/>
    <x v="3"/>
    <n v="55"/>
    <n v="86.472727272727269"/>
    <s v="AU"/>
    <s v="AUD"/>
    <n v="1422943200"/>
    <n v="1425103200"/>
    <b v="0"/>
    <b v="0"/>
    <s v="food/food trucks"/>
    <x v="0"/>
    <s v="food trucks"/>
    <x v="127"/>
    <d v="2015-02-28T06:00:00"/>
  </r>
  <r>
    <s v="Secured directional encryption"/>
    <n v="9600"/>
    <n v="14925"/>
    <n v="1.5546875"/>
    <x v="1"/>
    <n v="533"/>
    <n v="28.001876172607879"/>
    <s v="DK"/>
    <s v="DKK"/>
    <n v="1319605200"/>
    <n v="1320991200"/>
    <b v="0"/>
    <b v="0"/>
    <s v="film &amp; video/drama"/>
    <x v="4"/>
    <s v="drama"/>
    <x v="128"/>
    <d v="2011-11-11T06:00:00"/>
  </r>
  <r>
    <s v="Distributed 5thgeneration implementation"/>
    <n v="164700"/>
    <n v="166116"/>
    <n v="1.0085974499089254"/>
    <x v="1"/>
    <n v="2443"/>
    <n v="67.996725337699544"/>
    <s v="GB"/>
    <s v="GBP"/>
    <n v="1385704800"/>
    <n v="1386828000"/>
    <b v="0"/>
    <b v="0"/>
    <s v="technology/web"/>
    <x v="2"/>
    <s v="web"/>
    <x v="129"/>
    <d v="2013-12-12T06:00:00"/>
  </r>
  <r>
    <s v="Virtual static core"/>
    <n v="3300"/>
    <n v="3834"/>
    <n v="1.1618181818181819"/>
    <x v="1"/>
    <n v="89"/>
    <n v="43.078651685393261"/>
    <s v="US"/>
    <s v="USD"/>
    <n v="1515736800"/>
    <n v="1517119200"/>
    <b v="0"/>
    <b v="1"/>
    <s v="theater/plays"/>
    <x v="3"/>
    <s v="plays"/>
    <x v="130"/>
    <d v="2018-01-28T06:00:00"/>
  </r>
  <r>
    <s v="Secured content-based product"/>
    <n v="4500"/>
    <n v="13985"/>
    <n v="3.1077777777777778"/>
    <x v="1"/>
    <n v="159"/>
    <n v="87.95597484276729"/>
    <s v="US"/>
    <s v="USD"/>
    <n v="1313125200"/>
    <n v="1315026000"/>
    <b v="0"/>
    <b v="0"/>
    <s v="music/world music"/>
    <x v="1"/>
    <s v="world music"/>
    <x v="131"/>
    <d v="2011-09-03T05:00:00"/>
  </r>
  <r>
    <s v="Secured executive concept"/>
    <n v="99500"/>
    <n v="89288"/>
    <n v="0.89736683417085428"/>
    <x v="0"/>
    <n v="940"/>
    <n v="94.987234042553197"/>
    <s v="CH"/>
    <s v="CHF"/>
    <n v="1308459600"/>
    <n v="1312693200"/>
    <b v="0"/>
    <b v="1"/>
    <s v="film &amp; video/documentary"/>
    <x v="4"/>
    <s v="documentary"/>
    <x v="132"/>
    <d v="2011-08-07T05:00:00"/>
  </r>
  <r>
    <s v="Balanced zero-defect software"/>
    <n v="7700"/>
    <n v="5488"/>
    <n v="0.71272727272727276"/>
    <x v="0"/>
    <n v="117"/>
    <n v="46.905982905982903"/>
    <s v="US"/>
    <s v="USD"/>
    <n v="1362636000"/>
    <n v="1363064400"/>
    <b v="0"/>
    <b v="1"/>
    <s v="theater/plays"/>
    <x v="3"/>
    <s v="plays"/>
    <x v="133"/>
    <d v="2013-03-12T05:00:00"/>
  </r>
  <r>
    <s v="Distributed context-sensitive flexibility"/>
    <n v="82800"/>
    <n v="2721"/>
    <n v="3.2862318840579711E-2"/>
    <x v="3"/>
    <n v="58"/>
    <n v="46.913793103448278"/>
    <s v="US"/>
    <s v="USD"/>
    <n v="1402117200"/>
    <n v="1403154000"/>
    <b v="0"/>
    <b v="1"/>
    <s v="film &amp; video/drama"/>
    <x v="4"/>
    <s v="drama"/>
    <x v="134"/>
    <d v="2014-06-19T05:00:00"/>
  </r>
  <r>
    <s v="Down-sized disintermediate support"/>
    <n v="1800"/>
    <n v="4712"/>
    <n v="2.61777777777777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s v="Stand-alone mission-critical moratorium"/>
    <n v="9600"/>
    <n v="9216"/>
    <n v="0.96"/>
    <x v="0"/>
    <n v="115"/>
    <n v="80.139130434782615"/>
    <s v="US"/>
    <s v="USD"/>
    <n v="1348808400"/>
    <n v="1349326800"/>
    <b v="0"/>
    <b v="0"/>
    <s v="games/mobile games"/>
    <x v="6"/>
    <s v="mobile games"/>
    <x v="136"/>
    <d v="2012-10-04T05:00:00"/>
  </r>
  <r>
    <s v="Down-sized empowering protocol"/>
    <n v="92100"/>
    <n v="19246"/>
    <n v="0.20896851248642778"/>
    <x v="0"/>
    <n v="326"/>
    <n v="59.036809815950917"/>
    <s v="US"/>
    <s v="USD"/>
    <n v="1429592400"/>
    <n v="1430974800"/>
    <b v="0"/>
    <b v="1"/>
    <s v="technology/wearables"/>
    <x v="2"/>
    <s v="wearables"/>
    <x v="137"/>
    <d v="2015-05-07T05:00:00"/>
  </r>
  <r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b v="0"/>
    <b v="0"/>
    <s v="film &amp; video/documentary"/>
    <x v="4"/>
    <s v="documentary"/>
    <x v="138"/>
    <d v="2018-03-02T06:00:00"/>
  </r>
  <r>
    <s v="Distributed motivating algorithm"/>
    <n v="64300"/>
    <n v="65323"/>
    <n v="1.0159097978227061"/>
    <x v="1"/>
    <n v="1071"/>
    <n v="60.992530345471522"/>
    <s v="US"/>
    <s v="USD"/>
    <n v="1434085200"/>
    <n v="1434603600"/>
    <b v="0"/>
    <b v="0"/>
    <s v="technology/web"/>
    <x v="2"/>
    <s v="web"/>
    <x v="139"/>
    <d v="2015-06-18T05:00:00"/>
  </r>
  <r>
    <s v="Expanded solution-oriented benchmark"/>
    <n v="5000"/>
    <n v="11502"/>
    <n v="2.3003999999999998"/>
    <x v="1"/>
    <n v="117"/>
    <n v="98.307692307692307"/>
    <s v="US"/>
    <s v="USD"/>
    <n v="1333688400"/>
    <n v="1337230800"/>
    <b v="0"/>
    <b v="0"/>
    <s v="technology/web"/>
    <x v="2"/>
    <s v="web"/>
    <x v="107"/>
    <d v="2012-05-17T05:00:00"/>
  </r>
  <r>
    <s v="Implemented discrete secured line"/>
    <n v="5400"/>
    <n v="7322"/>
    <n v="1.355925925925926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s v="Multi-lateral actuating installation"/>
    <n v="9000"/>
    <n v="11619"/>
    <n v="1.2909999999999999"/>
    <x v="1"/>
    <n v="135"/>
    <n v="86.066666666666663"/>
    <s v="US"/>
    <s v="USD"/>
    <n v="1560747600"/>
    <n v="1561438800"/>
    <b v="0"/>
    <b v="0"/>
    <s v="theater/plays"/>
    <x v="3"/>
    <s v="plays"/>
    <x v="141"/>
    <d v="2019-06-25T05:00:00"/>
  </r>
  <r>
    <s v="Secured reciprocal array"/>
    <n v="25000"/>
    <n v="59128"/>
    <n v="2.3651200000000001"/>
    <x v="1"/>
    <n v="768"/>
    <n v="76.989583333333329"/>
    <s v="CH"/>
    <s v="CHF"/>
    <n v="1410066000"/>
    <n v="1410498000"/>
    <b v="0"/>
    <b v="0"/>
    <s v="technology/wearables"/>
    <x v="2"/>
    <s v="wearables"/>
    <x v="142"/>
    <d v="2014-09-12T05:00:00"/>
  </r>
  <r>
    <s v="Optional bandwidth-monitored middleware"/>
    <n v="8800"/>
    <n v="1518"/>
    <n v="0.17249999999999999"/>
    <x v="3"/>
    <n v="51"/>
    <n v="29.764705882352942"/>
    <s v="US"/>
    <s v="USD"/>
    <n v="1320732000"/>
    <n v="1322460000"/>
    <b v="0"/>
    <b v="0"/>
    <s v="theater/plays"/>
    <x v="3"/>
    <s v="plays"/>
    <x v="143"/>
    <d v="2011-11-28T06:00:00"/>
  </r>
  <r>
    <s v="Upgradable upward-trending workforce"/>
    <n v="8300"/>
    <n v="9337"/>
    <n v="1.1249397590361445"/>
    <x v="1"/>
    <n v="199"/>
    <n v="46.91959798994975"/>
    <s v="US"/>
    <s v="USD"/>
    <n v="1465794000"/>
    <n v="1466312400"/>
    <b v="0"/>
    <b v="1"/>
    <s v="theater/plays"/>
    <x v="3"/>
    <s v="plays"/>
    <x v="144"/>
    <d v="2016-06-19T05:00:00"/>
  </r>
  <r>
    <s v="Upgradable hybrid capability"/>
    <n v="9300"/>
    <n v="11255"/>
    <n v="1.2102150537634409"/>
    <x v="1"/>
    <n v="107"/>
    <n v="105.18691588785046"/>
    <s v="US"/>
    <s v="USD"/>
    <n v="1500958800"/>
    <n v="1501736400"/>
    <b v="0"/>
    <b v="0"/>
    <s v="technology/wearables"/>
    <x v="2"/>
    <s v="wearables"/>
    <x v="145"/>
    <d v="2017-08-03T05:00:00"/>
  </r>
  <r>
    <s v="Managed fresh-thinking flexibility"/>
    <n v="6200"/>
    <n v="13632"/>
    <n v="2.1987096774193549"/>
    <x v="1"/>
    <n v="195"/>
    <n v="69.907692307692301"/>
    <s v="US"/>
    <s v="USD"/>
    <n v="1357020000"/>
    <n v="1361512800"/>
    <b v="0"/>
    <b v="0"/>
    <s v="music/indie rock"/>
    <x v="1"/>
    <s v="indie rock"/>
    <x v="146"/>
    <d v="2013-02-22T06:00:00"/>
  </r>
  <r>
    <s v="Networked stable workforce"/>
    <n v="100"/>
    <n v="1"/>
    <n v="0.01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s v="Customizable intermediate extranet"/>
    <n v="137200"/>
    <n v="88037"/>
    <n v="0.64166909620991253"/>
    <x v="0"/>
    <n v="1467"/>
    <n v="60.011588275391958"/>
    <s v="US"/>
    <s v="USD"/>
    <n v="1402290000"/>
    <n v="1406696400"/>
    <b v="0"/>
    <b v="0"/>
    <s v="music/electric music"/>
    <x v="1"/>
    <s v="electric music"/>
    <x v="148"/>
    <d v="2014-07-30T05:00:00"/>
  </r>
  <r>
    <s v="User-centric fault-tolerant task-force"/>
    <n v="41500"/>
    <n v="175573"/>
    <n v="4.2306746987951804"/>
    <x v="1"/>
    <n v="3376"/>
    <n v="52.006220379146917"/>
    <s v="US"/>
    <s v="USD"/>
    <n v="1487311200"/>
    <n v="1487916000"/>
    <b v="0"/>
    <b v="0"/>
    <s v="music/indie rock"/>
    <x v="1"/>
    <s v="indie rock"/>
    <x v="149"/>
    <d v="2017-02-24T06:00:00"/>
  </r>
  <r>
    <s v="Multi-tiered radical definition"/>
    <n v="189400"/>
    <n v="176112"/>
    <n v="0.92984160506863778"/>
    <x v="0"/>
    <n v="5681"/>
    <n v="31.000176025347649"/>
    <s v="US"/>
    <s v="USD"/>
    <n v="1350622800"/>
    <n v="1351141200"/>
    <b v="0"/>
    <b v="0"/>
    <s v="theater/plays"/>
    <x v="3"/>
    <s v="plays"/>
    <x v="150"/>
    <d v="2012-10-25T05:00:00"/>
  </r>
  <r>
    <s v="Devolved foreground benchmark"/>
    <n v="171300"/>
    <n v="100650"/>
    <n v="0.58756567425569173"/>
    <x v="0"/>
    <n v="1059"/>
    <n v="95.042492917847028"/>
    <s v="US"/>
    <s v="USD"/>
    <n v="1463029200"/>
    <n v="1465016400"/>
    <b v="0"/>
    <b v="1"/>
    <s v="music/indie rock"/>
    <x v="1"/>
    <s v="indie rock"/>
    <x v="151"/>
    <d v="2016-06-04T05:00:00"/>
  </r>
  <r>
    <s v="Distributed eco-centric methodology"/>
    <n v="139500"/>
    <n v="90706"/>
    <n v="0.65022222222222226"/>
    <x v="0"/>
    <n v="1194"/>
    <n v="75.968174204355108"/>
    <s v="US"/>
    <s v="USD"/>
    <n v="1269493200"/>
    <n v="1270789200"/>
    <b v="0"/>
    <b v="0"/>
    <s v="theater/plays"/>
    <x v="3"/>
    <s v="plays"/>
    <x v="152"/>
    <d v="2010-04-09T05:00:00"/>
  </r>
  <r>
    <s v="Streamlined encompassing encryption"/>
    <n v="36400"/>
    <n v="26914"/>
    <n v="0.73939560439560437"/>
    <x v="3"/>
    <n v="379"/>
    <n v="71.013192612137203"/>
    <s v="AU"/>
    <s v="AUD"/>
    <n v="1570251600"/>
    <n v="1572325200"/>
    <b v="0"/>
    <b v="0"/>
    <s v="music/rock"/>
    <x v="1"/>
    <s v="rock"/>
    <x v="153"/>
    <d v="2019-10-29T05:00:00"/>
  </r>
  <r>
    <s v="User-friendly reciprocal initiative"/>
    <n v="4200"/>
    <n v="2212"/>
    <n v="0.52666666666666662"/>
    <x v="0"/>
    <n v="30"/>
    <n v="73.733333333333334"/>
    <s v="AU"/>
    <s v="AUD"/>
    <n v="1388383200"/>
    <n v="1389420000"/>
    <b v="0"/>
    <b v="0"/>
    <s v="photography/photography books"/>
    <x v="7"/>
    <s v="photography books"/>
    <x v="154"/>
    <d v="2014-01-11T06:00:00"/>
  </r>
  <r>
    <s v="Ergonomic fresh-thinking installation"/>
    <n v="2100"/>
    <n v="4640"/>
    <n v="2.2095238095238097"/>
    <x v="1"/>
    <n v="41"/>
    <n v="113.17073170731707"/>
    <s v="US"/>
    <s v="USD"/>
    <n v="1449554400"/>
    <n v="1449640800"/>
    <b v="0"/>
    <b v="0"/>
    <s v="music/rock"/>
    <x v="1"/>
    <s v="rock"/>
    <x v="155"/>
    <d v="2015-12-09T06:00:00"/>
  </r>
  <r>
    <s v="Robust explicit hardware"/>
    <n v="191200"/>
    <n v="191222"/>
    <n v="1.0001150627615063"/>
    <x v="1"/>
    <n v="1821"/>
    <n v="105.00933552992861"/>
    <s v="US"/>
    <s v="USD"/>
    <n v="1553662800"/>
    <n v="1555218000"/>
    <b v="0"/>
    <b v="1"/>
    <s v="theater/plays"/>
    <x v="3"/>
    <s v="plays"/>
    <x v="156"/>
    <d v="2019-04-14T05:00:00"/>
  </r>
  <r>
    <s v="Stand-alone actuating support"/>
    <n v="8000"/>
    <n v="12985"/>
    <n v="1.6231249999999999"/>
    <x v="1"/>
    <n v="164"/>
    <n v="79.176829268292678"/>
    <s v="US"/>
    <s v="USD"/>
    <n v="1556341200"/>
    <n v="1557723600"/>
    <b v="0"/>
    <b v="0"/>
    <s v="technology/wearables"/>
    <x v="2"/>
    <s v="wearables"/>
    <x v="157"/>
    <d v="2019-05-13T05:00:00"/>
  </r>
  <r>
    <s v="Cross-platform methodical process improvement"/>
    <n v="5500"/>
    <n v="4300"/>
    <n v="0.78181818181818186"/>
    <x v="0"/>
    <n v="75"/>
    <n v="57.333333333333336"/>
    <s v="US"/>
    <s v="USD"/>
    <n v="1442984400"/>
    <n v="1443502800"/>
    <b v="0"/>
    <b v="1"/>
    <s v="technology/web"/>
    <x v="2"/>
    <s v="web"/>
    <x v="158"/>
    <d v="2015-09-29T05:00:00"/>
  </r>
  <r>
    <s v="Extended bottom-line open architecture"/>
    <n v="6100"/>
    <n v="9134"/>
    <n v="1.4973770491803278"/>
    <x v="1"/>
    <n v="157"/>
    <n v="58.178343949044589"/>
    <s v="CH"/>
    <s v="CHF"/>
    <n v="1544248800"/>
    <n v="1546840800"/>
    <b v="0"/>
    <b v="0"/>
    <s v="music/rock"/>
    <x v="1"/>
    <s v="rock"/>
    <x v="159"/>
    <d v="2019-01-07T06:00:00"/>
  </r>
  <r>
    <s v="Extended reciprocal circuit"/>
    <n v="3500"/>
    <n v="8864"/>
    <n v="2.5325714285714285"/>
    <x v="1"/>
    <n v="246"/>
    <n v="36.032520325203251"/>
    <s v="US"/>
    <s v="USD"/>
    <n v="1508475600"/>
    <n v="1512712800"/>
    <b v="0"/>
    <b v="1"/>
    <s v="photography/photography books"/>
    <x v="7"/>
    <s v="photography books"/>
    <x v="160"/>
    <d v="2017-12-08T06:00:00"/>
  </r>
  <r>
    <s v="Polarized human-resource protocol"/>
    <n v="150500"/>
    <n v="150755"/>
    <n v="1.0016943521594683"/>
    <x v="1"/>
    <n v="1396"/>
    <n v="107.99068767908309"/>
    <s v="US"/>
    <s v="USD"/>
    <n v="1507438800"/>
    <n v="1507525200"/>
    <b v="0"/>
    <b v="0"/>
    <s v="theater/plays"/>
    <x v="3"/>
    <s v="plays"/>
    <x v="161"/>
    <d v="2017-10-09T05:00:00"/>
  </r>
  <r>
    <s v="Synergized radical product"/>
    <n v="90400"/>
    <n v="110279"/>
    <n v="1.2199004424778761"/>
    <x v="1"/>
    <n v="2506"/>
    <n v="44.005985634477256"/>
    <s v="US"/>
    <s v="USD"/>
    <n v="1501563600"/>
    <n v="1504328400"/>
    <b v="0"/>
    <b v="0"/>
    <s v="technology/web"/>
    <x v="2"/>
    <s v="web"/>
    <x v="162"/>
    <d v="2017-09-02T05:00:00"/>
  </r>
  <r>
    <s v="Robust heuristic artificial intelligence"/>
    <n v="9800"/>
    <n v="13439"/>
    <n v="1.3713265306122449"/>
    <x v="1"/>
    <n v="244"/>
    <n v="55.077868852459019"/>
    <s v="US"/>
    <s v="USD"/>
    <n v="1292997600"/>
    <n v="1293343200"/>
    <b v="0"/>
    <b v="0"/>
    <s v="photography/photography books"/>
    <x v="7"/>
    <s v="photography books"/>
    <x v="163"/>
    <d v="2010-12-26T06:00:00"/>
  </r>
  <r>
    <s v="Robust content-based emulation"/>
    <n v="2600"/>
    <n v="10804"/>
    <n v="4.155384615384615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s v="Ergonomic uniform open system"/>
    <n v="128100"/>
    <n v="40107"/>
    <n v="0.3130913348946136"/>
    <x v="0"/>
    <n v="955"/>
    <n v="41.996858638743454"/>
    <s v="DK"/>
    <s v="DKK"/>
    <n v="1550815200"/>
    <n v="1552798800"/>
    <b v="0"/>
    <b v="1"/>
    <s v="music/indie rock"/>
    <x v="1"/>
    <s v="indie rock"/>
    <x v="165"/>
    <d v="2019-03-17T05:00:00"/>
  </r>
  <r>
    <s v="Profit-focused modular product"/>
    <n v="23300"/>
    <n v="98811"/>
    <n v="4.240815450643777"/>
    <x v="1"/>
    <n v="1267"/>
    <n v="77.988161010260455"/>
    <s v="US"/>
    <s v="USD"/>
    <n v="1339909200"/>
    <n v="1342328400"/>
    <b v="0"/>
    <b v="1"/>
    <s v="film &amp; video/shorts"/>
    <x v="4"/>
    <s v="shorts"/>
    <x v="166"/>
    <d v="2012-07-15T05:00:00"/>
  </r>
  <r>
    <s v="Mandatory mobile product"/>
    <n v="188100"/>
    <n v="5528"/>
    <n v="2.9388623072833599E-2"/>
    <x v="0"/>
    <n v="67"/>
    <n v="82.507462686567166"/>
    <s v="US"/>
    <s v="USD"/>
    <n v="1501736400"/>
    <n v="1502341200"/>
    <b v="0"/>
    <b v="0"/>
    <s v="music/indie rock"/>
    <x v="1"/>
    <s v="indie rock"/>
    <x v="167"/>
    <d v="2017-08-10T05:00:00"/>
  </r>
  <r>
    <s v="Public-key 3rdgeneration budgetary management"/>
    <n v="4900"/>
    <n v="521"/>
    <n v="0.106326530612244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s v="Centralized national firmware"/>
    <n v="800"/>
    <n v="663"/>
    <n v="0.82874999999999999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s v="Cross-group 4thgeneration middleware"/>
    <n v="96700"/>
    <n v="157635"/>
    <n v="1.6301447776628748"/>
    <x v="1"/>
    <n v="1561"/>
    <n v="100.98334401024984"/>
    <s v="US"/>
    <s v="USD"/>
    <n v="1368853200"/>
    <n v="1369371600"/>
    <b v="0"/>
    <b v="0"/>
    <s v="theater/plays"/>
    <x v="3"/>
    <s v="plays"/>
    <x v="170"/>
    <d v="2013-05-24T05:00:00"/>
  </r>
  <r>
    <s v="Pre-emptive scalable access"/>
    <n v="600"/>
    <n v="5368"/>
    <n v="8.9466666666666672"/>
    <x v="1"/>
    <n v="48"/>
    <n v="111.83333333333333"/>
    <s v="US"/>
    <s v="USD"/>
    <n v="1444021200"/>
    <n v="1444107600"/>
    <b v="0"/>
    <b v="1"/>
    <s v="technology/wearables"/>
    <x v="2"/>
    <s v="wearables"/>
    <x v="171"/>
    <d v="2015-10-06T05:00:00"/>
  </r>
  <r>
    <s v="Sharable intangible migration"/>
    <n v="181200"/>
    <n v="47459"/>
    <n v="0.26191501103752757"/>
    <x v="0"/>
    <n v="1130"/>
    <n v="41.999115044247787"/>
    <s v="US"/>
    <s v="USD"/>
    <n v="1472619600"/>
    <n v="1474261200"/>
    <b v="0"/>
    <b v="0"/>
    <s v="theater/plays"/>
    <x v="3"/>
    <s v="plays"/>
    <x v="172"/>
    <d v="2016-09-19T05:00:00"/>
  </r>
  <r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b v="0"/>
    <b v="0"/>
    <s v="theater/plays"/>
    <x v="3"/>
    <s v="plays"/>
    <x v="173"/>
    <d v="2016-09-12T05:00:00"/>
  </r>
  <r>
    <s v="Digitized solution-oriented product"/>
    <n v="38800"/>
    <n v="161593"/>
    <n v="4.1647680412371137"/>
    <x v="1"/>
    <n v="2739"/>
    <n v="58.997079225994888"/>
    <s v="US"/>
    <s v="USD"/>
    <n v="1289800800"/>
    <n v="1291960800"/>
    <b v="0"/>
    <b v="0"/>
    <s v="theater/plays"/>
    <x v="3"/>
    <s v="plays"/>
    <x v="174"/>
    <d v="2010-12-10T06:00:00"/>
  </r>
  <r>
    <s v="Triple-buffered cohesive structure"/>
    <n v="7200"/>
    <n v="6927"/>
    <n v="0.96208333333333329"/>
    <x v="0"/>
    <n v="210"/>
    <n v="32.985714285714288"/>
    <s v="US"/>
    <s v="USD"/>
    <n v="1505970000"/>
    <n v="1506747600"/>
    <b v="0"/>
    <b v="0"/>
    <s v="food/food trucks"/>
    <x v="0"/>
    <s v="food trucks"/>
    <x v="175"/>
    <d v="2017-09-30T05:00:00"/>
  </r>
  <r>
    <s v="Realigned human-resource orchestration"/>
    <n v="44500"/>
    <n v="159185"/>
    <n v="3.5771910112359548"/>
    <x v="1"/>
    <n v="3537"/>
    <n v="45.005654509471306"/>
    <s v="CA"/>
    <s v="CAD"/>
    <n v="1363496400"/>
    <n v="1363582800"/>
    <b v="0"/>
    <b v="1"/>
    <s v="theater/plays"/>
    <x v="3"/>
    <s v="plays"/>
    <x v="176"/>
    <d v="2013-03-18T05:00:00"/>
  </r>
  <r>
    <s v="Optional clear-thinking software"/>
    <n v="56000"/>
    <n v="172736"/>
    <n v="3.0845714285714285"/>
    <x v="1"/>
    <n v="2107"/>
    <n v="81.98196487897485"/>
    <s v="AU"/>
    <s v="AUD"/>
    <n v="1269234000"/>
    <n v="1269666000"/>
    <b v="0"/>
    <b v="0"/>
    <s v="technology/wearables"/>
    <x v="2"/>
    <s v="wearables"/>
    <x v="177"/>
    <d v="2010-03-27T05:00:00"/>
  </r>
  <r>
    <s v="Centralized global approach"/>
    <n v="8600"/>
    <n v="5315"/>
    <n v="0.61802325581395345"/>
    <x v="0"/>
    <n v="136"/>
    <n v="39.080882352941174"/>
    <s v="US"/>
    <s v="USD"/>
    <n v="1507093200"/>
    <n v="1508648400"/>
    <b v="0"/>
    <b v="0"/>
    <s v="technology/web"/>
    <x v="2"/>
    <s v="web"/>
    <x v="178"/>
    <d v="2017-10-22T05:00:00"/>
  </r>
  <r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b v="0"/>
    <b v="0"/>
    <s v="theater/plays"/>
    <x v="3"/>
    <s v="plays"/>
    <x v="179"/>
    <d v="2019-07-01T05:00:00"/>
  </r>
  <r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b v="0"/>
    <b v="0"/>
    <s v="music/rock"/>
    <x v="1"/>
    <s v="rock"/>
    <x v="180"/>
    <d v="2010-09-22T05:00:00"/>
  </r>
  <r>
    <s v="Adaptive asynchronous emulation"/>
    <n v="3600"/>
    <n v="10550"/>
    <n v="2.9305555555555554"/>
    <x v="1"/>
    <n v="340"/>
    <n v="31.029411764705884"/>
    <s v="US"/>
    <s v="USD"/>
    <n v="1556859600"/>
    <n v="1556946000"/>
    <b v="0"/>
    <b v="0"/>
    <s v="theater/plays"/>
    <x v="3"/>
    <s v="plays"/>
    <x v="181"/>
    <d v="2019-05-04T05:00:00"/>
  </r>
  <r>
    <s v="Innovative actuating conglomeration"/>
    <n v="1000"/>
    <n v="718"/>
    <n v="0.71799999999999997"/>
    <x v="0"/>
    <n v="19"/>
    <n v="37.789473684210527"/>
    <s v="US"/>
    <s v="USD"/>
    <n v="1526187600"/>
    <n v="1527138000"/>
    <b v="0"/>
    <b v="0"/>
    <s v="film &amp; video/television"/>
    <x v="4"/>
    <s v="television"/>
    <x v="182"/>
    <d v="2018-05-24T05:00:00"/>
  </r>
  <r>
    <s v="Grass-roots foreground policy"/>
    <n v="88800"/>
    <n v="28358"/>
    <n v="0.31934684684684683"/>
    <x v="0"/>
    <n v="886"/>
    <n v="32.006772009029348"/>
    <s v="US"/>
    <s v="USD"/>
    <n v="1400821200"/>
    <n v="1402117200"/>
    <b v="0"/>
    <b v="0"/>
    <s v="theater/plays"/>
    <x v="3"/>
    <s v="plays"/>
    <x v="183"/>
    <d v="2014-06-07T05:00:00"/>
  </r>
  <r>
    <s v="Horizontal transitional paradigm"/>
    <n v="60200"/>
    <n v="138384"/>
    <n v="2.2987375415282392"/>
    <x v="1"/>
    <n v="1442"/>
    <n v="95.966712898751737"/>
    <s v="CA"/>
    <s v="CAD"/>
    <n v="1361599200"/>
    <n v="1364014800"/>
    <b v="0"/>
    <b v="1"/>
    <s v="film &amp; video/shorts"/>
    <x v="4"/>
    <s v="shorts"/>
    <x v="184"/>
    <d v="2013-03-23T05:00:00"/>
  </r>
  <r>
    <s v="Networked didactic info-mediaries"/>
    <n v="8200"/>
    <n v="2625"/>
    <n v="0.3201219512195122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s v="Switchable contextually-based access"/>
    <n v="191300"/>
    <n v="45004"/>
    <n v="0.23525352848928385"/>
    <x v="3"/>
    <n v="441"/>
    <n v="102.0498866213152"/>
    <s v="US"/>
    <s v="USD"/>
    <n v="1457071200"/>
    <n v="1457071200"/>
    <b v="0"/>
    <b v="0"/>
    <s v="theater/plays"/>
    <x v="3"/>
    <s v="plays"/>
    <x v="186"/>
    <d v="2016-03-04T06:00:00"/>
  </r>
  <r>
    <s v="Up-sized dynamic throughput"/>
    <n v="3700"/>
    <n v="2538"/>
    <n v="0.68594594594594593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s v="Mandatory reciprocal superstructure"/>
    <n v="8400"/>
    <n v="3188"/>
    <n v="0.37952380952380954"/>
    <x v="0"/>
    <n v="86"/>
    <n v="37.069767441860463"/>
    <s v="IT"/>
    <s v="EUR"/>
    <n v="1552366800"/>
    <n v="1552626000"/>
    <b v="0"/>
    <b v="0"/>
    <s v="theater/plays"/>
    <x v="3"/>
    <s v="plays"/>
    <x v="188"/>
    <d v="2019-03-15T05:00:00"/>
  </r>
  <r>
    <s v="Upgradable 4thgeneration productivity"/>
    <n v="42600"/>
    <n v="8517"/>
    <n v="0.19992957746478873"/>
    <x v="0"/>
    <n v="243"/>
    <n v="35.049382716049379"/>
    <s v="US"/>
    <s v="USD"/>
    <n v="1403845200"/>
    <n v="1404190800"/>
    <b v="0"/>
    <b v="0"/>
    <s v="music/rock"/>
    <x v="1"/>
    <s v="rock"/>
    <x v="189"/>
    <d v="2014-07-01T05:00:00"/>
  </r>
  <r>
    <s v="Progressive discrete hub"/>
    <n v="6600"/>
    <n v="3012"/>
    <n v="0.45636363636363636"/>
    <x v="0"/>
    <n v="65"/>
    <n v="46.338461538461537"/>
    <s v="US"/>
    <s v="USD"/>
    <n v="1523163600"/>
    <n v="1523509200"/>
    <b v="1"/>
    <b v="0"/>
    <s v="music/indie rock"/>
    <x v="1"/>
    <s v="indie rock"/>
    <x v="190"/>
    <d v="2018-04-12T05:00:00"/>
  </r>
  <r>
    <s v="Assimilated multi-tasking archive"/>
    <n v="7100"/>
    <n v="8716"/>
    <n v="1.227605633802817"/>
    <x v="1"/>
    <n v="126"/>
    <n v="69.174603174603178"/>
    <s v="US"/>
    <s v="USD"/>
    <n v="1442206800"/>
    <n v="1443589200"/>
    <b v="0"/>
    <b v="0"/>
    <s v="music/metal"/>
    <x v="1"/>
    <s v="metal"/>
    <x v="191"/>
    <d v="2015-09-30T05:00:00"/>
  </r>
  <r>
    <s v="Upgradable high-level solution"/>
    <n v="15800"/>
    <n v="57157"/>
    <n v="3.61753164556962"/>
    <x v="1"/>
    <n v="524"/>
    <n v="109.07824427480917"/>
    <s v="US"/>
    <s v="USD"/>
    <n v="1532840400"/>
    <n v="1533445200"/>
    <b v="0"/>
    <b v="0"/>
    <s v="music/electric music"/>
    <x v="1"/>
    <s v="electric music"/>
    <x v="192"/>
    <d v="2018-08-05T05:00:00"/>
  </r>
  <r>
    <s v="Organic bandwidth-monitored frame"/>
    <n v="8200"/>
    <n v="5178"/>
    <n v="0.63146341463414635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s v="Business-focused logistical framework"/>
    <n v="54700"/>
    <n v="163118"/>
    <n v="2.9820475319926874"/>
    <x v="1"/>
    <n v="1989"/>
    <n v="82.010055304172951"/>
    <s v="US"/>
    <s v="USD"/>
    <n v="1498194000"/>
    <n v="1499403600"/>
    <b v="0"/>
    <b v="0"/>
    <s v="film &amp; video/drama"/>
    <x v="4"/>
    <s v="drama"/>
    <x v="193"/>
    <d v="2017-07-07T05:00:00"/>
  </r>
  <r>
    <s v="Universal multi-state capability"/>
    <n v="63200"/>
    <n v="6041"/>
    <n v="9.5585443037974685E-2"/>
    <x v="0"/>
    <n v="168"/>
    <n v="35.958333333333336"/>
    <s v="US"/>
    <s v="USD"/>
    <n v="1281070800"/>
    <n v="1283576400"/>
    <b v="0"/>
    <b v="0"/>
    <s v="music/electric music"/>
    <x v="1"/>
    <s v="electric music"/>
    <x v="194"/>
    <d v="2010-09-04T05:00:00"/>
  </r>
  <r>
    <s v="Digitized reciprocal infrastructure"/>
    <n v="1800"/>
    <n v="968"/>
    <n v="0.5377777777777778"/>
    <x v="0"/>
    <n v="13"/>
    <n v="74.461538461538467"/>
    <s v="US"/>
    <s v="USD"/>
    <n v="1436245200"/>
    <n v="1436590800"/>
    <b v="0"/>
    <b v="0"/>
    <s v="music/rock"/>
    <x v="1"/>
    <s v="rock"/>
    <x v="195"/>
    <d v="2015-07-11T05:00:00"/>
  </r>
  <r>
    <s v="Reduced dedicated capability"/>
    <n v="100"/>
    <n v="2"/>
    <n v="0.02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s v="Cross-platform bi-directional workforce"/>
    <n v="2100"/>
    <n v="14305"/>
    <n v="6.8119047619047617"/>
    <x v="1"/>
    <n v="157"/>
    <n v="91.114649681528661"/>
    <s v="US"/>
    <s v="USD"/>
    <n v="1406264400"/>
    <n v="1407819600"/>
    <b v="0"/>
    <b v="0"/>
    <s v="technology/web"/>
    <x v="2"/>
    <s v="web"/>
    <x v="196"/>
    <d v="2014-08-12T05:00:00"/>
  </r>
  <r>
    <s v="Upgradable scalable methodology"/>
    <n v="8300"/>
    <n v="6543"/>
    <n v="0.78831325301204824"/>
    <x v="3"/>
    <n v="82"/>
    <n v="79.792682926829272"/>
    <s v="US"/>
    <s v="USD"/>
    <n v="1317531600"/>
    <n v="1317877200"/>
    <b v="0"/>
    <b v="0"/>
    <s v="food/food trucks"/>
    <x v="0"/>
    <s v="food trucks"/>
    <x v="197"/>
    <d v="2011-10-06T05:00:00"/>
  </r>
  <r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b v="0"/>
    <b v="0"/>
    <s v="theater/plays"/>
    <x v="3"/>
    <s v="plays"/>
    <x v="198"/>
    <d v="2017-01-19T06:00:00"/>
  </r>
  <r>
    <s v="Mandatory multimedia leverage"/>
    <n v="75000"/>
    <n v="2529"/>
    <n v="3.372E-2"/>
    <x v="0"/>
    <n v="40"/>
    <n v="63.225000000000001"/>
    <s v="US"/>
    <s v="USD"/>
    <n v="1301806800"/>
    <n v="1302670800"/>
    <b v="0"/>
    <b v="0"/>
    <s v="music/jazz"/>
    <x v="1"/>
    <s v="jazz"/>
    <x v="199"/>
    <d v="2011-04-13T05:00:00"/>
  </r>
  <r>
    <s v="Focused analyzing circuit"/>
    <n v="1300"/>
    <n v="5614"/>
    <n v="4.3184615384615386"/>
    <x v="1"/>
    <n v="80"/>
    <n v="70.174999999999997"/>
    <s v="US"/>
    <s v="USD"/>
    <n v="1539752400"/>
    <n v="1540789200"/>
    <b v="1"/>
    <b v="0"/>
    <s v="theater/plays"/>
    <x v="3"/>
    <s v="plays"/>
    <x v="200"/>
    <d v="2018-10-29T05:00:00"/>
  </r>
  <r>
    <s v="Fundamental grid-enabled strategy"/>
    <n v="9000"/>
    <n v="3496"/>
    <n v="0.38844444444444443"/>
    <x v="3"/>
    <n v="57"/>
    <n v="61.333333333333336"/>
    <s v="US"/>
    <s v="USD"/>
    <n v="1267250400"/>
    <n v="1268028000"/>
    <b v="0"/>
    <b v="0"/>
    <s v="publishing/fiction"/>
    <x v="5"/>
    <s v="fiction"/>
    <x v="201"/>
    <d v="2010-03-08T06:00:00"/>
  </r>
  <r>
    <s v="Digitized 5thgeneration knowledgebase"/>
    <n v="1000"/>
    <n v="4257"/>
    <n v="4.2569999999999997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s v="Mandatory multi-tasking encryption"/>
    <n v="196900"/>
    <n v="199110"/>
    <n v="1.0112239715591671"/>
    <x v="1"/>
    <n v="2053"/>
    <n v="96.984900146127615"/>
    <s v="US"/>
    <s v="USD"/>
    <n v="1510207200"/>
    <n v="1512280800"/>
    <b v="0"/>
    <b v="0"/>
    <s v="film &amp; video/documentary"/>
    <x v="4"/>
    <s v="documentary"/>
    <x v="203"/>
    <d v="2017-12-03T06:00:00"/>
  </r>
  <r>
    <s v="Distributed system-worthy application"/>
    <n v="194500"/>
    <n v="41212"/>
    <n v="0.21188688946015424"/>
    <x v="2"/>
    <n v="808"/>
    <n v="51.004950495049506"/>
    <s v="AU"/>
    <s v="AUD"/>
    <n v="1462510800"/>
    <n v="1463115600"/>
    <b v="0"/>
    <b v="0"/>
    <s v="film &amp; video/documentary"/>
    <x v="4"/>
    <s v="documentary"/>
    <x v="204"/>
    <d v="2016-05-13T05:00:00"/>
  </r>
  <r>
    <s v="Synergistic tertiary time-frame"/>
    <n v="9400"/>
    <n v="6338"/>
    <n v="0.67425531914893622"/>
    <x v="0"/>
    <n v="226"/>
    <n v="28.044247787610619"/>
    <s v="DK"/>
    <s v="DKK"/>
    <n v="1488520800"/>
    <n v="1490850000"/>
    <b v="0"/>
    <b v="0"/>
    <s v="film &amp; video/science fiction"/>
    <x v="4"/>
    <s v="science fiction"/>
    <x v="205"/>
    <d v="2017-03-30T05:00:00"/>
  </r>
  <r>
    <s v="Customer-focused impactful benchmark"/>
    <n v="104400"/>
    <n v="99100"/>
    <n v="0.9492337164750958"/>
    <x v="0"/>
    <n v="1625"/>
    <n v="60.984615384615381"/>
    <s v="US"/>
    <s v="USD"/>
    <n v="1377579600"/>
    <n v="1379653200"/>
    <b v="0"/>
    <b v="0"/>
    <s v="theater/plays"/>
    <x v="3"/>
    <s v="plays"/>
    <x v="206"/>
    <d v="2013-09-20T05:00:00"/>
  </r>
  <r>
    <s v="Profound next generation infrastructure"/>
    <n v="8100"/>
    <n v="12300"/>
    <n v="1.5185185185185186"/>
    <x v="1"/>
    <n v="168"/>
    <n v="73.214285714285708"/>
    <s v="US"/>
    <s v="USD"/>
    <n v="1576389600"/>
    <n v="1580364000"/>
    <b v="0"/>
    <b v="0"/>
    <s v="theater/plays"/>
    <x v="3"/>
    <s v="plays"/>
    <x v="207"/>
    <d v="2020-01-30T06:00:00"/>
  </r>
  <r>
    <s v="Face-to-face encompassing info-mediaries"/>
    <n v="87900"/>
    <n v="171549"/>
    <n v="1.9516382252559727"/>
    <x v="1"/>
    <n v="4289"/>
    <n v="39.997435299603637"/>
    <s v="US"/>
    <s v="USD"/>
    <n v="1289019600"/>
    <n v="1289714400"/>
    <b v="0"/>
    <b v="1"/>
    <s v="music/indie rock"/>
    <x v="1"/>
    <s v="indie rock"/>
    <x v="208"/>
    <d v="2010-11-14T06:00:00"/>
  </r>
  <r>
    <s v="Open-source fresh-thinking policy"/>
    <n v="1400"/>
    <n v="14324"/>
    <n v="10.231428571428571"/>
    <x v="1"/>
    <n v="165"/>
    <n v="86.812121212121212"/>
    <s v="US"/>
    <s v="USD"/>
    <n v="1282194000"/>
    <n v="1282712400"/>
    <b v="0"/>
    <b v="0"/>
    <s v="music/rock"/>
    <x v="1"/>
    <s v="rock"/>
    <x v="209"/>
    <d v="2010-08-25T05:00:00"/>
  </r>
  <r>
    <s v="Extended 24/7 implementation"/>
    <n v="156800"/>
    <n v="6024"/>
    <n v="3.8418367346938778E-2"/>
    <x v="0"/>
    <n v="143"/>
    <n v="42.125874125874127"/>
    <s v="US"/>
    <s v="USD"/>
    <n v="1550037600"/>
    <n v="1550210400"/>
    <b v="0"/>
    <b v="0"/>
    <s v="theater/plays"/>
    <x v="3"/>
    <s v="plays"/>
    <x v="210"/>
    <d v="2019-02-15T06:00:00"/>
  </r>
  <r>
    <s v="Organic dynamic algorithm"/>
    <n v="121700"/>
    <n v="188721"/>
    <n v="1.5507066557107643"/>
    <x v="1"/>
    <n v="1815"/>
    <n v="103.97851239669421"/>
    <s v="US"/>
    <s v="USD"/>
    <n v="1321941600"/>
    <n v="1322114400"/>
    <b v="0"/>
    <b v="0"/>
    <s v="theater/plays"/>
    <x v="3"/>
    <s v="plays"/>
    <x v="211"/>
    <d v="2011-11-24T06:00:00"/>
  </r>
  <r>
    <s v="Organic multi-tasking focus group"/>
    <n v="129400"/>
    <n v="57911"/>
    <n v="0.44753477588871715"/>
    <x v="0"/>
    <n v="934"/>
    <n v="62.003211991434689"/>
    <s v="US"/>
    <s v="USD"/>
    <n v="1556427600"/>
    <n v="1557205200"/>
    <b v="0"/>
    <b v="0"/>
    <s v="film &amp; video/science fiction"/>
    <x v="4"/>
    <s v="science fiction"/>
    <x v="212"/>
    <d v="2019-05-07T05:00:00"/>
  </r>
  <r>
    <s v="Adaptive logistical initiative"/>
    <n v="5700"/>
    <n v="12309"/>
    <n v="2.1594736842105262"/>
    <x v="1"/>
    <n v="397"/>
    <n v="31.005037783375315"/>
    <s v="GB"/>
    <s v="GBP"/>
    <n v="1320991200"/>
    <n v="1323928800"/>
    <b v="0"/>
    <b v="1"/>
    <s v="film &amp; video/shorts"/>
    <x v="4"/>
    <s v="shorts"/>
    <x v="213"/>
    <d v="2011-12-15T06:00:00"/>
  </r>
  <r>
    <s v="Stand-alone mobile customer loyalty"/>
    <n v="41700"/>
    <n v="138497"/>
    <n v="3.3212709832134291"/>
    <x v="1"/>
    <n v="1539"/>
    <n v="89.991552956465242"/>
    <s v="US"/>
    <s v="USD"/>
    <n v="1345093200"/>
    <n v="1346130000"/>
    <b v="0"/>
    <b v="0"/>
    <s v="film &amp; video/animation"/>
    <x v="4"/>
    <s v="animation"/>
    <x v="214"/>
    <d v="2012-08-28T05:00:00"/>
  </r>
  <r>
    <s v="Focused composite approach"/>
    <n v="7900"/>
    <n v="667"/>
    <n v="8.4430379746835441E-2"/>
    <x v="0"/>
    <n v="17"/>
    <n v="39.235294117647058"/>
    <s v="US"/>
    <s v="USD"/>
    <n v="1309496400"/>
    <n v="1311051600"/>
    <b v="1"/>
    <b v="0"/>
    <s v="theater/plays"/>
    <x v="3"/>
    <s v="plays"/>
    <x v="215"/>
    <d v="2011-07-19T05:00:00"/>
  </r>
  <r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b v="1"/>
    <b v="0"/>
    <s v="food/food trucks"/>
    <x v="0"/>
    <s v="food trucks"/>
    <x v="216"/>
    <d v="2012-06-23T05:00:00"/>
  </r>
  <r>
    <s v="Cross-group cohesive circuit"/>
    <n v="4800"/>
    <n v="6623"/>
    <n v="1.3797916666666667"/>
    <x v="1"/>
    <n v="138"/>
    <n v="47.992753623188406"/>
    <s v="US"/>
    <s v="USD"/>
    <n v="1412226000"/>
    <n v="1412312400"/>
    <b v="0"/>
    <b v="0"/>
    <s v="photography/photography books"/>
    <x v="7"/>
    <s v="photography books"/>
    <x v="217"/>
    <d v="2014-10-03T05:00:00"/>
  </r>
  <r>
    <s v="Synergistic explicit capability"/>
    <n v="87300"/>
    <n v="81897"/>
    <n v="0.93810996563573879"/>
    <x v="0"/>
    <n v="931"/>
    <n v="87.966702470461868"/>
    <s v="US"/>
    <s v="USD"/>
    <n v="1458104400"/>
    <n v="1459314000"/>
    <b v="0"/>
    <b v="0"/>
    <s v="theater/plays"/>
    <x v="3"/>
    <s v="plays"/>
    <x v="218"/>
    <d v="2016-03-30T05:00:00"/>
  </r>
  <r>
    <s v="Diverse analyzing definition"/>
    <n v="46300"/>
    <n v="186885"/>
    <n v="4.0363930885529156"/>
    <x v="1"/>
    <n v="3594"/>
    <n v="51.999165275459099"/>
    <s v="US"/>
    <s v="USD"/>
    <n v="1411534800"/>
    <n v="1415426400"/>
    <b v="0"/>
    <b v="0"/>
    <s v="film &amp; video/science fiction"/>
    <x v="4"/>
    <s v="science fiction"/>
    <x v="219"/>
    <d v="2014-11-08T06:00:00"/>
  </r>
  <r>
    <s v="Enterprise-wide reciprocal success"/>
    <n v="67800"/>
    <n v="176398"/>
    <n v="2.6017404129793511"/>
    <x v="1"/>
    <n v="5880"/>
    <n v="29.999659863945578"/>
    <s v="US"/>
    <s v="USD"/>
    <n v="1399093200"/>
    <n v="1399093200"/>
    <b v="1"/>
    <b v="0"/>
    <s v="music/rock"/>
    <x v="1"/>
    <s v="rock"/>
    <x v="220"/>
    <d v="2014-05-03T05:00:00"/>
  </r>
  <r>
    <s v="Progressive neutral middleware"/>
    <n v="3000"/>
    <n v="10999"/>
    <n v="3.6663333333333332"/>
    <x v="1"/>
    <n v="112"/>
    <n v="98.205357142857139"/>
    <s v="US"/>
    <s v="USD"/>
    <n v="1270702800"/>
    <n v="1273899600"/>
    <b v="0"/>
    <b v="0"/>
    <s v="photography/photography books"/>
    <x v="7"/>
    <s v="photography books"/>
    <x v="221"/>
    <d v="2010-05-15T05:00:00"/>
  </r>
  <r>
    <s v="Intuitive exuding process improvement"/>
    <n v="60900"/>
    <n v="102751"/>
    <n v="1.687208538587849"/>
    <x v="1"/>
    <n v="943"/>
    <n v="108.96182396606575"/>
    <s v="US"/>
    <s v="USD"/>
    <n v="1431666000"/>
    <n v="1432184400"/>
    <b v="0"/>
    <b v="0"/>
    <s v="games/mobile games"/>
    <x v="6"/>
    <s v="mobile games"/>
    <x v="222"/>
    <d v="2015-05-21T05:00:00"/>
  </r>
  <r>
    <s v="Exclusive real-time protocol"/>
    <n v="137900"/>
    <n v="165352"/>
    <n v="1.1990717911530093"/>
    <x v="1"/>
    <n v="2468"/>
    <n v="66.998379254457049"/>
    <s v="US"/>
    <s v="USD"/>
    <n v="1472619600"/>
    <n v="1474779600"/>
    <b v="0"/>
    <b v="0"/>
    <s v="film &amp; video/animation"/>
    <x v="4"/>
    <s v="animation"/>
    <x v="172"/>
    <d v="2016-09-25T05:00:00"/>
  </r>
  <r>
    <s v="Extended encompassing application"/>
    <n v="85600"/>
    <n v="165798"/>
    <n v="1.936892523364486"/>
    <x v="1"/>
    <n v="2551"/>
    <n v="64.99333594668758"/>
    <s v="US"/>
    <s v="USD"/>
    <n v="1496293200"/>
    <n v="1500440400"/>
    <b v="0"/>
    <b v="1"/>
    <s v="games/mobile games"/>
    <x v="6"/>
    <s v="mobile games"/>
    <x v="223"/>
    <d v="2017-07-19T05:00:00"/>
  </r>
  <r>
    <s v="Progressive value-added ability"/>
    <n v="2400"/>
    <n v="10084"/>
    <n v="4.2016666666666671"/>
    <x v="1"/>
    <n v="101"/>
    <n v="99.841584158415841"/>
    <s v="US"/>
    <s v="USD"/>
    <n v="1575612000"/>
    <n v="1575612000"/>
    <b v="0"/>
    <b v="0"/>
    <s v="games/video games"/>
    <x v="6"/>
    <s v="video games"/>
    <x v="224"/>
    <d v="2019-12-06T06:00:00"/>
  </r>
  <r>
    <s v="Cross-platform uniform hardware"/>
    <n v="7200"/>
    <n v="5523"/>
    <n v="0.76708333333333334"/>
    <x v="3"/>
    <n v="67"/>
    <n v="82.432835820895519"/>
    <s v="US"/>
    <s v="USD"/>
    <n v="1369112400"/>
    <n v="1374123600"/>
    <b v="0"/>
    <b v="0"/>
    <s v="theater/plays"/>
    <x v="3"/>
    <s v="plays"/>
    <x v="225"/>
    <d v="2013-07-18T05:00:00"/>
  </r>
  <r>
    <s v="Progressive secondary portal"/>
    <n v="3400"/>
    <n v="5823"/>
    <n v="1.7126470588235294"/>
    <x v="1"/>
    <n v="92"/>
    <n v="63.293478260869563"/>
    <s v="US"/>
    <s v="USD"/>
    <n v="1469422800"/>
    <n v="1469509200"/>
    <b v="0"/>
    <b v="0"/>
    <s v="theater/plays"/>
    <x v="3"/>
    <s v="plays"/>
    <x v="226"/>
    <d v="2016-07-26T05:00:00"/>
  </r>
  <r>
    <s v="Multi-lateral national adapter"/>
    <n v="3800"/>
    <n v="6000"/>
    <n v="1.5789473684210527"/>
    <x v="1"/>
    <n v="62"/>
    <n v="96.774193548387103"/>
    <s v="US"/>
    <s v="USD"/>
    <n v="1307854800"/>
    <n v="1309237200"/>
    <b v="0"/>
    <b v="0"/>
    <s v="film &amp; video/animation"/>
    <x v="4"/>
    <s v="animation"/>
    <x v="227"/>
    <d v="2011-06-28T05:00:00"/>
  </r>
  <r>
    <s v="Enterprise-wide motivating matrices"/>
    <n v="7500"/>
    <n v="8181"/>
    <n v="1.0908"/>
    <x v="1"/>
    <n v="149"/>
    <n v="54.906040268456373"/>
    <s v="IT"/>
    <s v="EUR"/>
    <n v="1503378000"/>
    <n v="1503982800"/>
    <b v="0"/>
    <b v="1"/>
    <s v="games/video games"/>
    <x v="6"/>
    <s v="video games"/>
    <x v="228"/>
    <d v="2017-08-29T05:00:00"/>
  </r>
  <r>
    <s v="Polarized upward-trending Local Area Network"/>
    <n v="8600"/>
    <n v="3589"/>
    <n v="0.41732558139534881"/>
    <x v="0"/>
    <n v="92"/>
    <n v="39.010869565217391"/>
    <s v="US"/>
    <s v="USD"/>
    <n v="1486965600"/>
    <n v="1487397600"/>
    <b v="0"/>
    <b v="0"/>
    <s v="film &amp; video/animation"/>
    <x v="4"/>
    <s v="animation"/>
    <x v="229"/>
    <d v="2017-02-18T06:00:00"/>
  </r>
  <r>
    <s v="Object-based directional function"/>
    <n v="39500"/>
    <n v="4323"/>
    <n v="0.10944303797468355"/>
    <x v="0"/>
    <n v="57"/>
    <n v="75.84210526315789"/>
    <s v="AU"/>
    <s v="AUD"/>
    <n v="1561438800"/>
    <n v="1562043600"/>
    <b v="0"/>
    <b v="1"/>
    <s v="music/rock"/>
    <x v="1"/>
    <s v="rock"/>
    <x v="230"/>
    <d v="2019-07-02T05:00:00"/>
  </r>
  <r>
    <s v="Re-contextualized tangible open architecture"/>
    <n v="9300"/>
    <n v="14822"/>
    <n v="1.593763440860215"/>
    <x v="1"/>
    <n v="329"/>
    <n v="45.051671732522799"/>
    <s v="US"/>
    <s v="USD"/>
    <n v="1398402000"/>
    <n v="1398574800"/>
    <b v="0"/>
    <b v="0"/>
    <s v="film &amp; video/animation"/>
    <x v="4"/>
    <s v="animation"/>
    <x v="231"/>
    <d v="2014-04-27T05:00:00"/>
  </r>
  <r>
    <s v="Distributed systemic adapter"/>
    <n v="2400"/>
    <n v="10138"/>
    <n v="4.2241666666666671"/>
    <x v="1"/>
    <n v="97"/>
    <n v="104.51546391752578"/>
    <s v="DK"/>
    <s v="DKK"/>
    <n v="1513231200"/>
    <n v="1515391200"/>
    <b v="0"/>
    <b v="1"/>
    <s v="theater/plays"/>
    <x v="3"/>
    <s v="plays"/>
    <x v="232"/>
    <d v="2018-01-08T06:00:00"/>
  </r>
  <r>
    <s v="Networked web-enabled instruction set"/>
    <n v="3200"/>
    <n v="3127"/>
    <n v="0.97718749999999999"/>
    <x v="0"/>
    <n v="41"/>
    <n v="76.268292682926827"/>
    <s v="US"/>
    <s v="USD"/>
    <n v="1440824400"/>
    <n v="1441170000"/>
    <b v="0"/>
    <b v="0"/>
    <s v="technology/wearables"/>
    <x v="2"/>
    <s v="wearables"/>
    <x v="233"/>
    <d v="2015-09-02T05:00:00"/>
  </r>
  <r>
    <s v="Vision-oriented dynamic service-desk"/>
    <n v="29400"/>
    <n v="123124"/>
    <n v="4.1878911564625847"/>
    <x v="1"/>
    <n v="1784"/>
    <n v="69.015695067264573"/>
    <s v="US"/>
    <s v="USD"/>
    <n v="1281070800"/>
    <n v="1281157200"/>
    <b v="0"/>
    <b v="0"/>
    <s v="theater/plays"/>
    <x v="3"/>
    <s v="plays"/>
    <x v="194"/>
    <d v="2010-08-07T05:00:00"/>
  </r>
  <r>
    <s v="Vision-oriented actuating open system"/>
    <n v="168500"/>
    <n v="171729"/>
    <n v="1.0191632047477746"/>
    <x v="1"/>
    <n v="1684"/>
    <n v="101.97684085510689"/>
    <s v="AU"/>
    <s v="AUD"/>
    <n v="1397365200"/>
    <n v="1398229200"/>
    <b v="0"/>
    <b v="1"/>
    <s v="publishing/nonfiction"/>
    <x v="5"/>
    <s v="nonfiction"/>
    <x v="234"/>
    <d v="2014-04-23T05:00:00"/>
  </r>
  <r>
    <s v="Sharable scalable core"/>
    <n v="8400"/>
    <n v="10729"/>
    <n v="1.2772619047619047"/>
    <x v="1"/>
    <n v="250"/>
    <n v="42.915999999999997"/>
    <s v="US"/>
    <s v="USD"/>
    <n v="1494392400"/>
    <n v="1495256400"/>
    <b v="0"/>
    <b v="1"/>
    <s v="music/rock"/>
    <x v="1"/>
    <s v="rock"/>
    <x v="235"/>
    <d v="2017-05-20T05:00:00"/>
  </r>
  <r>
    <s v="Customer-focused attitude-oriented function"/>
    <n v="2300"/>
    <n v="10240"/>
    <n v="4.4521739130434783"/>
    <x v="1"/>
    <n v="238"/>
    <n v="43.025210084033617"/>
    <s v="US"/>
    <s v="USD"/>
    <n v="1520143200"/>
    <n v="1520402400"/>
    <b v="0"/>
    <b v="0"/>
    <s v="theater/plays"/>
    <x v="3"/>
    <s v="plays"/>
    <x v="236"/>
    <d v="2018-03-07T06:00:00"/>
  </r>
  <r>
    <s v="Reverse-engineered system-worthy extranet"/>
    <n v="700"/>
    <n v="3988"/>
    <n v="5.6971428571428575"/>
    <x v="1"/>
    <n v="53"/>
    <n v="75.245283018867923"/>
    <s v="US"/>
    <s v="USD"/>
    <n v="1405314000"/>
    <n v="1409806800"/>
    <b v="0"/>
    <b v="0"/>
    <s v="theater/plays"/>
    <x v="3"/>
    <s v="plays"/>
    <x v="237"/>
    <d v="2014-09-04T05:00:00"/>
  </r>
  <r>
    <s v="Re-engineered systematic monitoring"/>
    <n v="2900"/>
    <n v="14771"/>
    <n v="5.0934482758620687"/>
    <x v="1"/>
    <n v="214"/>
    <n v="69.023364485981304"/>
    <s v="US"/>
    <s v="USD"/>
    <n v="1396846800"/>
    <n v="1396933200"/>
    <b v="0"/>
    <b v="0"/>
    <s v="theater/plays"/>
    <x v="3"/>
    <s v="plays"/>
    <x v="238"/>
    <d v="2014-04-08T05:00:00"/>
  </r>
  <r>
    <s v="Seamless value-added standardization"/>
    <n v="4500"/>
    <n v="14649"/>
    <n v="3.2553333333333332"/>
    <x v="1"/>
    <n v="222"/>
    <n v="65.986486486486484"/>
    <s v="US"/>
    <s v="USD"/>
    <n v="1375678800"/>
    <n v="1376024400"/>
    <b v="0"/>
    <b v="0"/>
    <s v="technology/web"/>
    <x v="2"/>
    <s v="web"/>
    <x v="239"/>
    <d v="2013-08-09T05:00:00"/>
  </r>
  <r>
    <s v="Triple-buffered fresh-thinking frame"/>
    <n v="19800"/>
    <n v="184658"/>
    <n v="9.3261616161616168"/>
    <x v="1"/>
    <n v="1884"/>
    <n v="98.013800424628457"/>
    <s v="US"/>
    <s v="USD"/>
    <n v="1482386400"/>
    <n v="1483682400"/>
    <b v="0"/>
    <b v="1"/>
    <s v="publishing/fiction"/>
    <x v="5"/>
    <s v="fiction"/>
    <x v="240"/>
    <d v="2017-01-06T06:00:00"/>
  </r>
  <r>
    <s v="Streamlined holistic knowledgebase"/>
    <n v="6200"/>
    <n v="13103"/>
    <n v="2.1133870967741935"/>
    <x v="1"/>
    <n v="218"/>
    <n v="60.105504587155963"/>
    <s v="AU"/>
    <s v="AUD"/>
    <n v="1420005600"/>
    <n v="1420437600"/>
    <b v="0"/>
    <b v="0"/>
    <s v="games/mobile games"/>
    <x v="6"/>
    <s v="mobile games"/>
    <x v="241"/>
    <d v="2015-01-05T06:00:00"/>
  </r>
  <r>
    <s v="Up-sized intermediate website"/>
    <n v="61500"/>
    <n v="168095"/>
    <n v="2.7332520325203253"/>
    <x v="1"/>
    <n v="6465"/>
    <n v="26.000773395204948"/>
    <s v="US"/>
    <s v="USD"/>
    <n v="1420178400"/>
    <n v="1420783200"/>
    <b v="0"/>
    <b v="0"/>
    <s v="publishing/translations"/>
    <x v="5"/>
    <s v="translations"/>
    <x v="242"/>
    <d v="2015-01-09T06:00:00"/>
  </r>
  <r>
    <s v="Future-proofed directional synergy"/>
    <n v="100"/>
    <n v="3"/>
    <n v="0.03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s v="Enhanced user-facing function"/>
    <n v="7100"/>
    <n v="3840"/>
    <n v="0.54084507042253516"/>
    <x v="0"/>
    <n v="101"/>
    <n v="38.019801980198018"/>
    <s v="US"/>
    <s v="USD"/>
    <n v="1355032800"/>
    <n v="1355205600"/>
    <b v="0"/>
    <b v="0"/>
    <s v="theater/plays"/>
    <x v="3"/>
    <s v="plays"/>
    <x v="243"/>
    <d v="2012-12-11T06:00:00"/>
  </r>
  <r>
    <s v="Operative bandwidth-monitored interface"/>
    <n v="1000"/>
    <n v="6263"/>
    <n v="6.2629999999999999"/>
    <x v="1"/>
    <n v="59"/>
    <n v="106.15254237288136"/>
    <s v="US"/>
    <s v="USD"/>
    <n v="1382677200"/>
    <n v="1383109200"/>
    <b v="0"/>
    <b v="0"/>
    <s v="theater/plays"/>
    <x v="3"/>
    <s v="plays"/>
    <x v="244"/>
    <d v="2013-10-30T05:00:00"/>
  </r>
  <r>
    <s v="Upgradable multi-state instruction set"/>
    <n v="121500"/>
    <n v="108161"/>
    <n v="0.8902139917695473"/>
    <x v="0"/>
    <n v="1335"/>
    <n v="81.019475655430711"/>
    <s v="CA"/>
    <s v="CAD"/>
    <n v="1302238800"/>
    <n v="1303275600"/>
    <b v="0"/>
    <b v="0"/>
    <s v="film &amp; video/drama"/>
    <x v="4"/>
    <s v="drama"/>
    <x v="245"/>
    <d v="2011-04-20T05:00:00"/>
  </r>
  <r>
    <s v="De-engineered static Local Area Network"/>
    <n v="4600"/>
    <n v="8505"/>
    <n v="1.8489130434782608"/>
    <x v="1"/>
    <n v="88"/>
    <n v="96.647727272727266"/>
    <s v="US"/>
    <s v="USD"/>
    <n v="1487656800"/>
    <n v="1487829600"/>
    <b v="0"/>
    <b v="0"/>
    <s v="publishing/nonfiction"/>
    <x v="5"/>
    <s v="nonfiction"/>
    <x v="246"/>
    <d v="2017-02-23T06:00:00"/>
  </r>
  <r>
    <s v="Upgradable grid-enabled superstructure"/>
    <n v="80500"/>
    <n v="96735"/>
    <n v="1.2016770186335404"/>
    <x v="1"/>
    <n v="1697"/>
    <n v="57.003535651149086"/>
    <s v="US"/>
    <s v="USD"/>
    <n v="1297836000"/>
    <n v="1298268000"/>
    <b v="0"/>
    <b v="1"/>
    <s v="music/rock"/>
    <x v="1"/>
    <s v="rock"/>
    <x v="247"/>
    <d v="2011-02-21T06:00:00"/>
  </r>
  <r>
    <s v="Optimized actuating toolset"/>
    <n v="4100"/>
    <n v="959"/>
    <n v="0.23390243902439026"/>
    <x v="0"/>
    <n v="15"/>
    <n v="63.93333333333333"/>
    <s v="GB"/>
    <s v="GBP"/>
    <n v="1453615200"/>
    <n v="1456812000"/>
    <b v="0"/>
    <b v="0"/>
    <s v="music/rock"/>
    <x v="1"/>
    <s v="rock"/>
    <x v="248"/>
    <d v="2016-03-01T06:00:00"/>
  </r>
  <r>
    <s v="Decentralized exuding strategy"/>
    <n v="5700"/>
    <n v="8322"/>
    <n v="1.46"/>
    <x v="1"/>
    <n v="92"/>
    <n v="90.456521739130437"/>
    <s v="US"/>
    <s v="USD"/>
    <n v="1362463200"/>
    <n v="1363669200"/>
    <b v="0"/>
    <b v="0"/>
    <s v="theater/plays"/>
    <x v="3"/>
    <s v="plays"/>
    <x v="249"/>
    <d v="2013-03-19T05:00:00"/>
  </r>
  <r>
    <s v="Assimilated coherent hardware"/>
    <n v="5000"/>
    <n v="13424"/>
    <n v="2.6848000000000001"/>
    <x v="1"/>
    <n v="186"/>
    <n v="72.172043010752688"/>
    <s v="US"/>
    <s v="USD"/>
    <n v="1481176800"/>
    <n v="1482904800"/>
    <b v="0"/>
    <b v="1"/>
    <s v="theater/plays"/>
    <x v="3"/>
    <s v="plays"/>
    <x v="250"/>
    <d v="2016-12-28T06:00:00"/>
  </r>
  <r>
    <s v="Multi-channeled responsive implementation"/>
    <n v="1800"/>
    <n v="10755"/>
    <n v="5.9749999999999996"/>
    <x v="1"/>
    <n v="138"/>
    <n v="77.934782608695656"/>
    <s v="US"/>
    <s v="USD"/>
    <n v="1354946400"/>
    <n v="1356588000"/>
    <b v="1"/>
    <b v="0"/>
    <s v="photography/photography books"/>
    <x v="7"/>
    <s v="photography books"/>
    <x v="251"/>
    <d v="2012-12-27T06:00:00"/>
  </r>
  <r>
    <s v="Centralized modular initiative"/>
    <n v="6300"/>
    <n v="9935"/>
    <n v="1.5769841269841269"/>
    <x v="1"/>
    <n v="261"/>
    <n v="38.065134099616856"/>
    <s v="US"/>
    <s v="USD"/>
    <n v="1348808400"/>
    <n v="1349845200"/>
    <b v="0"/>
    <b v="0"/>
    <s v="music/rock"/>
    <x v="1"/>
    <s v="rock"/>
    <x v="136"/>
    <d v="2012-10-10T05:00:00"/>
  </r>
  <r>
    <s v="Reverse-engineered cohesive migration"/>
    <n v="84300"/>
    <n v="26303"/>
    <n v="0.31201660735468567"/>
    <x v="0"/>
    <n v="454"/>
    <n v="57.936123348017624"/>
    <s v="US"/>
    <s v="USD"/>
    <n v="1282712400"/>
    <n v="1283058000"/>
    <b v="0"/>
    <b v="1"/>
    <s v="music/rock"/>
    <x v="1"/>
    <s v="rock"/>
    <x v="252"/>
    <d v="2010-08-29T05:00:00"/>
  </r>
  <r>
    <s v="Compatible multimedia hub"/>
    <n v="1700"/>
    <n v="5328"/>
    <n v="3.1341176470588237"/>
    <x v="1"/>
    <n v="107"/>
    <n v="49.794392523364486"/>
    <s v="US"/>
    <s v="USD"/>
    <n v="1301979600"/>
    <n v="1304226000"/>
    <b v="0"/>
    <b v="1"/>
    <s v="music/indie rock"/>
    <x v="1"/>
    <s v="indie rock"/>
    <x v="253"/>
    <d v="2011-05-01T05:00:00"/>
  </r>
  <r>
    <s v="Organic eco-centric success"/>
    <n v="2900"/>
    <n v="10756"/>
    <n v="3.7089655172413791"/>
    <x v="1"/>
    <n v="199"/>
    <n v="54.050251256281406"/>
    <s v="US"/>
    <s v="USD"/>
    <n v="1263016800"/>
    <n v="1263016800"/>
    <b v="0"/>
    <b v="0"/>
    <s v="photography/photography books"/>
    <x v="7"/>
    <s v="photography books"/>
    <x v="254"/>
    <d v="2010-01-09T06:00:00"/>
  </r>
  <r>
    <s v="Virtual reciprocal policy"/>
    <n v="45600"/>
    <n v="165375"/>
    <n v="3.6266447368421053"/>
    <x v="1"/>
    <n v="5512"/>
    <n v="30.002721335268504"/>
    <s v="US"/>
    <s v="USD"/>
    <n v="1360648800"/>
    <n v="1362031200"/>
    <b v="0"/>
    <b v="0"/>
    <s v="theater/plays"/>
    <x v="3"/>
    <s v="plays"/>
    <x v="255"/>
    <d v="2013-02-28T06:00:00"/>
  </r>
  <r>
    <s v="Persevering interactive emulation"/>
    <n v="4900"/>
    <n v="6031"/>
    <n v="1.2308163265306122"/>
    <x v="1"/>
    <n v="86"/>
    <n v="70.127906976744185"/>
    <s v="US"/>
    <s v="USD"/>
    <n v="1451800800"/>
    <n v="1455602400"/>
    <b v="0"/>
    <b v="0"/>
    <s v="theater/plays"/>
    <x v="3"/>
    <s v="plays"/>
    <x v="256"/>
    <d v="2016-02-16T06:00:00"/>
  </r>
  <r>
    <s v="Proactive responsive emulation"/>
    <n v="111900"/>
    <n v="85902"/>
    <n v="0.76766756032171579"/>
    <x v="0"/>
    <n v="3182"/>
    <n v="26.996228786926462"/>
    <s v="IT"/>
    <s v="EUR"/>
    <n v="1415340000"/>
    <n v="1418191200"/>
    <b v="0"/>
    <b v="1"/>
    <s v="music/jazz"/>
    <x v="1"/>
    <s v="jazz"/>
    <x v="257"/>
    <d v="2014-12-10T06:00:00"/>
  </r>
  <r>
    <s v="Extended eco-centric function"/>
    <n v="61600"/>
    <n v="143910"/>
    <n v="2.3362012987012988"/>
    <x v="1"/>
    <n v="2768"/>
    <n v="51.990606936416185"/>
    <s v="AU"/>
    <s v="AUD"/>
    <n v="1351054800"/>
    <n v="1352440800"/>
    <b v="0"/>
    <b v="0"/>
    <s v="theater/plays"/>
    <x v="3"/>
    <s v="plays"/>
    <x v="258"/>
    <d v="2012-11-09T06:00:00"/>
  </r>
  <r>
    <s v="Networked optimal productivity"/>
    <n v="1500"/>
    <n v="2708"/>
    <n v="1.8053333333333332"/>
    <x v="1"/>
    <n v="48"/>
    <n v="56.416666666666664"/>
    <s v="US"/>
    <s v="USD"/>
    <n v="1349326800"/>
    <n v="1353304800"/>
    <b v="0"/>
    <b v="0"/>
    <s v="film &amp; video/documentary"/>
    <x v="4"/>
    <s v="documentary"/>
    <x v="259"/>
    <d v="2012-11-19T06:00:00"/>
  </r>
  <r>
    <s v="Persistent attitude-oriented approach"/>
    <n v="3500"/>
    <n v="8842"/>
    <n v="2.5262857142857142"/>
    <x v="1"/>
    <n v="87"/>
    <n v="101.63218390804597"/>
    <s v="US"/>
    <s v="USD"/>
    <n v="1548914400"/>
    <n v="1550728800"/>
    <b v="0"/>
    <b v="0"/>
    <s v="film &amp; video/television"/>
    <x v="4"/>
    <s v="television"/>
    <x v="260"/>
    <d v="2019-02-21T06:00:00"/>
  </r>
  <r>
    <s v="Triple-buffered 4thgeneration toolset"/>
    <n v="173900"/>
    <n v="47260"/>
    <n v="0.27176538240368026"/>
    <x v="3"/>
    <n v="1890"/>
    <n v="25.005291005291006"/>
    <s v="US"/>
    <s v="USD"/>
    <n v="1291269600"/>
    <n v="1291442400"/>
    <b v="0"/>
    <b v="0"/>
    <s v="games/video games"/>
    <x v="6"/>
    <s v="video games"/>
    <x v="261"/>
    <d v="2010-12-04T06:00:00"/>
  </r>
  <r>
    <s v="Progressive zero administration leverage"/>
    <n v="153700"/>
    <n v="1953"/>
    <n v="1.2706571242680547E-2"/>
    <x v="2"/>
    <n v="61"/>
    <n v="32.016393442622949"/>
    <s v="US"/>
    <s v="USD"/>
    <n v="1449468000"/>
    <n v="1452146400"/>
    <b v="0"/>
    <b v="0"/>
    <s v="photography/photography books"/>
    <x v="7"/>
    <s v="photography books"/>
    <x v="262"/>
    <d v="2016-01-07T06:00:00"/>
  </r>
  <r>
    <s v="Networked radical neural-net"/>
    <n v="51100"/>
    <n v="155349"/>
    <n v="3.0400978473581213"/>
    <x v="1"/>
    <n v="1894"/>
    <n v="82.021647307286173"/>
    <s v="US"/>
    <s v="USD"/>
    <n v="1562734800"/>
    <n v="1564894800"/>
    <b v="0"/>
    <b v="1"/>
    <s v="theater/plays"/>
    <x v="3"/>
    <s v="plays"/>
    <x v="263"/>
    <d v="2019-08-04T05:00:00"/>
  </r>
  <r>
    <s v="Re-engineered heuristic forecast"/>
    <n v="7800"/>
    <n v="10704"/>
    <n v="1.3723076923076922"/>
    <x v="1"/>
    <n v="282"/>
    <n v="37.957446808510639"/>
    <s v="CA"/>
    <s v="CAD"/>
    <n v="1505624400"/>
    <n v="1505883600"/>
    <b v="0"/>
    <b v="0"/>
    <s v="theater/plays"/>
    <x v="3"/>
    <s v="plays"/>
    <x v="264"/>
    <d v="2017-09-20T05:00:00"/>
  </r>
  <r>
    <s v="Fully-configurable background algorithm"/>
    <n v="2400"/>
    <n v="773"/>
    <n v="0.32208333333333333"/>
    <x v="0"/>
    <n v="15"/>
    <n v="51.533333333333331"/>
    <s v="US"/>
    <s v="USD"/>
    <n v="1509948000"/>
    <n v="1510380000"/>
    <b v="0"/>
    <b v="0"/>
    <s v="theater/plays"/>
    <x v="3"/>
    <s v="plays"/>
    <x v="265"/>
    <d v="2017-11-11T06:00:00"/>
  </r>
  <r>
    <s v="Stand-alone discrete Graphical User Interface"/>
    <n v="3900"/>
    <n v="9419"/>
    <n v="2.4151282051282053"/>
    <x v="1"/>
    <n v="116"/>
    <n v="81.198275862068968"/>
    <s v="US"/>
    <s v="USD"/>
    <n v="1554526800"/>
    <n v="1555218000"/>
    <b v="0"/>
    <b v="0"/>
    <s v="publishing/translations"/>
    <x v="5"/>
    <s v="translations"/>
    <x v="266"/>
    <d v="2019-04-14T05:00:00"/>
  </r>
  <r>
    <s v="Front-line foreground project"/>
    <n v="5500"/>
    <n v="5324"/>
    <n v="0.96799999999999997"/>
    <x v="0"/>
    <n v="133"/>
    <n v="40.030075187969928"/>
    <s v="US"/>
    <s v="USD"/>
    <n v="1334811600"/>
    <n v="1335243600"/>
    <b v="0"/>
    <b v="1"/>
    <s v="games/video games"/>
    <x v="6"/>
    <s v="video games"/>
    <x v="267"/>
    <d v="2012-04-24T05:00:00"/>
  </r>
  <r>
    <s v="Persevering system-worthy info-mediaries"/>
    <n v="700"/>
    <n v="7465"/>
    <n v="10.664285714285715"/>
    <x v="1"/>
    <n v="83"/>
    <n v="89.939759036144579"/>
    <s v="US"/>
    <s v="USD"/>
    <n v="1279515600"/>
    <n v="1279688400"/>
    <b v="0"/>
    <b v="0"/>
    <s v="theater/plays"/>
    <x v="3"/>
    <s v="plays"/>
    <x v="268"/>
    <d v="2010-07-21T05:00:00"/>
  </r>
  <r>
    <s v="Distributed multi-tasking strategy"/>
    <n v="2700"/>
    <n v="8799"/>
    <n v="3.2588888888888889"/>
    <x v="1"/>
    <n v="91"/>
    <n v="96.692307692307693"/>
    <s v="US"/>
    <s v="USD"/>
    <n v="1353909600"/>
    <n v="1356069600"/>
    <b v="0"/>
    <b v="0"/>
    <s v="technology/web"/>
    <x v="2"/>
    <s v="web"/>
    <x v="269"/>
    <d v="2012-12-21T06:00:00"/>
  </r>
  <r>
    <s v="Vision-oriented methodical application"/>
    <n v="8000"/>
    <n v="13656"/>
    <n v="1.7070000000000001"/>
    <x v="1"/>
    <n v="546"/>
    <n v="25.010989010989011"/>
    <s v="US"/>
    <s v="USD"/>
    <n v="1535950800"/>
    <n v="1536210000"/>
    <b v="0"/>
    <b v="0"/>
    <s v="theater/plays"/>
    <x v="3"/>
    <s v="plays"/>
    <x v="270"/>
    <d v="2018-09-06T05:00:00"/>
  </r>
  <r>
    <s v="Function-based high-level infrastructure"/>
    <n v="2500"/>
    <n v="14536"/>
    <n v="5.8144"/>
    <x v="1"/>
    <n v="393"/>
    <n v="36.987277353689571"/>
    <s v="US"/>
    <s v="USD"/>
    <n v="1511244000"/>
    <n v="1511762400"/>
    <b v="0"/>
    <b v="0"/>
    <s v="film &amp; video/animation"/>
    <x v="4"/>
    <s v="animation"/>
    <x v="271"/>
    <d v="2017-11-27T06:00:00"/>
  </r>
  <r>
    <s v="Profound object-oriented paradigm"/>
    <n v="164500"/>
    <n v="150552"/>
    <n v="0.91520972644376897"/>
    <x v="0"/>
    <n v="2062"/>
    <n v="73.012609117361791"/>
    <s v="US"/>
    <s v="USD"/>
    <n v="1331445600"/>
    <n v="1333256400"/>
    <b v="0"/>
    <b v="1"/>
    <s v="theater/plays"/>
    <x v="3"/>
    <s v="plays"/>
    <x v="272"/>
    <d v="2012-04-01T05:00:00"/>
  </r>
  <r>
    <s v="Virtual contextually-based circuit"/>
    <n v="8400"/>
    <n v="9076"/>
    <n v="1.0804761904761904"/>
    <x v="1"/>
    <n v="133"/>
    <n v="68.240601503759393"/>
    <s v="US"/>
    <s v="USD"/>
    <n v="1480226400"/>
    <n v="1480744800"/>
    <b v="0"/>
    <b v="1"/>
    <s v="film &amp; video/television"/>
    <x v="4"/>
    <s v="television"/>
    <x v="73"/>
    <d v="2016-12-03T06:00:00"/>
  </r>
  <r>
    <s v="Business-focused dynamic instruction set"/>
    <n v="8100"/>
    <n v="1517"/>
    <n v="0.18728395061728395"/>
    <x v="0"/>
    <n v="29"/>
    <n v="52.310344827586206"/>
    <s v="DK"/>
    <s v="DKK"/>
    <n v="1464584400"/>
    <n v="1465016400"/>
    <b v="0"/>
    <b v="0"/>
    <s v="music/rock"/>
    <x v="1"/>
    <s v="rock"/>
    <x v="273"/>
    <d v="2016-06-04T05:00:00"/>
  </r>
  <r>
    <s v="Ameliorated fresh-thinking protocol"/>
    <n v="9800"/>
    <n v="8153"/>
    <n v="0.83193877551020412"/>
    <x v="0"/>
    <n v="132"/>
    <n v="61.765151515151516"/>
    <s v="US"/>
    <s v="USD"/>
    <n v="1335848400"/>
    <n v="1336280400"/>
    <b v="0"/>
    <b v="0"/>
    <s v="technology/web"/>
    <x v="2"/>
    <s v="web"/>
    <x v="274"/>
    <d v="2012-05-06T05:00:00"/>
  </r>
  <r>
    <s v="Front-line optimizing emulation"/>
    <n v="900"/>
    <n v="6357"/>
    <n v="7.0633333333333335"/>
    <x v="1"/>
    <n v="254"/>
    <n v="25.027559055118111"/>
    <s v="US"/>
    <s v="USD"/>
    <n v="1473483600"/>
    <n v="1476766800"/>
    <b v="0"/>
    <b v="0"/>
    <s v="theater/plays"/>
    <x v="3"/>
    <s v="plays"/>
    <x v="275"/>
    <d v="2016-10-18T05:00:00"/>
  </r>
  <r>
    <s v="Devolved uniform complexity"/>
    <n v="112100"/>
    <n v="19557"/>
    <n v="0.17446030330062445"/>
    <x v="3"/>
    <n v="184"/>
    <n v="106.28804347826087"/>
    <s v="US"/>
    <s v="USD"/>
    <n v="1479880800"/>
    <n v="1480485600"/>
    <b v="0"/>
    <b v="0"/>
    <s v="theater/plays"/>
    <x v="3"/>
    <s v="plays"/>
    <x v="276"/>
    <d v="2016-11-30T06:00:00"/>
  </r>
  <r>
    <s v="Public-key intangible superstructure"/>
    <n v="6300"/>
    <n v="13213"/>
    <n v="2.0973015873015872"/>
    <x v="1"/>
    <n v="176"/>
    <n v="75.07386363636364"/>
    <s v="US"/>
    <s v="USD"/>
    <n v="1430197200"/>
    <n v="1430197200"/>
    <b v="0"/>
    <b v="0"/>
    <s v="music/electric music"/>
    <x v="1"/>
    <s v="electric music"/>
    <x v="277"/>
    <d v="2015-04-28T05:00:00"/>
  </r>
  <r>
    <s v="Secured global success"/>
    <n v="5600"/>
    <n v="5476"/>
    <n v="0.97785714285714287"/>
    <x v="0"/>
    <n v="137"/>
    <n v="39.970802919708028"/>
    <s v="DK"/>
    <s v="DKK"/>
    <n v="1331701200"/>
    <n v="1331787600"/>
    <b v="0"/>
    <b v="1"/>
    <s v="music/metal"/>
    <x v="1"/>
    <s v="metal"/>
    <x v="278"/>
    <d v="2012-03-15T05:00:00"/>
  </r>
  <r>
    <s v="Grass-roots mission-critical capability"/>
    <n v="800"/>
    <n v="13474"/>
    <n v="16.842500000000001"/>
    <x v="1"/>
    <n v="337"/>
    <n v="39.982195845697326"/>
    <s v="CA"/>
    <s v="CAD"/>
    <n v="1438578000"/>
    <n v="1438837200"/>
    <b v="0"/>
    <b v="0"/>
    <s v="theater/plays"/>
    <x v="3"/>
    <s v="plays"/>
    <x v="279"/>
    <d v="2015-08-06T05:00:00"/>
  </r>
  <r>
    <s v="Advanced global data-warehouse"/>
    <n v="168600"/>
    <n v="91722"/>
    <n v="0.54402135231316728"/>
    <x v="0"/>
    <n v="908"/>
    <n v="101.01541850220265"/>
    <s v="US"/>
    <s v="USD"/>
    <n v="1368162000"/>
    <n v="1370926800"/>
    <b v="0"/>
    <b v="1"/>
    <s v="film &amp; video/documentary"/>
    <x v="4"/>
    <s v="documentary"/>
    <x v="280"/>
    <d v="2013-06-11T05:00:00"/>
  </r>
  <r>
    <s v="Self-enabling uniform complexity"/>
    <n v="1800"/>
    <n v="8219"/>
    <n v="4.5661111111111108"/>
    <x v="1"/>
    <n v="107"/>
    <n v="76.813084112149539"/>
    <s v="US"/>
    <s v="USD"/>
    <n v="1318654800"/>
    <n v="1319000400"/>
    <b v="1"/>
    <b v="0"/>
    <s v="technology/web"/>
    <x v="2"/>
    <s v="web"/>
    <x v="281"/>
    <d v="2011-10-19T05:00:00"/>
  </r>
  <r>
    <s v="Versatile cohesive encoding"/>
    <n v="7300"/>
    <n v="717"/>
    <n v="9.8219178082191785E-2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s v="Organized executive solution"/>
    <n v="6500"/>
    <n v="1065"/>
    <n v="0.16384615384615384"/>
    <x v="3"/>
    <n v="32"/>
    <n v="33.28125"/>
    <s v="IT"/>
    <s v="EUR"/>
    <n v="1286254800"/>
    <n v="1287032400"/>
    <b v="0"/>
    <b v="0"/>
    <s v="theater/plays"/>
    <x v="3"/>
    <s v="plays"/>
    <x v="283"/>
    <d v="2010-10-14T05:00:00"/>
  </r>
  <r>
    <s v="Automated local emulation"/>
    <n v="600"/>
    <n v="8038"/>
    <n v="13.396666666666667"/>
    <x v="1"/>
    <n v="183"/>
    <n v="43.923497267759565"/>
    <s v="US"/>
    <s v="USD"/>
    <n v="1540530000"/>
    <n v="1541570400"/>
    <b v="0"/>
    <b v="0"/>
    <s v="theater/plays"/>
    <x v="3"/>
    <s v="plays"/>
    <x v="284"/>
    <d v="2018-11-07T06:00:00"/>
  </r>
  <r>
    <s v="Enterprise-wide intermediate middleware"/>
    <n v="192900"/>
    <n v="68769"/>
    <n v="0.35650077760497667"/>
    <x v="0"/>
    <n v="1910"/>
    <n v="36.004712041884815"/>
    <s v="CH"/>
    <s v="CHF"/>
    <n v="1381813200"/>
    <n v="1383976800"/>
    <b v="0"/>
    <b v="0"/>
    <s v="theater/plays"/>
    <x v="3"/>
    <s v="plays"/>
    <x v="285"/>
    <d v="2013-11-09T06:00:00"/>
  </r>
  <r>
    <s v="Grass-roots real-time Local Area Network"/>
    <n v="6100"/>
    <n v="3352"/>
    <n v="0.54950819672131146"/>
    <x v="0"/>
    <n v="38"/>
    <n v="88.21052631578948"/>
    <s v="AU"/>
    <s v="AUD"/>
    <n v="1548655200"/>
    <n v="1550556000"/>
    <b v="0"/>
    <b v="0"/>
    <s v="theater/plays"/>
    <x v="3"/>
    <s v="plays"/>
    <x v="286"/>
    <d v="2019-02-19T06:00:00"/>
  </r>
  <r>
    <s v="Organized client-driven capacity"/>
    <n v="7200"/>
    <n v="6785"/>
    <n v="0.94236111111111109"/>
    <x v="0"/>
    <n v="104"/>
    <n v="65.240384615384613"/>
    <s v="AU"/>
    <s v="AUD"/>
    <n v="1389679200"/>
    <n v="1390456800"/>
    <b v="0"/>
    <b v="1"/>
    <s v="theater/plays"/>
    <x v="3"/>
    <s v="plays"/>
    <x v="287"/>
    <d v="2014-01-23T06:00:00"/>
  </r>
  <r>
    <s v="Adaptive intangible database"/>
    <n v="3500"/>
    <n v="5037"/>
    <n v="1.4391428571428571"/>
    <x v="1"/>
    <n v="72"/>
    <n v="69.958333333333329"/>
    <s v="US"/>
    <s v="USD"/>
    <n v="1456466400"/>
    <n v="1458018000"/>
    <b v="0"/>
    <b v="1"/>
    <s v="music/rock"/>
    <x v="1"/>
    <s v="rock"/>
    <x v="288"/>
    <d v="2016-03-15T05:00:00"/>
  </r>
  <r>
    <s v="Grass-roots contextually-based algorithm"/>
    <n v="3800"/>
    <n v="1954"/>
    <n v="0.51421052631578945"/>
    <x v="0"/>
    <n v="49"/>
    <n v="39.877551020408163"/>
    <s v="US"/>
    <s v="USD"/>
    <n v="1456984800"/>
    <n v="1461819600"/>
    <b v="0"/>
    <b v="0"/>
    <s v="food/food trucks"/>
    <x v="0"/>
    <s v="food trucks"/>
    <x v="289"/>
    <d v="2016-04-28T05:00:00"/>
  </r>
  <r>
    <s v="Focused executive core"/>
    <n v="100"/>
    <n v="5"/>
    <n v="0.05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s v="Multi-channeled disintermediate policy"/>
    <n v="900"/>
    <n v="12102"/>
    <n v="13.446666666666667"/>
    <x v="1"/>
    <n v="295"/>
    <n v="41.023728813559323"/>
    <s v="US"/>
    <s v="USD"/>
    <n v="1424930400"/>
    <n v="1426395600"/>
    <b v="0"/>
    <b v="0"/>
    <s v="film &amp; video/documentary"/>
    <x v="4"/>
    <s v="documentary"/>
    <x v="291"/>
    <d v="2015-03-15T05:00:00"/>
  </r>
  <r>
    <s v="Customizable bi-directional hardware"/>
    <n v="76100"/>
    <n v="24234"/>
    <n v="0.31844940867279897"/>
    <x v="0"/>
    <n v="245"/>
    <n v="98.914285714285711"/>
    <s v="US"/>
    <s v="USD"/>
    <n v="1535864400"/>
    <n v="1537074000"/>
    <b v="0"/>
    <b v="0"/>
    <s v="theater/plays"/>
    <x v="3"/>
    <s v="plays"/>
    <x v="292"/>
    <d v="2018-09-16T05:00:00"/>
  </r>
  <r>
    <s v="Networked optimal architecture"/>
    <n v="3400"/>
    <n v="2809"/>
    <n v="0.82617647058823529"/>
    <x v="0"/>
    <n v="32"/>
    <n v="87.78125"/>
    <s v="US"/>
    <s v="USD"/>
    <n v="1452146400"/>
    <n v="1452578400"/>
    <b v="0"/>
    <b v="0"/>
    <s v="music/indie rock"/>
    <x v="1"/>
    <s v="indie rock"/>
    <x v="293"/>
    <d v="2016-01-12T06:00:00"/>
  </r>
  <r>
    <s v="User-friendly discrete benchmark"/>
    <n v="2100"/>
    <n v="11469"/>
    <n v="5.4614285714285717"/>
    <x v="1"/>
    <n v="142"/>
    <n v="80.767605633802816"/>
    <s v="US"/>
    <s v="USD"/>
    <n v="1470546000"/>
    <n v="1474088400"/>
    <b v="0"/>
    <b v="0"/>
    <s v="film &amp; video/documentary"/>
    <x v="4"/>
    <s v="documentary"/>
    <x v="294"/>
    <d v="2016-09-17T05:00:00"/>
  </r>
  <r>
    <s v="Grass-roots actuating policy"/>
    <n v="2800"/>
    <n v="8014"/>
    <n v="2.8621428571428571"/>
    <x v="1"/>
    <n v="85"/>
    <n v="94.28235294117647"/>
    <s v="US"/>
    <s v="USD"/>
    <n v="1458363600"/>
    <n v="1461906000"/>
    <b v="0"/>
    <b v="0"/>
    <s v="theater/plays"/>
    <x v="3"/>
    <s v="plays"/>
    <x v="295"/>
    <d v="2016-04-29T05:00:00"/>
  </r>
  <r>
    <s v="Enterprise-wide 3rdgeneration knowledge user"/>
    <n v="6500"/>
    <n v="514"/>
    <n v="7.9076923076923072E-2"/>
    <x v="0"/>
    <n v="7"/>
    <n v="73.428571428571431"/>
    <s v="US"/>
    <s v="USD"/>
    <n v="1500008400"/>
    <n v="1500267600"/>
    <b v="0"/>
    <b v="1"/>
    <s v="theater/plays"/>
    <x v="3"/>
    <s v="plays"/>
    <x v="296"/>
    <d v="2017-07-17T05:00:00"/>
  </r>
  <r>
    <s v="Face-to-face zero tolerance moderator"/>
    <n v="32900"/>
    <n v="43473"/>
    <n v="1.3213677811550153"/>
    <x v="1"/>
    <n v="659"/>
    <n v="65.968133535660087"/>
    <s v="DK"/>
    <s v="DKK"/>
    <n v="1338958800"/>
    <n v="1340686800"/>
    <b v="0"/>
    <b v="1"/>
    <s v="publishing/fiction"/>
    <x v="5"/>
    <s v="fiction"/>
    <x v="297"/>
    <d v="2012-06-26T05:00:00"/>
  </r>
  <r>
    <s v="Grass-roots optimizing projection"/>
    <n v="118200"/>
    <n v="87560"/>
    <n v="0.74077834179357027"/>
    <x v="0"/>
    <n v="803"/>
    <n v="109.04109589041096"/>
    <s v="US"/>
    <s v="USD"/>
    <n v="1303102800"/>
    <n v="1303189200"/>
    <b v="0"/>
    <b v="0"/>
    <s v="theater/plays"/>
    <x v="3"/>
    <s v="plays"/>
    <x v="298"/>
    <d v="2011-04-19T05:00:00"/>
  </r>
  <r>
    <s v="User-centric 6thgeneration attitude"/>
    <n v="4100"/>
    <n v="3087"/>
    <n v="0.75292682926829269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s v="Switchable zero tolerance website"/>
    <n v="7800"/>
    <n v="1586"/>
    <n v="0.20333333333333334"/>
    <x v="0"/>
    <n v="16"/>
    <n v="99.125"/>
    <s v="US"/>
    <s v="USD"/>
    <n v="1270789200"/>
    <n v="1272171600"/>
    <b v="0"/>
    <b v="0"/>
    <s v="games/video games"/>
    <x v="6"/>
    <s v="video games"/>
    <x v="300"/>
    <d v="2010-04-25T05:00:00"/>
  </r>
  <r>
    <s v="Focused real-time help-desk"/>
    <n v="6300"/>
    <n v="12812"/>
    <n v="2.0336507936507937"/>
    <x v="1"/>
    <n v="121"/>
    <n v="105.88429752066116"/>
    <s v="US"/>
    <s v="USD"/>
    <n v="1297836000"/>
    <n v="1298872800"/>
    <b v="0"/>
    <b v="0"/>
    <s v="theater/plays"/>
    <x v="3"/>
    <s v="plays"/>
    <x v="247"/>
    <d v="2011-02-28T06:00:00"/>
  </r>
  <r>
    <s v="Robust impactful approach"/>
    <n v="59100"/>
    <n v="183345"/>
    <n v="3.1022842639593908"/>
    <x v="1"/>
    <n v="3742"/>
    <n v="48.996525921966864"/>
    <s v="US"/>
    <s v="USD"/>
    <n v="1382677200"/>
    <n v="1383282000"/>
    <b v="0"/>
    <b v="0"/>
    <s v="theater/plays"/>
    <x v="3"/>
    <s v="plays"/>
    <x v="244"/>
    <d v="2013-11-01T05:00:00"/>
  </r>
  <r>
    <s v="Secured maximized policy"/>
    <n v="2200"/>
    <n v="8697"/>
    <n v="3.9531818181818181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s v="Realigned upward-trending strategy"/>
    <n v="1400"/>
    <n v="4126"/>
    <n v="2.9471428571428571"/>
    <x v="1"/>
    <n v="133"/>
    <n v="31.022556390977442"/>
    <s v="US"/>
    <s v="USD"/>
    <n v="1552366800"/>
    <n v="1552798800"/>
    <b v="0"/>
    <b v="1"/>
    <s v="film &amp; video/documentary"/>
    <x v="4"/>
    <s v="documentary"/>
    <x v="188"/>
    <d v="2019-03-17T05:00:00"/>
  </r>
  <r>
    <s v="Open-source interactive knowledge user"/>
    <n v="9500"/>
    <n v="3220"/>
    <n v="0.33894736842105261"/>
    <x v="0"/>
    <n v="31"/>
    <n v="103.87096774193549"/>
    <s v="US"/>
    <s v="USD"/>
    <n v="1400907600"/>
    <n v="1403413200"/>
    <b v="0"/>
    <b v="0"/>
    <s v="theater/plays"/>
    <x v="3"/>
    <s v="plays"/>
    <x v="302"/>
    <d v="2014-06-22T05:00:00"/>
  </r>
  <r>
    <s v="Configurable demand-driven matrix"/>
    <n v="9600"/>
    <n v="6401"/>
    <n v="0.66677083333333331"/>
    <x v="0"/>
    <n v="108"/>
    <n v="59.268518518518519"/>
    <s v="IT"/>
    <s v="EUR"/>
    <n v="1574143200"/>
    <n v="1574229600"/>
    <b v="0"/>
    <b v="1"/>
    <s v="food/food trucks"/>
    <x v="0"/>
    <s v="food trucks"/>
    <x v="303"/>
    <d v="2019-11-20T06:00:00"/>
  </r>
  <r>
    <s v="Cross-group coherent hierarchy"/>
    <n v="6600"/>
    <n v="1269"/>
    <n v="0.19227272727272726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s v="Decentralized demand-driven open system"/>
    <n v="5700"/>
    <n v="903"/>
    <n v="0.15842105263157893"/>
    <x v="0"/>
    <n v="17"/>
    <n v="53.117647058823529"/>
    <s v="US"/>
    <s v="USD"/>
    <n v="1392357600"/>
    <n v="1392530400"/>
    <b v="0"/>
    <b v="0"/>
    <s v="music/rock"/>
    <x v="1"/>
    <s v="rock"/>
    <x v="305"/>
    <d v="2014-02-16T06:00:00"/>
  </r>
  <r>
    <s v="Advanced empowering matrix"/>
    <n v="8400"/>
    <n v="3251"/>
    <n v="0.38702380952380955"/>
    <x v="3"/>
    <n v="64"/>
    <n v="50.796875"/>
    <s v="US"/>
    <s v="USD"/>
    <n v="1281589200"/>
    <n v="1283662800"/>
    <b v="0"/>
    <b v="0"/>
    <s v="technology/web"/>
    <x v="2"/>
    <s v="web"/>
    <x v="306"/>
    <d v="2010-09-05T05:00:00"/>
  </r>
  <r>
    <s v="Phased holistic implementation"/>
    <n v="84400"/>
    <n v="8092"/>
    <n v="9.5876777251184833E-2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b v="0"/>
    <b v="0"/>
    <s v="film &amp; video/shorts"/>
    <x v="4"/>
    <s v="shorts"/>
    <x v="308"/>
    <d v="2011-04-09T05:00:00"/>
  </r>
  <r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b v="0"/>
    <b v="0"/>
    <s v="theater/plays"/>
    <x v="3"/>
    <s v="plays"/>
    <x v="309"/>
    <d v="2010-12-08T06:00:00"/>
  </r>
  <r>
    <s v="Integrated zero-defect help-desk"/>
    <n v="8900"/>
    <n v="2148"/>
    <n v="0.24134831460674158"/>
    <x v="0"/>
    <n v="26"/>
    <n v="82.615384615384613"/>
    <s v="GB"/>
    <s v="GBP"/>
    <n v="1395896400"/>
    <n v="1396069200"/>
    <b v="0"/>
    <b v="0"/>
    <s v="film &amp; video/documentary"/>
    <x v="4"/>
    <s v="documentary"/>
    <x v="310"/>
    <d v="2014-03-29T05:00:00"/>
  </r>
  <r>
    <s v="Inverse analyzing matrices"/>
    <n v="7100"/>
    <n v="11648"/>
    <n v="1.6405633802816901"/>
    <x v="1"/>
    <n v="307"/>
    <n v="37.941368078175898"/>
    <s v="US"/>
    <s v="USD"/>
    <n v="1434862800"/>
    <n v="1435899600"/>
    <b v="0"/>
    <b v="1"/>
    <s v="theater/plays"/>
    <x v="3"/>
    <s v="plays"/>
    <x v="311"/>
    <d v="2015-07-03T05:00:00"/>
  </r>
  <r>
    <s v="Programmable systemic implementation"/>
    <n v="6500"/>
    <n v="5897"/>
    <n v="0.90723076923076929"/>
    <x v="0"/>
    <n v="73"/>
    <n v="80.780821917808225"/>
    <s v="US"/>
    <s v="USD"/>
    <n v="1529125200"/>
    <n v="1531112400"/>
    <b v="0"/>
    <b v="1"/>
    <s v="theater/plays"/>
    <x v="3"/>
    <s v="plays"/>
    <x v="79"/>
    <d v="2018-07-09T05:00:00"/>
  </r>
  <r>
    <s v="Multi-channeled next generation architecture"/>
    <n v="7200"/>
    <n v="3326"/>
    <n v="0.46194444444444444"/>
    <x v="0"/>
    <n v="128"/>
    <n v="25.984375"/>
    <s v="US"/>
    <s v="USD"/>
    <n v="1451109600"/>
    <n v="1451628000"/>
    <b v="0"/>
    <b v="0"/>
    <s v="film &amp; video/animation"/>
    <x v="4"/>
    <s v="animation"/>
    <x v="312"/>
    <d v="2016-01-01T06:00:00"/>
  </r>
  <r>
    <s v="Digitized 3rdgeneration encoding"/>
    <n v="2600"/>
    <n v="1002"/>
    <n v="0.38538461538461538"/>
    <x v="0"/>
    <n v="33"/>
    <n v="30.363636363636363"/>
    <s v="US"/>
    <s v="USD"/>
    <n v="1566968400"/>
    <n v="1567314000"/>
    <b v="0"/>
    <b v="1"/>
    <s v="theater/plays"/>
    <x v="3"/>
    <s v="plays"/>
    <x v="313"/>
    <d v="2019-09-01T05:00:00"/>
  </r>
  <r>
    <s v="Innovative well-modulated functionalities"/>
    <n v="98700"/>
    <n v="131826"/>
    <n v="1.3356231003039514"/>
    <x v="1"/>
    <n v="2441"/>
    <n v="54.004916018025398"/>
    <s v="US"/>
    <s v="USD"/>
    <n v="1543557600"/>
    <n v="1544508000"/>
    <b v="0"/>
    <b v="0"/>
    <s v="music/rock"/>
    <x v="1"/>
    <s v="rock"/>
    <x v="314"/>
    <d v="2018-12-11T06:00:00"/>
  </r>
  <r>
    <s v="Fundamental incremental database"/>
    <n v="93800"/>
    <n v="21477"/>
    <n v="0.22896588486140726"/>
    <x v="2"/>
    <n v="211"/>
    <n v="101.78672985781991"/>
    <s v="US"/>
    <s v="USD"/>
    <n v="1481522400"/>
    <n v="1482472800"/>
    <b v="0"/>
    <b v="0"/>
    <s v="games/video games"/>
    <x v="6"/>
    <s v="video games"/>
    <x v="315"/>
    <d v="2016-12-23T06:00:00"/>
  </r>
  <r>
    <s v="Expanded encompassing open architecture"/>
    <n v="33700"/>
    <n v="62330"/>
    <n v="1.8495548961424333"/>
    <x v="1"/>
    <n v="1385"/>
    <n v="45.003610108303249"/>
    <s v="GB"/>
    <s v="GBP"/>
    <n v="1512712800"/>
    <n v="1512799200"/>
    <b v="0"/>
    <b v="0"/>
    <s v="film &amp; video/documentary"/>
    <x v="4"/>
    <s v="documentary"/>
    <x v="316"/>
    <d v="2017-12-09T06:00:00"/>
  </r>
  <r>
    <s v="Intuitive static portal"/>
    <n v="3300"/>
    <n v="14643"/>
    <n v="4.4372727272727275"/>
    <x v="1"/>
    <n v="190"/>
    <n v="77.068421052631578"/>
    <s v="US"/>
    <s v="USD"/>
    <n v="1324274400"/>
    <n v="1324360800"/>
    <b v="0"/>
    <b v="0"/>
    <s v="food/food trucks"/>
    <x v="0"/>
    <s v="food trucks"/>
    <x v="317"/>
    <d v="2011-12-20T06:00:00"/>
  </r>
  <r>
    <s v="Optional bandwidth-monitored definition"/>
    <n v="20700"/>
    <n v="41396"/>
    <n v="1.999806763285024"/>
    <x v="1"/>
    <n v="470"/>
    <n v="88.076595744680844"/>
    <s v="US"/>
    <s v="USD"/>
    <n v="1364446800"/>
    <n v="1364533200"/>
    <b v="0"/>
    <b v="0"/>
    <s v="technology/wearables"/>
    <x v="2"/>
    <s v="wearables"/>
    <x v="318"/>
    <d v="2013-03-29T05:00:00"/>
  </r>
  <r>
    <s v="Persistent well-modulated synergy"/>
    <n v="9600"/>
    <n v="11900"/>
    <n v="1.2395833333333333"/>
    <x v="1"/>
    <n v="253"/>
    <n v="47.035573122529641"/>
    <s v="US"/>
    <s v="USD"/>
    <n v="1542693600"/>
    <n v="1545112800"/>
    <b v="0"/>
    <b v="0"/>
    <s v="theater/plays"/>
    <x v="3"/>
    <s v="plays"/>
    <x v="319"/>
    <d v="2018-12-18T06:00:00"/>
  </r>
  <r>
    <s v="Assimilated discrete algorithm"/>
    <n v="66200"/>
    <n v="123538"/>
    <n v="1.8661329305135952"/>
    <x v="1"/>
    <n v="1113"/>
    <n v="110.99550763701707"/>
    <s v="US"/>
    <s v="USD"/>
    <n v="1515564000"/>
    <n v="1516168800"/>
    <b v="0"/>
    <b v="0"/>
    <s v="music/rock"/>
    <x v="1"/>
    <s v="rock"/>
    <x v="32"/>
    <d v="2018-01-17T06:00:00"/>
  </r>
  <r>
    <s v="Operative uniform hub"/>
    <n v="173800"/>
    <n v="198628"/>
    <n v="1.1428538550057536"/>
    <x v="1"/>
    <n v="2283"/>
    <n v="87.003066141042481"/>
    <s v="US"/>
    <s v="USD"/>
    <n v="1573797600"/>
    <n v="1574920800"/>
    <b v="0"/>
    <b v="0"/>
    <s v="music/rock"/>
    <x v="1"/>
    <s v="rock"/>
    <x v="320"/>
    <d v="2019-11-28T06:00:00"/>
  </r>
  <r>
    <s v="Customizable intangible capability"/>
    <n v="70700"/>
    <n v="68602"/>
    <n v="0.97032531824611035"/>
    <x v="0"/>
    <n v="1072"/>
    <n v="63.994402985074629"/>
    <s v="US"/>
    <s v="USD"/>
    <n v="1292392800"/>
    <n v="1292479200"/>
    <b v="0"/>
    <b v="1"/>
    <s v="music/rock"/>
    <x v="1"/>
    <s v="rock"/>
    <x v="321"/>
    <d v="2010-12-16T06:00:00"/>
  </r>
  <r>
    <s v="Innovative didactic analyzer"/>
    <n v="94500"/>
    <n v="116064"/>
    <n v="1.2281904761904763"/>
    <x v="1"/>
    <n v="1095"/>
    <n v="105.9945205479452"/>
    <s v="US"/>
    <s v="USD"/>
    <n v="1573452000"/>
    <n v="1573538400"/>
    <b v="0"/>
    <b v="0"/>
    <s v="theater/plays"/>
    <x v="3"/>
    <s v="plays"/>
    <x v="322"/>
    <d v="2019-11-12T06:00:00"/>
  </r>
  <r>
    <s v="Decentralized intangible encoding"/>
    <n v="69800"/>
    <n v="125042"/>
    <n v="1.7914326647564469"/>
    <x v="1"/>
    <n v="1690"/>
    <n v="73.989349112426041"/>
    <s v="US"/>
    <s v="USD"/>
    <n v="1317790800"/>
    <n v="1320382800"/>
    <b v="0"/>
    <b v="0"/>
    <s v="theater/plays"/>
    <x v="3"/>
    <s v="plays"/>
    <x v="323"/>
    <d v="2011-11-04T05:00:00"/>
  </r>
  <r>
    <s v="Front-line transitional algorithm"/>
    <n v="136300"/>
    <n v="108974"/>
    <n v="0.79951577402787966"/>
    <x v="3"/>
    <n v="1297"/>
    <n v="84.02004626060139"/>
    <s v="CA"/>
    <s v="CAD"/>
    <n v="1501650000"/>
    <n v="1502859600"/>
    <b v="0"/>
    <b v="0"/>
    <s v="theater/plays"/>
    <x v="3"/>
    <s v="plays"/>
    <x v="324"/>
    <d v="2017-08-16T05:00:00"/>
  </r>
  <r>
    <s v="Switchable didactic matrices"/>
    <n v="37100"/>
    <n v="34964"/>
    <n v="0.94242587601078165"/>
    <x v="0"/>
    <n v="393"/>
    <n v="88.966921119592882"/>
    <s v="US"/>
    <s v="USD"/>
    <n v="1323669600"/>
    <n v="1323756000"/>
    <b v="0"/>
    <b v="0"/>
    <s v="photography/photography books"/>
    <x v="7"/>
    <s v="photography books"/>
    <x v="325"/>
    <d v="2011-12-13T06:00:00"/>
  </r>
  <r>
    <s v="Ameliorated disintermediate utilization"/>
    <n v="114300"/>
    <n v="96777"/>
    <n v="0.84669291338582675"/>
    <x v="0"/>
    <n v="1257"/>
    <n v="76.990453460620529"/>
    <s v="US"/>
    <s v="USD"/>
    <n v="1440738000"/>
    <n v="1441342800"/>
    <b v="0"/>
    <b v="0"/>
    <s v="music/indie rock"/>
    <x v="1"/>
    <s v="indie rock"/>
    <x v="326"/>
    <d v="2015-09-04T05:00:00"/>
  </r>
  <r>
    <s v="Visionary foreground middleware"/>
    <n v="47900"/>
    <n v="31864"/>
    <n v="0.66521920668058454"/>
    <x v="0"/>
    <n v="328"/>
    <n v="97.146341463414629"/>
    <s v="US"/>
    <s v="USD"/>
    <n v="1374296400"/>
    <n v="1375333200"/>
    <b v="0"/>
    <b v="0"/>
    <s v="theater/plays"/>
    <x v="3"/>
    <s v="plays"/>
    <x v="327"/>
    <d v="2013-08-01T05:00:00"/>
  </r>
  <r>
    <s v="Optional zero-defect task-force"/>
    <n v="9000"/>
    <n v="4853"/>
    <n v="0.53922222222222227"/>
    <x v="0"/>
    <n v="147"/>
    <n v="33.013605442176868"/>
    <s v="US"/>
    <s v="USD"/>
    <n v="1384840800"/>
    <n v="1389420000"/>
    <b v="0"/>
    <b v="0"/>
    <s v="theater/plays"/>
    <x v="3"/>
    <s v="plays"/>
    <x v="328"/>
    <d v="2014-01-11T06:00:00"/>
  </r>
  <r>
    <s v="Devolved exuding emulation"/>
    <n v="197600"/>
    <n v="82959"/>
    <n v="0.41983299595141699"/>
    <x v="0"/>
    <n v="830"/>
    <n v="99.950602409638549"/>
    <s v="US"/>
    <s v="USD"/>
    <n v="1516600800"/>
    <n v="1520056800"/>
    <b v="0"/>
    <b v="0"/>
    <s v="games/video games"/>
    <x v="6"/>
    <s v="video games"/>
    <x v="329"/>
    <d v="2018-03-03T06:00:00"/>
  </r>
  <r>
    <s v="Open-source neutral task-force"/>
    <n v="157600"/>
    <n v="23159"/>
    <n v="0.14694796954314721"/>
    <x v="0"/>
    <n v="331"/>
    <n v="69.966767371601208"/>
    <s v="GB"/>
    <s v="GBP"/>
    <n v="1436418000"/>
    <n v="1436504400"/>
    <b v="0"/>
    <b v="0"/>
    <s v="film &amp; video/drama"/>
    <x v="4"/>
    <s v="drama"/>
    <x v="330"/>
    <d v="2015-07-10T05:00:00"/>
  </r>
  <r>
    <s v="Virtual attitude-oriented migration"/>
    <n v="8000"/>
    <n v="2758"/>
    <n v="0.34475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s v="Open-source full-range portal"/>
    <n v="900"/>
    <n v="12607"/>
    <n v="14.007777777777777"/>
    <x v="1"/>
    <n v="191"/>
    <n v="66.005235602094245"/>
    <s v="US"/>
    <s v="USD"/>
    <n v="1423634400"/>
    <n v="1425708000"/>
    <b v="0"/>
    <b v="0"/>
    <s v="technology/web"/>
    <x v="2"/>
    <s v="web"/>
    <x v="332"/>
    <d v="2015-03-07T06:00:00"/>
  </r>
  <r>
    <s v="Versatile cohesive open system"/>
    <n v="199000"/>
    <n v="142823"/>
    <n v="0.71770351758793971"/>
    <x v="0"/>
    <n v="3483"/>
    <n v="41.005742176284812"/>
    <s v="US"/>
    <s v="USD"/>
    <n v="1487224800"/>
    <n v="1488348000"/>
    <b v="0"/>
    <b v="0"/>
    <s v="food/food trucks"/>
    <x v="0"/>
    <s v="food trucks"/>
    <x v="333"/>
    <d v="2017-03-01T06:00:00"/>
  </r>
  <r>
    <s v="Multi-layered bottom-line frame"/>
    <n v="180800"/>
    <n v="95958"/>
    <n v="0.53074115044247783"/>
    <x v="0"/>
    <n v="923"/>
    <n v="103.96316359696641"/>
    <s v="US"/>
    <s v="USD"/>
    <n v="1500008400"/>
    <n v="1502600400"/>
    <b v="0"/>
    <b v="0"/>
    <s v="theater/plays"/>
    <x v="3"/>
    <s v="plays"/>
    <x v="296"/>
    <d v="2017-08-13T05:00:00"/>
  </r>
  <r>
    <s v="Pre-emptive neutral capacity"/>
    <n v="100"/>
    <n v="5"/>
    <n v="0.05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s v="Universal maximized methodology"/>
    <n v="74100"/>
    <n v="94631"/>
    <n v="1.2770715249662619"/>
    <x v="1"/>
    <n v="2013"/>
    <n v="47.009935419771487"/>
    <s v="US"/>
    <s v="USD"/>
    <n v="1440392400"/>
    <n v="1441602000"/>
    <b v="0"/>
    <b v="0"/>
    <s v="music/rock"/>
    <x v="1"/>
    <s v="rock"/>
    <x v="335"/>
    <d v="2015-09-07T05:00:00"/>
  </r>
  <r>
    <s v="Expanded hybrid hardware"/>
    <n v="2800"/>
    <n v="977"/>
    <n v="0.34892857142857142"/>
    <x v="0"/>
    <n v="33"/>
    <n v="29.606060606060606"/>
    <s v="CA"/>
    <s v="CAD"/>
    <n v="1446876000"/>
    <n v="1447567200"/>
    <b v="0"/>
    <b v="0"/>
    <s v="theater/plays"/>
    <x v="3"/>
    <s v="plays"/>
    <x v="336"/>
    <d v="2015-11-15T06:00:00"/>
  </r>
  <r>
    <s v="Profit-focused multi-tasking access"/>
    <n v="33600"/>
    <n v="137961"/>
    <n v="4.105982142857143"/>
    <x v="1"/>
    <n v="1703"/>
    <n v="81.010569583088667"/>
    <s v="US"/>
    <s v="USD"/>
    <n v="1562302800"/>
    <n v="1562389200"/>
    <b v="0"/>
    <b v="0"/>
    <s v="theater/plays"/>
    <x v="3"/>
    <s v="plays"/>
    <x v="337"/>
    <d v="2019-07-06T05:00:00"/>
  </r>
  <r>
    <s v="Profit-focused transitional capability"/>
    <n v="6100"/>
    <n v="7548"/>
    <n v="1.2373770491803278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s v="Front-line scalable definition"/>
    <n v="3800"/>
    <n v="2241"/>
    <n v="0.58973684210526311"/>
    <x v="2"/>
    <n v="86"/>
    <n v="26.058139534883722"/>
    <s v="US"/>
    <s v="USD"/>
    <n v="1485064800"/>
    <n v="1488520800"/>
    <b v="0"/>
    <b v="0"/>
    <s v="technology/wearables"/>
    <x v="2"/>
    <s v="wearables"/>
    <x v="339"/>
    <d v="2017-03-03T06:00:00"/>
  </r>
  <r>
    <s v="Open-source systematic protocol"/>
    <n v="9300"/>
    <n v="3431"/>
    <n v="0.36892473118279567"/>
    <x v="0"/>
    <n v="40"/>
    <n v="85.775000000000006"/>
    <s v="IT"/>
    <s v="EUR"/>
    <n v="1326520800"/>
    <n v="1327298400"/>
    <b v="0"/>
    <b v="0"/>
    <s v="theater/plays"/>
    <x v="3"/>
    <s v="plays"/>
    <x v="340"/>
    <d v="2012-01-23T06:00:00"/>
  </r>
  <r>
    <s v="Implemented tangible algorithm"/>
    <n v="2300"/>
    <n v="4253"/>
    <n v="1.8491304347826087"/>
    <x v="1"/>
    <n v="41"/>
    <n v="103.73170731707317"/>
    <s v="US"/>
    <s v="USD"/>
    <n v="1441256400"/>
    <n v="1443416400"/>
    <b v="0"/>
    <b v="0"/>
    <s v="games/video games"/>
    <x v="6"/>
    <s v="video games"/>
    <x v="341"/>
    <d v="2015-09-28T05:00:00"/>
  </r>
  <r>
    <s v="Profit-focused 3rdgeneration circuit"/>
    <n v="9700"/>
    <n v="1146"/>
    <n v="0.11814432989690722"/>
    <x v="0"/>
    <n v="23"/>
    <n v="49.826086956521742"/>
    <s v="CA"/>
    <s v="CAD"/>
    <n v="1533877200"/>
    <n v="1534136400"/>
    <b v="1"/>
    <b v="0"/>
    <s v="photography/photography books"/>
    <x v="7"/>
    <s v="photography books"/>
    <x v="342"/>
    <d v="2018-08-13T05:00:00"/>
  </r>
  <r>
    <s v="Compatible needs-based architecture"/>
    <n v="4000"/>
    <n v="11948"/>
    <n v="2.9870000000000001"/>
    <x v="1"/>
    <n v="187"/>
    <n v="63.893048128342244"/>
    <s v="US"/>
    <s v="USD"/>
    <n v="1314421200"/>
    <n v="1315026000"/>
    <b v="0"/>
    <b v="0"/>
    <s v="film &amp; video/animation"/>
    <x v="4"/>
    <s v="animation"/>
    <x v="343"/>
    <d v="2011-09-03T05:00:00"/>
  </r>
  <r>
    <s v="Right-sized zero tolerance migration"/>
    <n v="59700"/>
    <n v="135132"/>
    <n v="2.2635175879396985"/>
    <x v="1"/>
    <n v="2875"/>
    <n v="47.002434782608695"/>
    <s v="GB"/>
    <s v="GBP"/>
    <n v="1293861600"/>
    <n v="1295071200"/>
    <b v="0"/>
    <b v="1"/>
    <s v="theater/plays"/>
    <x v="3"/>
    <s v="plays"/>
    <x v="344"/>
    <d v="2011-01-15T06:00:00"/>
  </r>
  <r>
    <s v="Quality-focused reciprocal structure"/>
    <n v="5500"/>
    <n v="9546"/>
    <n v="1.7356363636363636"/>
    <x v="1"/>
    <n v="88"/>
    <n v="108.47727272727273"/>
    <s v="US"/>
    <s v="USD"/>
    <n v="1507352400"/>
    <n v="1509426000"/>
    <b v="0"/>
    <b v="0"/>
    <s v="theater/plays"/>
    <x v="3"/>
    <s v="plays"/>
    <x v="345"/>
    <d v="2017-10-31T05:00:00"/>
  </r>
  <r>
    <s v="Automated actuating conglomeration"/>
    <n v="3700"/>
    <n v="13755"/>
    <n v="3.7175675675675675"/>
    <x v="1"/>
    <n v="191"/>
    <n v="72.015706806282722"/>
    <s v="US"/>
    <s v="USD"/>
    <n v="1296108000"/>
    <n v="1299391200"/>
    <b v="0"/>
    <b v="0"/>
    <s v="music/rock"/>
    <x v="1"/>
    <s v="rock"/>
    <x v="65"/>
    <d v="2011-03-06T06:00:00"/>
  </r>
  <r>
    <s v="Re-contextualized local initiative"/>
    <n v="5200"/>
    <n v="8330"/>
    <n v="1.601923076923077"/>
    <x v="1"/>
    <n v="139"/>
    <n v="59.928057553956833"/>
    <s v="US"/>
    <s v="USD"/>
    <n v="1324965600"/>
    <n v="1325052000"/>
    <b v="0"/>
    <b v="0"/>
    <s v="music/rock"/>
    <x v="1"/>
    <s v="rock"/>
    <x v="346"/>
    <d v="2011-12-28T06:00:00"/>
  </r>
  <r>
    <s v="Switchable intangible definition"/>
    <n v="900"/>
    <n v="14547"/>
    <n v="16.163333333333334"/>
    <x v="1"/>
    <n v="186"/>
    <n v="78.209677419354833"/>
    <s v="US"/>
    <s v="USD"/>
    <n v="1520229600"/>
    <n v="1522818000"/>
    <b v="0"/>
    <b v="0"/>
    <s v="music/indie rock"/>
    <x v="1"/>
    <s v="indie rock"/>
    <x v="347"/>
    <d v="2018-04-04T05:00:00"/>
  </r>
  <r>
    <s v="Networked bottom-line initiative"/>
    <n v="1600"/>
    <n v="11735"/>
    <n v="7.3343749999999996"/>
    <x v="1"/>
    <n v="112"/>
    <n v="104.77678571428571"/>
    <s v="AU"/>
    <s v="AUD"/>
    <n v="1482991200"/>
    <n v="1485324000"/>
    <b v="0"/>
    <b v="0"/>
    <s v="theater/plays"/>
    <x v="3"/>
    <s v="plays"/>
    <x v="348"/>
    <d v="2017-01-25T06:00:00"/>
  </r>
  <r>
    <s v="Robust directional system engine"/>
    <n v="1800"/>
    <n v="10658"/>
    <n v="5.9211111111111112"/>
    <x v="1"/>
    <n v="101"/>
    <n v="105.52475247524752"/>
    <s v="US"/>
    <s v="USD"/>
    <n v="1294034400"/>
    <n v="1294120800"/>
    <b v="0"/>
    <b v="1"/>
    <s v="theater/plays"/>
    <x v="3"/>
    <s v="plays"/>
    <x v="349"/>
    <d v="2011-01-04T06:00:00"/>
  </r>
  <r>
    <s v="Triple-buffered explicit methodology"/>
    <n v="9900"/>
    <n v="1870"/>
    <n v="0.18888888888888888"/>
    <x v="0"/>
    <n v="75"/>
    <n v="24.933333333333334"/>
    <s v="US"/>
    <s v="USD"/>
    <n v="1413608400"/>
    <n v="1415685600"/>
    <b v="0"/>
    <b v="1"/>
    <s v="theater/plays"/>
    <x v="3"/>
    <s v="plays"/>
    <x v="350"/>
    <d v="2014-11-11T06:00:00"/>
  </r>
  <r>
    <s v="Reactive directional capacity"/>
    <n v="5200"/>
    <n v="14394"/>
    <n v="2.7680769230769231"/>
    <x v="1"/>
    <n v="206"/>
    <n v="69.873786407766985"/>
    <s v="GB"/>
    <s v="GBP"/>
    <n v="1286946000"/>
    <n v="1288933200"/>
    <b v="0"/>
    <b v="1"/>
    <s v="film &amp; video/documentary"/>
    <x v="4"/>
    <s v="documentary"/>
    <x v="351"/>
    <d v="2010-11-05T05:00:00"/>
  </r>
  <r>
    <s v="Polarized needs-based approach"/>
    <n v="5400"/>
    <n v="14743"/>
    <n v="2.730185185185185"/>
    <x v="1"/>
    <n v="154"/>
    <n v="95.733766233766232"/>
    <s v="US"/>
    <s v="USD"/>
    <n v="1359871200"/>
    <n v="1363237200"/>
    <b v="0"/>
    <b v="1"/>
    <s v="film &amp; video/television"/>
    <x v="4"/>
    <s v="television"/>
    <x v="352"/>
    <d v="2013-03-14T05:00:00"/>
  </r>
  <r>
    <s v="Intuitive well-modulated middleware"/>
    <n v="112300"/>
    <n v="178965"/>
    <n v="1.593633125556545"/>
    <x v="1"/>
    <n v="5966"/>
    <n v="29.997485752598056"/>
    <s v="US"/>
    <s v="USD"/>
    <n v="1555304400"/>
    <n v="1555822800"/>
    <b v="0"/>
    <b v="0"/>
    <s v="theater/plays"/>
    <x v="3"/>
    <s v="plays"/>
    <x v="353"/>
    <d v="2019-04-21T05:00:00"/>
  </r>
  <r>
    <s v="Multi-channeled logistical matrices"/>
    <n v="189200"/>
    <n v="128410"/>
    <n v="0.67869978858350954"/>
    <x v="0"/>
    <n v="2176"/>
    <n v="59.011948529411768"/>
    <s v="US"/>
    <s v="USD"/>
    <n v="1423375200"/>
    <n v="1427778000"/>
    <b v="0"/>
    <b v="0"/>
    <s v="theater/plays"/>
    <x v="3"/>
    <s v="plays"/>
    <x v="354"/>
    <d v="2015-03-31T05:00:00"/>
  </r>
  <r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b v="0"/>
    <b v="1"/>
    <s v="film &amp; video/documentary"/>
    <x v="4"/>
    <s v="documentary"/>
    <x v="355"/>
    <d v="2015-01-28T06:00:00"/>
  </r>
  <r>
    <s v="Down-sized coherent toolset"/>
    <n v="22500"/>
    <n v="164291"/>
    <n v="7.3018222222222224"/>
    <x v="1"/>
    <n v="2106"/>
    <n v="78.010921177587846"/>
    <s v="US"/>
    <s v="USD"/>
    <n v="1502946000"/>
    <n v="1503637200"/>
    <b v="0"/>
    <b v="0"/>
    <s v="theater/plays"/>
    <x v="3"/>
    <s v="plays"/>
    <x v="356"/>
    <d v="2017-08-25T05:00:00"/>
  </r>
  <r>
    <s v="Open-source multi-tasking data-warehouse"/>
    <n v="167400"/>
    <n v="22073"/>
    <n v="0.13185782556750297"/>
    <x v="0"/>
    <n v="441"/>
    <n v="50.05215419501134"/>
    <s v="US"/>
    <s v="USD"/>
    <n v="1547186400"/>
    <n v="1547618400"/>
    <b v="0"/>
    <b v="1"/>
    <s v="film &amp; video/documentary"/>
    <x v="4"/>
    <s v="documentary"/>
    <x v="357"/>
    <d v="2019-01-16T06:00:00"/>
  </r>
  <r>
    <s v="Future-proofed upward-trending contingency"/>
    <n v="2700"/>
    <n v="1479"/>
    <n v="0.54777777777777781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s v="Mandatory uniform matrix"/>
    <n v="3400"/>
    <n v="12275"/>
    <n v="3.6102941176470589"/>
    <x v="1"/>
    <n v="131"/>
    <n v="93.702290076335885"/>
    <s v="US"/>
    <s v="USD"/>
    <n v="1404622800"/>
    <n v="1405141200"/>
    <b v="0"/>
    <b v="0"/>
    <s v="music/rock"/>
    <x v="1"/>
    <s v="rock"/>
    <x v="359"/>
    <d v="2014-07-12T05:00:00"/>
  </r>
  <r>
    <s v="Phased methodical initiative"/>
    <n v="49700"/>
    <n v="5098"/>
    <n v="0.10257545271629778"/>
    <x v="0"/>
    <n v="127"/>
    <n v="40.14173228346457"/>
    <s v="US"/>
    <s v="USD"/>
    <n v="1571720400"/>
    <n v="1572933600"/>
    <b v="0"/>
    <b v="0"/>
    <s v="theater/plays"/>
    <x v="3"/>
    <s v="plays"/>
    <x v="12"/>
    <d v="2019-11-05T06:00:00"/>
  </r>
  <r>
    <s v="Managed stable function"/>
    <n v="178200"/>
    <n v="24882"/>
    <n v="0.13962962962962963"/>
    <x v="0"/>
    <n v="355"/>
    <n v="70.090140845070422"/>
    <s v="US"/>
    <s v="USD"/>
    <n v="1526878800"/>
    <n v="1530162000"/>
    <b v="0"/>
    <b v="0"/>
    <s v="film &amp; video/documentary"/>
    <x v="4"/>
    <s v="documentary"/>
    <x v="360"/>
    <d v="2018-06-28T05:00:00"/>
  </r>
  <r>
    <s v="Realigned clear-thinking migration"/>
    <n v="7200"/>
    <n v="2912"/>
    <n v="0.40444444444444444"/>
    <x v="0"/>
    <n v="44"/>
    <n v="66.181818181818187"/>
    <s v="GB"/>
    <s v="GBP"/>
    <n v="1319691600"/>
    <n v="1320904800"/>
    <b v="0"/>
    <b v="0"/>
    <s v="theater/plays"/>
    <x v="3"/>
    <s v="plays"/>
    <x v="361"/>
    <d v="2011-11-10T06:00:00"/>
  </r>
  <r>
    <s v="Optional clear-thinking process improvement"/>
    <n v="2500"/>
    <n v="4008"/>
    <n v="1.6032"/>
    <x v="1"/>
    <n v="84"/>
    <n v="47.714285714285715"/>
    <s v="US"/>
    <s v="USD"/>
    <n v="1371963600"/>
    <n v="1372395600"/>
    <b v="0"/>
    <b v="0"/>
    <s v="theater/plays"/>
    <x v="3"/>
    <s v="plays"/>
    <x v="362"/>
    <d v="2013-06-28T05:00:00"/>
  </r>
  <r>
    <s v="Cross-group global moratorium"/>
    <n v="5300"/>
    <n v="9749"/>
    <n v="1.8394339622641509"/>
    <x v="1"/>
    <n v="155"/>
    <n v="62.896774193548389"/>
    <s v="US"/>
    <s v="USD"/>
    <n v="1433739600"/>
    <n v="1437714000"/>
    <b v="0"/>
    <b v="0"/>
    <s v="theater/plays"/>
    <x v="3"/>
    <s v="plays"/>
    <x v="363"/>
    <d v="2015-07-24T05:00:00"/>
  </r>
  <r>
    <s v="Visionary systemic process improvement"/>
    <n v="9100"/>
    <n v="5803"/>
    <n v="0.63769230769230767"/>
    <x v="0"/>
    <n v="67"/>
    <n v="86.611940298507463"/>
    <s v="US"/>
    <s v="USD"/>
    <n v="1508130000"/>
    <n v="1509771600"/>
    <b v="0"/>
    <b v="0"/>
    <s v="photography/photography books"/>
    <x v="7"/>
    <s v="photography books"/>
    <x v="364"/>
    <d v="2017-11-04T05:00:00"/>
  </r>
  <r>
    <s v="Progressive intangible flexibility"/>
    <n v="6300"/>
    <n v="14199"/>
    <n v="2.2538095238095237"/>
    <x v="1"/>
    <n v="189"/>
    <n v="75.126984126984127"/>
    <s v="US"/>
    <s v="USD"/>
    <n v="1550037600"/>
    <n v="1550556000"/>
    <b v="0"/>
    <b v="1"/>
    <s v="food/food trucks"/>
    <x v="0"/>
    <s v="food trucks"/>
    <x v="210"/>
    <d v="2019-02-19T06:00:00"/>
  </r>
  <r>
    <s v="Reactive real-time software"/>
    <n v="114400"/>
    <n v="196779"/>
    <n v="1.7200961538461539"/>
    <x v="1"/>
    <n v="4799"/>
    <n v="41.004167534903104"/>
    <s v="US"/>
    <s v="USD"/>
    <n v="1486706400"/>
    <n v="1489039200"/>
    <b v="1"/>
    <b v="1"/>
    <s v="film &amp; video/documentary"/>
    <x v="4"/>
    <s v="documentary"/>
    <x v="365"/>
    <d v="2017-03-09T06:00:00"/>
  </r>
  <r>
    <s v="Programmable incremental knowledge user"/>
    <n v="38900"/>
    <n v="56859"/>
    <n v="1.4616709511568124"/>
    <x v="1"/>
    <n v="1137"/>
    <n v="50.007915567282325"/>
    <s v="US"/>
    <s v="USD"/>
    <n v="1553835600"/>
    <n v="1556600400"/>
    <b v="0"/>
    <b v="0"/>
    <s v="publishing/nonfiction"/>
    <x v="5"/>
    <s v="nonfiction"/>
    <x v="366"/>
    <d v="2019-04-30T05:00:00"/>
  </r>
  <r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b v="0"/>
    <b v="0"/>
    <s v="theater/plays"/>
    <x v="3"/>
    <s v="plays"/>
    <x v="367"/>
    <d v="2010-07-08T05:00:00"/>
  </r>
  <r>
    <s v="Triple-buffered logistical frame"/>
    <n v="109000"/>
    <n v="42795"/>
    <n v="0.39261467889908258"/>
    <x v="0"/>
    <n v="424"/>
    <n v="100.93160377358491"/>
    <s v="US"/>
    <s v="USD"/>
    <n v="1339477200"/>
    <n v="1339909200"/>
    <b v="0"/>
    <b v="0"/>
    <s v="technology/wearables"/>
    <x v="2"/>
    <s v="wearables"/>
    <x v="368"/>
    <d v="2012-06-17T05:00:00"/>
  </r>
  <r>
    <s v="Exclusive dynamic adapter"/>
    <n v="114800"/>
    <n v="12938"/>
    <n v="0.11270034843205574"/>
    <x v="3"/>
    <n v="145"/>
    <n v="89.227586206896547"/>
    <s v="CH"/>
    <s v="CHF"/>
    <n v="1325656800"/>
    <n v="1325829600"/>
    <b v="0"/>
    <b v="0"/>
    <s v="music/indie rock"/>
    <x v="1"/>
    <s v="indie rock"/>
    <x v="369"/>
    <d v="2012-01-06T06:00:00"/>
  </r>
  <r>
    <s v="Automated systemic hierarchy"/>
    <n v="83000"/>
    <n v="101352"/>
    <n v="1.2211084337349398"/>
    <x v="1"/>
    <n v="1152"/>
    <n v="87.979166666666671"/>
    <s v="US"/>
    <s v="USD"/>
    <n v="1288242000"/>
    <n v="1290578400"/>
    <b v="0"/>
    <b v="0"/>
    <s v="theater/plays"/>
    <x v="3"/>
    <s v="plays"/>
    <x v="370"/>
    <d v="2010-11-24T06:00:00"/>
  </r>
  <r>
    <s v="Digitized eco-centric core"/>
    <n v="2400"/>
    <n v="4477"/>
    <n v="1.8654166666666667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s v="Mandatory uniform strategy"/>
    <n v="60400"/>
    <n v="4393"/>
    <n v="7.27317880794702E-2"/>
    <x v="0"/>
    <n v="151"/>
    <n v="29.09271523178808"/>
    <s v="US"/>
    <s v="USD"/>
    <n v="1389679200"/>
    <n v="1389852000"/>
    <b v="0"/>
    <b v="0"/>
    <s v="publishing/nonfiction"/>
    <x v="5"/>
    <s v="nonfiction"/>
    <x v="287"/>
    <d v="2014-01-16T06:00:00"/>
  </r>
  <r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b v="0"/>
    <b v="0"/>
    <s v="technology/wearables"/>
    <x v="2"/>
    <s v="wearables"/>
    <x v="372"/>
    <d v="2011-01-08T06:00:00"/>
  </r>
  <r>
    <s v="De-engineered static orchestration"/>
    <n v="62800"/>
    <n v="143788"/>
    <n v="2.2896178343949045"/>
    <x v="1"/>
    <n v="3059"/>
    <n v="47.004903563255965"/>
    <s v="CA"/>
    <s v="CAD"/>
    <n v="1500267600"/>
    <n v="1500354000"/>
    <b v="0"/>
    <b v="0"/>
    <s v="music/jazz"/>
    <x v="1"/>
    <s v="jazz"/>
    <x v="373"/>
    <d v="2017-07-18T05:00:00"/>
  </r>
  <r>
    <s v="Customizable dynamic info-mediaries"/>
    <n v="800"/>
    <n v="3755"/>
    <n v="4.6937499999999996"/>
    <x v="1"/>
    <n v="34"/>
    <n v="110.44117647058823"/>
    <s v="US"/>
    <s v="USD"/>
    <n v="1375074000"/>
    <n v="1375938000"/>
    <b v="0"/>
    <b v="1"/>
    <s v="film &amp; video/documentary"/>
    <x v="4"/>
    <s v="documentary"/>
    <x v="374"/>
    <d v="2013-08-08T05:00:00"/>
  </r>
  <r>
    <s v="Enhanced incremental budgetary management"/>
    <n v="7100"/>
    <n v="9238"/>
    <n v="1.3011267605633803"/>
    <x v="1"/>
    <n v="220"/>
    <n v="41.990909090909092"/>
    <s v="US"/>
    <s v="USD"/>
    <n v="1323324000"/>
    <n v="1323410400"/>
    <b v="1"/>
    <b v="0"/>
    <s v="theater/plays"/>
    <x v="3"/>
    <s v="plays"/>
    <x v="375"/>
    <d v="2011-12-09T06:00:00"/>
  </r>
  <r>
    <s v="Digitized local info-mediaries"/>
    <n v="46100"/>
    <n v="77012"/>
    <n v="1.6705422993492407"/>
    <x v="1"/>
    <n v="1604"/>
    <n v="48.012468827930178"/>
    <s v="AU"/>
    <s v="AUD"/>
    <n v="1538715600"/>
    <n v="1539406800"/>
    <b v="0"/>
    <b v="0"/>
    <s v="film &amp; video/drama"/>
    <x v="4"/>
    <s v="drama"/>
    <x v="376"/>
    <d v="2018-10-13T05:00:00"/>
  </r>
  <r>
    <s v="Virtual systematic monitoring"/>
    <n v="8100"/>
    <n v="14083"/>
    <n v="1.738641975308642"/>
    <x v="1"/>
    <n v="454"/>
    <n v="31.019823788546255"/>
    <s v="US"/>
    <s v="USD"/>
    <n v="1369285200"/>
    <n v="1369803600"/>
    <b v="0"/>
    <b v="0"/>
    <s v="music/rock"/>
    <x v="1"/>
    <s v="rock"/>
    <x v="377"/>
    <d v="2013-05-29T05:00:00"/>
  </r>
  <r>
    <s v="Reactive bottom-line open architecture"/>
    <n v="1700"/>
    <n v="12202"/>
    <n v="7.1776470588235295"/>
    <x v="1"/>
    <n v="123"/>
    <n v="99.203252032520325"/>
    <s v="IT"/>
    <s v="EUR"/>
    <n v="1525755600"/>
    <n v="1525928400"/>
    <b v="0"/>
    <b v="1"/>
    <s v="film &amp; video/animation"/>
    <x v="4"/>
    <s v="animation"/>
    <x v="378"/>
    <d v="2018-05-10T05:00:00"/>
  </r>
  <r>
    <s v="Pre-emptive interactive model"/>
    <n v="97300"/>
    <n v="62127"/>
    <n v="0.63850976361767731"/>
    <x v="0"/>
    <n v="941"/>
    <n v="66.022316684378325"/>
    <s v="US"/>
    <s v="USD"/>
    <n v="1296626400"/>
    <n v="1297231200"/>
    <b v="0"/>
    <b v="0"/>
    <s v="music/indie rock"/>
    <x v="1"/>
    <s v="indie rock"/>
    <x v="379"/>
    <d v="2011-02-09T06:00:00"/>
  </r>
  <r>
    <s v="Ergonomic eco-centric open architecture"/>
    <n v="100"/>
    <n v="2"/>
    <n v="0.02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s v="Inverse radical hierarchy"/>
    <n v="900"/>
    <n v="13772"/>
    <n v="15.302222222222222"/>
    <x v="1"/>
    <n v="299"/>
    <n v="46.060200668896321"/>
    <s v="US"/>
    <s v="USD"/>
    <n v="1572152400"/>
    <n v="1572152400"/>
    <b v="0"/>
    <b v="0"/>
    <s v="theater/plays"/>
    <x v="3"/>
    <s v="plays"/>
    <x v="381"/>
    <d v="2019-10-27T05:00:00"/>
  </r>
  <r>
    <s v="Team-oriented static interface"/>
    <n v="7300"/>
    <n v="2946"/>
    <n v="0.40356164383561643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s v="Virtual foreground throughput"/>
    <n v="195800"/>
    <n v="168820"/>
    <n v="0.86220633299284988"/>
    <x v="0"/>
    <n v="3015"/>
    <n v="55.99336650082919"/>
    <s v="CA"/>
    <s v="CAD"/>
    <n v="1273640400"/>
    <n v="1276750800"/>
    <b v="0"/>
    <b v="1"/>
    <s v="theater/plays"/>
    <x v="3"/>
    <s v="plays"/>
    <x v="125"/>
    <d v="2010-06-17T05:00:00"/>
  </r>
  <r>
    <s v="Visionary exuding Internet solution"/>
    <n v="48900"/>
    <n v="154321"/>
    <n v="3.1558486707566464"/>
    <x v="1"/>
    <n v="2237"/>
    <n v="68.985695127402778"/>
    <s v="US"/>
    <s v="USD"/>
    <n v="1510639200"/>
    <n v="1510898400"/>
    <b v="0"/>
    <b v="0"/>
    <s v="theater/plays"/>
    <x v="3"/>
    <s v="plays"/>
    <x v="383"/>
    <d v="2017-11-17T06:00:00"/>
  </r>
  <r>
    <s v="Synchronized secondary analyzer"/>
    <n v="29600"/>
    <n v="26527"/>
    <n v="0.89618243243243245"/>
    <x v="0"/>
    <n v="435"/>
    <n v="60.981609195402299"/>
    <s v="US"/>
    <s v="USD"/>
    <n v="1528088400"/>
    <n v="1532408400"/>
    <b v="0"/>
    <b v="0"/>
    <s v="theater/plays"/>
    <x v="3"/>
    <s v="plays"/>
    <x v="384"/>
    <d v="2018-07-24T05:00:00"/>
  </r>
  <r>
    <s v="Balanced attitude-oriented parallelism"/>
    <n v="39300"/>
    <n v="71583"/>
    <n v="1.8214503816793892"/>
    <x v="1"/>
    <n v="645"/>
    <n v="110.98139534883721"/>
    <s v="US"/>
    <s v="USD"/>
    <n v="1359525600"/>
    <n v="1360562400"/>
    <b v="1"/>
    <b v="0"/>
    <s v="film &amp; video/documentary"/>
    <x v="4"/>
    <s v="documentary"/>
    <x v="385"/>
    <d v="2013-02-11T06:00:00"/>
  </r>
  <r>
    <s v="Organized bandwidth-monitored core"/>
    <n v="3400"/>
    <n v="12100"/>
    <n v="3.5588235294117645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s v="Cloned leadingedge utilization"/>
    <n v="9200"/>
    <n v="12129"/>
    <n v="1.3183695652173912"/>
    <x v="1"/>
    <n v="154"/>
    <n v="78.759740259740255"/>
    <s v="CA"/>
    <s v="CAD"/>
    <n v="1466398800"/>
    <n v="1468126800"/>
    <b v="0"/>
    <b v="0"/>
    <s v="film &amp; video/documentary"/>
    <x v="4"/>
    <s v="documentary"/>
    <x v="387"/>
    <d v="2016-07-10T05:00:00"/>
  </r>
  <r>
    <s v="Secured asymmetric projection"/>
    <n v="135600"/>
    <n v="62804"/>
    <n v="0.46315634218289087"/>
    <x v="0"/>
    <n v="714"/>
    <n v="87.960784313725483"/>
    <s v="US"/>
    <s v="USD"/>
    <n v="1492491600"/>
    <n v="1492837200"/>
    <b v="0"/>
    <b v="0"/>
    <s v="music/rock"/>
    <x v="1"/>
    <s v="rock"/>
    <x v="388"/>
    <d v="2017-04-22T05:00:00"/>
  </r>
  <r>
    <s v="Advanced cohesive Graphic Interface"/>
    <n v="153700"/>
    <n v="55536"/>
    <n v="0.36132726089785294"/>
    <x v="2"/>
    <n v="1111"/>
    <n v="49.987398739873989"/>
    <s v="US"/>
    <s v="USD"/>
    <n v="1430197200"/>
    <n v="1430197200"/>
    <b v="0"/>
    <b v="0"/>
    <s v="games/mobile games"/>
    <x v="6"/>
    <s v="mobile games"/>
    <x v="277"/>
    <d v="2015-04-28T05:00:00"/>
  </r>
  <r>
    <s v="Down-sized maximized function"/>
    <n v="7800"/>
    <n v="8161"/>
    <n v="1.0462820512820512"/>
    <x v="1"/>
    <n v="82"/>
    <n v="99.524390243902445"/>
    <s v="US"/>
    <s v="USD"/>
    <n v="1496034000"/>
    <n v="1496206800"/>
    <b v="0"/>
    <b v="0"/>
    <s v="theater/plays"/>
    <x v="3"/>
    <s v="plays"/>
    <x v="389"/>
    <d v="2017-05-31T05:00:00"/>
  </r>
  <r>
    <s v="Realigned zero tolerance software"/>
    <n v="2100"/>
    <n v="14046"/>
    <n v="6.6885714285714286"/>
    <x v="1"/>
    <n v="134"/>
    <n v="104.82089552238806"/>
    <s v="US"/>
    <s v="USD"/>
    <n v="1388728800"/>
    <n v="1389592800"/>
    <b v="0"/>
    <b v="0"/>
    <s v="publishing/fiction"/>
    <x v="5"/>
    <s v="fiction"/>
    <x v="390"/>
    <d v="2014-01-13T06:00:00"/>
  </r>
  <r>
    <s v="Persevering analyzing extranet"/>
    <n v="189500"/>
    <n v="117628"/>
    <n v="0.62072823218997364"/>
    <x v="2"/>
    <n v="1089"/>
    <n v="108.01469237832875"/>
    <s v="US"/>
    <s v="USD"/>
    <n v="1543298400"/>
    <n v="1545631200"/>
    <b v="0"/>
    <b v="0"/>
    <s v="film &amp; video/animation"/>
    <x v="4"/>
    <s v="animation"/>
    <x v="391"/>
    <d v="2018-12-24T06:00:00"/>
  </r>
  <r>
    <s v="Innovative human-resource migration"/>
    <n v="188200"/>
    <n v="159405"/>
    <n v="0.84699787460148779"/>
    <x v="0"/>
    <n v="5497"/>
    <n v="28.998544660724033"/>
    <s v="US"/>
    <s v="USD"/>
    <n v="1271739600"/>
    <n v="1272430800"/>
    <b v="0"/>
    <b v="1"/>
    <s v="food/food trucks"/>
    <x v="0"/>
    <s v="food trucks"/>
    <x v="392"/>
    <d v="2010-04-28T05:00:00"/>
  </r>
  <r>
    <s v="Intuitive needs-based monitoring"/>
    <n v="113500"/>
    <n v="12552"/>
    <n v="0.11059030837004405"/>
    <x v="0"/>
    <n v="418"/>
    <n v="30.028708133971293"/>
    <s v="US"/>
    <s v="USD"/>
    <n v="1326434400"/>
    <n v="1327903200"/>
    <b v="0"/>
    <b v="0"/>
    <s v="theater/plays"/>
    <x v="3"/>
    <s v="plays"/>
    <x v="393"/>
    <d v="2012-01-30T06:00:00"/>
  </r>
  <r>
    <s v="Customer-focused disintermediate toolset"/>
    <n v="134600"/>
    <n v="59007"/>
    <n v="0.43838781575037145"/>
    <x v="0"/>
    <n v="1439"/>
    <n v="41.005559416261292"/>
    <s v="US"/>
    <s v="USD"/>
    <n v="1295244000"/>
    <n v="1296021600"/>
    <b v="0"/>
    <b v="1"/>
    <s v="film &amp; video/documentary"/>
    <x v="4"/>
    <s v="documentary"/>
    <x v="394"/>
    <d v="2011-01-26T06:00:00"/>
  </r>
  <r>
    <s v="Upgradable 24/7 emulation"/>
    <n v="1700"/>
    <n v="943"/>
    <n v="0.55470588235294116"/>
    <x v="0"/>
    <n v="15"/>
    <n v="62.866666666666667"/>
    <s v="US"/>
    <s v="USD"/>
    <n v="1541221200"/>
    <n v="1543298400"/>
    <b v="0"/>
    <b v="0"/>
    <s v="theater/plays"/>
    <x v="3"/>
    <s v="plays"/>
    <x v="395"/>
    <d v="2018-11-27T06:00:00"/>
  </r>
  <r>
    <s v="Quality-focused client-server core"/>
    <n v="163700"/>
    <n v="93963"/>
    <n v="0.57399511301160655"/>
    <x v="0"/>
    <n v="1999"/>
    <n v="47.005002501250623"/>
    <s v="CA"/>
    <s v="CAD"/>
    <n v="1336280400"/>
    <n v="1336366800"/>
    <b v="0"/>
    <b v="0"/>
    <s v="film &amp; video/documentary"/>
    <x v="4"/>
    <s v="documentary"/>
    <x v="396"/>
    <d v="2012-05-07T05:00:00"/>
  </r>
  <r>
    <s v="Upgradable maximized protocol"/>
    <n v="113800"/>
    <n v="140469"/>
    <n v="1.2343497363796134"/>
    <x v="1"/>
    <n v="5203"/>
    <n v="26.997693638285604"/>
    <s v="US"/>
    <s v="USD"/>
    <n v="1324533600"/>
    <n v="1325052000"/>
    <b v="0"/>
    <b v="0"/>
    <s v="technology/web"/>
    <x v="2"/>
    <s v="web"/>
    <x v="397"/>
    <d v="2011-12-28T06:00:00"/>
  </r>
  <r>
    <s v="Cross-platform interactive synergy"/>
    <n v="5000"/>
    <n v="6423"/>
    <n v="1.2846"/>
    <x v="1"/>
    <n v="94"/>
    <n v="68.329787234042556"/>
    <s v="US"/>
    <s v="USD"/>
    <n v="1498366800"/>
    <n v="1499576400"/>
    <b v="0"/>
    <b v="0"/>
    <s v="theater/plays"/>
    <x v="3"/>
    <s v="plays"/>
    <x v="398"/>
    <d v="2017-07-09T05:00:00"/>
  </r>
  <r>
    <s v="User-centric fault-tolerant archive"/>
    <n v="9400"/>
    <n v="6015"/>
    <n v="0.63989361702127656"/>
    <x v="0"/>
    <n v="118"/>
    <n v="50.974576271186443"/>
    <s v="US"/>
    <s v="USD"/>
    <n v="1498712400"/>
    <n v="1501304400"/>
    <b v="0"/>
    <b v="1"/>
    <s v="technology/wearables"/>
    <x v="2"/>
    <s v="wearables"/>
    <x v="399"/>
    <d v="2017-07-29T05:00:00"/>
  </r>
  <r>
    <s v="Reverse-engineered regional knowledge user"/>
    <n v="8700"/>
    <n v="11075"/>
    <n v="1.2729885057471264"/>
    <x v="1"/>
    <n v="205"/>
    <n v="54.024390243902438"/>
    <s v="US"/>
    <s v="USD"/>
    <n v="1271480400"/>
    <n v="1273208400"/>
    <b v="0"/>
    <b v="1"/>
    <s v="theater/plays"/>
    <x v="3"/>
    <s v="plays"/>
    <x v="400"/>
    <d v="2010-05-07T05:00:00"/>
  </r>
  <r>
    <s v="Self-enabling real-time definition"/>
    <n v="147800"/>
    <n v="15723"/>
    <n v="0.10638024357239513"/>
    <x v="0"/>
    <n v="162"/>
    <n v="97.055555555555557"/>
    <s v="US"/>
    <s v="USD"/>
    <n v="1316667600"/>
    <n v="1316840400"/>
    <b v="0"/>
    <b v="1"/>
    <s v="food/food trucks"/>
    <x v="0"/>
    <s v="food trucks"/>
    <x v="116"/>
    <d v="2011-09-24T05:00:00"/>
  </r>
  <r>
    <s v="User-centric impactful projection"/>
    <n v="5100"/>
    <n v="2064"/>
    <n v="0.40470588235294119"/>
    <x v="0"/>
    <n v="83"/>
    <n v="24.867469879518072"/>
    <s v="US"/>
    <s v="USD"/>
    <n v="1524027600"/>
    <n v="1524546000"/>
    <b v="0"/>
    <b v="0"/>
    <s v="music/indie rock"/>
    <x v="1"/>
    <s v="indie rock"/>
    <x v="401"/>
    <d v="2018-04-24T05:00:00"/>
  </r>
  <r>
    <s v="Vision-oriented actuating hardware"/>
    <n v="2700"/>
    <n v="7767"/>
    <n v="2.8766666666666665"/>
    <x v="1"/>
    <n v="92"/>
    <n v="84.423913043478265"/>
    <s v="US"/>
    <s v="USD"/>
    <n v="1438059600"/>
    <n v="1438578000"/>
    <b v="0"/>
    <b v="0"/>
    <s v="photography/photography books"/>
    <x v="7"/>
    <s v="photography books"/>
    <x v="402"/>
    <d v="2015-08-03T05:00:00"/>
  </r>
  <r>
    <s v="Virtual leadingedge framework"/>
    <n v="1800"/>
    <n v="10313"/>
    <n v="5.7294444444444448"/>
    <x v="1"/>
    <n v="219"/>
    <n v="47.091324200913242"/>
    <s v="US"/>
    <s v="USD"/>
    <n v="1361944800"/>
    <n v="1362549600"/>
    <b v="0"/>
    <b v="0"/>
    <s v="theater/plays"/>
    <x v="3"/>
    <s v="plays"/>
    <x v="403"/>
    <d v="2013-03-06T06:00:00"/>
  </r>
  <r>
    <s v="Managed discrete framework"/>
    <n v="174500"/>
    <n v="197018"/>
    <n v="1.1290429799426933"/>
    <x v="1"/>
    <n v="2526"/>
    <n v="77.996041171813147"/>
    <s v="US"/>
    <s v="USD"/>
    <n v="1410584400"/>
    <n v="1413349200"/>
    <b v="0"/>
    <b v="1"/>
    <s v="theater/plays"/>
    <x v="3"/>
    <s v="plays"/>
    <x v="404"/>
    <d v="2014-10-15T05:00:00"/>
  </r>
  <r>
    <s v="Progressive zero-defect capability"/>
    <n v="101400"/>
    <n v="47037"/>
    <n v="0.46387573964497042"/>
    <x v="0"/>
    <n v="747"/>
    <n v="62.967871485943775"/>
    <s v="US"/>
    <s v="USD"/>
    <n v="1297404000"/>
    <n v="1298008800"/>
    <b v="0"/>
    <b v="0"/>
    <s v="film &amp; video/animation"/>
    <x v="4"/>
    <s v="animation"/>
    <x v="405"/>
    <d v="2011-02-18T06:00:00"/>
  </r>
  <r>
    <s v="Right-sized demand-driven adapter"/>
    <n v="191000"/>
    <n v="173191"/>
    <n v="0.90675916230366493"/>
    <x v="3"/>
    <n v="2138"/>
    <n v="81.006080449017773"/>
    <s v="US"/>
    <s v="USD"/>
    <n v="1392012000"/>
    <n v="1394427600"/>
    <b v="0"/>
    <b v="1"/>
    <s v="photography/photography books"/>
    <x v="7"/>
    <s v="photography books"/>
    <x v="406"/>
    <d v="2014-03-10T05:00:00"/>
  </r>
  <r>
    <s v="Re-engineered attitude-oriented frame"/>
    <n v="8100"/>
    <n v="5487"/>
    <n v="0.67740740740740746"/>
    <x v="0"/>
    <n v="84"/>
    <n v="65.321428571428569"/>
    <s v="US"/>
    <s v="USD"/>
    <n v="1569733200"/>
    <n v="1572670800"/>
    <b v="0"/>
    <b v="0"/>
    <s v="theater/plays"/>
    <x v="3"/>
    <s v="plays"/>
    <x v="407"/>
    <d v="2019-11-02T05:00:00"/>
  </r>
  <r>
    <s v="Compatible multimedia utilization"/>
    <n v="5100"/>
    <n v="9817"/>
    <n v="1.9249019607843136"/>
    <x v="1"/>
    <n v="94"/>
    <n v="104.43617021276596"/>
    <s v="US"/>
    <s v="USD"/>
    <n v="1529643600"/>
    <n v="1531112400"/>
    <b v="1"/>
    <b v="0"/>
    <s v="theater/plays"/>
    <x v="3"/>
    <s v="plays"/>
    <x v="408"/>
    <d v="2018-07-09T05:00:00"/>
  </r>
  <r>
    <s v="Re-contextualized dedicated hardware"/>
    <n v="7700"/>
    <n v="6369"/>
    <n v="0.82714285714285718"/>
    <x v="0"/>
    <n v="91"/>
    <n v="69.989010989010993"/>
    <s v="US"/>
    <s v="USD"/>
    <n v="1399006800"/>
    <n v="1400734800"/>
    <b v="0"/>
    <b v="0"/>
    <s v="theater/plays"/>
    <x v="3"/>
    <s v="plays"/>
    <x v="409"/>
    <d v="2014-05-22T05:00:00"/>
  </r>
  <r>
    <s v="Decentralized composite paradigm"/>
    <n v="121400"/>
    <n v="65755"/>
    <n v="0.54163920922570019"/>
    <x v="0"/>
    <n v="792"/>
    <n v="83.023989898989896"/>
    <s v="US"/>
    <s v="USD"/>
    <n v="1385359200"/>
    <n v="1386741600"/>
    <b v="0"/>
    <b v="1"/>
    <s v="film &amp; video/documentary"/>
    <x v="4"/>
    <s v="documentary"/>
    <x v="410"/>
    <d v="2013-12-11T06:00:00"/>
  </r>
  <r>
    <s v="Cloned transitional hierarchy"/>
    <n v="5400"/>
    <n v="903"/>
    <n v="0.16722222222222222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s v="Advanced discrete leverage"/>
    <n v="152400"/>
    <n v="178120"/>
    <n v="1.168766404199475"/>
    <x v="1"/>
    <n v="1713"/>
    <n v="103.98131932282546"/>
    <s v="IT"/>
    <s v="EUR"/>
    <n v="1418623200"/>
    <n v="1419660000"/>
    <b v="0"/>
    <b v="1"/>
    <s v="theater/plays"/>
    <x v="3"/>
    <s v="plays"/>
    <x v="412"/>
    <d v="2014-12-27T06:00:00"/>
  </r>
  <r>
    <s v="Open-source incremental throughput"/>
    <n v="1300"/>
    <n v="13678"/>
    <n v="10.521538461538462"/>
    <x v="1"/>
    <n v="249"/>
    <n v="54.931726907630519"/>
    <s v="US"/>
    <s v="USD"/>
    <n v="1555736400"/>
    <n v="1555822800"/>
    <b v="0"/>
    <b v="0"/>
    <s v="music/jazz"/>
    <x v="1"/>
    <s v="jazz"/>
    <x v="413"/>
    <d v="2019-04-21T05:00:00"/>
  </r>
  <r>
    <s v="Centralized regional interface"/>
    <n v="8100"/>
    <n v="9969"/>
    <n v="1.2307407407407407"/>
    <x v="1"/>
    <n v="192"/>
    <n v="51.921875"/>
    <s v="US"/>
    <s v="USD"/>
    <n v="1442120400"/>
    <n v="1442379600"/>
    <b v="0"/>
    <b v="1"/>
    <s v="film &amp; video/animation"/>
    <x v="4"/>
    <s v="animation"/>
    <x v="414"/>
    <d v="2015-09-16T05:00:00"/>
  </r>
  <r>
    <s v="Streamlined web-enabled knowledgebase"/>
    <n v="8300"/>
    <n v="14827"/>
    <n v="1.7863855421686747"/>
    <x v="1"/>
    <n v="247"/>
    <n v="60.02834008097166"/>
    <s v="US"/>
    <s v="USD"/>
    <n v="1362376800"/>
    <n v="1364965200"/>
    <b v="0"/>
    <b v="0"/>
    <s v="theater/plays"/>
    <x v="3"/>
    <s v="plays"/>
    <x v="415"/>
    <d v="2013-04-03T05:00:00"/>
  </r>
  <r>
    <s v="Digitized transitional monitoring"/>
    <n v="28400"/>
    <n v="100900"/>
    <n v="3.5528169014084505"/>
    <x v="1"/>
    <n v="2293"/>
    <n v="44.003488879197555"/>
    <s v="US"/>
    <s v="USD"/>
    <n v="1478408400"/>
    <n v="1479016800"/>
    <b v="0"/>
    <b v="0"/>
    <s v="film &amp; video/science fiction"/>
    <x v="4"/>
    <s v="science fiction"/>
    <x v="416"/>
    <d v="2016-11-13T06:00:00"/>
  </r>
  <r>
    <s v="Networked optimal adapter"/>
    <n v="102500"/>
    <n v="165954"/>
    <n v="1.6190634146341463"/>
    <x v="1"/>
    <n v="3131"/>
    <n v="53.003513254551258"/>
    <s v="US"/>
    <s v="USD"/>
    <n v="1498798800"/>
    <n v="1499662800"/>
    <b v="0"/>
    <b v="0"/>
    <s v="film &amp; video/television"/>
    <x v="4"/>
    <s v="television"/>
    <x v="417"/>
    <d v="2017-07-10T05:00:00"/>
  </r>
  <r>
    <s v="Automated optimal function"/>
    <n v="7000"/>
    <n v="1744"/>
    <n v="0.24914285714285714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s v="Devolved system-worthy framework"/>
    <n v="5400"/>
    <n v="10731"/>
    <n v="1.9872222222222222"/>
    <x v="1"/>
    <n v="143"/>
    <n v="75.04195804195804"/>
    <s v="IT"/>
    <s v="EUR"/>
    <n v="1504328400"/>
    <n v="1505710800"/>
    <b v="0"/>
    <b v="0"/>
    <s v="theater/plays"/>
    <x v="3"/>
    <s v="plays"/>
    <x v="419"/>
    <d v="2017-09-18T05:00:00"/>
  </r>
  <r>
    <s v="Stand-alone user-facing service-desk"/>
    <n v="9300"/>
    <n v="3232"/>
    <n v="0.34752688172043011"/>
    <x v="3"/>
    <n v="90"/>
    <n v="35.911111111111111"/>
    <s v="US"/>
    <s v="USD"/>
    <n v="1285822800"/>
    <n v="1287464400"/>
    <b v="0"/>
    <b v="0"/>
    <s v="theater/plays"/>
    <x v="3"/>
    <s v="plays"/>
    <x v="420"/>
    <d v="2010-10-19T05:00:00"/>
  </r>
  <r>
    <s v="Versatile global attitude"/>
    <n v="6200"/>
    <n v="10938"/>
    <n v="1.7641935483870967"/>
    <x v="1"/>
    <n v="296"/>
    <n v="36.952702702702702"/>
    <s v="US"/>
    <s v="USD"/>
    <n v="1311483600"/>
    <n v="1311656400"/>
    <b v="0"/>
    <b v="1"/>
    <s v="music/indie rock"/>
    <x v="1"/>
    <s v="indie rock"/>
    <x v="421"/>
    <d v="2011-07-26T05:00:00"/>
  </r>
  <r>
    <s v="Intuitive demand-driven Local Area Network"/>
    <n v="2100"/>
    <n v="10739"/>
    <n v="5.1138095238095236"/>
    <x v="1"/>
    <n v="170"/>
    <n v="63.170588235294119"/>
    <s v="US"/>
    <s v="USD"/>
    <n v="1291356000"/>
    <n v="1293170400"/>
    <b v="0"/>
    <b v="1"/>
    <s v="theater/plays"/>
    <x v="3"/>
    <s v="plays"/>
    <x v="422"/>
    <d v="2010-12-24T06:00:00"/>
  </r>
  <r>
    <s v="Assimilated uniform methodology"/>
    <n v="6800"/>
    <n v="5579"/>
    <n v="0.82044117647058823"/>
    <x v="0"/>
    <n v="186"/>
    <n v="29.99462365591398"/>
    <s v="US"/>
    <s v="USD"/>
    <n v="1355810400"/>
    <n v="1355983200"/>
    <b v="0"/>
    <b v="0"/>
    <s v="technology/wearables"/>
    <x v="2"/>
    <s v="wearables"/>
    <x v="423"/>
    <d v="2012-12-20T06:00:00"/>
  </r>
  <r>
    <s v="Self-enabling next generation algorithm"/>
    <n v="155200"/>
    <n v="37754"/>
    <n v="0.24326030927835052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s v="Object-based demand-driven strategy"/>
    <n v="89900"/>
    <n v="45384"/>
    <n v="0.50482758620689661"/>
    <x v="0"/>
    <n v="605"/>
    <n v="75.014876033057845"/>
    <s v="US"/>
    <s v="USD"/>
    <n v="1365915600"/>
    <n v="1366088400"/>
    <b v="0"/>
    <b v="1"/>
    <s v="games/video games"/>
    <x v="6"/>
    <s v="video games"/>
    <x v="425"/>
    <d v="2013-04-16T05:00:00"/>
  </r>
  <r>
    <s v="Public-key coherent ability"/>
    <n v="900"/>
    <n v="8703"/>
    <n v="9.67"/>
    <x v="1"/>
    <n v="86"/>
    <n v="101.19767441860465"/>
    <s v="DK"/>
    <s v="DKK"/>
    <n v="1551852000"/>
    <n v="1553317200"/>
    <b v="0"/>
    <b v="0"/>
    <s v="games/video games"/>
    <x v="6"/>
    <s v="video games"/>
    <x v="426"/>
    <d v="2019-03-23T05:00:00"/>
  </r>
  <r>
    <s v="Up-sized composite success"/>
    <n v="100"/>
    <n v="4"/>
    <n v="0.04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s v="Innovative exuding matrix"/>
    <n v="148400"/>
    <n v="182302"/>
    <n v="1.2284501347708894"/>
    <x v="1"/>
    <n v="6286"/>
    <n v="29.001272669424118"/>
    <s v="US"/>
    <s v="USD"/>
    <n v="1500440400"/>
    <n v="1503118800"/>
    <b v="0"/>
    <b v="0"/>
    <s v="music/rock"/>
    <x v="1"/>
    <s v="rock"/>
    <x v="428"/>
    <d v="2017-08-19T05:00:00"/>
  </r>
  <r>
    <s v="Realigned impactful artificial intelligence"/>
    <n v="4800"/>
    <n v="3045"/>
    <n v="0.63437500000000002"/>
    <x v="0"/>
    <n v="31"/>
    <n v="98.225806451612897"/>
    <s v="US"/>
    <s v="USD"/>
    <n v="1278392400"/>
    <n v="1278478800"/>
    <b v="0"/>
    <b v="0"/>
    <s v="film &amp; video/drama"/>
    <x v="4"/>
    <s v="drama"/>
    <x v="429"/>
    <d v="2010-07-07T05:00:00"/>
  </r>
  <r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b v="0"/>
    <b v="0"/>
    <s v="film &amp; video/science fiction"/>
    <x v="4"/>
    <s v="science fiction"/>
    <x v="411"/>
    <d v="2017-01-11T06:00:00"/>
  </r>
  <r>
    <s v="Upgradable upward-trending portal"/>
    <n v="4000"/>
    <n v="1763"/>
    <n v="0.44074999999999998"/>
    <x v="0"/>
    <n v="39"/>
    <n v="45.205128205128204"/>
    <s v="US"/>
    <s v="USD"/>
    <n v="1382331600"/>
    <n v="1385445600"/>
    <b v="0"/>
    <b v="1"/>
    <s v="film &amp; video/drama"/>
    <x v="4"/>
    <s v="drama"/>
    <x v="430"/>
    <d v="2013-11-26T06:00:00"/>
  </r>
  <r>
    <s v="Profit-focused global product"/>
    <n v="116500"/>
    <n v="137904"/>
    <n v="1.1837253218884121"/>
    <x v="1"/>
    <n v="3727"/>
    <n v="37.001341561577675"/>
    <s v="US"/>
    <s v="USD"/>
    <n v="1316754000"/>
    <n v="1318741200"/>
    <b v="0"/>
    <b v="0"/>
    <s v="theater/plays"/>
    <x v="3"/>
    <s v="plays"/>
    <x v="431"/>
    <d v="2011-10-16T05:00:00"/>
  </r>
  <r>
    <s v="Operative well-modulated data-warehouse"/>
    <n v="146400"/>
    <n v="152438"/>
    <n v="1.041243169398907"/>
    <x v="1"/>
    <n v="1605"/>
    <n v="94.976947040498445"/>
    <s v="US"/>
    <s v="USD"/>
    <n v="1518242400"/>
    <n v="1518242400"/>
    <b v="0"/>
    <b v="1"/>
    <s v="music/indie rock"/>
    <x v="1"/>
    <s v="indie rock"/>
    <x v="432"/>
    <d v="2018-02-10T06:00:00"/>
  </r>
  <r>
    <s v="Cloned asymmetric functionalities"/>
    <n v="5000"/>
    <n v="1332"/>
    <n v="0.26640000000000003"/>
    <x v="0"/>
    <n v="46"/>
    <n v="28.956521739130434"/>
    <s v="US"/>
    <s v="USD"/>
    <n v="1476421200"/>
    <n v="1476594000"/>
    <b v="0"/>
    <b v="0"/>
    <s v="theater/plays"/>
    <x v="3"/>
    <s v="plays"/>
    <x v="433"/>
    <d v="2016-10-16T05:00:00"/>
  </r>
  <r>
    <s v="Pre-emptive neutral portal"/>
    <n v="33800"/>
    <n v="118706"/>
    <n v="3.5120118343195266"/>
    <x v="1"/>
    <n v="2120"/>
    <n v="55.993396226415094"/>
    <s v="US"/>
    <s v="USD"/>
    <n v="1269752400"/>
    <n v="1273554000"/>
    <b v="0"/>
    <b v="0"/>
    <s v="theater/plays"/>
    <x v="3"/>
    <s v="plays"/>
    <x v="434"/>
    <d v="2010-05-11T05:00:00"/>
  </r>
  <r>
    <s v="Switchable demand-driven help-desk"/>
    <n v="6300"/>
    <n v="5674"/>
    <n v="0.90063492063492068"/>
    <x v="0"/>
    <n v="105"/>
    <n v="54.038095238095238"/>
    <s v="US"/>
    <s v="USD"/>
    <n v="1419746400"/>
    <n v="1421906400"/>
    <b v="0"/>
    <b v="0"/>
    <s v="film &amp; video/documentary"/>
    <x v="4"/>
    <s v="documentary"/>
    <x v="435"/>
    <d v="2015-01-22T06:00:00"/>
  </r>
  <r>
    <s v="Business-focused static ability"/>
    <n v="2400"/>
    <n v="4119"/>
    <n v="1.7162500000000001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s v="Networked secondary structure"/>
    <n v="98800"/>
    <n v="139354"/>
    <n v="1.4104655870445344"/>
    <x v="1"/>
    <n v="2080"/>
    <n v="66.997115384615384"/>
    <s v="US"/>
    <s v="USD"/>
    <n v="1398661200"/>
    <n v="1400389200"/>
    <b v="0"/>
    <b v="0"/>
    <s v="film &amp; video/drama"/>
    <x v="4"/>
    <s v="drama"/>
    <x v="436"/>
    <d v="2014-05-18T05:00:00"/>
  </r>
  <r>
    <s v="Total multimedia website"/>
    <n v="188800"/>
    <n v="57734"/>
    <n v="0.30579449152542371"/>
    <x v="0"/>
    <n v="535"/>
    <n v="107.91401869158878"/>
    <s v="US"/>
    <s v="USD"/>
    <n v="1359525600"/>
    <n v="1362808800"/>
    <b v="0"/>
    <b v="0"/>
    <s v="games/mobile games"/>
    <x v="6"/>
    <s v="mobile games"/>
    <x v="385"/>
    <d v="2013-03-09T06:00:00"/>
  </r>
  <r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b v="0"/>
    <b v="0"/>
    <s v="film &amp; video/animation"/>
    <x v="4"/>
    <s v="animation"/>
    <x v="437"/>
    <d v="2014-01-04T06:00:00"/>
  </r>
  <r>
    <s v="Pre-emptive mission-critical hardware"/>
    <n v="71200"/>
    <n v="95020"/>
    <n v="1.3345505617977529"/>
    <x v="1"/>
    <n v="2436"/>
    <n v="39.006568144499177"/>
    <s v="US"/>
    <s v="USD"/>
    <n v="1518328800"/>
    <n v="1519538400"/>
    <b v="0"/>
    <b v="0"/>
    <s v="theater/plays"/>
    <x v="3"/>
    <s v="plays"/>
    <x v="438"/>
    <d v="2018-02-25T06:00:00"/>
  </r>
  <r>
    <s v="Up-sized responsive protocol"/>
    <n v="4700"/>
    <n v="8829"/>
    <n v="1.8785106382978722"/>
    <x v="1"/>
    <n v="80"/>
    <n v="110.3625"/>
    <s v="US"/>
    <s v="USD"/>
    <n v="1517032800"/>
    <n v="1517810400"/>
    <b v="0"/>
    <b v="0"/>
    <s v="publishing/translations"/>
    <x v="5"/>
    <s v="translations"/>
    <x v="439"/>
    <d v="2018-02-05T06:00:00"/>
  </r>
  <r>
    <s v="Pre-emptive transitional frame"/>
    <n v="1200"/>
    <n v="3984"/>
    <n v="3.32"/>
    <x v="1"/>
    <n v="42"/>
    <n v="94.857142857142861"/>
    <s v="US"/>
    <s v="USD"/>
    <n v="1368594000"/>
    <n v="1370581200"/>
    <b v="0"/>
    <b v="1"/>
    <s v="technology/wearables"/>
    <x v="2"/>
    <s v="wearables"/>
    <x v="440"/>
    <d v="2013-06-07T05:00:00"/>
  </r>
  <r>
    <s v="Profit-focused content-based application"/>
    <n v="1400"/>
    <n v="8053"/>
    <n v="5.7521428571428572"/>
    <x v="1"/>
    <n v="139"/>
    <n v="57.935251798561154"/>
    <s v="CA"/>
    <s v="CAD"/>
    <n v="1448258400"/>
    <n v="1448863200"/>
    <b v="0"/>
    <b v="1"/>
    <s v="technology/web"/>
    <x v="2"/>
    <s v="web"/>
    <x v="441"/>
    <d v="2015-11-30T06:00:00"/>
  </r>
  <r>
    <s v="Streamlined neutral analyzer"/>
    <n v="4000"/>
    <n v="1620"/>
    <n v="0.40500000000000003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s v="Assimilated neutral utilization"/>
    <n v="5600"/>
    <n v="10328"/>
    <n v="1.8442857142857143"/>
    <x v="1"/>
    <n v="159"/>
    <n v="64.95597484276729"/>
    <s v="US"/>
    <s v="USD"/>
    <n v="1431925200"/>
    <n v="1432098000"/>
    <b v="0"/>
    <b v="0"/>
    <s v="film &amp; video/drama"/>
    <x v="4"/>
    <s v="drama"/>
    <x v="443"/>
    <d v="2015-05-20T05:00:00"/>
  </r>
  <r>
    <s v="Extended dedicated archive"/>
    <n v="3600"/>
    <n v="10289"/>
    <n v="2.8580555555555556"/>
    <x v="1"/>
    <n v="381"/>
    <n v="27.00524934383202"/>
    <s v="US"/>
    <s v="USD"/>
    <n v="1481522400"/>
    <n v="1482127200"/>
    <b v="0"/>
    <b v="0"/>
    <s v="technology/wearables"/>
    <x v="2"/>
    <s v="wearables"/>
    <x v="315"/>
    <d v="2016-12-19T06:00:00"/>
  </r>
  <r>
    <s v="Configurable static help-desk"/>
    <n v="3100"/>
    <n v="9889"/>
    <n v="3.19"/>
    <x v="1"/>
    <n v="194"/>
    <n v="50.97422680412371"/>
    <s v="GB"/>
    <s v="GBP"/>
    <n v="1335934800"/>
    <n v="1335934800"/>
    <b v="0"/>
    <b v="1"/>
    <s v="food/food trucks"/>
    <x v="0"/>
    <s v="food trucks"/>
    <x v="444"/>
    <d v="2012-05-02T05:00:00"/>
  </r>
  <r>
    <s v="Self-enabling clear-thinking framework"/>
    <n v="153800"/>
    <n v="60342"/>
    <n v="0.39234070221066319"/>
    <x v="0"/>
    <n v="575"/>
    <n v="104.94260869565217"/>
    <s v="US"/>
    <s v="USD"/>
    <n v="1552280400"/>
    <n v="1556946000"/>
    <b v="0"/>
    <b v="0"/>
    <s v="music/rock"/>
    <x v="1"/>
    <s v="rock"/>
    <x v="445"/>
    <d v="2019-05-04T05:00:00"/>
  </r>
  <r>
    <s v="Assimilated fault-tolerant capacity"/>
    <n v="5000"/>
    <n v="8907"/>
    <n v="1.7814000000000001"/>
    <x v="1"/>
    <n v="106"/>
    <n v="84.028301886792448"/>
    <s v="US"/>
    <s v="USD"/>
    <n v="1529989200"/>
    <n v="1530075600"/>
    <b v="0"/>
    <b v="0"/>
    <s v="music/electric music"/>
    <x v="1"/>
    <s v="electric music"/>
    <x v="446"/>
    <d v="2018-06-27T05:00:00"/>
  </r>
  <r>
    <s v="Enhanced neutral ability"/>
    <n v="4000"/>
    <n v="14606"/>
    <n v="3.6515"/>
    <x v="1"/>
    <n v="142"/>
    <n v="102.85915492957747"/>
    <s v="US"/>
    <s v="USD"/>
    <n v="1418709600"/>
    <n v="1418796000"/>
    <b v="0"/>
    <b v="0"/>
    <s v="film &amp; video/television"/>
    <x v="4"/>
    <s v="television"/>
    <x v="447"/>
    <d v="2014-12-17T06:00:00"/>
  </r>
  <r>
    <s v="Function-based attitude-oriented groupware"/>
    <n v="7400"/>
    <n v="8432"/>
    <n v="1.1394594594594594"/>
    <x v="1"/>
    <n v="211"/>
    <n v="39.962085308056871"/>
    <s v="US"/>
    <s v="USD"/>
    <n v="1372136400"/>
    <n v="1372482000"/>
    <b v="0"/>
    <b v="1"/>
    <s v="publishing/translations"/>
    <x v="5"/>
    <s v="translations"/>
    <x v="448"/>
    <d v="2013-06-29T05:00:00"/>
  </r>
  <r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b v="0"/>
    <b v="0"/>
    <s v="publishing/fiction"/>
    <x v="5"/>
    <s v="fiction"/>
    <x v="342"/>
    <d v="2018-08-16T05:00:00"/>
  </r>
  <r>
    <s v="Organic object-oriented core"/>
    <n v="8500"/>
    <n v="4613"/>
    <n v="0.54270588235294115"/>
    <x v="0"/>
    <n v="113"/>
    <n v="40.823008849557525"/>
    <s v="US"/>
    <s v="USD"/>
    <n v="1309064400"/>
    <n v="1311397200"/>
    <b v="0"/>
    <b v="0"/>
    <s v="film &amp; video/science fiction"/>
    <x v="4"/>
    <s v="science fiction"/>
    <x v="449"/>
    <d v="2011-07-23T05:00:00"/>
  </r>
  <r>
    <s v="Balanced impactful circuit"/>
    <n v="68800"/>
    <n v="162603"/>
    <n v="2.3634156976744185"/>
    <x v="1"/>
    <n v="2756"/>
    <n v="58.999637155297535"/>
    <s v="US"/>
    <s v="USD"/>
    <n v="1425877200"/>
    <n v="1426914000"/>
    <b v="0"/>
    <b v="0"/>
    <s v="technology/wearables"/>
    <x v="2"/>
    <s v="wearables"/>
    <x v="450"/>
    <d v="2015-03-21T05:00:00"/>
  </r>
  <r>
    <s v="Future-proofed heuristic encryption"/>
    <n v="2400"/>
    <n v="12310"/>
    <n v="5.1291666666666664"/>
    <x v="1"/>
    <n v="173"/>
    <n v="71.156069364161851"/>
    <s v="GB"/>
    <s v="GBP"/>
    <n v="1501304400"/>
    <n v="1501477200"/>
    <b v="0"/>
    <b v="0"/>
    <s v="food/food trucks"/>
    <x v="0"/>
    <s v="food trucks"/>
    <x v="451"/>
    <d v="2017-07-31T05:00:00"/>
  </r>
  <r>
    <s v="Balanced bifurcated leverage"/>
    <n v="8600"/>
    <n v="8656"/>
    <n v="1.0065116279069768"/>
    <x v="1"/>
    <n v="87"/>
    <n v="99.494252873563212"/>
    <s v="US"/>
    <s v="USD"/>
    <n v="1268287200"/>
    <n v="1269061200"/>
    <b v="0"/>
    <b v="1"/>
    <s v="photography/photography books"/>
    <x v="7"/>
    <s v="photography books"/>
    <x v="452"/>
    <d v="2010-03-20T05:00:00"/>
  </r>
  <r>
    <s v="Sharable discrete budgetary management"/>
    <n v="196600"/>
    <n v="159931"/>
    <n v="0.81348423194303154"/>
    <x v="0"/>
    <n v="1538"/>
    <n v="103.98634590377114"/>
    <s v="US"/>
    <s v="USD"/>
    <n v="1412139600"/>
    <n v="1415772000"/>
    <b v="0"/>
    <b v="1"/>
    <s v="theater/plays"/>
    <x v="3"/>
    <s v="plays"/>
    <x v="453"/>
    <d v="2014-11-12T06:00:00"/>
  </r>
  <r>
    <s v="Focused solution-oriented instruction set"/>
    <n v="4200"/>
    <n v="689"/>
    <n v="0.16404761904761905"/>
    <x v="0"/>
    <n v="9"/>
    <n v="76.555555555555557"/>
    <s v="US"/>
    <s v="USD"/>
    <n v="1330063200"/>
    <n v="1331013600"/>
    <b v="0"/>
    <b v="1"/>
    <s v="publishing/fiction"/>
    <x v="5"/>
    <s v="fiction"/>
    <x v="454"/>
    <d v="2012-03-06T06:00:00"/>
  </r>
  <r>
    <s v="Down-sized actuating infrastructure"/>
    <n v="91400"/>
    <n v="48236"/>
    <n v="0.52774617067833696"/>
    <x v="0"/>
    <n v="554"/>
    <n v="87.068592057761734"/>
    <s v="US"/>
    <s v="USD"/>
    <n v="1576130400"/>
    <n v="1576735200"/>
    <b v="0"/>
    <b v="0"/>
    <s v="theater/plays"/>
    <x v="3"/>
    <s v="plays"/>
    <x v="455"/>
    <d v="2019-12-19T06:00:00"/>
  </r>
  <r>
    <s v="Synergistic cohesive adapter"/>
    <n v="29600"/>
    <n v="77021"/>
    <n v="2.6020608108108108"/>
    <x v="1"/>
    <n v="1572"/>
    <n v="48.99554707379135"/>
    <s v="GB"/>
    <s v="GBP"/>
    <n v="1407128400"/>
    <n v="1411362000"/>
    <b v="0"/>
    <b v="1"/>
    <s v="food/food trucks"/>
    <x v="0"/>
    <s v="food trucks"/>
    <x v="456"/>
    <d v="2014-09-22T05:00:00"/>
  </r>
  <r>
    <s v="Quality-focused mission-critical structure"/>
    <n v="90600"/>
    <n v="27844"/>
    <n v="0.30732891832229581"/>
    <x v="0"/>
    <n v="648"/>
    <n v="42.969135802469133"/>
    <s v="GB"/>
    <s v="GBP"/>
    <n v="1560142800"/>
    <n v="1563685200"/>
    <b v="0"/>
    <b v="0"/>
    <s v="theater/plays"/>
    <x v="3"/>
    <s v="plays"/>
    <x v="457"/>
    <d v="2019-07-21T05:00:00"/>
  </r>
  <r>
    <s v="Compatible exuding Graphical User Interface"/>
    <n v="5200"/>
    <n v="702"/>
    <n v="0.13500000000000001"/>
    <x v="0"/>
    <n v="21"/>
    <n v="33.428571428571431"/>
    <s v="GB"/>
    <s v="GBP"/>
    <n v="1520575200"/>
    <n v="1521867600"/>
    <b v="0"/>
    <b v="1"/>
    <s v="publishing/translations"/>
    <x v="5"/>
    <s v="translations"/>
    <x v="458"/>
    <d v="2018-03-24T05:00:00"/>
  </r>
  <r>
    <s v="Monitored 24/7 time-frame"/>
    <n v="110300"/>
    <n v="197024"/>
    <n v="1.7862556663644606"/>
    <x v="1"/>
    <n v="2346"/>
    <n v="83.982949701619773"/>
    <s v="US"/>
    <s v="USD"/>
    <n v="1492664400"/>
    <n v="1495515600"/>
    <b v="0"/>
    <b v="0"/>
    <s v="theater/plays"/>
    <x v="3"/>
    <s v="plays"/>
    <x v="459"/>
    <d v="2017-05-23T05:00:00"/>
  </r>
  <r>
    <s v="Virtual secondary open architecture"/>
    <n v="5300"/>
    <n v="11663"/>
    <n v="2.2005660377358489"/>
    <x v="1"/>
    <n v="115"/>
    <n v="101.41739130434783"/>
    <s v="US"/>
    <s v="USD"/>
    <n v="1454479200"/>
    <n v="1455948000"/>
    <b v="0"/>
    <b v="0"/>
    <s v="theater/plays"/>
    <x v="3"/>
    <s v="plays"/>
    <x v="460"/>
    <d v="2016-02-20T06:00:00"/>
  </r>
  <r>
    <s v="Down-sized mobile time-frame"/>
    <n v="9200"/>
    <n v="9339"/>
    <n v="1.015108695652174"/>
    <x v="1"/>
    <n v="85"/>
    <n v="109.87058823529412"/>
    <s v="IT"/>
    <s v="EUR"/>
    <n v="1281934800"/>
    <n v="1282366800"/>
    <b v="0"/>
    <b v="0"/>
    <s v="technology/wearables"/>
    <x v="2"/>
    <s v="wearables"/>
    <x v="461"/>
    <d v="2010-08-21T05:00:00"/>
  </r>
  <r>
    <s v="Innovative disintermediate encryption"/>
    <n v="2400"/>
    <n v="4596"/>
    <n v="1.915"/>
    <x v="1"/>
    <n v="144"/>
    <n v="31.916666666666668"/>
    <s v="US"/>
    <s v="USD"/>
    <n v="1573970400"/>
    <n v="1574575200"/>
    <b v="0"/>
    <b v="0"/>
    <s v="journalism/audio"/>
    <x v="8"/>
    <s v="audio"/>
    <x v="462"/>
    <d v="2019-11-24T06:00:00"/>
  </r>
  <r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b v="0"/>
    <b v="1"/>
    <s v="food/food trucks"/>
    <x v="0"/>
    <s v="food trucks"/>
    <x v="463"/>
    <d v="2013-07-27T05:00:00"/>
  </r>
  <r>
    <s v="Persevering interactive matrix"/>
    <n v="191000"/>
    <n v="45831"/>
    <n v="0.23995287958115183"/>
    <x v="3"/>
    <n v="595"/>
    <n v="77.026890756302521"/>
    <s v="US"/>
    <s v="USD"/>
    <n v="1275886800"/>
    <n v="1278910800"/>
    <b v="1"/>
    <b v="1"/>
    <s v="film &amp; video/shorts"/>
    <x v="4"/>
    <s v="shorts"/>
    <x v="464"/>
    <d v="2010-07-12T05:00:00"/>
  </r>
  <r>
    <s v="Seamless background framework"/>
    <n v="900"/>
    <n v="6514"/>
    <n v="7.2377777777777776"/>
    <x v="1"/>
    <n v="64"/>
    <n v="101.78125"/>
    <s v="US"/>
    <s v="USD"/>
    <n v="1561784400"/>
    <n v="1562907600"/>
    <b v="0"/>
    <b v="0"/>
    <s v="photography/photography books"/>
    <x v="7"/>
    <s v="photography books"/>
    <x v="465"/>
    <d v="2019-07-12T05:00:00"/>
  </r>
  <r>
    <s v="Balanced upward-trending productivity"/>
    <n v="2500"/>
    <n v="13684"/>
    <n v="5.4736000000000002"/>
    <x v="1"/>
    <n v="268"/>
    <n v="51.059701492537314"/>
    <s v="US"/>
    <s v="USD"/>
    <n v="1332392400"/>
    <n v="1332478800"/>
    <b v="0"/>
    <b v="0"/>
    <s v="technology/wearables"/>
    <x v="2"/>
    <s v="wearables"/>
    <x v="466"/>
    <d v="2012-03-23T05:00:00"/>
  </r>
  <r>
    <s v="Centralized clear-thinking solution"/>
    <n v="3200"/>
    <n v="13264"/>
    <n v="4.1449999999999996"/>
    <x v="1"/>
    <n v="195"/>
    <n v="68.02051282051282"/>
    <s v="DK"/>
    <s v="DKK"/>
    <n v="1402376400"/>
    <n v="1402722000"/>
    <b v="0"/>
    <b v="0"/>
    <s v="theater/plays"/>
    <x v="3"/>
    <s v="plays"/>
    <x v="467"/>
    <d v="2014-06-14T05:00:00"/>
  </r>
  <r>
    <s v="Optimized bi-directional extranet"/>
    <n v="183800"/>
    <n v="1667"/>
    <n v="9.0696409140369975E-3"/>
    <x v="0"/>
    <n v="54"/>
    <n v="30.87037037037037"/>
    <s v="US"/>
    <s v="USD"/>
    <n v="1495342800"/>
    <n v="1496811600"/>
    <b v="0"/>
    <b v="0"/>
    <s v="film &amp; video/animation"/>
    <x v="4"/>
    <s v="animation"/>
    <x v="468"/>
    <d v="2017-06-07T05:00:00"/>
  </r>
  <r>
    <s v="Intuitive actuating benchmark"/>
    <n v="9800"/>
    <n v="3349"/>
    <n v="0.34173469387755101"/>
    <x v="0"/>
    <n v="120"/>
    <n v="27.908333333333335"/>
    <s v="US"/>
    <s v="USD"/>
    <n v="1482213600"/>
    <n v="1482213600"/>
    <b v="0"/>
    <b v="1"/>
    <s v="technology/wearables"/>
    <x v="2"/>
    <s v="wearables"/>
    <x v="469"/>
    <d v="2016-12-20T06:00:00"/>
  </r>
  <r>
    <s v="Devolved background project"/>
    <n v="193400"/>
    <n v="46317"/>
    <n v="0.239488107549121"/>
    <x v="0"/>
    <n v="579"/>
    <n v="79.994818652849744"/>
    <s v="DK"/>
    <s v="DKK"/>
    <n v="1420092000"/>
    <n v="1420264800"/>
    <b v="0"/>
    <b v="0"/>
    <s v="technology/web"/>
    <x v="2"/>
    <s v="web"/>
    <x v="470"/>
    <d v="2015-01-03T06:00:00"/>
  </r>
  <r>
    <s v="Reverse-engineered executive emulation"/>
    <n v="163800"/>
    <n v="78743"/>
    <n v="0.48072649572649573"/>
    <x v="0"/>
    <n v="2072"/>
    <n v="38.003378378378379"/>
    <s v="US"/>
    <s v="USD"/>
    <n v="1458018000"/>
    <n v="1458450000"/>
    <b v="0"/>
    <b v="1"/>
    <s v="film &amp; video/documentary"/>
    <x v="4"/>
    <s v="documentary"/>
    <x v="471"/>
    <d v="2016-03-20T05:00:00"/>
  </r>
  <r>
    <s v="Team-oriented clear-thinking matrix"/>
    <n v="100"/>
    <n v="0"/>
    <n v="0"/>
    <x v="0"/>
    <n v="0"/>
    <n v="0"/>
    <s v="US"/>
    <s v="USD"/>
    <n v="1367384400"/>
    <n v="1369803600"/>
    <b v="0"/>
    <b v="1"/>
    <s v="theater/plays"/>
    <x v="3"/>
    <s v="plays"/>
    <x v="472"/>
    <d v="2013-05-29T05:00:00"/>
  </r>
  <r>
    <s v="Focused coherent methodology"/>
    <n v="153600"/>
    <n v="107743"/>
    <n v="0.70145182291666663"/>
    <x v="0"/>
    <n v="1796"/>
    <n v="59.990534521158132"/>
    <s v="US"/>
    <s v="USD"/>
    <n v="1363064400"/>
    <n v="1363237200"/>
    <b v="0"/>
    <b v="0"/>
    <s v="film &amp; video/documentary"/>
    <x v="4"/>
    <s v="documentary"/>
    <x v="473"/>
    <d v="2013-03-14T05:00:00"/>
  </r>
  <r>
    <s v="Reduced context-sensitive complexity"/>
    <n v="1300"/>
    <n v="6889"/>
    <n v="5.2992307692307694"/>
    <x v="1"/>
    <n v="186"/>
    <n v="37.037634408602152"/>
    <s v="AU"/>
    <s v="AUD"/>
    <n v="1343365200"/>
    <n v="1345870800"/>
    <b v="0"/>
    <b v="1"/>
    <s v="games/video games"/>
    <x v="6"/>
    <s v="video games"/>
    <x v="474"/>
    <d v="2012-08-25T05:00:00"/>
  </r>
  <r>
    <s v="Decentralized 4thgeneration time-frame"/>
    <n v="25500"/>
    <n v="45983"/>
    <n v="1.8032549019607844"/>
    <x v="1"/>
    <n v="460"/>
    <n v="99.963043478260872"/>
    <s v="US"/>
    <s v="USD"/>
    <n v="1435726800"/>
    <n v="1437454800"/>
    <b v="0"/>
    <b v="0"/>
    <s v="film &amp; video/drama"/>
    <x v="4"/>
    <s v="drama"/>
    <x v="72"/>
    <d v="2015-07-21T05:00:00"/>
  </r>
  <r>
    <s v="De-engineered cohesive moderator"/>
    <n v="7500"/>
    <n v="6924"/>
    <n v="0.92320000000000002"/>
    <x v="0"/>
    <n v="62"/>
    <n v="111.6774193548387"/>
    <s v="IT"/>
    <s v="EUR"/>
    <n v="1431925200"/>
    <n v="1432011600"/>
    <b v="0"/>
    <b v="0"/>
    <s v="music/rock"/>
    <x v="1"/>
    <s v="rock"/>
    <x v="443"/>
    <d v="2015-05-19T05:00:00"/>
  </r>
  <r>
    <s v="Ameliorated explicit parallelism"/>
    <n v="89900"/>
    <n v="12497"/>
    <n v="0.13901001112347053"/>
    <x v="0"/>
    <n v="347"/>
    <n v="36.014409221902014"/>
    <s v="US"/>
    <s v="USD"/>
    <n v="1362722400"/>
    <n v="1366347600"/>
    <b v="0"/>
    <b v="1"/>
    <s v="publishing/radio &amp; podcasts"/>
    <x v="5"/>
    <s v="radio &amp; podcasts"/>
    <x v="475"/>
    <d v="2013-04-19T05:00:00"/>
  </r>
  <r>
    <s v="Customizable background monitoring"/>
    <n v="18000"/>
    <n v="166874"/>
    <n v="9.2707777777777771"/>
    <x v="1"/>
    <n v="2528"/>
    <n v="66.010284810126578"/>
    <s v="US"/>
    <s v="USD"/>
    <n v="1511416800"/>
    <n v="1512885600"/>
    <b v="0"/>
    <b v="1"/>
    <s v="theater/plays"/>
    <x v="3"/>
    <s v="plays"/>
    <x v="81"/>
    <d v="2017-12-10T06:00:00"/>
  </r>
  <r>
    <s v="Compatible well-modulated budgetary management"/>
    <n v="2100"/>
    <n v="837"/>
    <n v="0.39857142857142858"/>
    <x v="0"/>
    <n v="19"/>
    <n v="44.05263157894737"/>
    <s v="US"/>
    <s v="USD"/>
    <n v="1365483600"/>
    <n v="1369717200"/>
    <b v="0"/>
    <b v="1"/>
    <s v="technology/web"/>
    <x v="2"/>
    <s v="web"/>
    <x v="476"/>
    <d v="2013-05-28T05:00:00"/>
  </r>
  <r>
    <s v="Up-sized radical pricing structure"/>
    <n v="172700"/>
    <n v="193820"/>
    <n v="1.1222929936305732"/>
    <x v="1"/>
    <n v="3657"/>
    <n v="52.999726551818434"/>
    <s v="US"/>
    <s v="USD"/>
    <n v="1532840400"/>
    <n v="1534654800"/>
    <b v="0"/>
    <b v="0"/>
    <s v="theater/plays"/>
    <x v="3"/>
    <s v="plays"/>
    <x v="192"/>
    <d v="2018-08-19T05:00:00"/>
  </r>
  <r>
    <s v="Robust zero-defect project"/>
    <n v="168500"/>
    <n v="119510"/>
    <n v="0.70925816023738875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s v="Re-engineered mobile task-force"/>
    <n v="7800"/>
    <n v="9289"/>
    <n v="1.1908974358974358"/>
    <x v="1"/>
    <n v="131"/>
    <n v="70.908396946564892"/>
    <s v="AU"/>
    <s v="AUD"/>
    <n v="1527742800"/>
    <n v="1529816400"/>
    <b v="0"/>
    <b v="0"/>
    <s v="film &amp; video/drama"/>
    <x v="4"/>
    <s v="drama"/>
    <x v="478"/>
    <d v="2018-06-24T05:00:00"/>
  </r>
  <r>
    <s v="User-centric intangible neural-net"/>
    <n v="147800"/>
    <n v="35498"/>
    <n v="0.24017591339648173"/>
    <x v="0"/>
    <n v="362"/>
    <n v="98.060773480662988"/>
    <s v="US"/>
    <s v="USD"/>
    <n v="1564030800"/>
    <n v="1564894800"/>
    <b v="0"/>
    <b v="0"/>
    <s v="theater/plays"/>
    <x v="3"/>
    <s v="plays"/>
    <x v="479"/>
    <d v="2019-08-04T05:00:00"/>
  </r>
  <r>
    <s v="Organized explicit core"/>
    <n v="9100"/>
    <n v="12678"/>
    <n v="1.3931868131868133"/>
    <x v="1"/>
    <n v="239"/>
    <n v="53.046025104602514"/>
    <s v="US"/>
    <s v="USD"/>
    <n v="1404536400"/>
    <n v="1404622800"/>
    <b v="0"/>
    <b v="1"/>
    <s v="games/video games"/>
    <x v="6"/>
    <s v="video games"/>
    <x v="480"/>
    <d v="2014-07-06T05:00:00"/>
  </r>
  <r>
    <s v="Synchronized 6thgeneration adapter"/>
    <n v="8300"/>
    <n v="3260"/>
    <n v="0.39277108433734942"/>
    <x v="3"/>
    <n v="35"/>
    <n v="93.142857142857139"/>
    <s v="US"/>
    <s v="USD"/>
    <n v="1284008400"/>
    <n v="1284181200"/>
    <b v="0"/>
    <b v="0"/>
    <s v="film &amp; video/television"/>
    <x v="4"/>
    <s v="television"/>
    <x v="180"/>
    <d v="2010-09-11T05:00:00"/>
  </r>
  <r>
    <s v="Centralized motivating capacity"/>
    <n v="138700"/>
    <n v="31123"/>
    <n v="0.22439077144917088"/>
    <x v="3"/>
    <n v="528"/>
    <n v="58.945075757575758"/>
    <s v="CH"/>
    <s v="CHF"/>
    <n v="1386309600"/>
    <n v="1386741600"/>
    <b v="0"/>
    <b v="1"/>
    <s v="music/rock"/>
    <x v="1"/>
    <s v="rock"/>
    <x v="481"/>
    <d v="2013-12-11T06:00:00"/>
  </r>
  <r>
    <s v="Phased 24hour flexibility"/>
    <n v="8600"/>
    <n v="4797"/>
    <n v="0.55779069767441858"/>
    <x v="0"/>
    <n v="133"/>
    <n v="36.067669172932334"/>
    <s v="CA"/>
    <s v="CAD"/>
    <n v="1324620000"/>
    <n v="1324792800"/>
    <b v="0"/>
    <b v="1"/>
    <s v="theater/plays"/>
    <x v="3"/>
    <s v="plays"/>
    <x v="482"/>
    <d v="2011-12-25T06:00:00"/>
  </r>
  <r>
    <s v="Exclusive 5thgeneration structure"/>
    <n v="125400"/>
    <n v="53324"/>
    <n v="0.42523125996810207"/>
    <x v="0"/>
    <n v="846"/>
    <n v="63.030732860520096"/>
    <s v="US"/>
    <s v="USD"/>
    <n v="1281070800"/>
    <n v="1284354000"/>
    <b v="0"/>
    <b v="0"/>
    <s v="publishing/nonfiction"/>
    <x v="5"/>
    <s v="nonfiction"/>
    <x v="194"/>
    <d v="2010-09-13T05:00:00"/>
  </r>
  <r>
    <s v="Multi-tiered maximized orchestration"/>
    <n v="5900"/>
    <n v="6608"/>
    <n v="1.1200000000000001"/>
    <x v="1"/>
    <n v="78"/>
    <n v="84.717948717948715"/>
    <s v="US"/>
    <s v="USD"/>
    <n v="1493960400"/>
    <n v="1494392400"/>
    <b v="0"/>
    <b v="0"/>
    <s v="food/food trucks"/>
    <x v="0"/>
    <s v="food trucks"/>
    <x v="483"/>
    <d v="2017-05-10T05:00:00"/>
  </r>
  <r>
    <s v="Open-architected uniform instruction set"/>
    <n v="8800"/>
    <n v="622"/>
    <n v="7.0681818181818179E-2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s v="Exclusive asymmetric analyzer"/>
    <n v="177700"/>
    <n v="180802"/>
    <n v="1.0174563871693867"/>
    <x v="1"/>
    <n v="1773"/>
    <n v="101.97518330513255"/>
    <s v="US"/>
    <s v="USD"/>
    <n v="1420696800"/>
    <n v="1421906400"/>
    <b v="0"/>
    <b v="1"/>
    <s v="music/rock"/>
    <x v="1"/>
    <s v="rock"/>
    <x v="355"/>
    <d v="2015-01-22T06:00:00"/>
  </r>
  <r>
    <s v="Organic radical collaboration"/>
    <n v="800"/>
    <n v="3406"/>
    <n v="4.2575000000000003"/>
    <x v="1"/>
    <n v="32"/>
    <n v="106.4375"/>
    <s v="US"/>
    <s v="USD"/>
    <n v="1555650000"/>
    <n v="1555909200"/>
    <b v="0"/>
    <b v="0"/>
    <s v="theater/plays"/>
    <x v="3"/>
    <s v="plays"/>
    <x v="485"/>
    <d v="2019-04-22T05:00:00"/>
  </r>
  <r>
    <s v="Function-based multi-state software"/>
    <n v="7600"/>
    <n v="11061"/>
    <n v="1.4553947368421052"/>
    <x v="1"/>
    <n v="369"/>
    <n v="29.975609756097562"/>
    <s v="US"/>
    <s v="USD"/>
    <n v="1471928400"/>
    <n v="1472446800"/>
    <b v="0"/>
    <b v="1"/>
    <s v="film &amp; video/drama"/>
    <x v="4"/>
    <s v="drama"/>
    <x v="486"/>
    <d v="2016-08-29T05:00:00"/>
  </r>
  <r>
    <s v="Innovative static budgetary management"/>
    <n v="50500"/>
    <n v="16389"/>
    <n v="0.32453465346534655"/>
    <x v="0"/>
    <n v="191"/>
    <n v="85.806282722513089"/>
    <s v="US"/>
    <s v="USD"/>
    <n v="1341291600"/>
    <n v="1342328400"/>
    <b v="0"/>
    <b v="0"/>
    <s v="film &amp; video/shorts"/>
    <x v="4"/>
    <s v="shorts"/>
    <x v="487"/>
    <d v="2012-07-15T05:00:00"/>
  </r>
  <r>
    <s v="Triple-buffered holistic ability"/>
    <n v="900"/>
    <n v="6303"/>
    <n v="7.003333333333333"/>
    <x v="1"/>
    <n v="89"/>
    <n v="70.82022471910112"/>
    <s v="US"/>
    <s v="USD"/>
    <n v="1267682400"/>
    <n v="1268114400"/>
    <b v="0"/>
    <b v="0"/>
    <s v="film &amp; video/shorts"/>
    <x v="4"/>
    <s v="shorts"/>
    <x v="488"/>
    <d v="2010-03-09T06:00:00"/>
  </r>
  <r>
    <s v="Diverse scalable superstructure"/>
    <n v="96700"/>
    <n v="81136"/>
    <n v="0.83904860392967939"/>
    <x v="0"/>
    <n v="1979"/>
    <n v="40.998484082870135"/>
    <s v="US"/>
    <s v="USD"/>
    <n v="1272258000"/>
    <n v="1273381200"/>
    <b v="0"/>
    <b v="0"/>
    <s v="theater/plays"/>
    <x v="3"/>
    <s v="plays"/>
    <x v="489"/>
    <d v="2010-05-09T05:00:00"/>
  </r>
  <r>
    <s v="Balanced leadingedge data-warehouse"/>
    <n v="2100"/>
    <n v="1768"/>
    <n v="0.84190476190476193"/>
    <x v="0"/>
    <n v="63"/>
    <n v="28.063492063492063"/>
    <s v="US"/>
    <s v="USD"/>
    <n v="1290492000"/>
    <n v="1290837600"/>
    <b v="0"/>
    <b v="0"/>
    <s v="technology/wearables"/>
    <x v="2"/>
    <s v="wearables"/>
    <x v="490"/>
    <d v="2010-11-27T06:00:00"/>
  </r>
  <r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b v="0"/>
    <b v="1"/>
    <s v="theater/plays"/>
    <x v="3"/>
    <s v="plays"/>
    <x v="312"/>
    <d v="2016-02-01T06:00:00"/>
  </r>
  <r>
    <s v="Enterprise-wide intermediate portal"/>
    <n v="189200"/>
    <n v="188480"/>
    <n v="0.99619450317124736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s v="Focused leadingedge matrix"/>
    <n v="9000"/>
    <n v="7227"/>
    <n v="0.80300000000000005"/>
    <x v="0"/>
    <n v="80"/>
    <n v="90.337500000000006"/>
    <s v="GB"/>
    <s v="GBP"/>
    <n v="1385186400"/>
    <n v="1389074400"/>
    <b v="0"/>
    <b v="0"/>
    <s v="music/indie rock"/>
    <x v="1"/>
    <s v="indie rock"/>
    <x v="492"/>
    <d v="2014-01-07T06:00:00"/>
  </r>
  <r>
    <s v="Seamless logistical encryption"/>
    <n v="5100"/>
    <n v="574"/>
    <n v="0.11254901960784314"/>
    <x v="0"/>
    <n v="9"/>
    <n v="63.777777777777779"/>
    <s v="US"/>
    <s v="USD"/>
    <n v="1399698000"/>
    <n v="1402117200"/>
    <b v="0"/>
    <b v="0"/>
    <s v="games/video games"/>
    <x v="6"/>
    <s v="video games"/>
    <x v="493"/>
    <d v="2014-06-07T05:00:00"/>
  </r>
  <r>
    <s v="Stand-alone human-resource workforce"/>
    <n v="105000"/>
    <n v="96328"/>
    <n v="0.91740952380952379"/>
    <x v="0"/>
    <n v="1784"/>
    <n v="53.995515695067262"/>
    <s v="US"/>
    <s v="USD"/>
    <n v="1283230800"/>
    <n v="1284440400"/>
    <b v="0"/>
    <b v="1"/>
    <s v="publishing/fiction"/>
    <x v="5"/>
    <s v="fiction"/>
    <x v="494"/>
    <d v="2010-09-14T05:00:00"/>
  </r>
  <r>
    <s v="Automated zero tolerance implementation"/>
    <n v="186700"/>
    <n v="178338"/>
    <n v="0.95521156936261387"/>
    <x v="2"/>
    <n v="3640"/>
    <n v="48.993956043956047"/>
    <s v="CH"/>
    <s v="CHF"/>
    <n v="1384149600"/>
    <n v="1388988000"/>
    <b v="0"/>
    <b v="0"/>
    <s v="games/video games"/>
    <x v="6"/>
    <s v="video games"/>
    <x v="495"/>
    <d v="2014-01-06T06:00:00"/>
  </r>
  <r>
    <s v="Pre-emptive grid-enabled contingency"/>
    <n v="1600"/>
    <n v="8046"/>
    <n v="5.0287499999999996"/>
    <x v="1"/>
    <n v="126"/>
    <n v="63.857142857142854"/>
    <s v="CA"/>
    <s v="CAD"/>
    <n v="1516860000"/>
    <n v="1516946400"/>
    <b v="0"/>
    <b v="0"/>
    <s v="theater/plays"/>
    <x v="3"/>
    <s v="plays"/>
    <x v="496"/>
    <d v="2018-01-26T06:00:00"/>
  </r>
  <r>
    <s v="Multi-lateral didactic encoding"/>
    <n v="115600"/>
    <n v="184086"/>
    <n v="1.5924394463667819"/>
    <x v="1"/>
    <n v="2218"/>
    <n v="82.996393146979258"/>
    <s v="GB"/>
    <s v="GBP"/>
    <n v="1374642000"/>
    <n v="1377752400"/>
    <b v="0"/>
    <b v="0"/>
    <s v="music/indie rock"/>
    <x v="1"/>
    <s v="indie rock"/>
    <x v="497"/>
    <d v="2013-08-29T05:00:00"/>
  </r>
  <r>
    <s v="Self-enabling didactic orchestration"/>
    <n v="89100"/>
    <n v="13385"/>
    <n v="0.15022446689113356"/>
    <x v="0"/>
    <n v="243"/>
    <n v="55.08230452674897"/>
    <s v="US"/>
    <s v="USD"/>
    <n v="1534482000"/>
    <n v="1534568400"/>
    <b v="0"/>
    <b v="1"/>
    <s v="film &amp; video/drama"/>
    <x v="4"/>
    <s v="drama"/>
    <x v="498"/>
    <d v="2018-08-18T05:00:00"/>
  </r>
  <r>
    <s v="Profit-focused 24/7 data-warehouse"/>
    <n v="2600"/>
    <n v="12533"/>
    <n v="4.820384615384615"/>
    <x v="1"/>
    <n v="202"/>
    <n v="62.044554455445542"/>
    <s v="IT"/>
    <s v="EUR"/>
    <n v="1528434000"/>
    <n v="1528606800"/>
    <b v="0"/>
    <b v="1"/>
    <s v="theater/plays"/>
    <x v="3"/>
    <s v="plays"/>
    <x v="499"/>
    <d v="2018-06-10T05:00:00"/>
  </r>
  <r>
    <s v="Enhanced methodical middleware"/>
    <n v="9800"/>
    <n v="14697"/>
    <n v="1.4996938775510205"/>
    <x v="1"/>
    <n v="140"/>
    <n v="104.97857142857143"/>
    <s v="IT"/>
    <s v="EUR"/>
    <n v="1282626000"/>
    <n v="1284872400"/>
    <b v="0"/>
    <b v="0"/>
    <s v="publishing/fiction"/>
    <x v="5"/>
    <s v="fiction"/>
    <x v="500"/>
    <d v="2010-09-19T05:00:00"/>
  </r>
  <r>
    <s v="Synchronized client-driven projection"/>
    <n v="84400"/>
    <n v="98935"/>
    <n v="1.1722156398104266"/>
    <x v="1"/>
    <n v="1052"/>
    <n v="94.044676806083643"/>
    <s v="DK"/>
    <s v="DKK"/>
    <n v="1535605200"/>
    <n v="1537592400"/>
    <b v="1"/>
    <b v="1"/>
    <s v="film &amp; video/documentary"/>
    <x v="4"/>
    <s v="documentary"/>
    <x v="501"/>
    <d v="2018-09-22T05:00:00"/>
  </r>
  <r>
    <s v="Networked didactic time-frame"/>
    <n v="151300"/>
    <n v="57034"/>
    <n v="0.37695968274950431"/>
    <x v="0"/>
    <n v="1296"/>
    <n v="44.007716049382715"/>
    <s v="US"/>
    <s v="USD"/>
    <n v="1379826000"/>
    <n v="1381208400"/>
    <b v="0"/>
    <b v="0"/>
    <s v="games/mobile games"/>
    <x v="6"/>
    <s v="mobile games"/>
    <x v="502"/>
    <d v="2013-10-08T05:00:00"/>
  </r>
  <r>
    <s v="Assimilated exuding toolset"/>
    <n v="9800"/>
    <n v="7120"/>
    <n v="0.72653061224489801"/>
    <x v="0"/>
    <n v="77"/>
    <n v="92.467532467532465"/>
    <s v="US"/>
    <s v="USD"/>
    <n v="1561957200"/>
    <n v="1562475600"/>
    <b v="0"/>
    <b v="1"/>
    <s v="food/food trucks"/>
    <x v="0"/>
    <s v="food trucks"/>
    <x v="503"/>
    <d v="2019-07-07T05:00:00"/>
  </r>
  <r>
    <s v="Front-line client-server secured line"/>
    <n v="5300"/>
    <n v="14097"/>
    <n v="2.6598113207547169"/>
    <x v="1"/>
    <n v="247"/>
    <n v="57.072874493927124"/>
    <s v="US"/>
    <s v="USD"/>
    <n v="1525496400"/>
    <n v="1527397200"/>
    <b v="0"/>
    <b v="0"/>
    <s v="photography/photography books"/>
    <x v="7"/>
    <s v="photography books"/>
    <x v="504"/>
    <d v="2018-05-27T05:00:00"/>
  </r>
  <r>
    <s v="Polarized systemic Internet solution"/>
    <n v="178000"/>
    <n v="43086"/>
    <n v="0.24205617977528091"/>
    <x v="0"/>
    <n v="395"/>
    <n v="109.07848101265823"/>
    <s v="IT"/>
    <s v="EUR"/>
    <n v="1433912400"/>
    <n v="1436158800"/>
    <b v="0"/>
    <b v="0"/>
    <s v="games/mobile games"/>
    <x v="6"/>
    <s v="mobile games"/>
    <x v="505"/>
    <d v="2015-07-06T05:00:00"/>
  </r>
  <r>
    <s v="Profit-focused exuding moderator"/>
    <n v="77000"/>
    <n v="1930"/>
    <n v="2.5064935064935064E-2"/>
    <x v="0"/>
    <n v="49"/>
    <n v="39.387755102040813"/>
    <s v="GB"/>
    <s v="GBP"/>
    <n v="1453442400"/>
    <n v="1456034400"/>
    <b v="0"/>
    <b v="0"/>
    <s v="music/indie rock"/>
    <x v="1"/>
    <s v="indie rock"/>
    <x v="506"/>
    <d v="2016-02-21T06:00:00"/>
  </r>
  <r>
    <s v="Cross-group high-level moderator"/>
    <n v="84900"/>
    <n v="13864"/>
    <n v="0.1632979976442874"/>
    <x v="0"/>
    <n v="180"/>
    <n v="77.022222222222226"/>
    <s v="US"/>
    <s v="USD"/>
    <n v="1378875600"/>
    <n v="1380171600"/>
    <b v="0"/>
    <b v="0"/>
    <s v="games/video games"/>
    <x v="6"/>
    <s v="video games"/>
    <x v="507"/>
    <d v="2013-09-26T05:00:00"/>
  </r>
  <r>
    <s v="Public-key 3rdgeneration system engine"/>
    <n v="2800"/>
    <n v="7742"/>
    <n v="2.7650000000000001"/>
    <x v="1"/>
    <n v="84"/>
    <n v="92.166666666666671"/>
    <s v="US"/>
    <s v="USD"/>
    <n v="1452232800"/>
    <n v="1453356000"/>
    <b v="0"/>
    <b v="0"/>
    <s v="music/rock"/>
    <x v="1"/>
    <s v="rock"/>
    <x v="508"/>
    <d v="2016-01-21T06:00:00"/>
  </r>
  <r>
    <s v="Organized value-added access"/>
    <n v="184800"/>
    <n v="164109"/>
    <n v="0.88803571428571426"/>
    <x v="0"/>
    <n v="2690"/>
    <n v="61.007063197026021"/>
    <s v="US"/>
    <s v="USD"/>
    <n v="1577253600"/>
    <n v="1578981600"/>
    <b v="0"/>
    <b v="0"/>
    <s v="theater/plays"/>
    <x v="3"/>
    <s v="plays"/>
    <x v="509"/>
    <d v="2020-01-14T06:00:00"/>
  </r>
  <r>
    <s v="Cloned global Graphical User Interface"/>
    <n v="4200"/>
    <n v="6870"/>
    <n v="1.6357142857142857"/>
    <x v="1"/>
    <n v="88"/>
    <n v="78.068181818181813"/>
    <s v="US"/>
    <s v="USD"/>
    <n v="1537160400"/>
    <n v="1537419600"/>
    <b v="0"/>
    <b v="1"/>
    <s v="theater/plays"/>
    <x v="3"/>
    <s v="plays"/>
    <x v="510"/>
    <d v="2018-09-20T05:00:00"/>
  </r>
  <r>
    <s v="Focused solution-oriented matrix"/>
    <n v="1300"/>
    <n v="12597"/>
    <n v="9.69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s v="Monitored discrete toolset"/>
    <n v="66100"/>
    <n v="179074"/>
    <n v="2.7091376701966716"/>
    <x v="1"/>
    <n v="2985"/>
    <n v="59.991289782244557"/>
    <s v="US"/>
    <s v="USD"/>
    <n v="1459486800"/>
    <n v="1460610000"/>
    <b v="0"/>
    <b v="0"/>
    <s v="theater/plays"/>
    <x v="3"/>
    <s v="plays"/>
    <x v="512"/>
    <d v="2016-04-14T05:00:00"/>
  </r>
  <r>
    <s v="Business-focused intermediate system engine"/>
    <n v="29500"/>
    <n v="83843"/>
    <n v="2.8421355932203389"/>
    <x v="1"/>
    <n v="762"/>
    <n v="110.03018372703411"/>
    <s v="US"/>
    <s v="USD"/>
    <n v="1369717200"/>
    <n v="1370494800"/>
    <b v="0"/>
    <b v="0"/>
    <s v="technology/wearables"/>
    <x v="2"/>
    <s v="wearables"/>
    <x v="513"/>
    <d v="2013-06-06T05:00:00"/>
  </r>
  <r>
    <s v="De-engineered disintermediate encoding"/>
    <n v="100"/>
    <n v="4"/>
    <n v="0.04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s v="Streamlined upward-trending analyzer"/>
    <n v="180100"/>
    <n v="105598"/>
    <n v="0.58632981676846196"/>
    <x v="0"/>
    <n v="2779"/>
    <n v="37.99856063332134"/>
    <s v="AU"/>
    <s v="AUD"/>
    <n v="1419055200"/>
    <n v="1422511200"/>
    <b v="0"/>
    <b v="1"/>
    <s v="technology/web"/>
    <x v="2"/>
    <s v="web"/>
    <x v="515"/>
    <d v="2015-01-29T06:00:00"/>
  </r>
  <r>
    <s v="Distributed human-resource policy"/>
    <n v="9000"/>
    <n v="8866"/>
    <n v="0.98511111111111116"/>
    <x v="0"/>
    <n v="92"/>
    <n v="96.369565217391298"/>
    <s v="US"/>
    <s v="USD"/>
    <n v="1480140000"/>
    <n v="1480312800"/>
    <b v="0"/>
    <b v="0"/>
    <s v="theater/plays"/>
    <x v="3"/>
    <s v="plays"/>
    <x v="516"/>
    <d v="2016-11-28T06:00:00"/>
  </r>
  <r>
    <s v="De-engineered 5thgeneration contingency"/>
    <n v="170600"/>
    <n v="75022"/>
    <n v="0.43975381008206332"/>
    <x v="0"/>
    <n v="1028"/>
    <n v="72.978599221789878"/>
    <s v="US"/>
    <s v="USD"/>
    <n v="1293948000"/>
    <n v="1294034400"/>
    <b v="0"/>
    <b v="0"/>
    <s v="music/rock"/>
    <x v="1"/>
    <s v="rock"/>
    <x v="517"/>
    <d v="2011-01-03T06:00:00"/>
  </r>
  <r>
    <s v="Multi-channeled upward-trending application"/>
    <n v="9500"/>
    <n v="14408"/>
    <n v="1.5166315789473683"/>
    <x v="1"/>
    <n v="554"/>
    <n v="26.007220216606498"/>
    <s v="CA"/>
    <s v="CAD"/>
    <n v="1482127200"/>
    <n v="1482645600"/>
    <b v="0"/>
    <b v="0"/>
    <s v="music/indie rock"/>
    <x v="1"/>
    <s v="indie rock"/>
    <x v="518"/>
    <d v="2016-12-25T06:00:00"/>
  </r>
  <r>
    <s v="Organic maximized database"/>
    <n v="6300"/>
    <n v="14089"/>
    <n v="2.2363492063492063"/>
    <x v="1"/>
    <n v="135"/>
    <n v="104.36296296296297"/>
    <s v="DK"/>
    <s v="DKK"/>
    <n v="1396414800"/>
    <n v="1399093200"/>
    <b v="0"/>
    <b v="0"/>
    <s v="music/rock"/>
    <x v="1"/>
    <s v="rock"/>
    <x v="519"/>
    <d v="2014-05-03T05:00:00"/>
  </r>
  <r>
    <s v="Grass-roots 24/7 attitude"/>
    <n v="5200"/>
    <n v="12467"/>
    <n v="2.3975"/>
    <x v="1"/>
    <n v="122"/>
    <n v="102.18852459016394"/>
    <s v="US"/>
    <s v="USD"/>
    <n v="1315285200"/>
    <n v="1315890000"/>
    <b v="0"/>
    <b v="1"/>
    <s v="publishing/translations"/>
    <x v="5"/>
    <s v="translations"/>
    <x v="520"/>
    <d v="2011-09-13T05:00:00"/>
  </r>
  <r>
    <s v="Team-oriented global strategy"/>
    <n v="6000"/>
    <n v="11960"/>
    <n v="1.9933333333333334"/>
    <x v="1"/>
    <n v="221"/>
    <n v="54.117647058823529"/>
    <s v="US"/>
    <s v="USD"/>
    <n v="1443762000"/>
    <n v="1444021200"/>
    <b v="0"/>
    <b v="1"/>
    <s v="film &amp; video/science fiction"/>
    <x v="4"/>
    <s v="science fiction"/>
    <x v="521"/>
    <d v="2015-10-05T05:00:00"/>
  </r>
  <r>
    <s v="Enhanced client-driven capacity"/>
    <n v="5800"/>
    <n v="7966"/>
    <n v="1.373448275862069"/>
    <x v="1"/>
    <n v="126"/>
    <n v="63.222222222222221"/>
    <s v="US"/>
    <s v="USD"/>
    <n v="1456293600"/>
    <n v="1460005200"/>
    <b v="0"/>
    <b v="0"/>
    <s v="theater/plays"/>
    <x v="3"/>
    <s v="plays"/>
    <x v="522"/>
    <d v="2016-04-07T05:00:00"/>
  </r>
  <r>
    <s v="Exclusive systematic productivity"/>
    <n v="105300"/>
    <n v="106321"/>
    <n v="1.009696106362773"/>
    <x v="1"/>
    <n v="1022"/>
    <n v="104.03228962818004"/>
    <s v="US"/>
    <s v="USD"/>
    <n v="1470114000"/>
    <n v="1470718800"/>
    <b v="0"/>
    <b v="0"/>
    <s v="theater/plays"/>
    <x v="3"/>
    <s v="plays"/>
    <x v="523"/>
    <d v="2016-08-09T05:00:00"/>
  </r>
  <r>
    <s v="Re-engineered radical policy"/>
    <n v="20000"/>
    <n v="158832"/>
    <n v="7.9416000000000002"/>
    <x v="1"/>
    <n v="3177"/>
    <n v="49.994334277620396"/>
    <s v="US"/>
    <s v="USD"/>
    <n v="1321596000"/>
    <n v="1325052000"/>
    <b v="0"/>
    <b v="0"/>
    <s v="film &amp; video/animation"/>
    <x v="4"/>
    <s v="animation"/>
    <x v="524"/>
    <d v="2011-12-28T06:00:00"/>
  </r>
  <r>
    <s v="Down-sized logistical adapter"/>
    <n v="3000"/>
    <n v="11091"/>
    <n v="3.6970000000000001"/>
    <x v="1"/>
    <n v="198"/>
    <n v="56.015151515151516"/>
    <s v="CH"/>
    <s v="CHF"/>
    <n v="1318827600"/>
    <n v="1319000400"/>
    <b v="0"/>
    <b v="0"/>
    <s v="theater/plays"/>
    <x v="3"/>
    <s v="plays"/>
    <x v="525"/>
    <d v="2011-10-19T05:00:00"/>
  </r>
  <r>
    <s v="Configurable bandwidth-monitored throughput"/>
    <n v="9900"/>
    <n v="1269"/>
    <n v="0.12818181818181817"/>
    <x v="0"/>
    <n v="26"/>
    <n v="48.807692307692307"/>
    <s v="CH"/>
    <s v="CHF"/>
    <n v="1552366800"/>
    <n v="1552539600"/>
    <b v="0"/>
    <b v="0"/>
    <s v="music/rock"/>
    <x v="1"/>
    <s v="rock"/>
    <x v="188"/>
    <d v="2019-03-14T05:00:00"/>
  </r>
  <r>
    <s v="Optional tangible pricing structure"/>
    <n v="3700"/>
    <n v="5107"/>
    <n v="1.3802702702702703"/>
    <x v="1"/>
    <n v="85"/>
    <n v="60.082352941176474"/>
    <s v="AU"/>
    <s v="AUD"/>
    <n v="1542088800"/>
    <n v="1543816800"/>
    <b v="0"/>
    <b v="0"/>
    <s v="film &amp; video/documentary"/>
    <x v="4"/>
    <s v="documentary"/>
    <x v="526"/>
    <d v="2018-12-03T06:00:00"/>
  </r>
  <r>
    <s v="Organic high-level implementation"/>
    <n v="168700"/>
    <n v="141393"/>
    <n v="0.83813278008298753"/>
    <x v="0"/>
    <n v="1790"/>
    <n v="78.990502793296088"/>
    <s v="US"/>
    <s v="USD"/>
    <n v="1426395600"/>
    <n v="1427086800"/>
    <b v="0"/>
    <b v="0"/>
    <s v="theater/plays"/>
    <x v="3"/>
    <s v="plays"/>
    <x v="527"/>
    <d v="2015-03-23T05:00:00"/>
  </r>
  <r>
    <s v="Decentralized logistical collaboration"/>
    <n v="94900"/>
    <n v="194166"/>
    <n v="2.0460063224446787"/>
    <x v="1"/>
    <n v="3596"/>
    <n v="53.99499443826474"/>
    <s v="US"/>
    <s v="USD"/>
    <n v="1321336800"/>
    <n v="1323064800"/>
    <b v="0"/>
    <b v="0"/>
    <s v="theater/plays"/>
    <x v="3"/>
    <s v="plays"/>
    <x v="528"/>
    <d v="2011-12-05T06:00:00"/>
  </r>
  <r>
    <s v="Advanced content-based installation"/>
    <n v="9300"/>
    <n v="4124"/>
    <n v="0.44344086021505374"/>
    <x v="0"/>
    <n v="37"/>
    <n v="111.45945945945945"/>
    <s v="US"/>
    <s v="USD"/>
    <n v="1456293600"/>
    <n v="1458277200"/>
    <b v="0"/>
    <b v="1"/>
    <s v="music/electric music"/>
    <x v="1"/>
    <s v="electric music"/>
    <x v="522"/>
    <d v="2016-03-18T05:00:00"/>
  </r>
  <r>
    <s v="Distributed high-level open architecture"/>
    <n v="6800"/>
    <n v="14865"/>
    <n v="2.1860294117647059"/>
    <x v="1"/>
    <n v="244"/>
    <n v="60.922131147540981"/>
    <s v="US"/>
    <s v="USD"/>
    <n v="1404968400"/>
    <n v="1405141200"/>
    <b v="0"/>
    <b v="0"/>
    <s v="music/rock"/>
    <x v="1"/>
    <s v="rock"/>
    <x v="529"/>
    <d v="2014-07-12T05:00:00"/>
  </r>
  <r>
    <s v="Synergized zero tolerance help-desk"/>
    <n v="72400"/>
    <n v="134688"/>
    <n v="1.8603314917127072"/>
    <x v="1"/>
    <n v="5180"/>
    <n v="26.0015444015444"/>
    <s v="US"/>
    <s v="USD"/>
    <n v="1279170000"/>
    <n v="1283058000"/>
    <b v="0"/>
    <b v="0"/>
    <s v="theater/plays"/>
    <x v="3"/>
    <s v="plays"/>
    <x v="530"/>
    <d v="2010-08-29T05:00:00"/>
  </r>
  <r>
    <s v="Extended multi-tasking definition"/>
    <n v="20100"/>
    <n v="47705"/>
    <n v="2.3733830845771142"/>
    <x v="1"/>
    <n v="589"/>
    <n v="80.993208828522924"/>
    <s v="IT"/>
    <s v="EUR"/>
    <n v="1294725600"/>
    <n v="1295762400"/>
    <b v="0"/>
    <b v="0"/>
    <s v="film &amp; video/animation"/>
    <x v="4"/>
    <s v="animation"/>
    <x v="531"/>
    <d v="2011-01-23T06:00:00"/>
  </r>
  <r>
    <s v="Realigned uniform knowledge user"/>
    <n v="31200"/>
    <n v="95364"/>
    <n v="3.0565384615384614"/>
    <x v="1"/>
    <n v="2725"/>
    <n v="34.995963302752294"/>
    <s v="US"/>
    <s v="USD"/>
    <n v="1419055200"/>
    <n v="1419573600"/>
    <b v="0"/>
    <b v="1"/>
    <s v="music/rock"/>
    <x v="1"/>
    <s v="rock"/>
    <x v="515"/>
    <d v="2014-12-26T06:00:00"/>
  </r>
  <r>
    <s v="Monitored grid-enabled model"/>
    <n v="3500"/>
    <n v="3295"/>
    <n v="0.94142857142857139"/>
    <x v="0"/>
    <n v="35"/>
    <n v="94.142857142857139"/>
    <s v="IT"/>
    <s v="EUR"/>
    <n v="1434690000"/>
    <n v="1438750800"/>
    <b v="0"/>
    <b v="0"/>
    <s v="film &amp; video/shorts"/>
    <x v="4"/>
    <s v="shorts"/>
    <x v="532"/>
    <d v="2015-08-05T05:00:00"/>
  </r>
  <r>
    <s v="Assimilated actuating policy"/>
    <n v="9000"/>
    <n v="4896"/>
    <n v="0.54400000000000004"/>
    <x v="3"/>
    <n v="94"/>
    <n v="52.085106382978722"/>
    <s v="US"/>
    <s v="USD"/>
    <n v="1443416400"/>
    <n v="1444798800"/>
    <b v="0"/>
    <b v="1"/>
    <s v="music/rock"/>
    <x v="1"/>
    <s v="rock"/>
    <x v="533"/>
    <d v="2015-10-14T05:00:00"/>
  </r>
  <r>
    <s v="Total incremental productivity"/>
    <n v="6700"/>
    <n v="7496"/>
    <n v="1.1188059701492536"/>
    <x v="1"/>
    <n v="300"/>
    <n v="24.986666666666668"/>
    <s v="US"/>
    <s v="USD"/>
    <n v="1399006800"/>
    <n v="1399179600"/>
    <b v="0"/>
    <b v="0"/>
    <s v="journalism/audio"/>
    <x v="8"/>
    <s v="audio"/>
    <x v="409"/>
    <d v="2014-05-04T05:00:00"/>
  </r>
  <r>
    <s v="Adaptive local task-force"/>
    <n v="2700"/>
    <n v="9967"/>
    <n v="3.6914814814814814"/>
    <x v="1"/>
    <n v="144"/>
    <n v="69.215277777777771"/>
    <s v="US"/>
    <s v="USD"/>
    <n v="1575698400"/>
    <n v="1576562400"/>
    <b v="0"/>
    <b v="1"/>
    <s v="food/food trucks"/>
    <x v="0"/>
    <s v="food trucks"/>
    <x v="534"/>
    <d v="2019-12-17T06:00:00"/>
  </r>
  <r>
    <s v="Universal zero-defect concept"/>
    <n v="83300"/>
    <n v="52421"/>
    <n v="0.62930372148859548"/>
    <x v="0"/>
    <n v="558"/>
    <n v="93.944444444444443"/>
    <s v="US"/>
    <s v="USD"/>
    <n v="1400562000"/>
    <n v="1400821200"/>
    <b v="0"/>
    <b v="1"/>
    <s v="theater/plays"/>
    <x v="3"/>
    <s v="plays"/>
    <x v="53"/>
    <d v="2014-05-23T05:00:00"/>
  </r>
  <r>
    <s v="Object-based bottom-line superstructure"/>
    <n v="9700"/>
    <n v="6298"/>
    <n v="0.6492783505154639"/>
    <x v="0"/>
    <n v="64"/>
    <n v="98.40625"/>
    <s v="US"/>
    <s v="USD"/>
    <n v="1509512400"/>
    <n v="1510984800"/>
    <b v="0"/>
    <b v="0"/>
    <s v="theater/plays"/>
    <x v="3"/>
    <s v="plays"/>
    <x v="535"/>
    <d v="2017-11-18T06:00:00"/>
  </r>
  <r>
    <s v="Adaptive 24hour projection"/>
    <n v="8200"/>
    <n v="1546"/>
    <n v="0.18853658536585366"/>
    <x v="3"/>
    <n v="37"/>
    <n v="41.783783783783782"/>
    <s v="US"/>
    <s v="USD"/>
    <n v="1299823200"/>
    <n v="1302066000"/>
    <b v="0"/>
    <b v="0"/>
    <s v="music/jazz"/>
    <x v="1"/>
    <s v="jazz"/>
    <x v="536"/>
    <d v="2011-04-06T05:00:00"/>
  </r>
  <r>
    <s v="Sharable radical toolset"/>
    <n v="96500"/>
    <n v="16168"/>
    <n v="0.1675440414507772"/>
    <x v="0"/>
    <n v="245"/>
    <n v="65.991836734693877"/>
    <s v="US"/>
    <s v="USD"/>
    <n v="1322719200"/>
    <n v="1322978400"/>
    <b v="0"/>
    <b v="0"/>
    <s v="film &amp; video/science fiction"/>
    <x v="4"/>
    <s v="science fiction"/>
    <x v="537"/>
    <d v="2011-12-04T06:00:00"/>
  </r>
  <r>
    <s v="Focused multimedia knowledgebase"/>
    <n v="6200"/>
    <n v="6269"/>
    <n v="1.0111290322580646"/>
    <x v="1"/>
    <n v="87"/>
    <n v="72.05747126436782"/>
    <s v="US"/>
    <s v="USD"/>
    <n v="1312693200"/>
    <n v="1313730000"/>
    <b v="0"/>
    <b v="0"/>
    <s v="music/jazz"/>
    <x v="1"/>
    <s v="jazz"/>
    <x v="538"/>
    <d v="2011-08-19T05:00:00"/>
  </r>
  <r>
    <s v="Seamless 6thgeneration extranet"/>
    <n v="43800"/>
    <n v="149578"/>
    <n v="3.4150228310502282"/>
    <x v="1"/>
    <n v="3116"/>
    <n v="48.003209242618745"/>
    <s v="US"/>
    <s v="USD"/>
    <n v="1393394400"/>
    <n v="1394085600"/>
    <b v="0"/>
    <b v="0"/>
    <s v="theater/plays"/>
    <x v="3"/>
    <s v="plays"/>
    <x v="539"/>
    <d v="2014-03-06T06:00:00"/>
  </r>
  <r>
    <s v="Sharable mobile knowledgebase"/>
    <n v="6000"/>
    <n v="3841"/>
    <n v="0.64016666666666666"/>
    <x v="0"/>
    <n v="71"/>
    <n v="54.098591549295776"/>
    <s v="US"/>
    <s v="USD"/>
    <n v="1304053200"/>
    <n v="1305349200"/>
    <b v="0"/>
    <b v="0"/>
    <s v="technology/web"/>
    <x v="2"/>
    <s v="web"/>
    <x v="540"/>
    <d v="2011-05-14T05:00:00"/>
  </r>
  <r>
    <s v="Cross-group global system engine"/>
    <n v="8700"/>
    <n v="4531"/>
    <n v="0.5208045977011494"/>
    <x v="0"/>
    <n v="42"/>
    <n v="107.88095238095238"/>
    <s v="US"/>
    <s v="USD"/>
    <n v="1433912400"/>
    <n v="1434344400"/>
    <b v="0"/>
    <b v="1"/>
    <s v="games/video games"/>
    <x v="6"/>
    <s v="video games"/>
    <x v="505"/>
    <d v="2015-06-15T05:00:00"/>
  </r>
  <r>
    <s v="Centralized clear-thinking conglomeration"/>
    <n v="18900"/>
    <n v="60934"/>
    <n v="3.2240211640211642"/>
    <x v="1"/>
    <n v="909"/>
    <n v="67.034103410341032"/>
    <s v="US"/>
    <s v="USD"/>
    <n v="1329717600"/>
    <n v="1331186400"/>
    <b v="0"/>
    <b v="0"/>
    <s v="film &amp; video/documentary"/>
    <x v="4"/>
    <s v="documentary"/>
    <x v="541"/>
    <d v="2012-03-08T06:00:00"/>
  </r>
  <r>
    <s v="De-engineered cohesive system engine"/>
    <n v="86400"/>
    <n v="103255"/>
    <n v="1.1950810185185186"/>
    <x v="1"/>
    <n v="1613"/>
    <n v="64.01425914445133"/>
    <s v="US"/>
    <s v="USD"/>
    <n v="1335330000"/>
    <n v="1336539600"/>
    <b v="0"/>
    <b v="0"/>
    <s v="technology/web"/>
    <x v="2"/>
    <s v="web"/>
    <x v="542"/>
    <d v="2012-05-09T05:00:00"/>
  </r>
  <r>
    <s v="Reactive analyzing function"/>
    <n v="8900"/>
    <n v="13065"/>
    <n v="1.4679775280898877"/>
    <x v="1"/>
    <n v="136"/>
    <n v="96.066176470588232"/>
    <s v="US"/>
    <s v="USD"/>
    <n v="1268888400"/>
    <n v="1269752400"/>
    <b v="0"/>
    <b v="0"/>
    <s v="publishing/translations"/>
    <x v="5"/>
    <s v="translations"/>
    <x v="543"/>
    <d v="2010-03-28T05:00:00"/>
  </r>
  <r>
    <s v="Robust hybrid budgetary management"/>
    <n v="700"/>
    <n v="6654"/>
    <n v="9.5057142857142853"/>
    <x v="1"/>
    <n v="130"/>
    <n v="51.184615384615384"/>
    <s v="US"/>
    <s v="USD"/>
    <n v="1289973600"/>
    <n v="1291615200"/>
    <b v="0"/>
    <b v="0"/>
    <s v="music/rock"/>
    <x v="1"/>
    <s v="rock"/>
    <x v="544"/>
    <d v="2010-12-06T06:00:00"/>
  </r>
  <r>
    <s v="Open-source analyzing monitoring"/>
    <n v="9400"/>
    <n v="6852"/>
    <n v="0.72893617021276591"/>
    <x v="0"/>
    <n v="156"/>
    <n v="43.92307692307692"/>
    <s v="CA"/>
    <s v="CAD"/>
    <n v="1547877600"/>
    <n v="1552366800"/>
    <b v="0"/>
    <b v="1"/>
    <s v="food/food trucks"/>
    <x v="0"/>
    <s v="food trucks"/>
    <x v="35"/>
    <d v="2019-03-12T05:00:00"/>
  </r>
  <r>
    <s v="Up-sized discrete firmware"/>
    <n v="157600"/>
    <n v="124517"/>
    <n v="0.7900824873096447"/>
    <x v="0"/>
    <n v="1368"/>
    <n v="91.021198830409361"/>
    <s v="GB"/>
    <s v="GBP"/>
    <n v="1269493200"/>
    <n v="1272171600"/>
    <b v="0"/>
    <b v="0"/>
    <s v="theater/plays"/>
    <x v="3"/>
    <s v="plays"/>
    <x v="152"/>
    <d v="2010-04-25T05:00:00"/>
  </r>
  <r>
    <s v="Exclusive intangible extranet"/>
    <n v="7900"/>
    <n v="5113"/>
    <n v="0.64721518987341775"/>
    <x v="0"/>
    <n v="102"/>
    <n v="50.127450980392155"/>
    <s v="US"/>
    <s v="USD"/>
    <n v="1436072400"/>
    <n v="1436677200"/>
    <b v="0"/>
    <b v="0"/>
    <s v="film &amp; video/documentary"/>
    <x v="4"/>
    <s v="documentary"/>
    <x v="545"/>
    <d v="2015-07-12T05:00:00"/>
  </r>
  <r>
    <s v="Synergized analyzing process improvement"/>
    <n v="7100"/>
    <n v="5824"/>
    <n v="0.82028169014084507"/>
    <x v="0"/>
    <n v="86"/>
    <n v="67.720930232558146"/>
    <s v="AU"/>
    <s v="AUD"/>
    <n v="1419141600"/>
    <n v="1420092000"/>
    <b v="0"/>
    <b v="0"/>
    <s v="publishing/radio &amp; podcasts"/>
    <x v="5"/>
    <s v="radio &amp; podcasts"/>
    <x v="546"/>
    <d v="2015-01-01T06:00:00"/>
  </r>
  <r>
    <s v="Realigned dedicated system engine"/>
    <n v="600"/>
    <n v="6226"/>
    <n v="10.376666666666667"/>
    <x v="1"/>
    <n v="102"/>
    <n v="61.03921568627451"/>
    <s v="US"/>
    <s v="USD"/>
    <n v="1279083600"/>
    <n v="1279947600"/>
    <b v="0"/>
    <b v="0"/>
    <s v="games/video games"/>
    <x v="6"/>
    <s v="video games"/>
    <x v="547"/>
    <d v="2010-07-24T05:00:00"/>
  </r>
  <r>
    <s v="Object-based bandwidth-monitored concept"/>
    <n v="156800"/>
    <n v="20243"/>
    <n v="0.12910076530612244"/>
    <x v="0"/>
    <n v="253"/>
    <n v="80.011857707509876"/>
    <s v="US"/>
    <s v="USD"/>
    <n v="1401426000"/>
    <n v="1402203600"/>
    <b v="0"/>
    <b v="0"/>
    <s v="theater/plays"/>
    <x v="3"/>
    <s v="plays"/>
    <x v="548"/>
    <d v="2014-06-08T05:00:00"/>
  </r>
  <r>
    <s v="Ameliorated client-driven open system"/>
    <n v="121600"/>
    <n v="188288"/>
    <n v="1.5484210526315789"/>
    <x v="1"/>
    <n v="4006"/>
    <n v="47.001497753369947"/>
    <s v="US"/>
    <s v="USD"/>
    <n v="1395810000"/>
    <n v="1396933200"/>
    <b v="0"/>
    <b v="0"/>
    <s v="film &amp; video/animation"/>
    <x v="4"/>
    <s v="animation"/>
    <x v="549"/>
    <d v="2014-04-08T05:00:00"/>
  </r>
  <r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b v="0"/>
    <b v="1"/>
    <s v="theater/plays"/>
    <x v="3"/>
    <s v="plays"/>
    <x v="550"/>
    <d v="2016-06-30T05:00:00"/>
  </r>
  <r>
    <s v="Customizable intermediate data-warehouse"/>
    <n v="70300"/>
    <n v="146595"/>
    <n v="2.0852773826458035"/>
    <x v="1"/>
    <n v="1629"/>
    <n v="89.99079189686924"/>
    <s v="US"/>
    <s v="USD"/>
    <n v="1268715600"/>
    <n v="1270530000"/>
    <b v="0"/>
    <b v="1"/>
    <s v="theater/plays"/>
    <x v="3"/>
    <s v="plays"/>
    <x v="551"/>
    <d v="2010-04-06T05:00:00"/>
  </r>
  <r>
    <s v="Managed optimizing archive"/>
    <n v="7900"/>
    <n v="7875"/>
    <n v="0.99683544303797467"/>
    <x v="0"/>
    <n v="183"/>
    <n v="43.032786885245905"/>
    <s v="US"/>
    <s v="USD"/>
    <n v="1457157600"/>
    <n v="1457762400"/>
    <b v="0"/>
    <b v="1"/>
    <s v="film &amp; video/drama"/>
    <x v="4"/>
    <s v="drama"/>
    <x v="552"/>
    <d v="2016-03-12T06:00:00"/>
  </r>
  <r>
    <s v="Diverse systematic projection"/>
    <n v="73800"/>
    <n v="148779"/>
    <n v="2.0159756097560977"/>
    <x v="1"/>
    <n v="2188"/>
    <n v="67.997714808043881"/>
    <s v="US"/>
    <s v="USD"/>
    <n v="1573970400"/>
    <n v="1575525600"/>
    <b v="0"/>
    <b v="0"/>
    <s v="theater/plays"/>
    <x v="3"/>
    <s v="plays"/>
    <x v="462"/>
    <d v="2019-12-05T06:00:00"/>
  </r>
  <r>
    <s v="Up-sized web-enabled info-mediaries"/>
    <n v="108500"/>
    <n v="175868"/>
    <n v="1.6209032258064515"/>
    <x v="1"/>
    <n v="2409"/>
    <n v="73.004566210045667"/>
    <s v="IT"/>
    <s v="EUR"/>
    <n v="1276578000"/>
    <n v="1279083600"/>
    <b v="0"/>
    <b v="0"/>
    <s v="music/rock"/>
    <x v="1"/>
    <s v="rock"/>
    <x v="553"/>
    <d v="2010-07-14T05:00:00"/>
  </r>
  <r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b v="0"/>
    <b v="0"/>
    <s v="film &amp; video/documentary"/>
    <x v="4"/>
    <s v="documentary"/>
    <x v="554"/>
    <d v="2015-02-20T06:00:00"/>
  </r>
  <r>
    <s v="Cross-platform tertiary array"/>
    <n v="100"/>
    <n v="5"/>
    <n v="0.05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s v="Inverse neutral structure"/>
    <n v="6300"/>
    <n v="13018"/>
    <n v="2.0663492063492064"/>
    <x v="1"/>
    <n v="194"/>
    <n v="67.103092783505161"/>
    <s v="US"/>
    <s v="USD"/>
    <n v="1401426000"/>
    <n v="1402894800"/>
    <b v="1"/>
    <b v="0"/>
    <s v="technology/wearables"/>
    <x v="2"/>
    <s v="wearables"/>
    <x v="548"/>
    <d v="2014-06-16T05:00:00"/>
  </r>
  <r>
    <s v="Quality-focused system-worthy support"/>
    <n v="71100"/>
    <n v="91176"/>
    <n v="1.2823628691983122"/>
    <x v="1"/>
    <n v="1140"/>
    <n v="79.978947368421046"/>
    <s v="US"/>
    <s v="USD"/>
    <n v="1433480400"/>
    <n v="1434430800"/>
    <b v="0"/>
    <b v="0"/>
    <s v="theater/plays"/>
    <x v="3"/>
    <s v="plays"/>
    <x v="62"/>
    <d v="2015-06-16T05:00:00"/>
  </r>
  <r>
    <s v="Vision-oriented 5thgeneration array"/>
    <n v="5300"/>
    <n v="6342"/>
    <n v="1.1966037735849056"/>
    <x v="1"/>
    <n v="102"/>
    <n v="62.176470588235297"/>
    <s v="US"/>
    <s v="USD"/>
    <n v="1555563600"/>
    <n v="1557896400"/>
    <b v="0"/>
    <b v="0"/>
    <s v="theater/plays"/>
    <x v="3"/>
    <s v="plays"/>
    <x v="556"/>
    <d v="2019-05-15T05:00:00"/>
  </r>
  <r>
    <s v="Cross-platform logistical circuit"/>
    <n v="88700"/>
    <n v="151438"/>
    <n v="1.7073055242390078"/>
    <x v="1"/>
    <n v="2857"/>
    <n v="53.005950297514879"/>
    <s v="US"/>
    <s v="USD"/>
    <n v="1295676000"/>
    <n v="1297490400"/>
    <b v="0"/>
    <b v="0"/>
    <s v="theater/plays"/>
    <x v="3"/>
    <s v="plays"/>
    <x v="557"/>
    <d v="2011-02-12T06:00:00"/>
  </r>
  <r>
    <s v="Profound solution-oriented matrix"/>
    <n v="3300"/>
    <n v="6178"/>
    <n v="1.8721212121212121"/>
    <x v="1"/>
    <n v="107"/>
    <n v="57.738317757009348"/>
    <s v="US"/>
    <s v="USD"/>
    <n v="1443848400"/>
    <n v="1447394400"/>
    <b v="0"/>
    <b v="0"/>
    <s v="publishing/nonfiction"/>
    <x v="5"/>
    <s v="nonfiction"/>
    <x v="27"/>
    <d v="2015-11-13T06:00:00"/>
  </r>
  <r>
    <s v="Extended asynchronous initiative"/>
    <n v="3400"/>
    <n v="6405"/>
    <n v="1.8838235294117647"/>
    <x v="1"/>
    <n v="160"/>
    <n v="40.03125"/>
    <s v="GB"/>
    <s v="GBP"/>
    <n v="1457330400"/>
    <n v="1458277200"/>
    <b v="0"/>
    <b v="0"/>
    <s v="music/rock"/>
    <x v="1"/>
    <s v="rock"/>
    <x v="558"/>
    <d v="2016-03-18T05:00:00"/>
  </r>
  <r>
    <s v="Fundamental needs-based frame"/>
    <n v="137600"/>
    <n v="180667"/>
    <n v="1.3129869186046512"/>
    <x v="1"/>
    <n v="2230"/>
    <n v="81.016591928251117"/>
    <s v="US"/>
    <s v="USD"/>
    <n v="1395550800"/>
    <n v="1395723600"/>
    <b v="0"/>
    <b v="0"/>
    <s v="food/food trucks"/>
    <x v="0"/>
    <s v="food trucks"/>
    <x v="559"/>
    <d v="2014-03-25T05:00:00"/>
  </r>
  <r>
    <s v="Compatible full-range leverage"/>
    <n v="3900"/>
    <n v="11075"/>
    <n v="2.8397435897435899"/>
    <x v="1"/>
    <n v="316"/>
    <n v="35.047468354430379"/>
    <s v="US"/>
    <s v="USD"/>
    <n v="1551852000"/>
    <n v="1552197600"/>
    <b v="0"/>
    <b v="1"/>
    <s v="music/jazz"/>
    <x v="1"/>
    <s v="jazz"/>
    <x v="426"/>
    <d v="2019-03-10T06:00:00"/>
  </r>
  <r>
    <s v="Upgradable holistic system engine"/>
    <n v="10000"/>
    <n v="12042"/>
    <n v="1.2041999999999999"/>
    <x v="1"/>
    <n v="117"/>
    <n v="102.92307692307692"/>
    <s v="US"/>
    <s v="USD"/>
    <n v="1547618400"/>
    <n v="1549087200"/>
    <b v="0"/>
    <b v="0"/>
    <s v="film &amp; video/science fiction"/>
    <x v="4"/>
    <s v="science fiction"/>
    <x v="560"/>
    <d v="2019-02-02T06:00:00"/>
  </r>
  <r>
    <s v="Stand-alone multi-state data-warehouse"/>
    <n v="42800"/>
    <n v="179356"/>
    <n v="4.1905607476635511"/>
    <x v="1"/>
    <n v="6406"/>
    <n v="27.998126756166094"/>
    <s v="US"/>
    <s v="USD"/>
    <n v="1355637600"/>
    <n v="1356847200"/>
    <b v="0"/>
    <b v="0"/>
    <s v="theater/plays"/>
    <x v="3"/>
    <s v="plays"/>
    <x v="561"/>
    <d v="2012-12-30T06:00:00"/>
  </r>
  <r>
    <s v="Multi-lateral maximized core"/>
    <n v="8200"/>
    <n v="1136"/>
    <n v="0.13853658536585367"/>
    <x v="3"/>
    <n v="15"/>
    <n v="75.733333333333334"/>
    <s v="US"/>
    <s v="USD"/>
    <n v="1374728400"/>
    <n v="1375765200"/>
    <b v="0"/>
    <b v="0"/>
    <s v="theater/plays"/>
    <x v="3"/>
    <s v="plays"/>
    <x v="562"/>
    <d v="2013-08-06T05:00:00"/>
  </r>
  <r>
    <s v="Innovative holistic hub"/>
    <n v="6200"/>
    <n v="8645"/>
    <n v="1.3943548387096774"/>
    <x v="1"/>
    <n v="192"/>
    <n v="45.026041666666664"/>
    <s v="US"/>
    <s v="USD"/>
    <n v="1287810000"/>
    <n v="1289800800"/>
    <b v="0"/>
    <b v="0"/>
    <s v="music/electric music"/>
    <x v="1"/>
    <s v="electric music"/>
    <x v="563"/>
    <d v="2010-11-15T06:00:00"/>
  </r>
  <r>
    <s v="Reverse-engineered 24/7 methodology"/>
    <n v="1100"/>
    <n v="1914"/>
    <n v="1.74"/>
    <x v="1"/>
    <n v="26"/>
    <n v="73.615384615384613"/>
    <s v="CA"/>
    <s v="CAD"/>
    <n v="1503723600"/>
    <n v="1504501200"/>
    <b v="0"/>
    <b v="0"/>
    <s v="theater/plays"/>
    <x v="3"/>
    <s v="plays"/>
    <x v="564"/>
    <d v="2017-09-04T05:00:00"/>
  </r>
  <r>
    <s v="Business-focused dynamic info-mediaries"/>
    <n v="26500"/>
    <n v="41205"/>
    <n v="1.5549056603773586"/>
    <x v="1"/>
    <n v="723"/>
    <n v="56.991701244813278"/>
    <s v="US"/>
    <s v="USD"/>
    <n v="1484114400"/>
    <n v="1485669600"/>
    <b v="0"/>
    <b v="0"/>
    <s v="theater/plays"/>
    <x v="3"/>
    <s v="plays"/>
    <x v="565"/>
    <d v="2017-01-29T06:00:00"/>
  </r>
  <r>
    <s v="Digitized clear-thinking installation"/>
    <n v="8500"/>
    <n v="14488"/>
    <n v="1.7044705882352942"/>
    <x v="1"/>
    <n v="170"/>
    <n v="85.223529411764702"/>
    <s v="IT"/>
    <s v="EUR"/>
    <n v="1461906000"/>
    <n v="1462770000"/>
    <b v="0"/>
    <b v="0"/>
    <s v="theater/plays"/>
    <x v="3"/>
    <s v="plays"/>
    <x v="566"/>
    <d v="2016-05-09T05:00:00"/>
  </r>
  <r>
    <s v="Quality-focused 24/7 superstructure"/>
    <n v="6400"/>
    <n v="12129"/>
    <n v="1.8951562500000001"/>
    <x v="1"/>
    <n v="238"/>
    <n v="50.962184873949582"/>
    <s v="GB"/>
    <s v="GBP"/>
    <n v="1379653200"/>
    <n v="1379739600"/>
    <b v="0"/>
    <b v="1"/>
    <s v="music/indie rock"/>
    <x v="1"/>
    <s v="indie rock"/>
    <x v="567"/>
    <d v="2013-09-21T05:00:00"/>
  </r>
  <r>
    <s v="Multi-channeled local intranet"/>
    <n v="1400"/>
    <n v="3496"/>
    <n v="2.4971428571428573"/>
    <x v="1"/>
    <n v="55"/>
    <n v="63.563636363636363"/>
    <s v="US"/>
    <s v="USD"/>
    <n v="1401858000"/>
    <n v="1402722000"/>
    <b v="0"/>
    <b v="0"/>
    <s v="theater/plays"/>
    <x v="3"/>
    <s v="plays"/>
    <x v="568"/>
    <d v="2014-06-14T05:00:00"/>
  </r>
  <r>
    <s v="Open-architected mobile emulation"/>
    <n v="198600"/>
    <n v="97037"/>
    <n v="0.48860523665659616"/>
    <x v="0"/>
    <n v="1198"/>
    <n v="80.999165275459092"/>
    <s v="US"/>
    <s v="USD"/>
    <n v="1367470800"/>
    <n v="1369285200"/>
    <b v="0"/>
    <b v="0"/>
    <s v="publishing/nonfiction"/>
    <x v="5"/>
    <s v="nonfiction"/>
    <x v="569"/>
    <d v="2013-05-23T05:00:00"/>
  </r>
  <r>
    <s v="Ameliorated foreground methodology"/>
    <n v="195900"/>
    <n v="55757"/>
    <n v="0.28461970393057684"/>
    <x v="0"/>
    <n v="648"/>
    <n v="86.044753086419746"/>
    <s v="US"/>
    <s v="USD"/>
    <n v="1304658000"/>
    <n v="1304744400"/>
    <b v="1"/>
    <b v="1"/>
    <s v="theater/plays"/>
    <x v="3"/>
    <s v="plays"/>
    <x v="570"/>
    <d v="2011-05-07T05:00:00"/>
  </r>
  <r>
    <s v="Synergized well-modulated project"/>
    <n v="4300"/>
    <n v="11525"/>
    <n v="2.6802325581395348"/>
    <x v="1"/>
    <n v="128"/>
    <n v="90.0390625"/>
    <s v="AU"/>
    <s v="AUD"/>
    <n v="1467954000"/>
    <n v="1468299600"/>
    <b v="0"/>
    <b v="0"/>
    <s v="photography/photography books"/>
    <x v="7"/>
    <s v="photography books"/>
    <x v="571"/>
    <d v="2016-07-12T05:00:00"/>
  </r>
  <r>
    <s v="Extended context-sensitive forecast"/>
    <n v="25600"/>
    <n v="158669"/>
    <n v="6.1980078125000002"/>
    <x v="1"/>
    <n v="2144"/>
    <n v="74.006063432835816"/>
    <s v="US"/>
    <s v="USD"/>
    <n v="1473742800"/>
    <n v="1474174800"/>
    <b v="0"/>
    <b v="0"/>
    <s v="theater/plays"/>
    <x v="3"/>
    <s v="plays"/>
    <x v="572"/>
    <d v="2016-09-18T05:00:00"/>
  </r>
  <r>
    <s v="Total leadingedge neural-net"/>
    <n v="189000"/>
    <n v="5916"/>
    <n v="3.1301587301587303E-2"/>
    <x v="0"/>
    <n v="64"/>
    <n v="92.4375"/>
    <s v="US"/>
    <s v="USD"/>
    <n v="1523768400"/>
    <n v="1526014800"/>
    <b v="0"/>
    <b v="0"/>
    <s v="music/indie rock"/>
    <x v="1"/>
    <s v="indie rock"/>
    <x v="573"/>
    <d v="2018-05-11T05:00:00"/>
  </r>
  <r>
    <s v="Organic actuating protocol"/>
    <n v="94300"/>
    <n v="150806"/>
    <n v="1.5992152704135738"/>
    <x v="1"/>
    <n v="2693"/>
    <n v="55.999257333828446"/>
    <s v="GB"/>
    <s v="GBP"/>
    <n v="1437022800"/>
    <n v="1437454800"/>
    <b v="0"/>
    <b v="0"/>
    <s v="theater/plays"/>
    <x v="3"/>
    <s v="plays"/>
    <x v="574"/>
    <d v="2015-07-21T05:00:00"/>
  </r>
  <r>
    <s v="Down-sized national software"/>
    <n v="5100"/>
    <n v="14249"/>
    <n v="2.793921568627451"/>
    <x v="1"/>
    <n v="432"/>
    <n v="32.983796296296298"/>
    <s v="US"/>
    <s v="USD"/>
    <n v="1422165600"/>
    <n v="1422684000"/>
    <b v="0"/>
    <b v="0"/>
    <s v="photography/photography books"/>
    <x v="7"/>
    <s v="photography books"/>
    <x v="511"/>
    <d v="2015-01-31T06:00:00"/>
  </r>
  <r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b v="0"/>
    <b v="0"/>
    <s v="theater/plays"/>
    <x v="3"/>
    <s v="plays"/>
    <x v="575"/>
    <d v="2020-02-10T06:00:00"/>
  </r>
  <r>
    <s v="Synergistic tertiary budgetary management"/>
    <n v="6400"/>
    <n v="13205"/>
    <n v="2.0632812500000002"/>
    <x v="1"/>
    <n v="189"/>
    <n v="69.867724867724874"/>
    <s v="US"/>
    <s v="USD"/>
    <n v="1285650000"/>
    <n v="1286427600"/>
    <b v="0"/>
    <b v="1"/>
    <s v="theater/plays"/>
    <x v="3"/>
    <s v="plays"/>
    <x v="576"/>
    <d v="2010-10-07T05:00:00"/>
  </r>
  <r>
    <s v="Open-architected incremental ability"/>
    <n v="1600"/>
    <n v="11108"/>
    <n v="6.9424999999999999"/>
    <x v="1"/>
    <n v="154"/>
    <n v="72.129870129870127"/>
    <s v="GB"/>
    <s v="GBP"/>
    <n v="1276664400"/>
    <n v="1278738000"/>
    <b v="1"/>
    <b v="0"/>
    <s v="food/food trucks"/>
    <x v="0"/>
    <s v="food trucks"/>
    <x v="577"/>
    <d v="2010-07-10T05:00:00"/>
  </r>
  <r>
    <s v="Intuitive object-oriented task-force"/>
    <n v="1900"/>
    <n v="2884"/>
    <n v="1.5178947368421052"/>
    <x v="1"/>
    <n v="96"/>
    <n v="30.041666666666668"/>
    <s v="US"/>
    <s v="USD"/>
    <n v="1286168400"/>
    <n v="1286427600"/>
    <b v="0"/>
    <b v="0"/>
    <s v="music/indie rock"/>
    <x v="1"/>
    <s v="indie rock"/>
    <x v="578"/>
    <d v="2010-10-07T05:00:00"/>
  </r>
  <r>
    <s v="Multi-tiered executive toolset"/>
    <n v="85900"/>
    <n v="55476"/>
    <n v="0.64582072176949945"/>
    <x v="0"/>
    <n v="750"/>
    <n v="73.968000000000004"/>
    <s v="US"/>
    <s v="USD"/>
    <n v="1467781200"/>
    <n v="1467954000"/>
    <b v="0"/>
    <b v="1"/>
    <s v="theater/plays"/>
    <x v="3"/>
    <s v="plays"/>
    <x v="579"/>
    <d v="2016-07-08T05:00:00"/>
  </r>
  <r>
    <s v="Grass-roots directional workforce"/>
    <n v="9500"/>
    <n v="5973"/>
    <n v="0.62873684210526315"/>
    <x v="3"/>
    <n v="87"/>
    <n v="68.65517241379311"/>
    <s v="US"/>
    <s v="USD"/>
    <n v="1556686800"/>
    <n v="1557637200"/>
    <b v="0"/>
    <b v="1"/>
    <s v="theater/plays"/>
    <x v="3"/>
    <s v="plays"/>
    <x v="580"/>
    <d v="2019-05-12T05:00:00"/>
  </r>
  <r>
    <s v="Quality-focused real-time solution"/>
    <n v="59200"/>
    <n v="183756"/>
    <n v="3.1039864864864866"/>
    <x v="1"/>
    <n v="3063"/>
    <n v="59.992164544564154"/>
    <s v="US"/>
    <s v="USD"/>
    <n v="1553576400"/>
    <n v="1553922000"/>
    <b v="0"/>
    <b v="0"/>
    <s v="theater/plays"/>
    <x v="3"/>
    <s v="plays"/>
    <x v="581"/>
    <d v="2019-03-30T05:00:00"/>
  </r>
  <r>
    <s v="Reduced interactive matrix"/>
    <n v="72100"/>
    <n v="30902"/>
    <n v="0.42859916782246882"/>
    <x v="2"/>
    <n v="278"/>
    <n v="111.15827338129496"/>
    <s v="US"/>
    <s v="USD"/>
    <n v="1414904400"/>
    <n v="1416463200"/>
    <b v="0"/>
    <b v="0"/>
    <s v="theater/plays"/>
    <x v="3"/>
    <s v="plays"/>
    <x v="582"/>
    <d v="2014-11-20T06:00:00"/>
  </r>
  <r>
    <s v="Adaptive context-sensitive architecture"/>
    <n v="6700"/>
    <n v="5569"/>
    <n v="0.83119402985074631"/>
    <x v="0"/>
    <n v="105"/>
    <n v="53.038095238095238"/>
    <s v="US"/>
    <s v="USD"/>
    <n v="1446876000"/>
    <n v="1447221600"/>
    <b v="0"/>
    <b v="0"/>
    <s v="film &amp; video/animation"/>
    <x v="4"/>
    <s v="animation"/>
    <x v="336"/>
    <d v="2015-11-11T06:00:00"/>
  </r>
  <r>
    <s v="Polarized incremental portal"/>
    <n v="118200"/>
    <n v="92824"/>
    <n v="0.78531302876480547"/>
    <x v="3"/>
    <n v="1658"/>
    <n v="55.985524728588658"/>
    <s v="US"/>
    <s v="USD"/>
    <n v="1490418000"/>
    <n v="1491627600"/>
    <b v="0"/>
    <b v="0"/>
    <s v="film &amp; video/television"/>
    <x v="4"/>
    <s v="television"/>
    <x v="583"/>
    <d v="2017-04-08T05:00:00"/>
  </r>
  <r>
    <s v="Reactive regional access"/>
    <n v="139000"/>
    <n v="158590"/>
    <n v="1.1409352517985611"/>
    <x v="1"/>
    <n v="2266"/>
    <n v="69.986760812003524"/>
    <s v="US"/>
    <s v="USD"/>
    <n v="1360389600"/>
    <n v="1363150800"/>
    <b v="0"/>
    <b v="0"/>
    <s v="film &amp; video/television"/>
    <x v="4"/>
    <s v="television"/>
    <x v="584"/>
    <d v="2013-03-13T05:00:00"/>
  </r>
  <r>
    <s v="Stand-alone reciprocal frame"/>
    <n v="197700"/>
    <n v="127591"/>
    <n v="0.64537683358624176"/>
    <x v="0"/>
    <n v="2604"/>
    <n v="48.998079877112133"/>
    <s v="DK"/>
    <s v="DKK"/>
    <n v="1326866400"/>
    <n v="1330754400"/>
    <b v="0"/>
    <b v="1"/>
    <s v="film &amp; video/animation"/>
    <x v="4"/>
    <s v="animation"/>
    <x v="585"/>
    <d v="2012-03-03T06:00:00"/>
  </r>
  <r>
    <s v="Open-architected 24/7 throughput"/>
    <n v="8500"/>
    <n v="6750"/>
    <n v="0.79411764705882348"/>
    <x v="0"/>
    <n v="65"/>
    <n v="103.84615384615384"/>
    <s v="US"/>
    <s v="USD"/>
    <n v="1479103200"/>
    <n v="1479794400"/>
    <b v="0"/>
    <b v="0"/>
    <s v="theater/plays"/>
    <x v="3"/>
    <s v="plays"/>
    <x v="586"/>
    <d v="2016-11-22T06:00:00"/>
  </r>
  <r>
    <s v="Monitored 24/7 approach"/>
    <n v="81600"/>
    <n v="9318"/>
    <n v="0.11419117647058824"/>
    <x v="0"/>
    <n v="94"/>
    <n v="99.127659574468083"/>
    <s v="US"/>
    <s v="USD"/>
    <n v="1280206800"/>
    <n v="1281243600"/>
    <b v="0"/>
    <b v="1"/>
    <s v="theater/plays"/>
    <x v="3"/>
    <s v="plays"/>
    <x v="587"/>
    <d v="2010-08-08T05:00:00"/>
  </r>
  <r>
    <s v="Upgradable explicit forecast"/>
    <n v="8600"/>
    <n v="4832"/>
    <n v="0.56186046511627907"/>
    <x v="2"/>
    <n v="45"/>
    <n v="107.37777777777778"/>
    <s v="US"/>
    <s v="USD"/>
    <n v="1532754000"/>
    <n v="1532754000"/>
    <b v="0"/>
    <b v="1"/>
    <s v="film &amp; video/drama"/>
    <x v="4"/>
    <s v="drama"/>
    <x v="588"/>
    <d v="2018-07-28T05:00:00"/>
  </r>
  <r>
    <s v="Pre-emptive context-sensitive support"/>
    <n v="119800"/>
    <n v="19769"/>
    <n v="0.16501669449081802"/>
    <x v="0"/>
    <n v="257"/>
    <n v="76.922178988326849"/>
    <s v="US"/>
    <s v="USD"/>
    <n v="1453096800"/>
    <n v="1453356000"/>
    <b v="0"/>
    <b v="0"/>
    <s v="theater/plays"/>
    <x v="3"/>
    <s v="plays"/>
    <x v="589"/>
    <d v="2016-01-21T06:00:00"/>
  </r>
  <r>
    <s v="Business-focused leadingedge instruction set"/>
    <n v="9400"/>
    <n v="11277"/>
    <n v="1.1996808510638297"/>
    <x v="1"/>
    <n v="194"/>
    <n v="58.128865979381445"/>
    <s v="CH"/>
    <s v="CHF"/>
    <n v="1487570400"/>
    <n v="1489986000"/>
    <b v="0"/>
    <b v="0"/>
    <s v="theater/plays"/>
    <x v="3"/>
    <s v="plays"/>
    <x v="590"/>
    <d v="2017-03-20T05:00:00"/>
  </r>
  <r>
    <s v="Extended multi-state knowledge user"/>
    <n v="9200"/>
    <n v="13382"/>
    <n v="1.4545652173913044"/>
    <x v="1"/>
    <n v="129"/>
    <n v="103.73643410852713"/>
    <s v="CA"/>
    <s v="CAD"/>
    <n v="1545026400"/>
    <n v="1545804000"/>
    <b v="0"/>
    <b v="0"/>
    <s v="technology/wearables"/>
    <x v="2"/>
    <s v="wearables"/>
    <x v="591"/>
    <d v="2018-12-26T06:00:00"/>
  </r>
  <r>
    <s v="Future-proofed modular groupware"/>
    <n v="14900"/>
    <n v="32986"/>
    <n v="2.2138255033557046"/>
    <x v="1"/>
    <n v="375"/>
    <n v="87.962666666666664"/>
    <s v="US"/>
    <s v="USD"/>
    <n v="1488348000"/>
    <n v="1489899600"/>
    <b v="0"/>
    <b v="0"/>
    <s v="theater/plays"/>
    <x v="3"/>
    <s v="plays"/>
    <x v="592"/>
    <d v="2017-03-19T05:00:00"/>
  </r>
  <r>
    <s v="Distributed real-time algorithm"/>
    <n v="169400"/>
    <n v="81984"/>
    <n v="0.48396694214876035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s v="Multi-lateral heuristic throughput"/>
    <n v="192100"/>
    <n v="178483"/>
    <n v="0.92911504424778757"/>
    <x v="0"/>
    <n v="4697"/>
    <n v="37.999361294443261"/>
    <s v="US"/>
    <s v="USD"/>
    <n v="1537938000"/>
    <n v="1539752400"/>
    <b v="0"/>
    <b v="1"/>
    <s v="music/rock"/>
    <x v="1"/>
    <s v="rock"/>
    <x v="594"/>
    <d v="2018-10-17T05:00:00"/>
  </r>
  <r>
    <s v="Switchable reciprocal middleware"/>
    <n v="98700"/>
    <n v="87448"/>
    <n v="0.88599797365754818"/>
    <x v="0"/>
    <n v="2915"/>
    <n v="29.999313893653515"/>
    <s v="US"/>
    <s v="USD"/>
    <n v="1363150800"/>
    <n v="1364101200"/>
    <b v="0"/>
    <b v="0"/>
    <s v="games/video games"/>
    <x v="6"/>
    <s v="video games"/>
    <x v="595"/>
    <d v="2013-03-24T05:00:00"/>
  </r>
  <r>
    <s v="Inverse multimedia Graphic Interface"/>
    <n v="4500"/>
    <n v="1863"/>
    <n v="0.41399999999999998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s v="Vision-oriented local contingency"/>
    <n v="98600"/>
    <n v="62174"/>
    <n v="0.63056795131845844"/>
    <x v="3"/>
    <n v="723"/>
    <n v="85.994467496542185"/>
    <s v="US"/>
    <s v="USD"/>
    <n v="1499317200"/>
    <n v="1500872400"/>
    <b v="1"/>
    <b v="0"/>
    <s v="food/food trucks"/>
    <x v="0"/>
    <s v="food trucks"/>
    <x v="597"/>
    <d v="2017-07-24T05:00:00"/>
  </r>
  <r>
    <s v="Reactive 6thgeneration hub"/>
    <n v="121700"/>
    <n v="59003"/>
    <n v="0.48482333607230893"/>
    <x v="0"/>
    <n v="602"/>
    <n v="98.011627906976742"/>
    <s v="CH"/>
    <s v="CHF"/>
    <n v="1287550800"/>
    <n v="1288501200"/>
    <b v="1"/>
    <b v="1"/>
    <s v="theater/plays"/>
    <x v="3"/>
    <s v="plays"/>
    <x v="598"/>
    <d v="2010-10-31T05:00:00"/>
  </r>
  <r>
    <s v="Optional asymmetric success"/>
    <n v="100"/>
    <n v="2"/>
    <n v="0.02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s v="Digitized analyzing capacity"/>
    <n v="196700"/>
    <n v="174039"/>
    <n v="0.88479410269445857"/>
    <x v="0"/>
    <n v="3868"/>
    <n v="44.994570837642193"/>
    <s v="IT"/>
    <s v="EUR"/>
    <n v="1393048800"/>
    <n v="1394344800"/>
    <b v="0"/>
    <b v="0"/>
    <s v="film &amp; video/shorts"/>
    <x v="4"/>
    <s v="shorts"/>
    <x v="600"/>
    <d v="2014-03-09T06:00:00"/>
  </r>
  <r>
    <s v="Vision-oriented regional hub"/>
    <n v="10000"/>
    <n v="12684"/>
    <n v="1.2684"/>
    <x v="1"/>
    <n v="409"/>
    <n v="31.012224938875306"/>
    <s v="US"/>
    <s v="USD"/>
    <n v="1470373200"/>
    <n v="1474088400"/>
    <b v="0"/>
    <b v="0"/>
    <s v="technology/web"/>
    <x v="2"/>
    <s v="web"/>
    <x v="601"/>
    <d v="2016-09-17T05:00:00"/>
  </r>
  <r>
    <s v="Monitored incremental info-mediaries"/>
    <n v="600"/>
    <n v="14033"/>
    <n v="23.388333333333332"/>
    <x v="1"/>
    <n v="234"/>
    <n v="59.970085470085472"/>
    <s v="US"/>
    <s v="USD"/>
    <n v="1460091600"/>
    <n v="1460264400"/>
    <b v="0"/>
    <b v="0"/>
    <s v="technology/web"/>
    <x v="2"/>
    <s v="web"/>
    <x v="602"/>
    <d v="2016-04-10T05:00:00"/>
  </r>
  <r>
    <s v="Programmable static middleware"/>
    <n v="35000"/>
    <n v="177936"/>
    <n v="5.0838857142857146"/>
    <x v="1"/>
    <n v="3016"/>
    <n v="58.9973474801061"/>
    <s v="US"/>
    <s v="USD"/>
    <n v="1440392400"/>
    <n v="1440824400"/>
    <b v="0"/>
    <b v="0"/>
    <s v="music/metal"/>
    <x v="1"/>
    <s v="metal"/>
    <x v="335"/>
    <d v="2015-08-29T05:00:00"/>
  </r>
  <r>
    <s v="Multi-layered bottom-line encryption"/>
    <n v="6900"/>
    <n v="13212"/>
    <n v="1.9147826086956521"/>
    <x v="1"/>
    <n v="264"/>
    <n v="50.045454545454547"/>
    <s v="US"/>
    <s v="USD"/>
    <n v="1488434400"/>
    <n v="1489554000"/>
    <b v="1"/>
    <b v="0"/>
    <s v="photography/photography books"/>
    <x v="7"/>
    <s v="photography books"/>
    <x v="603"/>
    <d v="2017-03-15T05:00:00"/>
  </r>
  <r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b v="0"/>
    <b v="0"/>
    <s v="food/food trucks"/>
    <x v="0"/>
    <s v="food trucks"/>
    <x v="604"/>
    <d v="2018-01-02T06:00:00"/>
  </r>
  <r>
    <s v="Balanced optimal hardware"/>
    <n v="10000"/>
    <n v="824"/>
    <n v="8.2400000000000001E-2"/>
    <x v="0"/>
    <n v="14"/>
    <n v="58.857142857142854"/>
    <s v="US"/>
    <s v="USD"/>
    <n v="1514354400"/>
    <n v="1515736800"/>
    <b v="0"/>
    <b v="0"/>
    <s v="film &amp; video/science fiction"/>
    <x v="4"/>
    <s v="science fiction"/>
    <x v="605"/>
    <d v="2018-01-12T06:00:00"/>
  </r>
  <r>
    <s v="Self-enabling mission-critical success"/>
    <n v="52600"/>
    <n v="31594"/>
    <n v="0.60064638783269964"/>
    <x v="3"/>
    <n v="390"/>
    <n v="81.010256410256417"/>
    <s v="US"/>
    <s v="USD"/>
    <n v="1440910800"/>
    <n v="1442898000"/>
    <b v="0"/>
    <b v="0"/>
    <s v="music/rock"/>
    <x v="1"/>
    <s v="rock"/>
    <x v="606"/>
    <d v="2015-09-22T05:00:00"/>
  </r>
  <r>
    <s v="Grass-roots dynamic emulation"/>
    <n v="120700"/>
    <n v="57010"/>
    <n v="0.47232808616404309"/>
    <x v="0"/>
    <n v="750"/>
    <n v="76.013333333333335"/>
    <s v="GB"/>
    <s v="GBP"/>
    <n v="1296108000"/>
    <n v="1296194400"/>
    <b v="0"/>
    <b v="0"/>
    <s v="film &amp; video/documentary"/>
    <x v="4"/>
    <s v="documentary"/>
    <x v="65"/>
    <d v="2011-01-28T06:00:00"/>
  </r>
  <r>
    <s v="Fundamental disintermediate matrix"/>
    <n v="9100"/>
    <n v="7438"/>
    <n v="0.81736263736263737"/>
    <x v="0"/>
    <n v="77"/>
    <n v="96.597402597402592"/>
    <s v="US"/>
    <s v="USD"/>
    <n v="1440133200"/>
    <n v="1440910800"/>
    <b v="1"/>
    <b v="0"/>
    <s v="theater/plays"/>
    <x v="3"/>
    <s v="plays"/>
    <x v="607"/>
    <d v="2015-08-30T05:00:00"/>
  </r>
  <r>
    <s v="Right-sized secondary challenge"/>
    <n v="106800"/>
    <n v="57872"/>
    <n v="0.54187265917603"/>
    <x v="0"/>
    <n v="752"/>
    <n v="76.957446808510639"/>
    <s v="DK"/>
    <s v="DKK"/>
    <n v="1332910800"/>
    <n v="1335502800"/>
    <b v="0"/>
    <b v="0"/>
    <s v="music/jazz"/>
    <x v="1"/>
    <s v="jazz"/>
    <x v="608"/>
    <d v="2012-04-27T05:00:00"/>
  </r>
  <r>
    <s v="Implemented exuding software"/>
    <n v="9100"/>
    <n v="8906"/>
    <n v="0.97868131868131869"/>
    <x v="0"/>
    <n v="131"/>
    <n v="67.984732824427482"/>
    <s v="US"/>
    <s v="USD"/>
    <n v="1544335200"/>
    <n v="1544680800"/>
    <b v="0"/>
    <b v="0"/>
    <s v="theater/plays"/>
    <x v="3"/>
    <s v="plays"/>
    <x v="609"/>
    <d v="2018-12-13T06:00:00"/>
  </r>
  <r>
    <s v="Total optimizing software"/>
    <n v="10000"/>
    <n v="7724"/>
    <n v="0.77239999999999998"/>
    <x v="0"/>
    <n v="87"/>
    <n v="88.781609195402297"/>
    <s v="US"/>
    <s v="USD"/>
    <n v="1286427600"/>
    <n v="1288414800"/>
    <b v="0"/>
    <b v="0"/>
    <s v="theater/plays"/>
    <x v="3"/>
    <s v="plays"/>
    <x v="610"/>
    <d v="2010-10-30T05:00:00"/>
  </r>
  <r>
    <s v="Optional maximized attitude"/>
    <n v="79400"/>
    <n v="26571"/>
    <n v="0.33464735516372796"/>
    <x v="0"/>
    <n v="1063"/>
    <n v="24.99623706491063"/>
    <s v="US"/>
    <s v="USD"/>
    <n v="1329717600"/>
    <n v="1330581600"/>
    <b v="0"/>
    <b v="0"/>
    <s v="music/jazz"/>
    <x v="1"/>
    <s v="jazz"/>
    <x v="541"/>
    <d v="2012-03-01T06:00:00"/>
  </r>
  <r>
    <s v="Customer-focused impactful extranet"/>
    <n v="5100"/>
    <n v="12219"/>
    <n v="2.3958823529411766"/>
    <x v="1"/>
    <n v="272"/>
    <n v="44.922794117647058"/>
    <s v="US"/>
    <s v="USD"/>
    <n v="1310187600"/>
    <n v="1311397200"/>
    <b v="0"/>
    <b v="1"/>
    <s v="film &amp; video/documentary"/>
    <x v="4"/>
    <s v="documentary"/>
    <x v="611"/>
    <d v="2011-07-23T05:00:00"/>
  </r>
  <r>
    <s v="Cloned bottom-line success"/>
    <n v="3100"/>
    <n v="1985"/>
    <n v="0.64032258064516134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s v="Decentralized bandwidth-monitored ability"/>
    <n v="6900"/>
    <n v="12155"/>
    <n v="1.7615942028985507"/>
    <x v="1"/>
    <n v="419"/>
    <n v="29.009546539379475"/>
    <s v="US"/>
    <s v="USD"/>
    <n v="1410325200"/>
    <n v="1411102800"/>
    <b v="0"/>
    <b v="0"/>
    <s v="journalism/audio"/>
    <x v="8"/>
    <s v="audio"/>
    <x v="613"/>
    <d v="2014-09-19T05:00:00"/>
  </r>
  <r>
    <s v="Programmable leadingedge budgetary management"/>
    <n v="27500"/>
    <n v="5593"/>
    <n v="0.20338181818181819"/>
    <x v="0"/>
    <n v="76"/>
    <n v="73.59210526315789"/>
    <s v="US"/>
    <s v="USD"/>
    <n v="1343797200"/>
    <n v="1344834000"/>
    <b v="0"/>
    <b v="0"/>
    <s v="theater/plays"/>
    <x v="3"/>
    <s v="plays"/>
    <x v="614"/>
    <d v="2012-08-13T05:00:00"/>
  </r>
  <r>
    <s v="Upgradable bi-directional concept"/>
    <n v="48800"/>
    <n v="175020"/>
    <n v="3.5864754098360656"/>
    <x v="1"/>
    <n v="1621"/>
    <n v="107.97038864898211"/>
    <s v="IT"/>
    <s v="EUR"/>
    <n v="1498453200"/>
    <n v="1499230800"/>
    <b v="0"/>
    <b v="0"/>
    <s v="theater/plays"/>
    <x v="3"/>
    <s v="plays"/>
    <x v="615"/>
    <d v="2017-07-05T05:00:00"/>
  </r>
  <r>
    <s v="Re-contextualized homogeneous flexibility"/>
    <n v="16200"/>
    <n v="75955"/>
    <n v="4.6885802469135802"/>
    <x v="1"/>
    <n v="1101"/>
    <n v="68.987284287011803"/>
    <s v="US"/>
    <s v="USD"/>
    <n v="1456380000"/>
    <n v="1457416800"/>
    <b v="0"/>
    <b v="0"/>
    <s v="music/indie rock"/>
    <x v="1"/>
    <s v="indie rock"/>
    <x v="90"/>
    <d v="2016-03-08T06:00:00"/>
  </r>
  <r>
    <s v="Monitored bi-directional standardization"/>
    <n v="97600"/>
    <n v="119127"/>
    <n v="1.220563524590164"/>
    <x v="1"/>
    <n v="1073"/>
    <n v="111.02236719478098"/>
    <s v="US"/>
    <s v="USD"/>
    <n v="1280552400"/>
    <n v="1280898000"/>
    <b v="0"/>
    <b v="1"/>
    <s v="theater/plays"/>
    <x v="3"/>
    <s v="plays"/>
    <x v="616"/>
    <d v="2010-08-04T05:00:00"/>
  </r>
  <r>
    <s v="Stand-alone grid-enabled leverage"/>
    <n v="197900"/>
    <n v="110689"/>
    <n v="0.55931783729156137"/>
    <x v="0"/>
    <n v="4428"/>
    <n v="24.997515808491418"/>
    <s v="AU"/>
    <s v="AUD"/>
    <n v="1521608400"/>
    <n v="1522472400"/>
    <b v="0"/>
    <b v="0"/>
    <s v="theater/plays"/>
    <x v="3"/>
    <s v="plays"/>
    <x v="617"/>
    <d v="2018-03-31T05:00:00"/>
  </r>
  <r>
    <s v="Assimilated regional groupware"/>
    <n v="5600"/>
    <n v="2445"/>
    <n v="0.43660714285714286"/>
    <x v="0"/>
    <n v="58"/>
    <n v="42.155172413793103"/>
    <s v="IT"/>
    <s v="EUR"/>
    <n v="1460696400"/>
    <n v="1462510800"/>
    <b v="0"/>
    <b v="0"/>
    <s v="music/indie rock"/>
    <x v="1"/>
    <s v="indie rock"/>
    <x v="618"/>
    <d v="2016-05-06T05:00:00"/>
  </r>
  <r>
    <s v="Up-sized 24hour instruction set"/>
    <n v="170700"/>
    <n v="57250"/>
    <n v="0.33538371411833628"/>
    <x v="3"/>
    <n v="1218"/>
    <n v="47.003284072249592"/>
    <s v="US"/>
    <s v="USD"/>
    <n v="1313730000"/>
    <n v="1317790800"/>
    <b v="0"/>
    <b v="0"/>
    <s v="photography/photography books"/>
    <x v="7"/>
    <s v="photography books"/>
    <x v="619"/>
    <d v="2011-10-05T05:00:00"/>
  </r>
  <r>
    <s v="Right-sized web-enabled intranet"/>
    <n v="9700"/>
    <n v="11929"/>
    <n v="1.2297938144329896"/>
    <x v="1"/>
    <n v="331"/>
    <n v="36.0392749244713"/>
    <s v="US"/>
    <s v="USD"/>
    <n v="1568178000"/>
    <n v="1568782800"/>
    <b v="0"/>
    <b v="0"/>
    <s v="journalism/audio"/>
    <x v="8"/>
    <s v="audio"/>
    <x v="620"/>
    <d v="2019-09-18T05:00:00"/>
  </r>
  <r>
    <s v="Expanded needs-based orchestration"/>
    <n v="62300"/>
    <n v="118214"/>
    <n v="1.8974959871589085"/>
    <x v="1"/>
    <n v="1170"/>
    <n v="101.03760683760684"/>
    <s v="US"/>
    <s v="USD"/>
    <n v="1348635600"/>
    <n v="1349413200"/>
    <b v="0"/>
    <b v="0"/>
    <s v="photography/photography books"/>
    <x v="7"/>
    <s v="photography books"/>
    <x v="621"/>
    <d v="2012-10-05T05:00:00"/>
  </r>
  <r>
    <s v="Organic system-worthy orchestration"/>
    <n v="5300"/>
    <n v="4432"/>
    <n v="0.83622641509433959"/>
    <x v="0"/>
    <n v="111"/>
    <n v="39.927927927927925"/>
    <s v="US"/>
    <s v="USD"/>
    <n v="1468126800"/>
    <n v="1472446800"/>
    <b v="0"/>
    <b v="0"/>
    <s v="publishing/fiction"/>
    <x v="5"/>
    <s v="fiction"/>
    <x v="622"/>
    <d v="2016-08-29T05:00:00"/>
  </r>
  <r>
    <s v="Inverse static standardization"/>
    <n v="99500"/>
    <n v="17879"/>
    <n v="0.17968844221105529"/>
    <x v="3"/>
    <n v="215"/>
    <n v="83.158139534883716"/>
    <s v="US"/>
    <s v="USD"/>
    <n v="1547877600"/>
    <n v="1548050400"/>
    <b v="0"/>
    <b v="0"/>
    <s v="film &amp; video/drama"/>
    <x v="4"/>
    <s v="drama"/>
    <x v="35"/>
    <d v="2019-01-21T06:00:00"/>
  </r>
  <r>
    <s v="Synchronized motivating solution"/>
    <n v="1400"/>
    <n v="14511"/>
    <n v="10.365"/>
    <x v="1"/>
    <n v="363"/>
    <n v="39.97520661157025"/>
    <s v="US"/>
    <s v="USD"/>
    <n v="1571374800"/>
    <n v="1571806800"/>
    <b v="0"/>
    <b v="1"/>
    <s v="food/food trucks"/>
    <x v="0"/>
    <s v="food trucks"/>
    <x v="623"/>
    <d v="2019-10-23T05:00:00"/>
  </r>
  <r>
    <s v="Open-source 4thgeneration open system"/>
    <n v="145600"/>
    <n v="141822"/>
    <n v="0.97405219780219776"/>
    <x v="0"/>
    <n v="2955"/>
    <n v="47.993908629441627"/>
    <s v="US"/>
    <s v="USD"/>
    <n v="1576303200"/>
    <n v="1576476000"/>
    <b v="0"/>
    <b v="1"/>
    <s v="games/mobile games"/>
    <x v="6"/>
    <s v="mobile games"/>
    <x v="624"/>
    <d v="2019-12-16T06:00:00"/>
  </r>
  <r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b v="0"/>
    <b v="0"/>
    <s v="theater/plays"/>
    <x v="3"/>
    <s v="plays"/>
    <x v="625"/>
    <d v="2011-12-27T06:00:00"/>
  </r>
  <r>
    <s v="Compatible 5thgeneration concept"/>
    <n v="5400"/>
    <n v="8109"/>
    <n v="1.5016666666666667"/>
    <x v="1"/>
    <n v="103"/>
    <n v="78.728155339805824"/>
    <s v="US"/>
    <s v="USD"/>
    <n v="1386741600"/>
    <n v="1387519200"/>
    <b v="0"/>
    <b v="0"/>
    <s v="theater/plays"/>
    <x v="3"/>
    <s v="plays"/>
    <x v="626"/>
    <d v="2013-12-20T06:00:00"/>
  </r>
  <r>
    <s v="Virtual systemic intranet"/>
    <n v="2300"/>
    <n v="8244"/>
    <n v="3.5843478260869563"/>
    <x v="1"/>
    <n v="147"/>
    <n v="56.081632653061227"/>
    <s v="US"/>
    <s v="USD"/>
    <n v="1537074000"/>
    <n v="1537246800"/>
    <b v="0"/>
    <b v="0"/>
    <s v="theater/plays"/>
    <x v="3"/>
    <s v="plays"/>
    <x v="627"/>
    <d v="2018-09-18T05:00:00"/>
  </r>
  <r>
    <s v="Optimized systemic algorithm"/>
    <n v="1400"/>
    <n v="7600"/>
    <n v="5.4285714285714288"/>
    <x v="1"/>
    <n v="110"/>
    <n v="69.090909090909093"/>
    <s v="CA"/>
    <s v="CAD"/>
    <n v="1277787600"/>
    <n v="1279515600"/>
    <b v="0"/>
    <b v="0"/>
    <s v="publishing/nonfiction"/>
    <x v="5"/>
    <s v="nonfiction"/>
    <x v="628"/>
    <d v="2010-07-19T05:00:00"/>
  </r>
  <r>
    <s v="Customizable homogeneous firmware"/>
    <n v="140000"/>
    <n v="94501"/>
    <n v="0.67500714285714281"/>
    <x v="0"/>
    <n v="926"/>
    <n v="102.05291576673866"/>
    <s v="CA"/>
    <s v="CAD"/>
    <n v="1440306000"/>
    <n v="1442379600"/>
    <b v="0"/>
    <b v="0"/>
    <s v="theater/plays"/>
    <x v="3"/>
    <s v="plays"/>
    <x v="629"/>
    <d v="2015-09-16T05:00:00"/>
  </r>
  <r>
    <s v="Front-line cohesive extranet"/>
    <n v="7500"/>
    <n v="14381"/>
    <n v="1.9174666666666667"/>
    <x v="1"/>
    <n v="134"/>
    <n v="107.32089552238806"/>
    <s v="US"/>
    <s v="USD"/>
    <n v="1522126800"/>
    <n v="1523077200"/>
    <b v="0"/>
    <b v="0"/>
    <s v="technology/wearables"/>
    <x v="2"/>
    <s v="wearables"/>
    <x v="630"/>
    <d v="2018-04-07T05:00:00"/>
  </r>
  <r>
    <s v="Distributed holistic neural-net"/>
    <n v="1500"/>
    <n v="13980"/>
    <n v="9.32"/>
    <x v="1"/>
    <n v="269"/>
    <n v="51.970260223048328"/>
    <s v="US"/>
    <s v="USD"/>
    <n v="1489298400"/>
    <n v="1489554000"/>
    <b v="0"/>
    <b v="0"/>
    <s v="theater/plays"/>
    <x v="3"/>
    <s v="plays"/>
    <x v="631"/>
    <d v="2017-03-15T05:00:00"/>
  </r>
  <r>
    <s v="Devolved client-server monitoring"/>
    <n v="2900"/>
    <n v="12449"/>
    <n v="4.2927586206896553"/>
    <x v="1"/>
    <n v="175"/>
    <n v="71.137142857142862"/>
    <s v="US"/>
    <s v="USD"/>
    <n v="1547100000"/>
    <n v="1548482400"/>
    <b v="0"/>
    <b v="1"/>
    <s v="film &amp; video/television"/>
    <x v="4"/>
    <s v="television"/>
    <x v="632"/>
    <d v="2019-01-26T06:00:00"/>
  </r>
  <r>
    <s v="Seamless directional capacity"/>
    <n v="7300"/>
    <n v="7348"/>
    <n v="1.0065753424657535"/>
    <x v="1"/>
    <n v="69"/>
    <n v="106.49275362318841"/>
    <s v="US"/>
    <s v="USD"/>
    <n v="1383022800"/>
    <n v="1384063200"/>
    <b v="0"/>
    <b v="0"/>
    <s v="technology/web"/>
    <x v="2"/>
    <s v="web"/>
    <x v="633"/>
    <d v="2013-11-10T06:00:00"/>
  </r>
  <r>
    <s v="Polarized actuating implementation"/>
    <n v="3600"/>
    <n v="8158"/>
    <n v="2.266111111111111"/>
    <x v="1"/>
    <n v="190"/>
    <n v="42.93684210526316"/>
    <s v="US"/>
    <s v="USD"/>
    <n v="1322373600"/>
    <n v="1322892000"/>
    <b v="0"/>
    <b v="1"/>
    <s v="film &amp; video/documentary"/>
    <x v="4"/>
    <s v="documentary"/>
    <x v="634"/>
    <d v="2011-12-03T06:00:00"/>
  </r>
  <r>
    <s v="Front-line disintermediate hub"/>
    <n v="5000"/>
    <n v="7119"/>
    <n v="1.4238"/>
    <x v="1"/>
    <n v="237"/>
    <n v="30.037974683544302"/>
    <s v="US"/>
    <s v="USD"/>
    <n v="1349240400"/>
    <n v="1350709200"/>
    <b v="1"/>
    <b v="1"/>
    <s v="film &amp; video/documentary"/>
    <x v="4"/>
    <s v="documentary"/>
    <x v="635"/>
    <d v="2012-10-20T05:00:00"/>
  </r>
  <r>
    <s v="Decentralized 4thgeneration challenge"/>
    <n v="6000"/>
    <n v="5438"/>
    <n v="0.90633333333333332"/>
    <x v="0"/>
    <n v="77"/>
    <n v="70.623376623376629"/>
    <s v="GB"/>
    <s v="GBP"/>
    <n v="1562648400"/>
    <n v="1564203600"/>
    <b v="0"/>
    <b v="0"/>
    <s v="music/rock"/>
    <x v="1"/>
    <s v="rock"/>
    <x v="636"/>
    <d v="2019-07-27T05:00:00"/>
  </r>
  <r>
    <s v="Reverse-engineered composite hierarchy"/>
    <n v="180400"/>
    <n v="115396"/>
    <n v="0.63966740576496672"/>
    <x v="0"/>
    <n v="1748"/>
    <n v="66.016018306636155"/>
    <s v="US"/>
    <s v="USD"/>
    <n v="1508216400"/>
    <n v="1509685200"/>
    <b v="0"/>
    <b v="0"/>
    <s v="theater/plays"/>
    <x v="3"/>
    <s v="plays"/>
    <x v="637"/>
    <d v="2017-11-03T05:00:00"/>
  </r>
  <r>
    <s v="Programmable tangible ability"/>
    <n v="9100"/>
    <n v="7656"/>
    <n v="0.84131868131868137"/>
    <x v="0"/>
    <n v="79"/>
    <n v="96.911392405063296"/>
    <s v="US"/>
    <s v="USD"/>
    <n v="1511762400"/>
    <n v="1514959200"/>
    <b v="0"/>
    <b v="0"/>
    <s v="theater/plays"/>
    <x v="3"/>
    <s v="plays"/>
    <x v="638"/>
    <d v="2018-01-03T06:00:00"/>
  </r>
  <r>
    <s v="Configurable full-range emulation"/>
    <n v="9200"/>
    <n v="12322"/>
    <n v="1.3393478260869565"/>
    <x v="1"/>
    <n v="196"/>
    <n v="62.867346938775512"/>
    <s v="IT"/>
    <s v="EUR"/>
    <n v="1447480800"/>
    <n v="1448863200"/>
    <b v="1"/>
    <b v="0"/>
    <s v="music/rock"/>
    <x v="1"/>
    <s v="rock"/>
    <x v="639"/>
    <d v="2015-11-30T06:00:00"/>
  </r>
  <r>
    <s v="Total real-time hardware"/>
    <n v="164100"/>
    <n v="96888"/>
    <n v="0.59042047531992692"/>
    <x v="0"/>
    <n v="889"/>
    <n v="108.98537682789652"/>
    <s v="US"/>
    <s v="USD"/>
    <n v="1429506000"/>
    <n v="1429592400"/>
    <b v="0"/>
    <b v="1"/>
    <s v="theater/plays"/>
    <x v="3"/>
    <s v="plays"/>
    <x v="640"/>
    <d v="2015-04-21T05:00:00"/>
  </r>
  <r>
    <s v="Profound system-worthy functionalities"/>
    <n v="128900"/>
    <n v="196960"/>
    <n v="1.5280062063615205"/>
    <x v="1"/>
    <n v="7295"/>
    <n v="26.999314599040439"/>
    <s v="US"/>
    <s v="USD"/>
    <n v="1522472400"/>
    <n v="1522645200"/>
    <b v="0"/>
    <b v="0"/>
    <s v="music/electric music"/>
    <x v="1"/>
    <s v="electric music"/>
    <x v="641"/>
    <d v="2018-04-02T05:00:00"/>
  </r>
  <r>
    <s v="Cloned hybrid focus group"/>
    <n v="42100"/>
    <n v="188057"/>
    <n v="4.466912114014252"/>
    <x v="1"/>
    <n v="2893"/>
    <n v="65.004147943311438"/>
    <s v="CA"/>
    <s v="CAD"/>
    <n v="1322114400"/>
    <n v="1323324000"/>
    <b v="0"/>
    <b v="0"/>
    <s v="technology/wearables"/>
    <x v="2"/>
    <s v="wearables"/>
    <x v="642"/>
    <d v="2011-12-08T06:00:00"/>
  </r>
  <r>
    <s v="Ergonomic dedicated focus group"/>
    <n v="7400"/>
    <n v="6245"/>
    <n v="0.8439189189189189"/>
    <x v="0"/>
    <n v="56"/>
    <n v="111.51785714285714"/>
    <s v="US"/>
    <s v="USD"/>
    <n v="1561438800"/>
    <n v="1561525200"/>
    <b v="0"/>
    <b v="0"/>
    <s v="film &amp; video/drama"/>
    <x v="4"/>
    <s v="drama"/>
    <x v="230"/>
    <d v="2019-06-26T05:00:00"/>
  </r>
  <r>
    <s v="Realigned zero administration paradigm"/>
    <n v="100"/>
    <n v="3"/>
    <n v="0.03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s v="Open-source multi-tasking methodology"/>
    <n v="52000"/>
    <n v="91014"/>
    <n v="1.7502692307692307"/>
    <x v="1"/>
    <n v="820"/>
    <n v="110.99268292682927"/>
    <s v="US"/>
    <s v="USD"/>
    <n v="1301202000"/>
    <n v="1301806800"/>
    <b v="1"/>
    <b v="0"/>
    <s v="theater/plays"/>
    <x v="3"/>
    <s v="plays"/>
    <x v="643"/>
    <d v="2011-04-03T05:00:00"/>
  </r>
  <r>
    <s v="Object-based attitude-oriented analyzer"/>
    <n v="8700"/>
    <n v="4710"/>
    <n v="0.54137931034482756"/>
    <x v="0"/>
    <n v="83"/>
    <n v="56.746987951807228"/>
    <s v="US"/>
    <s v="USD"/>
    <n v="1374469200"/>
    <n v="1374901200"/>
    <b v="0"/>
    <b v="0"/>
    <s v="technology/wearables"/>
    <x v="2"/>
    <s v="wearables"/>
    <x v="644"/>
    <d v="2013-07-27T05:00:00"/>
  </r>
  <r>
    <s v="Cross-platform tertiary hub"/>
    <n v="63400"/>
    <n v="197728"/>
    <n v="3.1187381703470032"/>
    <x v="1"/>
    <n v="2038"/>
    <n v="97.020608439646708"/>
    <s v="US"/>
    <s v="USD"/>
    <n v="1334984400"/>
    <n v="1336453200"/>
    <b v="1"/>
    <b v="1"/>
    <s v="publishing/translations"/>
    <x v="5"/>
    <s v="translations"/>
    <x v="645"/>
    <d v="2012-05-08T05:00:00"/>
  </r>
  <r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b v="0"/>
    <b v="0"/>
    <s v="film &amp; video/animation"/>
    <x v="4"/>
    <s v="animation"/>
    <x v="646"/>
    <d v="2016-07-19T05:00:00"/>
  </r>
  <r>
    <s v="Centralized tangible success"/>
    <n v="169700"/>
    <n v="168048"/>
    <n v="0.99026517383618151"/>
    <x v="0"/>
    <n v="2025"/>
    <n v="82.986666666666665"/>
    <s v="GB"/>
    <s v="GBP"/>
    <n v="1386741600"/>
    <n v="1387087200"/>
    <b v="0"/>
    <b v="0"/>
    <s v="publishing/nonfiction"/>
    <x v="5"/>
    <s v="nonfiction"/>
    <x v="626"/>
    <d v="2013-12-15T06:00:00"/>
  </r>
  <r>
    <s v="Customer-focused multimedia methodology"/>
    <n v="108400"/>
    <n v="138586"/>
    <n v="1.278468634686347"/>
    <x v="1"/>
    <n v="1345"/>
    <n v="103.03791821561339"/>
    <s v="AU"/>
    <s v="AUD"/>
    <n v="1546754400"/>
    <n v="1547445600"/>
    <b v="0"/>
    <b v="1"/>
    <s v="technology/web"/>
    <x v="2"/>
    <s v="web"/>
    <x v="647"/>
    <d v="2019-01-14T06:00:00"/>
  </r>
  <r>
    <s v="Visionary maximized Local Area Network"/>
    <n v="7300"/>
    <n v="11579"/>
    <n v="1.5861643835616439"/>
    <x v="1"/>
    <n v="168"/>
    <n v="68.922619047619051"/>
    <s v="US"/>
    <s v="USD"/>
    <n v="1544248800"/>
    <n v="1547359200"/>
    <b v="0"/>
    <b v="0"/>
    <s v="film &amp; video/drama"/>
    <x v="4"/>
    <s v="drama"/>
    <x v="159"/>
    <d v="2019-01-13T06:00:00"/>
  </r>
  <r>
    <s v="Secured bifurcated intranet"/>
    <n v="1700"/>
    <n v="12020"/>
    <n v="7.0705882352941174"/>
    <x v="1"/>
    <n v="137"/>
    <n v="87.737226277372258"/>
    <s v="CH"/>
    <s v="CHF"/>
    <n v="1495429200"/>
    <n v="1496293200"/>
    <b v="0"/>
    <b v="0"/>
    <s v="theater/plays"/>
    <x v="3"/>
    <s v="plays"/>
    <x v="648"/>
    <d v="2017-06-01T05:00:00"/>
  </r>
  <r>
    <s v="Grass-roots 4thgeneration product"/>
    <n v="9800"/>
    <n v="13954"/>
    <n v="1.4238775510204082"/>
    <x v="1"/>
    <n v="186"/>
    <n v="75.021505376344081"/>
    <s v="IT"/>
    <s v="EUR"/>
    <n v="1334811600"/>
    <n v="1335416400"/>
    <b v="0"/>
    <b v="0"/>
    <s v="theater/plays"/>
    <x v="3"/>
    <s v="plays"/>
    <x v="267"/>
    <d v="2012-04-26T05:00:00"/>
  </r>
  <r>
    <s v="Reduced next generation info-mediaries"/>
    <n v="4300"/>
    <n v="6358"/>
    <n v="1.4786046511627906"/>
    <x v="1"/>
    <n v="125"/>
    <n v="50.863999999999997"/>
    <s v="US"/>
    <s v="USD"/>
    <n v="1531544400"/>
    <n v="1532149200"/>
    <b v="0"/>
    <b v="1"/>
    <s v="theater/plays"/>
    <x v="3"/>
    <s v="plays"/>
    <x v="649"/>
    <d v="2018-07-21T05:00:00"/>
  </r>
  <r>
    <s v="Customizable full-range artificial intelligence"/>
    <n v="6200"/>
    <n v="1260"/>
    <n v="0.20322580645161289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s v="Programmable leadingedge contingency"/>
    <n v="800"/>
    <n v="14725"/>
    <n v="18.40625"/>
    <x v="1"/>
    <n v="202"/>
    <n v="72.896039603960389"/>
    <s v="US"/>
    <s v="USD"/>
    <n v="1467954000"/>
    <n v="1471496400"/>
    <b v="0"/>
    <b v="0"/>
    <s v="theater/plays"/>
    <x v="3"/>
    <s v="plays"/>
    <x v="571"/>
    <d v="2016-08-18T05:00:00"/>
  </r>
  <r>
    <s v="Multi-layered global groupware"/>
    <n v="6900"/>
    <n v="11174"/>
    <n v="1.6194202898550725"/>
    <x v="1"/>
    <n v="103"/>
    <n v="108.48543689320388"/>
    <s v="US"/>
    <s v="USD"/>
    <n v="1471842000"/>
    <n v="1472878800"/>
    <b v="0"/>
    <b v="0"/>
    <s v="publishing/radio &amp; podcasts"/>
    <x v="5"/>
    <s v="radio &amp; podcasts"/>
    <x v="650"/>
    <d v="2016-09-03T05:00:00"/>
  </r>
  <r>
    <s v="Switchable methodical superstructure"/>
    <n v="38500"/>
    <n v="182036"/>
    <n v="4.7282077922077921"/>
    <x v="1"/>
    <n v="1785"/>
    <n v="101.98095238095237"/>
    <s v="US"/>
    <s v="USD"/>
    <n v="1408424400"/>
    <n v="1408510800"/>
    <b v="0"/>
    <b v="0"/>
    <s v="music/rock"/>
    <x v="1"/>
    <s v="rock"/>
    <x v="1"/>
    <d v="2014-08-20T05:00:00"/>
  </r>
  <r>
    <s v="Expanded even-keeled portal"/>
    <n v="118000"/>
    <n v="28870"/>
    <n v="0.24466101694915254"/>
    <x v="0"/>
    <n v="656"/>
    <n v="44.009146341463413"/>
    <s v="US"/>
    <s v="USD"/>
    <n v="1281157200"/>
    <n v="1281589200"/>
    <b v="0"/>
    <b v="0"/>
    <s v="games/mobile games"/>
    <x v="6"/>
    <s v="mobile games"/>
    <x v="651"/>
    <d v="2010-08-12T05:00:00"/>
  </r>
  <r>
    <s v="Advanced modular moderator"/>
    <n v="2000"/>
    <n v="10353"/>
    <n v="5.1764999999999999"/>
    <x v="1"/>
    <n v="157"/>
    <n v="65.942675159235662"/>
    <s v="US"/>
    <s v="USD"/>
    <n v="1373432400"/>
    <n v="1375851600"/>
    <b v="0"/>
    <b v="1"/>
    <s v="theater/plays"/>
    <x v="3"/>
    <s v="plays"/>
    <x v="652"/>
    <d v="2013-08-07T05:00:00"/>
  </r>
  <r>
    <s v="Reverse-engineered well-modulated ability"/>
    <n v="5600"/>
    <n v="13868"/>
    <n v="2.4764285714285714"/>
    <x v="1"/>
    <n v="555"/>
    <n v="24.987387387387386"/>
    <s v="US"/>
    <s v="USD"/>
    <n v="1313989200"/>
    <n v="1315803600"/>
    <b v="0"/>
    <b v="0"/>
    <s v="film &amp; video/documentary"/>
    <x v="4"/>
    <s v="documentary"/>
    <x v="653"/>
    <d v="2011-09-12T05:00:00"/>
  </r>
  <r>
    <s v="Expanded optimal pricing structure"/>
    <n v="8300"/>
    <n v="8317"/>
    <n v="1.0020481927710843"/>
    <x v="1"/>
    <n v="297"/>
    <n v="28.003367003367003"/>
    <s v="US"/>
    <s v="USD"/>
    <n v="1371445200"/>
    <n v="1373691600"/>
    <b v="0"/>
    <b v="0"/>
    <s v="technology/wearables"/>
    <x v="2"/>
    <s v="wearables"/>
    <x v="654"/>
    <d v="2013-07-13T05:00:00"/>
  </r>
  <r>
    <s v="Down-sized uniform ability"/>
    <n v="6900"/>
    <n v="10557"/>
    <n v="1.53"/>
    <x v="1"/>
    <n v="123"/>
    <n v="85.829268292682926"/>
    <s v="US"/>
    <s v="USD"/>
    <n v="1338267600"/>
    <n v="1339218000"/>
    <b v="0"/>
    <b v="0"/>
    <s v="publishing/fiction"/>
    <x v="5"/>
    <s v="fiction"/>
    <x v="655"/>
    <d v="2012-06-09T05:00:00"/>
  </r>
  <r>
    <s v="Multi-layered upward-trending conglomeration"/>
    <n v="8700"/>
    <n v="3227"/>
    <n v="0.37091954022988505"/>
    <x v="3"/>
    <n v="38"/>
    <n v="84.921052631578945"/>
    <s v="DK"/>
    <s v="DKK"/>
    <n v="1519192800"/>
    <n v="1520402400"/>
    <b v="0"/>
    <b v="1"/>
    <s v="theater/plays"/>
    <x v="3"/>
    <s v="plays"/>
    <x v="656"/>
    <d v="2018-03-07T06:00:00"/>
  </r>
  <r>
    <s v="Open-architected systematic intranet"/>
    <n v="123600"/>
    <n v="5429"/>
    <n v="4.3923948220064728E-2"/>
    <x v="3"/>
    <n v="60"/>
    <n v="90.483333333333334"/>
    <s v="US"/>
    <s v="USD"/>
    <n v="1522818000"/>
    <n v="1523336400"/>
    <b v="0"/>
    <b v="0"/>
    <s v="music/rock"/>
    <x v="1"/>
    <s v="rock"/>
    <x v="657"/>
    <d v="2018-04-10T05:00:00"/>
  </r>
  <r>
    <s v="Proactive 24hour frame"/>
    <n v="48500"/>
    <n v="75906"/>
    <n v="1.5650721649484536"/>
    <x v="1"/>
    <n v="3036"/>
    <n v="25.00197628458498"/>
    <s v="US"/>
    <s v="USD"/>
    <n v="1509948000"/>
    <n v="1512280800"/>
    <b v="0"/>
    <b v="0"/>
    <s v="film &amp; video/documentary"/>
    <x v="4"/>
    <s v="documentary"/>
    <x v="265"/>
    <d v="2017-12-03T06:00:00"/>
  </r>
  <r>
    <s v="Exclusive fresh-thinking model"/>
    <n v="4900"/>
    <n v="13250"/>
    <n v="2.704081632653061"/>
    <x v="1"/>
    <n v="144"/>
    <n v="92.013888888888886"/>
    <s v="AU"/>
    <s v="AUD"/>
    <n v="1456898400"/>
    <n v="1458709200"/>
    <b v="0"/>
    <b v="0"/>
    <s v="theater/plays"/>
    <x v="3"/>
    <s v="plays"/>
    <x v="658"/>
    <d v="2016-03-23T05:00:00"/>
  </r>
  <r>
    <s v="Business-focused encompassing intranet"/>
    <n v="8400"/>
    <n v="11261"/>
    <n v="1.3405952380952382"/>
    <x v="1"/>
    <n v="121"/>
    <n v="93.066115702479337"/>
    <s v="GB"/>
    <s v="GBP"/>
    <n v="1413954000"/>
    <n v="1414126800"/>
    <b v="0"/>
    <b v="1"/>
    <s v="theater/plays"/>
    <x v="3"/>
    <s v="plays"/>
    <x v="659"/>
    <d v="2014-10-24T05:00:00"/>
  </r>
  <r>
    <s v="Optional 6thgeneration access"/>
    <n v="193200"/>
    <n v="97369"/>
    <n v="0.50398033126293995"/>
    <x v="0"/>
    <n v="1596"/>
    <n v="61.008145363408524"/>
    <s v="US"/>
    <s v="USD"/>
    <n v="1416031200"/>
    <n v="1416204000"/>
    <b v="0"/>
    <b v="0"/>
    <s v="games/mobile games"/>
    <x v="6"/>
    <s v="mobile games"/>
    <x v="660"/>
    <d v="2014-11-17T06:00:00"/>
  </r>
  <r>
    <s v="Realigned web-enabled functionalities"/>
    <n v="54300"/>
    <n v="48227"/>
    <n v="0.88815837937384901"/>
    <x v="3"/>
    <n v="524"/>
    <n v="92.036259541984734"/>
    <s v="US"/>
    <s v="USD"/>
    <n v="1287982800"/>
    <n v="1288501200"/>
    <b v="0"/>
    <b v="1"/>
    <s v="theater/plays"/>
    <x v="3"/>
    <s v="plays"/>
    <x v="661"/>
    <d v="2010-10-31T05:00:00"/>
  </r>
  <r>
    <s v="Enterprise-wide multimedia software"/>
    <n v="8900"/>
    <n v="14685"/>
    <n v="1.65"/>
    <x v="1"/>
    <n v="181"/>
    <n v="81.132596685082873"/>
    <s v="US"/>
    <s v="USD"/>
    <n v="1547964000"/>
    <n v="1552971600"/>
    <b v="0"/>
    <b v="0"/>
    <s v="technology/web"/>
    <x v="2"/>
    <s v="web"/>
    <x v="4"/>
    <d v="2019-03-19T05:00:00"/>
  </r>
  <r>
    <s v="Versatile mission-critical knowledgebase"/>
    <n v="4200"/>
    <n v="735"/>
    <n v="0.17499999999999999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s v="Multi-lateral object-oriented open system"/>
    <n v="5600"/>
    <n v="10397"/>
    <n v="1.8566071428571429"/>
    <x v="1"/>
    <n v="122"/>
    <n v="85.221311475409834"/>
    <s v="US"/>
    <s v="USD"/>
    <n v="1359957600"/>
    <n v="1360130400"/>
    <b v="0"/>
    <b v="0"/>
    <s v="film &amp; video/drama"/>
    <x v="4"/>
    <s v="drama"/>
    <x v="663"/>
    <d v="2013-02-06T06:00:00"/>
  </r>
  <r>
    <s v="Visionary system-worthy attitude"/>
    <n v="28800"/>
    <n v="118847"/>
    <n v="4.1266319444444441"/>
    <x v="1"/>
    <n v="1071"/>
    <n v="110.96825396825396"/>
    <s v="CA"/>
    <s v="CAD"/>
    <n v="1432357200"/>
    <n v="1432875600"/>
    <b v="0"/>
    <b v="0"/>
    <s v="technology/wearables"/>
    <x v="2"/>
    <s v="wearables"/>
    <x v="664"/>
    <d v="2015-05-29T05:00:00"/>
  </r>
  <r>
    <s v="Synergized content-based hierarchy"/>
    <n v="8000"/>
    <n v="7220"/>
    <n v="0.90249999999999997"/>
    <x v="3"/>
    <n v="219"/>
    <n v="32.968036529680369"/>
    <s v="US"/>
    <s v="USD"/>
    <n v="1500786000"/>
    <n v="1500872400"/>
    <b v="0"/>
    <b v="0"/>
    <s v="technology/web"/>
    <x v="2"/>
    <s v="web"/>
    <x v="665"/>
    <d v="2017-07-24T05:00:00"/>
  </r>
  <r>
    <s v="Business-focused 24hour access"/>
    <n v="117000"/>
    <n v="107622"/>
    <n v="0.91984615384615387"/>
    <x v="0"/>
    <n v="1121"/>
    <n v="96.005352363960753"/>
    <s v="US"/>
    <s v="USD"/>
    <n v="1490158800"/>
    <n v="1492146000"/>
    <b v="0"/>
    <b v="1"/>
    <s v="music/rock"/>
    <x v="1"/>
    <s v="rock"/>
    <x v="666"/>
    <d v="2017-04-14T05:00:00"/>
  </r>
  <r>
    <s v="Automated hybrid orchestration"/>
    <n v="15800"/>
    <n v="83267"/>
    <n v="5.2700632911392402"/>
    <x v="1"/>
    <n v="980"/>
    <n v="84.96632653061225"/>
    <s v="US"/>
    <s v="USD"/>
    <n v="1406178000"/>
    <n v="1407301200"/>
    <b v="0"/>
    <b v="0"/>
    <s v="music/metal"/>
    <x v="1"/>
    <s v="metal"/>
    <x v="43"/>
    <d v="2014-08-06T05:00:00"/>
  </r>
  <r>
    <s v="Exclusive 5thgeneration leverage"/>
    <n v="4200"/>
    <n v="13404"/>
    <n v="3.1914285714285713"/>
    <x v="1"/>
    <n v="536"/>
    <n v="25.007462686567163"/>
    <s v="US"/>
    <s v="USD"/>
    <n v="1485583200"/>
    <n v="1486620000"/>
    <b v="0"/>
    <b v="1"/>
    <s v="theater/plays"/>
    <x v="3"/>
    <s v="plays"/>
    <x v="667"/>
    <d v="2017-02-09T06:00:00"/>
  </r>
  <r>
    <s v="Grass-roots zero administration alliance"/>
    <n v="37100"/>
    <n v="131404"/>
    <n v="3.5418867924528303"/>
    <x v="1"/>
    <n v="1991"/>
    <n v="65.998995479658461"/>
    <s v="US"/>
    <s v="USD"/>
    <n v="1459314000"/>
    <n v="1459918800"/>
    <b v="0"/>
    <b v="0"/>
    <s v="photography/photography books"/>
    <x v="7"/>
    <s v="photography books"/>
    <x v="668"/>
    <d v="2016-04-06T05:00:00"/>
  </r>
  <r>
    <s v="Proactive heuristic orchestration"/>
    <n v="7700"/>
    <n v="2533"/>
    <n v="0.32896103896103895"/>
    <x v="3"/>
    <n v="29"/>
    <n v="87.34482758620689"/>
    <s v="US"/>
    <s v="USD"/>
    <n v="1424412000"/>
    <n v="1424757600"/>
    <b v="0"/>
    <b v="0"/>
    <s v="publishing/nonfiction"/>
    <x v="5"/>
    <s v="nonfiction"/>
    <x v="669"/>
    <d v="2015-02-24T06:00:00"/>
  </r>
  <r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b v="0"/>
    <b v="0"/>
    <s v="music/indie rock"/>
    <x v="1"/>
    <s v="indie rock"/>
    <x v="670"/>
    <d v="2016-11-23T06:00:00"/>
  </r>
  <r>
    <s v="Extended zero administration software"/>
    <n v="74700"/>
    <n v="1557"/>
    <n v="2.0843373493975904E-2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s v="Multi-tiered discrete support"/>
    <n v="10000"/>
    <n v="6100"/>
    <n v="0.61"/>
    <x v="0"/>
    <n v="191"/>
    <n v="31.937172774869111"/>
    <s v="US"/>
    <s v="USD"/>
    <n v="1340946000"/>
    <n v="1341032400"/>
    <b v="0"/>
    <b v="0"/>
    <s v="music/indie rock"/>
    <x v="1"/>
    <s v="indie rock"/>
    <x v="672"/>
    <d v="2012-06-30T05:00:00"/>
  </r>
  <r>
    <s v="Phased system-worthy conglomeration"/>
    <n v="5300"/>
    <n v="1592"/>
    <n v="0.30037735849056602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s v="Balanced mobile alliance"/>
    <n v="1200"/>
    <n v="14150"/>
    <n v="11.791666666666666"/>
    <x v="1"/>
    <n v="130"/>
    <n v="108.84615384615384"/>
    <s v="US"/>
    <s v="USD"/>
    <n v="1274590800"/>
    <n v="1274677200"/>
    <b v="0"/>
    <b v="0"/>
    <s v="theater/plays"/>
    <x v="3"/>
    <s v="plays"/>
    <x v="674"/>
    <d v="2010-05-24T05:00:00"/>
  </r>
  <r>
    <s v="Reactive solution-oriented groupware"/>
    <n v="1200"/>
    <n v="13513"/>
    <n v="11.260833333333334"/>
    <x v="1"/>
    <n v="122"/>
    <n v="110.76229508196721"/>
    <s v="US"/>
    <s v="USD"/>
    <n v="1263880800"/>
    <n v="1267509600"/>
    <b v="0"/>
    <b v="0"/>
    <s v="music/electric music"/>
    <x v="1"/>
    <s v="electric music"/>
    <x v="675"/>
    <d v="2010-03-02T06:00:00"/>
  </r>
  <r>
    <s v="Exclusive bandwidth-monitored orchestration"/>
    <n v="3900"/>
    <n v="504"/>
    <n v="0.12923076923076923"/>
    <x v="0"/>
    <n v="17"/>
    <n v="29.647058823529413"/>
    <s v="US"/>
    <s v="USD"/>
    <n v="1445403600"/>
    <n v="1445922000"/>
    <b v="0"/>
    <b v="1"/>
    <s v="theater/plays"/>
    <x v="3"/>
    <s v="plays"/>
    <x v="676"/>
    <d v="2015-10-27T05:00:00"/>
  </r>
  <r>
    <s v="Intuitive exuding initiative"/>
    <n v="2000"/>
    <n v="14240"/>
    <n v="7.12"/>
    <x v="1"/>
    <n v="140"/>
    <n v="101.71428571428571"/>
    <s v="US"/>
    <s v="USD"/>
    <n v="1533877200"/>
    <n v="1534050000"/>
    <b v="0"/>
    <b v="1"/>
    <s v="theater/plays"/>
    <x v="3"/>
    <s v="plays"/>
    <x v="342"/>
    <d v="2018-08-12T05:00:00"/>
  </r>
  <r>
    <s v="Streamlined needs-based knowledge user"/>
    <n v="6900"/>
    <n v="2091"/>
    <n v="0.30304347826086958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s v="Automated system-worthy structure"/>
    <n v="55800"/>
    <n v="118580"/>
    <n v="2.1250896057347672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s v="Secured clear-thinking intranet"/>
    <n v="4900"/>
    <n v="11214"/>
    <n v="2.2885714285714287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s v="Cloned actuating architecture"/>
    <n v="194900"/>
    <n v="68137"/>
    <n v="0.34959979476654696"/>
    <x v="3"/>
    <n v="614"/>
    <n v="110.97231270358306"/>
    <s v="US"/>
    <s v="USD"/>
    <n v="1267423200"/>
    <n v="1269579600"/>
    <b v="0"/>
    <b v="1"/>
    <s v="film &amp; video/animation"/>
    <x v="4"/>
    <s v="animation"/>
    <x v="680"/>
    <d v="2010-03-26T05:00:00"/>
  </r>
  <r>
    <s v="Down-sized needs-based task-force"/>
    <n v="8600"/>
    <n v="13527"/>
    <n v="1.5729069767441861"/>
    <x v="1"/>
    <n v="366"/>
    <n v="36.959016393442624"/>
    <s v="IT"/>
    <s v="EUR"/>
    <n v="1412744400"/>
    <n v="1413781200"/>
    <b v="0"/>
    <b v="1"/>
    <s v="technology/wearables"/>
    <x v="2"/>
    <s v="wearables"/>
    <x v="681"/>
    <d v="2014-10-20T05:00:00"/>
  </r>
  <r>
    <s v="Extended responsive Internet solution"/>
    <n v="100"/>
    <n v="1"/>
    <n v="0.01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s v="Universal value-added moderator"/>
    <n v="3600"/>
    <n v="8363"/>
    <n v="2.3230555555555554"/>
    <x v="1"/>
    <n v="270"/>
    <n v="30.974074074074075"/>
    <s v="US"/>
    <s v="USD"/>
    <n v="1458190800"/>
    <n v="1459486800"/>
    <b v="1"/>
    <b v="1"/>
    <s v="publishing/nonfiction"/>
    <x v="5"/>
    <s v="nonfiction"/>
    <x v="683"/>
    <d v="2016-04-01T05:00:00"/>
  </r>
  <r>
    <s v="Sharable motivating emulation"/>
    <n v="5800"/>
    <n v="5362"/>
    <n v="0.92448275862068963"/>
    <x v="3"/>
    <n v="114"/>
    <n v="47.035087719298247"/>
    <s v="US"/>
    <s v="USD"/>
    <n v="1280984400"/>
    <n v="1282539600"/>
    <b v="0"/>
    <b v="1"/>
    <s v="theater/plays"/>
    <x v="3"/>
    <s v="plays"/>
    <x v="684"/>
    <d v="2010-08-23T05:00:00"/>
  </r>
  <r>
    <s v="Networked web-enabled product"/>
    <n v="4700"/>
    <n v="12065"/>
    <n v="2.5670212765957445"/>
    <x v="1"/>
    <n v="137"/>
    <n v="88.065693430656935"/>
    <s v="US"/>
    <s v="USD"/>
    <n v="1274590800"/>
    <n v="1275886800"/>
    <b v="0"/>
    <b v="0"/>
    <s v="photography/photography books"/>
    <x v="7"/>
    <s v="photography books"/>
    <x v="674"/>
    <d v="2010-06-07T05:00:00"/>
  </r>
  <r>
    <s v="Advanced dedicated encoding"/>
    <n v="70400"/>
    <n v="118603"/>
    <n v="1.6847017045454546"/>
    <x v="1"/>
    <n v="3205"/>
    <n v="37.005616224648989"/>
    <s v="US"/>
    <s v="USD"/>
    <n v="1351400400"/>
    <n v="1355983200"/>
    <b v="0"/>
    <b v="0"/>
    <s v="theater/plays"/>
    <x v="3"/>
    <s v="plays"/>
    <x v="685"/>
    <d v="2012-12-20T06:00:00"/>
  </r>
  <r>
    <s v="Stand-alone multi-state project"/>
    <n v="4500"/>
    <n v="7496"/>
    <n v="1.6657777777777778"/>
    <x v="1"/>
    <n v="288"/>
    <n v="26.027777777777779"/>
    <s v="DK"/>
    <s v="DKK"/>
    <n v="1514354400"/>
    <n v="1515391200"/>
    <b v="0"/>
    <b v="1"/>
    <s v="theater/plays"/>
    <x v="3"/>
    <s v="plays"/>
    <x v="605"/>
    <d v="2018-01-08T06:00:00"/>
  </r>
  <r>
    <s v="Customizable bi-directional monitoring"/>
    <n v="1300"/>
    <n v="10037"/>
    <n v="7.7207692307692311"/>
    <x v="1"/>
    <n v="148"/>
    <n v="67.817567567567565"/>
    <s v="US"/>
    <s v="USD"/>
    <n v="1421733600"/>
    <n v="1422252000"/>
    <b v="0"/>
    <b v="0"/>
    <s v="theater/plays"/>
    <x v="3"/>
    <s v="plays"/>
    <x v="686"/>
    <d v="2015-01-26T06:00:00"/>
  </r>
  <r>
    <s v="Profit-focused motivating function"/>
    <n v="1400"/>
    <n v="5696"/>
    <n v="4.0685714285714285"/>
    <x v="1"/>
    <n v="114"/>
    <n v="49.964912280701753"/>
    <s v="US"/>
    <s v="USD"/>
    <n v="1305176400"/>
    <n v="1305522000"/>
    <b v="0"/>
    <b v="0"/>
    <s v="film &amp; video/drama"/>
    <x v="4"/>
    <s v="drama"/>
    <x v="687"/>
    <d v="2011-05-16T05:00:00"/>
  </r>
  <r>
    <s v="Proactive systemic firmware"/>
    <n v="29600"/>
    <n v="167005"/>
    <n v="5.6420608108108112"/>
    <x v="1"/>
    <n v="1518"/>
    <n v="110.01646903820817"/>
    <s v="CA"/>
    <s v="CAD"/>
    <n v="1414126800"/>
    <n v="1414904400"/>
    <b v="0"/>
    <b v="0"/>
    <s v="music/rock"/>
    <x v="1"/>
    <s v="rock"/>
    <x v="688"/>
    <d v="2014-11-02T05:00:00"/>
  </r>
  <r>
    <s v="Grass-roots upward-trending installation"/>
    <n v="167500"/>
    <n v="114615"/>
    <n v="0.6842686567164179"/>
    <x v="0"/>
    <n v="1274"/>
    <n v="89.964678178963894"/>
    <s v="US"/>
    <s v="USD"/>
    <n v="1517810400"/>
    <n v="1520402400"/>
    <b v="0"/>
    <b v="0"/>
    <s v="music/electric music"/>
    <x v="1"/>
    <s v="electric music"/>
    <x v="689"/>
    <d v="2018-03-07T06:00:00"/>
  </r>
  <r>
    <s v="Virtual heuristic hub"/>
    <n v="48300"/>
    <n v="16592"/>
    <n v="0.34351966873706002"/>
    <x v="0"/>
    <n v="210"/>
    <n v="79.009523809523813"/>
    <s v="IT"/>
    <s v="EUR"/>
    <n v="1564635600"/>
    <n v="1567141200"/>
    <b v="0"/>
    <b v="1"/>
    <s v="games/video games"/>
    <x v="6"/>
    <s v="video games"/>
    <x v="690"/>
    <d v="2019-08-30T05:00:00"/>
  </r>
  <r>
    <s v="Customizable leadingedge model"/>
    <n v="2200"/>
    <n v="14420"/>
    <n v="6.5545454545454547"/>
    <x v="1"/>
    <n v="166"/>
    <n v="86.867469879518069"/>
    <s v="US"/>
    <s v="USD"/>
    <n v="1500699600"/>
    <n v="1501131600"/>
    <b v="0"/>
    <b v="0"/>
    <s v="music/rock"/>
    <x v="1"/>
    <s v="rock"/>
    <x v="691"/>
    <d v="2017-07-27T05:00:00"/>
  </r>
  <r>
    <s v="Upgradable uniform service-desk"/>
    <n v="3500"/>
    <n v="6204"/>
    <n v="1.7725714285714285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s v="Inverse client-driven product"/>
    <n v="5600"/>
    <n v="6338"/>
    <n v="1.1317857142857144"/>
    <x v="1"/>
    <n v="235"/>
    <n v="26.970212765957445"/>
    <s v="US"/>
    <s v="USD"/>
    <n v="1336453200"/>
    <n v="1339477200"/>
    <b v="0"/>
    <b v="1"/>
    <s v="theater/plays"/>
    <x v="3"/>
    <s v="plays"/>
    <x v="693"/>
    <d v="2012-06-12T05:00:00"/>
  </r>
  <r>
    <s v="Managed bandwidth-monitored system engine"/>
    <n v="1100"/>
    <n v="8010"/>
    <n v="7.2818181818181822"/>
    <x v="1"/>
    <n v="148"/>
    <n v="54.121621621621621"/>
    <s v="US"/>
    <s v="USD"/>
    <n v="1305262800"/>
    <n v="1305954000"/>
    <b v="0"/>
    <b v="0"/>
    <s v="music/rock"/>
    <x v="1"/>
    <s v="rock"/>
    <x v="694"/>
    <d v="2011-05-21T05:00:00"/>
  </r>
  <r>
    <s v="Advanced transitional help-desk"/>
    <n v="3900"/>
    <n v="8125"/>
    <n v="2.0833333333333335"/>
    <x v="1"/>
    <n v="198"/>
    <n v="41.035353535353536"/>
    <s v="US"/>
    <s v="USD"/>
    <n v="1492232400"/>
    <n v="1494392400"/>
    <b v="1"/>
    <b v="1"/>
    <s v="music/indie rock"/>
    <x v="1"/>
    <s v="indie rock"/>
    <x v="695"/>
    <d v="2017-05-10T05:00:00"/>
  </r>
  <r>
    <s v="De-engineered disintermediate encryption"/>
    <n v="43800"/>
    <n v="13653"/>
    <n v="0.31171232876712329"/>
    <x v="0"/>
    <n v="248"/>
    <n v="55.052419354838712"/>
    <s v="AU"/>
    <s v="AUD"/>
    <n v="1537333200"/>
    <n v="1537419600"/>
    <b v="0"/>
    <b v="0"/>
    <s v="film &amp; video/science fiction"/>
    <x v="4"/>
    <s v="science fiction"/>
    <x v="123"/>
    <d v="2018-09-20T05:00:00"/>
  </r>
  <r>
    <s v="Upgradable attitude-oriented project"/>
    <n v="97200"/>
    <n v="55372"/>
    <n v="0.56967078189300413"/>
    <x v="0"/>
    <n v="513"/>
    <n v="107.93762183235867"/>
    <s v="US"/>
    <s v="USD"/>
    <n v="1444107600"/>
    <n v="1447999200"/>
    <b v="0"/>
    <b v="0"/>
    <s v="publishing/translations"/>
    <x v="5"/>
    <s v="translations"/>
    <x v="696"/>
    <d v="2015-11-20T06:00:00"/>
  </r>
  <r>
    <s v="Fundamental zero tolerance alliance"/>
    <n v="4800"/>
    <n v="11088"/>
    <n v="2.31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s v="Devolved 24hour forecast"/>
    <n v="125600"/>
    <n v="109106"/>
    <n v="0.86867834394904464"/>
    <x v="0"/>
    <n v="3410"/>
    <n v="31.995894428152493"/>
    <s v="US"/>
    <s v="USD"/>
    <n v="1376542800"/>
    <n v="1378789200"/>
    <b v="0"/>
    <b v="0"/>
    <s v="games/video games"/>
    <x v="6"/>
    <s v="video games"/>
    <x v="697"/>
    <d v="2013-09-10T05:00:00"/>
  </r>
  <r>
    <s v="User-centric attitude-oriented intranet"/>
    <n v="4300"/>
    <n v="11642"/>
    <n v="2.7074418604651163"/>
    <x v="1"/>
    <n v="216"/>
    <n v="53.898148148148145"/>
    <s v="IT"/>
    <s v="EUR"/>
    <n v="1397451600"/>
    <n v="1398056400"/>
    <b v="0"/>
    <b v="1"/>
    <s v="theater/plays"/>
    <x v="3"/>
    <s v="plays"/>
    <x v="698"/>
    <d v="2014-04-21T05:00:00"/>
  </r>
  <r>
    <s v="Self-enabling 5thgeneration paradigm"/>
    <n v="5600"/>
    <n v="2769"/>
    <n v="0.49446428571428569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s v="Persistent 3rdgeneration moratorium"/>
    <n v="149600"/>
    <n v="169586"/>
    <n v="1.1335962566844919"/>
    <x v="1"/>
    <n v="5139"/>
    <n v="32.999805409612762"/>
    <s v="US"/>
    <s v="USD"/>
    <n v="1549692000"/>
    <n v="1550037600"/>
    <b v="0"/>
    <b v="0"/>
    <s v="music/indie rock"/>
    <x v="1"/>
    <s v="indie rock"/>
    <x v="700"/>
    <d v="2019-02-13T06:00:00"/>
  </r>
  <r>
    <s v="Cross-platform empowering project"/>
    <n v="53100"/>
    <n v="101185"/>
    <n v="1.9055555555555554"/>
    <x v="1"/>
    <n v="2353"/>
    <n v="43.00254993625159"/>
    <s v="US"/>
    <s v="USD"/>
    <n v="1492059600"/>
    <n v="1492923600"/>
    <b v="0"/>
    <b v="0"/>
    <s v="theater/plays"/>
    <x v="3"/>
    <s v="plays"/>
    <x v="701"/>
    <d v="2017-04-23T05:00:00"/>
  </r>
  <r>
    <s v="Polarized user-facing interface"/>
    <n v="5000"/>
    <n v="6775"/>
    <n v="1.355"/>
    <x v="1"/>
    <n v="78"/>
    <n v="86.858974358974365"/>
    <s v="IT"/>
    <s v="EUR"/>
    <n v="1463979600"/>
    <n v="1467522000"/>
    <b v="0"/>
    <b v="0"/>
    <s v="technology/web"/>
    <x v="2"/>
    <s v="web"/>
    <x v="702"/>
    <d v="2016-07-03T05:00:00"/>
  </r>
  <r>
    <s v="Customer-focused non-volatile framework"/>
    <n v="9400"/>
    <n v="968"/>
    <n v="0.10297872340425532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s v="Synchronized multimedia frame"/>
    <n v="110800"/>
    <n v="72623"/>
    <n v="0.65544223826714798"/>
    <x v="0"/>
    <n v="2201"/>
    <n v="32.995456610631528"/>
    <s v="US"/>
    <s v="USD"/>
    <n v="1562216400"/>
    <n v="1563771600"/>
    <b v="0"/>
    <b v="0"/>
    <s v="theater/plays"/>
    <x v="3"/>
    <s v="plays"/>
    <x v="704"/>
    <d v="2019-07-22T05:00:00"/>
  </r>
  <r>
    <s v="Open-architected stable algorithm"/>
    <n v="93800"/>
    <n v="45987"/>
    <n v="0.49026652452025588"/>
    <x v="0"/>
    <n v="676"/>
    <n v="68.028106508875737"/>
    <s v="US"/>
    <s v="USD"/>
    <n v="1316754000"/>
    <n v="1319259600"/>
    <b v="0"/>
    <b v="0"/>
    <s v="theater/plays"/>
    <x v="3"/>
    <s v="plays"/>
    <x v="431"/>
    <d v="2011-10-22T05:00:00"/>
  </r>
  <r>
    <s v="Cross-platform optimizing website"/>
    <n v="1300"/>
    <n v="10243"/>
    <n v="7.8792307692307695"/>
    <x v="1"/>
    <n v="174"/>
    <n v="58.867816091954026"/>
    <s v="CH"/>
    <s v="CHF"/>
    <n v="1313211600"/>
    <n v="1313643600"/>
    <b v="0"/>
    <b v="0"/>
    <s v="film &amp; video/animation"/>
    <x v="4"/>
    <s v="animation"/>
    <x v="705"/>
    <d v="2011-08-18T05:00:00"/>
  </r>
  <r>
    <s v="Public-key actuating projection"/>
    <n v="108700"/>
    <n v="87293"/>
    <n v="0.80306347746090156"/>
    <x v="0"/>
    <n v="831"/>
    <n v="105.04572803850782"/>
    <s v="US"/>
    <s v="USD"/>
    <n v="1439528400"/>
    <n v="1440306000"/>
    <b v="0"/>
    <b v="1"/>
    <s v="theater/plays"/>
    <x v="3"/>
    <s v="plays"/>
    <x v="706"/>
    <d v="2015-08-23T05:00:00"/>
  </r>
  <r>
    <s v="Implemented intangible instruction set"/>
    <n v="5100"/>
    <n v="5421"/>
    <n v="1.0629411764705883"/>
    <x v="1"/>
    <n v="164"/>
    <n v="33.054878048780488"/>
    <s v="US"/>
    <s v="USD"/>
    <n v="1469163600"/>
    <n v="1470805200"/>
    <b v="0"/>
    <b v="1"/>
    <s v="film &amp; video/drama"/>
    <x v="4"/>
    <s v="drama"/>
    <x v="707"/>
    <d v="2016-08-10T05:00:00"/>
  </r>
  <r>
    <s v="Cross-group interactive architecture"/>
    <n v="8700"/>
    <n v="4414"/>
    <n v="0.50735632183908042"/>
    <x v="3"/>
    <n v="56"/>
    <n v="78.821428571428569"/>
    <s v="CH"/>
    <s v="CHF"/>
    <n v="1288501200"/>
    <n v="1292911200"/>
    <b v="0"/>
    <b v="0"/>
    <s v="theater/plays"/>
    <x v="3"/>
    <s v="plays"/>
    <x v="708"/>
    <d v="2010-12-21T06:00:00"/>
  </r>
  <r>
    <s v="Centralized asymmetric framework"/>
    <n v="5100"/>
    <n v="10981"/>
    <n v="2.153137254901961"/>
    <x v="1"/>
    <n v="161"/>
    <n v="68.204968944099377"/>
    <s v="US"/>
    <s v="USD"/>
    <n v="1298959200"/>
    <n v="1301374800"/>
    <b v="0"/>
    <b v="1"/>
    <s v="film &amp; video/animation"/>
    <x v="4"/>
    <s v="animation"/>
    <x v="709"/>
    <d v="2011-03-29T05:00:00"/>
  </r>
  <r>
    <s v="Down-sized systematic utilization"/>
    <n v="7400"/>
    <n v="10451"/>
    <n v="1.4122972972972974"/>
    <x v="1"/>
    <n v="138"/>
    <n v="75.731884057971016"/>
    <s v="US"/>
    <s v="USD"/>
    <n v="1387260000"/>
    <n v="1387864800"/>
    <b v="0"/>
    <b v="0"/>
    <s v="music/rock"/>
    <x v="1"/>
    <s v="rock"/>
    <x v="710"/>
    <d v="2013-12-24T06:00:00"/>
  </r>
  <r>
    <s v="Profound fault-tolerant model"/>
    <n v="88900"/>
    <n v="102535"/>
    <n v="1.1533745781777278"/>
    <x v="1"/>
    <n v="3308"/>
    <n v="30.996070133010882"/>
    <s v="US"/>
    <s v="USD"/>
    <n v="1457244000"/>
    <n v="1458190800"/>
    <b v="0"/>
    <b v="0"/>
    <s v="technology/web"/>
    <x v="2"/>
    <s v="web"/>
    <x v="711"/>
    <d v="2016-03-17T05:00:00"/>
  </r>
  <r>
    <s v="Multi-channeled bi-directional moratorium"/>
    <n v="6700"/>
    <n v="12939"/>
    <n v="1.9311940298507462"/>
    <x v="1"/>
    <n v="127"/>
    <n v="101.88188976377953"/>
    <s v="AU"/>
    <s v="AUD"/>
    <n v="1556341200"/>
    <n v="1559278800"/>
    <b v="0"/>
    <b v="1"/>
    <s v="film &amp; video/animation"/>
    <x v="4"/>
    <s v="animation"/>
    <x v="157"/>
    <d v="2019-05-31T05:00:00"/>
  </r>
  <r>
    <s v="Object-based content-based ability"/>
    <n v="1500"/>
    <n v="10946"/>
    <n v="7.2973333333333334"/>
    <x v="1"/>
    <n v="207"/>
    <n v="52.879227053140099"/>
    <s v="IT"/>
    <s v="EUR"/>
    <n v="1522126800"/>
    <n v="1522731600"/>
    <b v="0"/>
    <b v="1"/>
    <s v="music/jazz"/>
    <x v="1"/>
    <s v="jazz"/>
    <x v="630"/>
    <d v="2018-04-03T05:00:00"/>
  </r>
  <r>
    <s v="Progressive coherent secured line"/>
    <n v="61200"/>
    <n v="60994"/>
    <n v="0.99663398692810456"/>
    <x v="0"/>
    <n v="859"/>
    <n v="71.005820721769496"/>
    <s v="CA"/>
    <s v="CAD"/>
    <n v="1305954000"/>
    <n v="1306731600"/>
    <b v="0"/>
    <b v="0"/>
    <s v="music/rock"/>
    <x v="1"/>
    <s v="rock"/>
    <x v="712"/>
    <d v="2011-05-30T05:00:00"/>
  </r>
  <r>
    <s v="Synchronized directional capability"/>
    <n v="3600"/>
    <n v="3174"/>
    <n v="0.88166666666666671"/>
    <x v="2"/>
    <n v="31"/>
    <n v="102.38709677419355"/>
    <s v="US"/>
    <s v="USD"/>
    <n v="1350709200"/>
    <n v="1352527200"/>
    <b v="0"/>
    <b v="0"/>
    <s v="film &amp; video/animation"/>
    <x v="4"/>
    <s v="animation"/>
    <x v="93"/>
    <d v="2012-11-10T06:00:00"/>
  </r>
  <r>
    <s v="Cross-platform composite migration"/>
    <n v="9000"/>
    <n v="3351"/>
    <n v="0.37233333333333335"/>
    <x v="0"/>
    <n v="45"/>
    <n v="74.466666666666669"/>
    <s v="US"/>
    <s v="USD"/>
    <n v="1401166800"/>
    <n v="1404363600"/>
    <b v="0"/>
    <b v="0"/>
    <s v="theater/plays"/>
    <x v="3"/>
    <s v="plays"/>
    <x v="713"/>
    <d v="2014-07-03T05:00:00"/>
  </r>
  <r>
    <s v="Operative local pricing structure"/>
    <n v="185900"/>
    <n v="56774"/>
    <n v="0.30540075309306081"/>
    <x v="3"/>
    <n v="1113"/>
    <n v="51.009883198562441"/>
    <s v="US"/>
    <s v="USD"/>
    <n v="1266127200"/>
    <n v="1266645600"/>
    <b v="0"/>
    <b v="0"/>
    <s v="theater/plays"/>
    <x v="3"/>
    <s v="plays"/>
    <x v="714"/>
    <d v="2010-02-20T06:00:00"/>
  </r>
  <r>
    <s v="Optional web-enabled extranet"/>
    <n v="2100"/>
    <n v="540"/>
    <n v="0.25714285714285712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s v="Reduced 6thgeneration intranet"/>
    <n v="2000"/>
    <n v="680"/>
    <n v="0.34"/>
    <x v="0"/>
    <n v="7"/>
    <n v="97.142857142857139"/>
    <s v="US"/>
    <s v="USD"/>
    <n v="1372222800"/>
    <n v="1374642000"/>
    <b v="0"/>
    <b v="1"/>
    <s v="theater/plays"/>
    <x v="3"/>
    <s v="plays"/>
    <x v="716"/>
    <d v="2013-07-24T05:00:00"/>
  </r>
  <r>
    <s v="Networked disintermediate leverage"/>
    <n v="1100"/>
    <n v="13045"/>
    <n v="11.859090909090909"/>
    <x v="1"/>
    <n v="181"/>
    <n v="72.071823204419886"/>
    <s v="CH"/>
    <s v="CHF"/>
    <n v="1372136400"/>
    <n v="1372482000"/>
    <b v="0"/>
    <b v="0"/>
    <s v="publishing/nonfiction"/>
    <x v="5"/>
    <s v="nonfiction"/>
    <x v="448"/>
    <d v="2013-06-29T05:00:00"/>
  </r>
  <r>
    <s v="Optional optimal website"/>
    <n v="6600"/>
    <n v="8276"/>
    <n v="1.2539393939393939"/>
    <x v="1"/>
    <n v="110"/>
    <n v="75.236363636363635"/>
    <s v="US"/>
    <s v="USD"/>
    <n v="1513922400"/>
    <n v="1514959200"/>
    <b v="0"/>
    <b v="0"/>
    <s v="music/rock"/>
    <x v="1"/>
    <s v="rock"/>
    <x v="717"/>
    <d v="2018-01-03T06:00:00"/>
  </r>
  <r>
    <s v="Stand-alone asynchronous functionalities"/>
    <n v="7100"/>
    <n v="1022"/>
    <n v="0.14394366197183098"/>
    <x v="0"/>
    <n v="31"/>
    <n v="32.967741935483872"/>
    <s v="US"/>
    <s v="USD"/>
    <n v="1477976400"/>
    <n v="1478235600"/>
    <b v="0"/>
    <b v="0"/>
    <s v="film &amp; video/drama"/>
    <x v="4"/>
    <s v="drama"/>
    <x v="718"/>
    <d v="2016-11-04T05:00:00"/>
  </r>
  <r>
    <s v="Profound full-range open system"/>
    <n v="7800"/>
    <n v="4275"/>
    <n v="0.54807692307692313"/>
    <x v="0"/>
    <n v="78"/>
    <n v="54.807692307692307"/>
    <s v="US"/>
    <s v="USD"/>
    <n v="1407474000"/>
    <n v="1408078800"/>
    <b v="0"/>
    <b v="1"/>
    <s v="games/mobile games"/>
    <x v="6"/>
    <s v="mobile games"/>
    <x v="719"/>
    <d v="2014-08-15T05:00:00"/>
  </r>
  <r>
    <s v="Optional tangible utilization"/>
    <n v="7600"/>
    <n v="8332"/>
    <n v="1.0963157894736841"/>
    <x v="1"/>
    <n v="185"/>
    <n v="45.037837837837834"/>
    <s v="US"/>
    <s v="USD"/>
    <n v="1546149600"/>
    <n v="1548136800"/>
    <b v="0"/>
    <b v="0"/>
    <s v="technology/web"/>
    <x v="2"/>
    <s v="web"/>
    <x v="720"/>
    <d v="2019-01-22T06:00:00"/>
  </r>
  <r>
    <s v="Seamless maximized product"/>
    <n v="3400"/>
    <n v="6408"/>
    <n v="1.8847058823529412"/>
    <x v="1"/>
    <n v="121"/>
    <n v="52.958677685950413"/>
    <s v="US"/>
    <s v="USD"/>
    <n v="1338440400"/>
    <n v="1340859600"/>
    <b v="0"/>
    <b v="1"/>
    <s v="theater/plays"/>
    <x v="3"/>
    <s v="plays"/>
    <x v="721"/>
    <d v="2012-06-28T05:00:00"/>
  </r>
  <r>
    <s v="Devolved tertiary time-frame"/>
    <n v="84500"/>
    <n v="73522"/>
    <n v="0.87008284023668636"/>
    <x v="0"/>
    <n v="1225"/>
    <n v="60.017959183673469"/>
    <s v="GB"/>
    <s v="GBP"/>
    <n v="1454133600"/>
    <n v="1454479200"/>
    <b v="0"/>
    <b v="0"/>
    <s v="theater/plays"/>
    <x v="3"/>
    <s v="plays"/>
    <x v="722"/>
    <d v="2016-02-03T06:00:00"/>
  </r>
  <r>
    <s v="Centralized regional function"/>
    <n v="100"/>
    <n v="1"/>
    <n v="0.01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s v="User-friendly high-level initiative"/>
    <n v="2300"/>
    <n v="4667"/>
    <n v="2.0291304347826089"/>
    <x v="1"/>
    <n v="106"/>
    <n v="44.028301886792455"/>
    <s v="US"/>
    <s v="USD"/>
    <n v="1577772000"/>
    <n v="1579672800"/>
    <b v="0"/>
    <b v="1"/>
    <s v="photography/photography books"/>
    <x v="7"/>
    <s v="photography books"/>
    <x v="723"/>
    <d v="2020-01-22T06:00:00"/>
  </r>
  <r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b v="0"/>
    <b v="0"/>
    <s v="photography/photography books"/>
    <x v="7"/>
    <s v="photography books"/>
    <x v="704"/>
    <d v="2019-07-06T05:00:00"/>
  </r>
  <r>
    <s v="Stand-alone background customer loyalty"/>
    <n v="6100"/>
    <n v="6527"/>
    <n v="1.07"/>
    <x v="1"/>
    <n v="233"/>
    <n v="28.012875536480685"/>
    <s v="US"/>
    <s v="USD"/>
    <n v="1548568800"/>
    <n v="1551506400"/>
    <b v="0"/>
    <b v="0"/>
    <s v="theater/plays"/>
    <x v="3"/>
    <s v="plays"/>
    <x v="724"/>
    <d v="2019-03-02T06:00:00"/>
  </r>
  <r>
    <s v="Business-focused discrete software"/>
    <n v="2600"/>
    <n v="6987"/>
    <n v="2.6873076923076922"/>
    <x v="1"/>
    <n v="218"/>
    <n v="32.050458715596328"/>
    <s v="US"/>
    <s v="USD"/>
    <n v="1514872800"/>
    <n v="1516600800"/>
    <b v="0"/>
    <b v="0"/>
    <s v="music/rock"/>
    <x v="1"/>
    <s v="rock"/>
    <x v="725"/>
    <d v="2018-01-22T06:00:00"/>
  </r>
  <r>
    <s v="Advanced intermediate Graphic Interface"/>
    <n v="9700"/>
    <n v="4932"/>
    <n v="0.50845360824742269"/>
    <x v="0"/>
    <n v="67"/>
    <n v="73.611940298507463"/>
    <s v="AU"/>
    <s v="AUD"/>
    <n v="1416031200"/>
    <n v="1420437600"/>
    <b v="0"/>
    <b v="0"/>
    <s v="film &amp; video/documentary"/>
    <x v="4"/>
    <s v="documentary"/>
    <x v="660"/>
    <d v="2015-01-05T06:00:00"/>
  </r>
  <r>
    <s v="Adaptive holistic hub"/>
    <n v="700"/>
    <n v="8262"/>
    <n v="11.802857142857142"/>
    <x v="1"/>
    <n v="76"/>
    <n v="108.71052631578948"/>
    <s v="US"/>
    <s v="USD"/>
    <n v="1330927200"/>
    <n v="1332997200"/>
    <b v="0"/>
    <b v="1"/>
    <s v="film &amp; video/drama"/>
    <x v="4"/>
    <s v="drama"/>
    <x v="726"/>
    <d v="2012-03-29T05:00:00"/>
  </r>
  <r>
    <s v="Automated uniform concept"/>
    <n v="700"/>
    <n v="1848"/>
    <n v="2.64"/>
    <x v="1"/>
    <n v="43"/>
    <n v="42.97674418604651"/>
    <s v="US"/>
    <s v="USD"/>
    <n v="1571115600"/>
    <n v="1574920800"/>
    <b v="0"/>
    <b v="1"/>
    <s v="theater/plays"/>
    <x v="3"/>
    <s v="plays"/>
    <x v="727"/>
    <d v="2019-11-28T06:00:00"/>
  </r>
  <r>
    <s v="Enhanced regional flexibility"/>
    <n v="5200"/>
    <n v="1583"/>
    <n v="0.30442307692307691"/>
    <x v="0"/>
    <n v="19"/>
    <n v="83.315789473684205"/>
    <s v="US"/>
    <s v="USD"/>
    <n v="1463461200"/>
    <n v="1464930000"/>
    <b v="0"/>
    <b v="0"/>
    <s v="food/food trucks"/>
    <x v="0"/>
    <s v="food trucks"/>
    <x v="728"/>
    <d v="2016-06-03T05:00:00"/>
  </r>
  <r>
    <s v="Public-key bottom-line algorithm"/>
    <n v="140800"/>
    <n v="88536"/>
    <n v="0.62880681818181816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s v="Multi-layered intangible instruction set"/>
    <n v="6400"/>
    <n v="12360"/>
    <n v="1.9312499999999999"/>
    <x v="1"/>
    <n v="221"/>
    <n v="55.927601809954751"/>
    <s v="US"/>
    <s v="USD"/>
    <n v="1511848800"/>
    <n v="1512712800"/>
    <b v="0"/>
    <b v="1"/>
    <s v="theater/plays"/>
    <x v="3"/>
    <s v="plays"/>
    <x v="730"/>
    <d v="2017-12-08T06:00:00"/>
  </r>
  <r>
    <s v="Fundamental methodical emulation"/>
    <n v="92500"/>
    <n v="71320"/>
    <n v="0.77102702702702708"/>
    <x v="0"/>
    <n v="679"/>
    <n v="105.03681885125184"/>
    <s v="US"/>
    <s v="USD"/>
    <n v="1452319200"/>
    <n v="1452492000"/>
    <b v="0"/>
    <b v="1"/>
    <s v="games/video games"/>
    <x v="6"/>
    <s v="video games"/>
    <x v="731"/>
    <d v="2016-01-11T06:00:00"/>
  </r>
  <r>
    <s v="Expanded value-added hardware"/>
    <n v="59700"/>
    <n v="134640"/>
    <n v="2.2552763819095478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s v="Diverse high-level attitude"/>
    <n v="3200"/>
    <n v="7661"/>
    <n v="2.3940625"/>
    <x v="1"/>
    <n v="68"/>
    <n v="112.66176470588235"/>
    <s v="US"/>
    <s v="USD"/>
    <n v="1346043600"/>
    <n v="1346907600"/>
    <b v="0"/>
    <b v="0"/>
    <s v="games/video games"/>
    <x v="6"/>
    <s v="video games"/>
    <x v="732"/>
    <d v="2012-09-06T05:00:00"/>
  </r>
  <r>
    <s v="Visionary 24hour analyzer"/>
    <n v="3200"/>
    <n v="2950"/>
    <n v="0.921875"/>
    <x v="0"/>
    <n v="36"/>
    <n v="81.944444444444443"/>
    <s v="DK"/>
    <s v="DKK"/>
    <n v="1464325200"/>
    <n v="1464498000"/>
    <b v="0"/>
    <b v="1"/>
    <s v="music/rock"/>
    <x v="1"/>
    <s v="rock"/>
    <x v="733"/>
    <d v="2016-05-29T05:00:00"/>
  </r>
  <r>
    <s v="Centralized bandwidth-monitored leverage"/>
    <n v="9000"/>
    <n v="11721"/>
    <n v="1.3023333333333333"/>
    <x v="1"/>
    <n v="183"/>
    <n v="64.049180327868854"/>
    <s v="CA"/>
    <s v="CAD"/>
    <n v="1511935200"/>
    <n v="1514181600"/>
    <b v="0"/>
    <b v="0"/>
    <s v="music/rock"/>
    <x v="1"/>
    <s v="rock"/>
    <x v="734"/>
    <d v="2017-12-25T06:00:00"/>
  </r>
  <r>
    <s v="Ergonomic mission-critical moratorium"/>
    <n v="2300"/>
    <n v="14150"/>
    <n v="6.1521739130434785"/>
    <x v="1"/>
    <n v="133"/>
    <n v="106.39097744360902"/>
    <s v="US"/>
    <s v="USD"/>
    <n v="1392012000"/>
    <n v="1392184800"/>
    <b v="1"/>
    <b v="1"/>
    <s v="theater/plays"/>
    <x v="3"/>
    <s v="plays"/>
    <x v="406"/>
    <d v="2014-02-12T06:00:00"/>
  </r>
  <r>
    <s v="Front-line intermediate moderator"/>
    <n v="51300"/>
    <n v="189192"/>
    <n v="3.687953216374269"/>
    <x v="1"/>
    <n v="2489"/>
    <n v="76.011249497790274"/>
    <s v="IT"/>
    <s v="EUR"/>
    <n v="1556946000"/>
    <n v="1559365200"/>
    <b v="0"/>
    <b v="1"/>
    <s v="publishing/nonfiction"/>
    <x v="5"/>
    <s v="nonfiction"/>
    <x v="735"/>
    <d v="2019-06-01T05:00:00"/>
  </r>
  <r>
    <s v="Automated local secured line"/>
    <n v="700"/>
    <n v="7664"/>
    <n v="10.948571428571428"/>
    <x v="1"/>
    <n v="69"/>
    <n v="111.07246376811594"/>
    <s v="US"/>
    <s v="USD"/>
    <n v="1548050400"/>
    <n v="1549173600"/>
    <b v="0"/>
    <b v="1"/>
    <s v="theater/plays"/>
    <x v="3"/>
    <s v="plays"/>
    <x v="736"/>
    <d v="2019-02-03T06:00:00"/>
  </r>
  <r>
    <s v="Integrated bandwidth-monitored alliance"/>
    <n v="8900"/>
    <n v="4509"/>
    <n v="0.50662921348314605"/>
    <x v="0"/>
    <n v="47"/>
    <n v="95.936170212765958"/>
    <s v="US"/>
    <s v="USD"/>
    <n v="1353736800"/>
    <n v="1355032800"/>
    <b v="1"/>
    <b v="0"/>
    <s v="games/video games"/>
    <x v="6"/>
    <s v="video games"/>
    <x v="737"/>
    <d v="2012-12-09T06:00:00"/>
  </r>
  <r>
    <s v="Cross-group heuristic forecast"/>
    <n v="1500"/>
    <n v="12009"/>
    <n v="8.0060000000000002"/>
    <x v="1"/>
    <n v="279"/>
    <n v="43.043010752688176"/>
    <s v="GB"/>
    <s v="GBP"/>
    <n v="1532840400"/>
    <n v="1533963600"/>
    <b v="0"/>
    <b v="1"/>
    <s v="music/rock"/>
    <x v="1"/>
    <s v="rock"/>
    <x v="192"/>
    <d v="2018-08-11T05:00:00"/>
  </r>
  <r>
    <s v="Extended impactful secured line"/>
    <n v="4900"/>
    <n v="14273"/>
    <n v="2.9128571428571428"/>
    <x v="1"/>
    <n v="210"/>
    <n v="67.966666666666669"/>
    <s v="US"/>
    <s v="USD"/>
    <n v="1488261600"/>
    <n v="1489381200"/>
    <b v="0"/>
    <b v="0"/>
    <s v="film &amp; video/documentary"/>
    <x v="4"/>
    <s v="documentary"/>
    <x v="738"/>
    <d v="2017-03-13T05:00:00"/>
  </r>
  <r>
    <s v="Distributed optimizing protocol"/>
    <n v="54000"/>
    <n v="188982"/>
    <n v="3.4996666666666667"/>
    <x v="1"/>
    <n v="2100"/>
    <n v="89.991428571428571"/>
    <s v="US"/>
    <s v="USD"/>
    <n v="1393567200"/>
    <n v="1395032400"/>
    <b v="0"/>
    <b v="0"/>
    <s v="music/rock"/>
    <x v="1"/>
    <s v="rock"/>
    <x v="739"/>
    <d v="2014-03-17T05:00:00"/>
  </r>
  <r>
    <s v="Secured well-modulated system engine"/>
    <n v="4100"/>
    <n v="14640"/>
    <n v="3.5707317073170732"/>
    <x v="1"/>
    <n v="252"/>
    <n v="58.095238095238095"/>
    <s v="US"/>
    <s v="USD"/>
    <n v="1410325200"/>
    <n v="1412485200"/>
    <b v="1"/>
    <b v="1"/>
    <s v="music/rock"/>
    <x v="1"/>
    <s v="rock"/>
    <x v="613"/>
    <d v="2014-10-05T05:00:00"/>
  </r>
  <r>
    <s v="Streamlined national benchmark"/>
    <n v="85000"/>
    <n v="107516"/>
    <n v="1.2648941176470587"/>
    <x v="1"/>
    <n v="1280"/>
    <n v="83.996875000000003"/>
    <s v="US"/>
    <s v="USD"/>
    <n v="1276923600"/>
    <n v="1279688400"/>
    <b v="0"/>
    <b v="1"/>
    <s v="publishing/nonfiction"/>
    <x v="5"/>
    <s v="nonfiction"/>
    <x v="740"/>
    <d v="2010-07-21T05:00:00"/>
  </r>
  <r>
    <s v="Open-architected 24/7 infrastructure"/>
    <n v="3600"/>
    <n v="13950"/>
    <n v="3.875"/>
    <x v="1"/>
    <n v="157"/>
    <n v="88.853503184713375"/>
    <s v="GB"/>
    <s v="GBP"/>
    <n v="1500958800"/>
    <n v="1501995600"/>
    <b v="0"/>
    <b v="0"/>
    <s v="film &amp; video/shorts"/>
    <x v="4"/>
    <s v="shorts"/>
    <x v="145"/>
    <d v="2017-08-06T05:00:00"/>
  </r>
  <r>
    <s v="Digitized 6thgeneration Local Area Network"/>
    <n v="2800"/>
    <n v="12797"/>
    <n v="4.5703571428571426"/>
    <x v="1"/>
    <n v="194"/>
    <n v="65.963917525773198"/>
    <s v="US"/>
    <s v="USD"/>
    <n v="1292220000"/>
    <n v="1294639200"/>
    <b v="0"/>
    <b v="1"/>
    <s v="theater/plays"/>
    <x v="3"/>
    <s v="plays"/>
    <x v="741"/>
    <d v="2011-01-10T06:00:00"/>
  </r>
  <r>
    <s v="Innovative actuating artificial intelligence"/>
    <n v="2300"/>
    <n v="6134"/>
    <n v="2.6669565217391304"/>
    <x v="1"/>
    <n v="82"/>
    <n v="74.804878048780495"/>
    <s v="AU"/>
    <s v="AUD"/>
    <n v="1304398800"/>
    <n v="1305435600"/>
    <b v="0"/>
    <b v="1"/>
    <s v="film &amp; video/drama"/>
    <x v="4"/>
    <s v="drama"/>
    <x v="742"/>
    <d v="2011-05-15T05:00:00"/>
  </r>
  <r>
    <s v="Cross-platform reciprocal budgetary management"/>
    <n v="7100"/>
    <n v="4899"/>
    <n v="0.69"/>
    <x v="0"/>
    <n v="70"/>
    <n v="69.98571428571428"/>
    <s v="US"/>
    <s v="USD"/>
    <n v="1535432400"/>
    <n v="1537592400"/>
    <b v="0"/>
    <b v="0"/>
    <s v="theater/plays"/>
    <x v="3"/>
    <s v="plays"/>
    <x v="202"/>
    <d v="2018-09-22T05:00:00"/>
  </r>
  <r>
    <s v="Vision-oriented scalable portal"/>
    <n v="9600"/>
    <n v="4929"/>
    <n v="0.51343749999999999"/>
    <x v="0"/>
    <n v="154"/>
    <n v="32.006493506493506"/>
    <s v="US"/>
    <s v="USD"/>
    <n v="1433826000"/>
    <n v="1435122000"/>
    <b v="0"/>
    <b v="0"/>
    <s v="theater/plays"/>
    <x v="3"/>
    <s v="plays"/>
    <x v="743"/>
    <d v="2015-06-24T05:00:00"/>
  </r>
  <r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b v="0"/>
    <b v="0"/>
    <s v="theater/plays"/>
    <x v="3"/>
    <s v="plays"/>
    <x v="744"/>
    <d v="2018-03-03T06:00:00"/>
  </r>
  <r>
    <s v="Front-line bottom-line Graphic Interface"/>
    <n v="97100"/>
    <n v="105817"/>
    <n v="1.089773429454171"/>
    <x v="1"/>
    <n v="4233"/>
    <n v="24.998110087408456"/>
    <s v="US"/>
    <s v="USD"/>
    <n v="1332738000"/>
    <n v="1335675600"/>
    <b v="0"/>
    <b v="0"/>
    <s v="photography/photography books"/>
    <x v="7"/>
    <s v="photography books"/>
    <x v="745"/>
    <d v="2012-04-29T05:00:00"/>
  </r>
  <r>
    <s v="Synergized fault-tolerant hierarchy"/>
    <n v="43200"/>
    <n v="136156"/>
    <n v="3.1517592592592591"/>
    <x v="1"/>
    <n v="1297"/>
    <n v="104.97764070932922"/>
    <s v="DK"/>
    <s v="DKK"/>
    <n v="1445490000"/>
    <n v="1448431200"/>
    <b v="1"/>
    <b v="0"/>
    <s v="publishing/translations"/>
    <x v="5"/>
    <s v="translations"/>
    <x v="746"/>
    <d v="2015-11-25T06:00:00"/>
  </r>
  <r>
    <s v="Expanded asynchronous groupware"/>
    <n v="6800"/>
    <n v="10723"/>
    <n v="1.5769117647058823"/>
    <x v="1"/>
    <n v="165"/>
    <n v="64.987878787878785"/>
    <s v="DK"/>
    <s v="DKK"/>
    <n v="1297663200"/>
    <n v="1298613600"/>
    <b v="0"/>
    <b v="0"/>
    <s v="publishing/translations"/>
    <x v="5"/>
    <s v="translations"/>
    <x v="747"/>
    <d v="2011-02-25T06:00:00"/>
  </r>
  <r>
    <s v="Expanded fault-tolerant emulation"/>
    <n v="7300"/>
    <n v="11228"/>
    <n v="1.5380821917808218"/>
    <x v="1"/>
    <n v="119"/>
    <n v="94.352941176470594"/>
    <s v="US"/>
    <s v="USD"/>
    <n v="1371963600"/>
    <n v="1372482000"/>
    <b v="0"/>
    <b v="0"/>
    <s v="theater/plays"/>
    <x v="3"/>
    <s v="plays"/>
    <x v="362"/>
    <d v="2013-06-29T05:00:00"/>
  </r>
  <r>
    <s v="Future-proofed 24hour model"/>
    <n v="86200"/>
    <n v="77355"/>
    <n v="0.89738979118329465"/>
    <x v="0"/>
    <n v="1758"/>
    <n v="44.001706484641637"/>
    <s v="US"/>
    <s v="USD"/>
    <n v="1425103200"/>
    <n v="1425621600"/>
    <b v="0"/>
    <b v="0"/>
    <s v="technology/web"/>
    <x v="2"/>
    <s v="web"/>
    <x v="748"/>
    <d v="2015-03-06T06:00:00"/>
  </r>
  <r>
    <s v="Optimized didactic intranet"/>
    <n v="8100"/>
    <n v="6086"/>
    <n v="0.75135802469135804"/>
    <x v="0"/>
    <n v="94"/>
    <n v="64.744680851063833"/>
    <s v="US"/>
    <s v="USD"/>
    <n v="1265349600"/>
    <n v="1266300000"/>
    <b v="0"/>
    <b v="0"/>
    <s v="music/indie rock"/>
    <x v="1"/>
    <s v="indie rock"/>
    <x v="749"/>
    <d v="2010-02-16T06:00:00"/>
  </r>
  <r>
    <s v="Right-sized dedicated standardization"/>
    <n v="17700"/>
    <n v="150960"/>
    <n v="8.5288135593220336"/>
    <x v="1"/>
    <n v="1797"/>
    <n v="84.00667779632721"/>
    <s v="US"/>
    <s v="USD"/>
    <n v="1301202000"/>
    <n v="1305867600"/>
    <b v="0"/>
    <b v="0"/>
    <s v="music/jazz"/>
    <x v="1"/>
    <s v="jazz"/>
    <x v="643"/>
    <d v="2011-05-20T05:00:00"/>
  </r>
  <r>
    <s v="Vision-oriented high-level extranet"/>
    <n v="6400"/>
    <n v="8890"/>
    <n v="1.3890625000000001"/>
    <x v="1"/>
    <n v="261"/>
    <n v="34.061302681992338"/>
    <s v="US"/>
    <s v="USD"/>
    <n v="1538024400"/>
    <n v="1538802000"/>
    <b v="0"/>
    <b v="0"/>
    <s v="theater/plays"/>
    <x v="3"/>
    <s v="plays"/>
    <x v="750"/>
    <d v="2018-10-06T05:00:00"/>
  </r>
  <r>
    <s v="Organized scalable initiative"/>
    <n v="7700"/>
    <n v="14644"/>
    <n v="1.9018181818181819"/>
    <x v="1"/>
    <n v="157"/>
    <n v="93.273885350318466"/>
    <s v="US"/>
    <s v="USD"/>
    <n v="1395032400"/>
    <n v="1398920400"/>
    <b v="0"/>
    <b v="1"/>
    <s v="film &amp; video/documentary"/>
    <x v="4"/>
    <s v="documentary"/>
    <x v="751"/>
    <d v="2014-05-01T05:00:00"/>
  </r>
  <r>
    <s v="Enhanced regional moderator"/>
    <n v="116300"/>
    <n v="116583"/>
    <n v="1.0024333619948409"/>
    <x v="1"/>
    <n v="3533"/>
    <n v="32.998301726577978"/>
    <s v="US"/>
    <s v="USD"/>
    <n v="1405486800"/>
    <n v="1405659600"/>
    <b v="0"/>
    <b v="1"/>
    <s v="theater/plays"/>
    <x v="3"/>
    <s v="plays"/>
    <x v="752"/>
    <d v="2014-07-18T05:00:00"/>
  </r>
  <r>
    <s v="Automated even-keeled emulation"/>
    <n v="9100"/>
    <n v="12991"/>
    <n v="1.4275824175824177"/>
    <x v="1"/>
    <n v="155"/>
    <n v="83.812903225806451"/>
    <s v="US"/>
    <s v="USD"/>
    <n v="1455861600"/>
    <n v="1457244000"/>
    <b v="0"/>
    <b v="0"/>
    <s v="technology/web"/>
    <x v="2"/>
    <s v="web"/>
    <x v="753"/>
    <d v="2016-03-06T06:00:00"/>
  </r>
  <r>
    <s v="Reverse-engineered multi-tasking product"/>
    <n v="1500"/>
    <n v="8447"/>
    <n v="5.6313333333333331"/>
    <x v="1"/>
    <n v="132"/>
    <n v="63.992424242424242"/>
    <s v="IT"/>
    <s v="EUR"/>
    <n v="1529038800"/>
    <n v="1529298000"/>
    <b v="0"/>
    <b v="0"/>
    <s v="technology/wearables"/>
    <x v="2"/>
    <s v="wearables"/>
    <x v="754"/>
    <d v="2018-06-18T05:00:00"/>
  </r>
  <r>
    <s v="De-engineered next generation parallelism"/>
    <n v="8800"/>
    <n v="2703"/>
    <n v="0.30715909090909088"/>
    <x v="0"/>
    <n v="33"/>
    <n v="81.909090909090907"/>
    <s v="US"/>
    <s v="USD"/>
    <n v="1535259600"/>
    <n v="1535778000"/>
    <b v="0"/>
    <b v="0"/>
    <s v="photography/photography books"/>
    <x v="7"/>
    <s v="photography books"/>
    <x v="755"/>
    <d v="2018-09-01T05:00:00"/>
  </r>
  <r>
    <s v="Intuitive cohesive groupware"/>
    <n v="8800"/>
    <n v="8747"/>
    <n v="0.99397727272727276"/>
    <x v="3"/>
    <n v="94"/>
    <n v="93.053191489361708"/>
    <s v="US"/>
    <s v="USD"/>
    <n v="1327212000"/>
    <n v="1327471200"/>
    <b v="0"/>
    <b v="0"/>
    <s v="film &amp; video/documentary"/>
    <x v="4"/>
    <s v="documentary"/>
    <x v="756"/>
    <d v="2012-01-25T06:00:00"/>
  </r>
  <r>
    <s v="Up-sized high-level access"/>
    <n v="69900"/>
    <n v="138087"/>
    <n v="1.9754935622317598"/>
    <x v="1"/>
    <n v="1354"/>
    <n v="101.98449039881831"/>
    <s v="GB"/>
    <s v="GBP"/>
    <n v="1526360400"/>
    <n v="1529557200"/>
    <b v="0"/>
    <b v="0"/>
    <s v="technology/web"/>
    <x v="2"/>
    <s v="web"/>
    <x v="757"/>
    <d v="2018-06-21T05:00:00"/>
  </r>
  <r>
    <s v="Phased empowering success"/>
    <n v="1000"/>
    <n v="5085"/>
    <n v="5.085"/>
    <x v="1"/>
    <n v="48"/>
    <n v="105.9375"/>
    <s v="US"/>
    <s v="USD"/>
    <n v="1532149200"/>
    <n v="1535259600"/>
    <b v="1"/>
    <b v="1"/>
    <s v="technology/web"/>
    <x v="2"/>
    <s v="web"/>
    <x v="758"/>
    <d v="2018-08-26T05:00:00"/>
  </r>
  <r>
    <s v="Distributed actuating project"/>
    <n v="4700"/>
    <n v="11174"/>
    <n v="2.3774468085106384"/>
    <x v="1"/>
    <n v="110"/>
    <n v="101.58181818181818"/>
    <s v="US"/>
    <s v="USD"/>
    <n v="1515304800"/>
    <n v="1515564000"/>
    <b v="0"/>
    <b v="0"/>
    <s v="food/food trucks"/>
    <x v="0"/>
    <s v="food trucks"/>
    <x v="759"/>
    <d v="2018-01-10T06:00:00"/>
  </r>
  <r>
    <s v="Robust motivating orchestration"/>
    <n v="3200"/>
    <n v="10831"/>
    <n v="3.3846875000000001"/>
    <x v="1"/>
    <n v="172"/>
    <n v="62.970930232558139"/>
    <s v="US"/>
    <s v="USD"/>
    <n v="1276318800"/>
    <n v="1277096400"/>
    <b v="0"/>
    <b v="0"/>
    <s v="film &amp; video/drama"/>
    <x v="4"/>
    <s v="drama"/>
    <x v="760"/>
    <d v="2010-06-21T05:00:00"/>
  </r>
  <r>
    <s v="Vision-oriented uniform instruction set"/>
    <n v="6700"/>
    <n v="8917"/>
    <n v="1.3308955223880596"/>
    <x v="1"/>
    <n v="307"/>
    <n v="29.045602605863191"/>
    <s v="US"/>
    <s v="USD"/>
    <n v="1328767200"/>
    <n v="1329026400"/>
    <b v="0"/>
    <b v="1"/>
    <s v="music/indie rock"/>
    <x v="1"/>
    <s v="indie rock"/>
    <x v="761"/>
    <d v="2012-02-12T06:00:00"/>
  </r>
  <r>
    <s v="Cross-group upward-trending hierarchy"/>
    <n v="100"/>
    <n v="1"/>
    <n v="0.01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s v="Object-based needs-based info-mediaries"/>
    <n v="6000"/>
    <n v="12468"/>
    <n v="2.0779999999999998"/>
    <x v="1"/>
    <n v="160"/>
    <n v="77.924999999999997"/>
    <s v="US"/>
    <s v="USD"/>
    <n v="1335934800"/>
    <n v="1338786000"/>
    <b v="0"/>
    <b v="0"/>
    <s v="music/electric music"/>
    <x v="1"/>
    <s v="electric music"/>
    <x v="444"/>
    <d v="2012-06-04T05:00:00"/>
  </r>
  <r>
    <s v="Open-source reciprocal standardization"/>
    <n v="4900"/>
    <n v="2505"/>
    <n v="0.51122448979591839"/>
    <x v="0"/>
    <n v="31"/>
    <n v="80.806451612903231"/>
    <s v="US"/>
    <s v="USD"/>
    <n v="1310792400"/>
    <n v="1311656400"/>
    <b v="0"/>
    <b v="1"/>
    <s v="games/video games"/>
    <x v="6"/>
    <s v="video games"/>
    <x v="763"/>
    <d v="2011-07-26T05:00:00"/>
  </r>
  <r>
    <s v="Secured well-modulated projection"/>
    <n v="17100"/>
    <n v="111502"/>
    <n v="6.5205847953216374"/>
    <x v="1"/>
    <n v="1467"/>
    <n v="76.006816632583508"/>
    <s v="CA"/>
    <s v="CAD"/>
    <n v="1308546000"/>
    <n v="1308978000"/>
    <b v="0"/>
    <b v="1"/>
    <s v="music/indie rock"/>
    <x v="1"/>
    <s v="indie rock"/>
    <x v="764"/>
    <d v="2011-06-25T05:00:00"/>
  </r>
  <r>
    <s v="Multi-channeled secondary middleware"/>
    <n v="171000"/>
    <n v="194309"/>
    <n v="1.1363099415204678"/>
    <x v="1"/>
    <n v="2662"/>
    <n v="72.993613824192337"/>
    <s v="CA"/>
    <s v="CAD"/>
    <n v="1574056800"/>
    <n v="1576389600"/>
    <b v="0"/>
    <b v="0"/>
    <s v="publishing/fiction"/>
    <x v="5"/>
    <s v="fiction"/>
    <x v="765"/>
    <d v="2019-12-15T06:00:00"/>
  </r>
  <r>
    <s v="Horizontal clear-thinking framework"/>
    <n v="23400"/>
    <n v="23956"/>
    <n v="1.0237606837606839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s v="Profound composite core"/>
    <n v="2400"/>
    <n v="8558"/>
    <n v="3.5658333333333334"/>
    <x v="1"/>
    <n v="158"/>
    <n v="54.164556962025316"/>
    <s v="US"/>
    <s v="USD"/>
    <n v="1335243600"/>
    <n v="1336712400"/>
    <b v="0"/>
    <b v="0"/>
    <s v="food/food trucks"/>
    <x v="0"/>
    <s v="food trucks"/>
    <x v="767"/>
    <d v="2012-05-11T05:00:00"/>
  </r>
  <r>
    <s v="Programmable disintermediate matrices"/>
    <n v="5300"/>
    <n v="7413"/>
    <n v="1.3986792452830188"/>
    <x v="1"/>
    <n v="225"/>
    <n v="32.946666666666665"/>
    <s v="CH"/>
    <s v="CHF"/>
    <n v="1328421600"/>
    <n v="1330408800"/>
    <b v="1"/>
    <b v="0"/>
    <s v="film &amp; video/shorts"/>
    <x v="4"/>
    <s v="shorts"/>
    <x v="768"/>
    <d v="2012-02-28T06:00:00"/>
  </r>
  <r>
    <s v="Realigned 5thgeneration knowledge user"/>
    <n v="4000"/>
    <n v="2778"/>
    <n v="0.69450000000000001"/>
    <x v="0"/>
    <n v="35"/>
    <n v="79.371428571428567"/>
    <s v="US"/>
    <s v="USD"/>
    <n v="1524286800"/>
    <n v="1524891600"/>
    <b v="1"/>
    <b v="0"/>
    <s v="food/food trucks"/>
    <x v="0"/>
    <s v="food trucks"/>
    <x v="769"/>
    <d v="2018-04-28T05:00:00"/>
  </r>
  <r>
    <s v="Multi-layered upward-trending groupware"/>
    <n v="7300"/>
    <n v="2594"/>
    <n v="0.35534246575342465"/>
    <x v="0"/>
    <n v="63"/>
    <n v="41.174603174603178"/>
    <s v="US"/>
    <s v="USD"/>
    <n v="1362117600"/>
    <n v="1363669200"/>
    <b v="0"/>
    <b v="1"/>
    <s v="theater/plays"/>
    <x v="3"/>
    <s v="plays"/>
    <x v="770"/>
    <d v="2013-03-19T05:00:00"/>
  </r>
  <r>
    <s v="Re-contextualized leadingedge firmware"/>
    <n v="2000"/>
    <n v="5033"/>
    <n v="2.5165000000000002"/>
    <x v="1"/>
    <n v="65"/>
    <n v="77.430769230769229"/>
    <s v="US"/>
    <s v="USD"/>
    <n v="1550556000"/>
    <n v="1551420000"/>
    <b v="0"/>
    <b v="1"/>
    <s v="technology/wearables"/>
    <x v="2"/>
    <s v="wearables"/>
    <x v="771"/>
    <d v="2019-03-01T06:00:00"/>
  </r>
  <r>
    <s v="Devolved disintermediate analyzer"/>
    <n v="8800"/>
    <n v="9317"/>
    <n v="1.0587500000000001"/>
    <x v="1"/>
    <n v="163"/>
    <n v="57.159509202453989"/>
    <s v="US"/>
    <s v="USD"/>
    <n v="1269147600"/>
    <n v="1269838800"/>
    <b v="0"/>
    <b v="0"/>
    <s v="theater/plays"/>
    <x v="3"/>
    <s v="plays"/>
    <x v="772"/>
    <d v="2010-03-29T05:00:00"/>
  </r>
  <r>
    <s v="Profound disintermediate open system"/>
    <n v="3500"/>
    <n v="6560"/>
    <n v="1.8742857142857143"/>
    <x v="1"/>
    <n v="85"/>
    <n v="77.17647058823529"/>
    <s v="US"/>
    <s v="USD"/>
    <n v="1312174800"/>
    <n v="1312520400"/>
    <b v="0"/>
    <b v="0"/>
    <s v="theater/plays"/>
    <x v="3"/>
    <s v="plays"/>
    <x v="773"/>
    <d v="2011-08-05T05:00:00"/>
  </r>
  <r>
    <s v="Automated reciprocal protocol"/>
    <n v="1400"/>
    <n v="5415"/>
    <n v="3.8678571428571429"/>
    <x v="1"/>
    <n v="217"/>
    <n v="24.953917050691246"/>
    <s v="US"/>
    <s v="USD"/>
    <n v="1434517200"/>
    <n v="1436504400"/>
    <b v="0"/>
    <b v="1"/>
    <s v="film &amp; video/television"/>
    <x v="4"/>
    <s v="television"/>
    <x v="774"/>
    <d v="2015-07-10T05:00:00"/>
  </r>
  <r>
    <s v="Automated static workforce"/>
    <n v="4200"/>
    <n v="14577"/>
    <n v="3.470714285714285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s v="Horizontal attitude-oriented help-desk"/>
    <n v="81000"/>
    <n v="150515"/>
    <n v="1.8582098765432098"/>
    <x v="1"/>
    <n v="3272"/>
    <n v="46.000916870415651"/>
    <s v="US"/>
    <s v="USD"/>
    <n v="1410757200"/>
    <n v="1411534800"/>
    <b v="0"/>
    <b v="0"/>
    <s v="theater/plays"/>
    <x v="3"/>
    <s v="plays"/>
    <x v="776"/>
    <d v="2014-09-24T05:00:00"/>
  </r>
  <r>
    <s v="Versatile 5thgeneration matrices"/>
    <n v="182800"/>
    <n v="79045"/>
    <n v="0.43241247264770238"/>
    <x v="3"/>
    <n v="898"/>
    <n v="88.023385300668153"/>
    <s v="US"/>
    <s v="USD"/>
    <n v="1304830800"/>
    <n v="1304917200"/>
    <b v="0"/>
    <b v="0"/>
    <s v="photography/photography books"/>
    <x v="7"/>
    <s v="photography books"/>
    <x v="777"/>
    <d v="2011-05-09T05:00:00"/>
  </r>
  <r>
    <s v="Cross-platform next generation service-desk"/>
    <n v="4800"/>
    <n v="7797"/>
    <n v="1.6243749999999999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s v="Front-line web-enabled installation"/>
    <n v="7000"/>
    <n v="12939"/>
    <n v="1.8484285714285715"/>
    <x v="1"/>
    <n v="126"/>
    <n v="102.69047619047619"/>
    <s v="US"/>
    <s v="USD"/>
    <n v="1381554000"/>
    <n v="1382504400"/>
    <b v="0"/>
    <b v="0"/>
    <s v="theater/plays"/>
    <x v="3"/>
    <s v="plays"/>
    <x v="779"/>
    <d v="2013-10-23T05:00:00"/>
  </r>
  <r>
    <s v="Multi-channeled responsive product"/>
    <n v="161900"/>
    <n v="38376"/>
    <n v="0.23703520691785052"/>
    <x v="0"/>
    <n v="526"/>
    <n v="72.958174904942965"/>
    <s v="US"/>
    <s v="USD"/>
    <n v="1277096400"/>
    <n v="1278306000"/>
    <b v="0"/>
    <b v="0"/>
    <s v="film &amp; video/drama"/>
    <x v="4"/>
    <s v="drama"/>
    <x v="780"/>
    <d v="2010-07-05T05:00:00"/>
  </r>
  <r>
    <s v="Adaptive demand-driven encryption"/>
    <n v="7700"/>
    <n v="6920"/>
    <n v="0.89870129870129867"/>
    <x v="0"/>
    <n v="121"/>
    <n v="57.190082644628099"/>
    <s v="US"/>
    <s v="USD"/>
    <n v="1440392400"/>
    <n v="1442552400"/>
    <b v="0"/>
    <b v="0"/>
    <s v="theater/plays"/>
    <x v="3"/>
    <s v="plays"/>
    <x v="335"/>
    <d v="2015-09-18T05:00:00"/>
  </r>
  <r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b v="0"/>
    <b v="1"/>
    <s v="theater/plays"/>
    <x v="3"/>
    <s v="plays"/>
    <x v="535"/>
    <d v="2017-11-19T06:00:00"/>
  </r>
  <r>
    <s v="Compatible logistical paradigm"/>
    <n v="4700"/>
    <n v="7992"/>
    <n v="1.7004255319148935"/>
    <x v="1"/>
    <n v="81"/>
    <n v="98.666666666666671"/>
    <s v="AU"/>
    <s v="AUD"/>
    <n v="1535950800"/>
    <n v="1536382800"/>
    <b v="0"/>
    <b v="0"/>
    <s v="film &amp; video/science fiction"/>
    <x v="4"/>
    <s v="science fiction"/>
    <x v="270"/>
    <d v="2018-09-08T05:00:00"/>
  </r>
  <r>
    <s v="Intuitive value-added installation"/>
    <n v="42100"/>
    <n v="79268"/>
    <n v="1.8828503562945369"/>
    <x v="1"/>
    <n v="1887"/>
    <n v="42.007419183889773"/>
    <s v="US"/>
    <s v="USD"/>
    <n v="1389160800"/>
    <n v="1389592800"/>
    <b v="0"/>
    <b v="0"/>
    <s v="photography/photography books"/>
    <x v="7"/>
    <s v="photography books"/>
    <x v="781"/>
    <d v="2014-01-13T06:00:00"/>
  </r>
  <r>
    <s v="Managed discrete parallelism"/>
    <n v="40200"/>
    <n v="139468"/>
    <n v="3.4693532338308457"/>
    <x v="1"/>
    <n v="4358"/>
    <n v="32.002753556677376"/>
    <s v="US"/>
    <s v="USD"/>
    <n v="1271998800"/>
    <n v="1275282000"/>
    <b v="0"/>
    <b v="1"/>
    <s v="photography/photography books"/>
    <x v="7"/>
    <s v="photography books"/>
    <x v="782"/>
    <d v="2010-05-31T05:00:00"/>
  </r>
  <r>
    <s v="Implemented tangible approach"/>
    <n v="7900"/>
    <n v="5465"/>
    <n v="0.6917721518987342"/>
    <x v="0"/>
    <n v="67"/>
    <n v="81.567164179104481"/>
    <s v="US"/>
    <s v="USD"/>
    <n v="1294898400"/>
    <n v="1294984800"/>
    <b v="0"/>
    <b v="0"/>
    <s v="music/rock"/>
    <x v="1"/>
    <s v="rock"/>
    <x v="783"/>
    <d v="2011-01-14T06:00:00"/>
  </r>
  <r>
    <s v="Re-engineered encompassing definition"/>
    <n v="8300"/>
    <n v="2111"/>
    <n v="0.25433734939759034"/>
    <x v="0"/>
    <n v="57"/>
    <n v="37.035087719298247"/>
    <s v="CA"/>
    <s v="CAD"/>
    <n v="1559970000"/>
    <n v="1562043600"/>
    <b v="0"/>
    <b v="0"/>
    <s v="photography/photography books"/>
    <x v="7"/>
    <s v="photography books"/>
    <x v="784"/>
    <d v="2019-07-02T05:00:00"/>
  </r>
  <r>
    <s v="Multi-lateral uniform collaboration"/>
    <n v="163600"/>
    <n v="126628"/>
    <n v="0.77400977995110021"/>
    <x v="0"/>
    <n v="1229"/>
    <n v="103.033360455655"/>
    <s v="US"/>
    <s v="USD"/>
    <n v="1469509200"/>
    <n v="1469595600"/>
    <b v="0"/>
    <b v="0"/>
    <s v="food/food trucks"/>
    <x v="0"/>
    <s v="food trucks"/>
    <x v="785"/>
    <d v="2016-07-27T05:00:00"/>
  </r>
  <r>
    <s v="Enterprise-wide foreground paradigm"/>
    <n v="2700"/>
    <n v="1012"/>
    <n v="0.37481481481481482"/>
    <x v="0"/>
    <n v="12"/>
    <n v="84.333333333333329"/>
    <s v="IT"/>
    <s v="EUR"/>
    <n v="1579068000"/>
    <n v="1581141600"/>
    <b v="0"/>
    <b v="0"/>
    <s v="music/metal"/>
    <x v="1"/>
    <s v="metal"/>
    <x v="786"/>
    <d v="2020-02-08T06:00:00"/>
  </r>
  <r>
    <s v="Stand-alone incremental parallelism"/>
    <n v="1000"/>
    <n v="5438"/>
    <n v="5.4379999999999997"/>
    <x v="1"/>
    <n v="53"/>
    <n v="102.60377358490567"/>
    <s v="US"/>
    <s v="USD"/>
    <n v="1487743200"/>
    <n v="1488520800"/>
    <b v="0"/>
    <b v="0"/>
    <s v="publishing/nonfiction"/>
    <x v="5"/>
    <s v="nonfiction"/>
    <x v="787"/>
    <d v="2017-03-03T06:00:00"/>
  </r>
  <r>
    <s v="Persevering 5thgeneration throughput"/>
    <n v="84500"/>
    <n v="193101"/>
    <n v="2.2852189349112426"/>
    <x v="1"/>
    <n v="2414"/>
    <n v="79.992129246064621"/>
    <s v="US"/>
    <s v="USD"/>
    <n v="1563685200"/>
    <n v="1563858000"/>
    <b v="0"/>
    <b v="0"/>
    <s v="music/electric music"/>
    <x v="1"/>
    <s v="electric music"/>
    <x v="788"/>
    <d v="2019-07-23T05:00:00"/>
  </r>
  <r>
    <s v="Implemented object-oriented synergy"/>
    <n v="81300"/>
    <n v="31665"/>
    <n v="0.38948339483394834"/>
    <x v="0"/>
    <n v="452"/>
    <n v="70.055309734513273"/>
    <s v="US"/>
    <s v="USD"/>
    <n v="1436418000"/>
    <n v="1438923600"/>
    <b v="0"/>
    <b v="1"/>
    <s v="theater/plays"/>
    <x v="3"/>
    <s v="plays"/>
    <x v="330"/>
    <d v="2015-08-07T05:00:00"/>
  </r>
  <r>
    <s v="Balanced demand-driven definition"/>
    <n v="800"/>
    <n v="2960"/>
    <n v="3.7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s v="Customer-focused mobile Graphic Interface"/>
    <n v="3400"/>
    <n v="8089"/>
    <n v="2.3791176470588233"/>
    <x v="1"/>
    <n v="193"/>
    <n v="41.911917098445599"/>
    <s v="US"/>
    <s v="USD"/>
    <n v="1274763600"/>
    <n v="1277874000"/>
    <b v="0"/>
    <b v="0"/>
    <s v="film &amp; video/shorts"/>
    <x v="4"/>
    <s v="shorts"/>
    <x v="790"/>
    <d v="2010-06-30T05:00:00"/>
  </r>
  <r>
    <s v="Horizontal secondary interface"/>
    <n v="170800"/>
    <n v="109374"/>
    <n v="0.64036299765807958"/>
    <x v="0"/>
    <n v="1886"/>
    <n v="57.992576882290564"/>
    <s v="US"/>
    <s v="USD"/>
    <n v="1399179600"/>
    <n v="1399352400"/>
    <b v="0"/>
    <b v="1"/>
    <s v="theater/plays"/>
    <x v="3"/>
    <s v="plays"/>
    <x v="791"/>
    <d v="2014-05-06T05:00:00"/>
  </r>
  <r>
    <s v="Virtual analyzing collaboration"/>
    <n v="1800"/>
    <n v="2129"/>
    <n v="1.1827777777777777"/>
    <x v="1"/>
    <n v="52"/>
    <n v="40.942307692307693"/>
    <s v="US"/>
    <s v="USD"/>
    <n v="1275800400"/>
    <n v="1279083600"/>
    <b v="0"/>
    <b v="0"/>
    <s v="theater/plays"/>
    <x v="3"/>
    <s v="plays"/>
    <x v="792"/>
    <d v="2010-07-14T05:00:00"/>
  </r>
  <r>
    <s v="Multi-tiered explicit focus group"/>
    <n v="150600"/>
    <n v="127745"/>
    <n v="0.84824037184594958"/>
    <x v="0"/>
    <n v="1825"/>
    <n v="69.9972602739726"/>
    <s v="US"/>
    <s v="USD"/>
    <n v="1282798800"/>
    <n v="1284354000"/>
    <b v="0"/>
    <b v="0"/>
    <s v="music/indie rock"/>
    <x v="1"/>
    <s v="indie rock"/>
    <x v="793"/>
    <d v="2010-09-13T05:00:00"/>
  </r>
  <r>
    <s v="Multi-layered systematic knowledgebase"/>
    <n v="7800"/>
    <n v="2289"/>
    <n v="0.29346153846153844"/>
    <x v="0"/>
    <n v="31"/>
    <n v="73.838709677419359"/>
    <s v="US"/>
    <s v="USD"/>
    <n v="1437109200"/>
    <n v="1441170000"/>
    <b v="0"/>
    <b v="1"/>
    <s v="theater/plays"/>
    <x v="3"/>
    <s v="plays"/>
    <x v="794"/>
    <d v="2015-09-02T05:00:00"/>
  </r>
  <r>
    <s v="Reverse-engineered uniform knowledge user"/>
    <n v="5800"/>
    <n v="12174"/>
    <n v="2.0989655172413793"/>
    <x v="1"/>
    <n v="290"/>
    <n v="41.979310344827589"/>
    <s v="US"/>
    <s v="USD"/>
    <n v="1491886800"/>
    <n v="1493528400"/>
    <b v="0"/>
    <b v="0"/>
    <s v="theater/plays"/>
    <x v="3"/>
    <s v="plays"/>
    <x v="795"/>
    <d v="2017-04-30T05:00:00"/>
  </r>
  <r>
    <s v="Secured dynamic capacity"/>
    <n v="5600"/>
    <n v="9508"/>
    <n v="1.697857142857143"/>
    <x v="1"/>
    <n v="122"/>
    <n v="77.93442622950819"/>
    <s v="US"/>
    <s v="USD"/>
    <n v="1394600400"/>
    <n v="1395205200"/>
    <b v="0"/>
    <b v="1"/>
    <s v="music/electric music"/>
    <x v="1"/>
    <s v="electric music"/>
    <x v="796"/>
    <d v="2014-03-19T05:00:00"/>
  </r>
  <r>
    <s v="Devolved foreground throughput"/>
    <n v="134400"/>
    <n v="155849"/>
    <n v="1.1595907738095239"/>
    <x v="1"/>
    <n v="1470"/>
    <n v="106.01972789115646"/>
    <s v="US"/>
    <s v="USD"/>
    <n v="1561352400"/>
    <n v="1561438800"/>
    <b v="0"/>
    <b v="0"/>
    <s v="music/indie rock"/>
    <x v="1"/>
    <s v="indie rock"/>
    <x v="797"/>
    <d v="2019-06-25T05:00:00"/>
  </r>
  <r>
    <s v="Synchronized demand-driven infrastructure"/>
    <n v="3000"/>
    <n v="7758"/>
    <n v="2.5859999999999999"/>
    <x v="1"/>
    <n v="165"/>
    <n v="47.018181818181816"/>
    <s v="CA"/>
    <s v="CAD"/>
    <n v="1322892000"/>
    <n v="1326693600"/>
    <b v="0"/>
    <b v="0"/>
    <s v="film &amp; video/documentary"/>
    <x v="4"/>
    <s v="documentary"/>
    <x v="798"/>
    <d v="2012-01-16T06:00:00"/>
  </r>
  <r>
    <s v="Realigned discrete structure"/>
    <n v="6000"/>
    <n v="13835"/>
    <n v="2.3058333333333332"/>
    <x v="1"/>
    <n v="182"/>
    <n v="76.016483516483518"/>
    <s v="US"/>
    <s v="USD"/>
    <n v="1274418000"/>
    <n v="1277960400"/>
    <b v="0"/>
    <b v="0"/>
    <s v="publishing/translations"/>
    <x v="5"/>
    <s v="translations"/>
    <x v="799"/>
    <d v="2010-07-01T05:00:00"/>
  </r>
  <r>
    <s v="Progressive grid-enabled website"/>
    <n v="8400"/>
    <n v="10770"/>
    <n v="1.2821428571428573"/>
    <x v="1"/>
    <n v="199"/>
    <n v="54.120603015075375"/>
    <s v="IT"/>
    <s v="EUR"/>
    <n v="1434344400"/>
    <n v="1434690000"/>
    <b v="0"/>
    <b v="1"/>
    <s v="film &amp; video/documentary"/>
    <x v="4"/>
    <s v="documentary"/>
    <x v="800"/>
    <d v="2015-06-19T05:00:00"/>
  </r>
  <r>
    <s v="Organic cohesive neural-net"/>
    <n v="1700"/>
    <n v="3208"/>
    <n v="1.8870588235294117"/>
    <x v="1"/>
    <n v="56"/>
    <n v="57.285714285714285"/>
    <s v="GB"/>
    <s v="GBP"/>
    <n v="1373518800"/>
    <n v="1376110800"/>
    <b v="0"/>
    <b v="1"/>
    <s v="film &amp; video/television"/>
    <x v="4"/>
    <s v="television"/>
    <x v="801"/>
    <d v="2013-08-10T05:00:00"/>
  </r>
  <r>
    <s v="Integrated demand-driven info-mediaries"/>
    <n v="159800"/>
    <n v="11108"/>
    <n v="6.9511889862327911E-2"/>
    <x v="0"/>
    <n v="107"/>
    <n v="103.81308411214954"/>
    <s v="US"/>
    <s v="USD"/>
    <n v="1517637600"/>
    <n v="1518415200"/>
    <b v="0"/>
    <b v="0"/>
    <s v="theater/plays"/>
    <x v="3"/>
    <s v="plays"/>
    <x v="802"/>
    <d v="2018-02-12T06:00:00"/>
  </r>
  <r>
    <s v="Reverse-engineered client-server extranet"/>
    <n v="19800"/>
    <n v="153338"/>
    <n v="7.7443434343434348"/>
    <x v="1"/>
    <n v="1460"/>
    <n v="105.02602739726028"/>
    <s v="AU"/>
    <s v="AUD"/>
    <n v="1310619600"/>
    <n v="1310878800"/>
    <b v="0"/>
    <b v="1"/>
    <s v="food/food trucks"/>
    <x v="0"/>
    <s v="food trucks"/>
    <x v="803"/>
    <d v="2011-07-17T05:00:00"/>
  </r>
  <r>
    <s v="Organized discrete encoding"/>
    <n v="8800"/>
    <n v="2437"/>
    <n v="0.27693181818181817"/>
    <x v="0"/>
    <n v="27"/>
    <n v="90.259259259259252"/>
    <s v="US"/>
    <s v="USD"/>
    <n v="1556427600"/>
    <n v="1556600400"/>
    <b v="0"/>
    <b v="0"/>
    <s v="theater/plays"/>
    <x v="3"/>
    <s v="plays"/>
    <x v="212"/>
    <d v="2019-04-30T05:00:00"/>
  </r>
  <r>
    <s v="Balanced regional flexibility"/>
    <n v="179100"/>
    <n v="93991"/>
    <n v="0.52479620323841425"/>
    <x v="0"/>
    <n v="1221"/>
    <n v="76.978705978705975"/>
    <s v="US"/>
    <s v="USD"/>
    <n v="1576476000"/>
    <n v="1576994400"/>
    <b v="0"/>
    <b v="0"/>
    <s v="film &amp; video/documentary"/>
    <x v="4"/>
    <s v="documentary"/>
    <x v="804"/>
    <d v="2019-12-22T06:00:00"/>
  </r>
  <r>
    <s v="Implemented multimedia time-frame"/>
    <n v="3100"/>
    <n v="12620"/>
    <n v="4.0709677419354842"/>
    <x v="1"/>
    <n v="123"/>
    <n v="102.60162601626017"/>
    <s v="CH"/>
    <s v="CHF"/>
    <n v="1381122000"/>
    <n v="1382677200"/>
    <b v="0"/>
    <b v="0"/>
    <s v="music/jazz"/>
    <x v="1"/>
    <s v="jazz"/>
    <x v="805"/>
    <d v="2013-10-25T05:00:00"/>
  </r>
  <r>
    <s v="Enhanced uniform service-desk"/>
    <n v="100"/>
    <n v="2"/>
    <n v="0.02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s v="Versatile bottom-line definition"/>
    <n v="5600"/>
    <n v="8746"/>
    <n v="1.5617857142857143"/>
    <x v="1"/>
    <n v="159"/>
    <n v="55.0062893081761"/>
    <s v="US"/>
    <s v="USD"/>
    <n v="1531803600"/>
    <n v="1534654800"/>
    <b v="0"/>
    <b v="1"/>
    <s v="music/rock"/>
    <x v="1"/>
    <s v="rock"/>
    <x v="807"/>
    <d v="2018-08-19T05:00:00"/>
  </r>
  <r>
    <s v="Integrated bifurcated software"/>
    <n v="1400"/>
    <n v="3534"/>
    <n v="2.5242857142857145"/>
    <x v="1"/>
    <n v="110"/>
    <n v="32.127272727272725"/>
    <s v="US"/>
    <s v="USD"/>
    <n v="1454133600"/>
    <n v="1457762400"/>
    <b v="0"/>
    <b v="0"/>
    <s v="technology/web"/>
    <x v="2"/>
    <s v="web"/>
    <x v="722"/>
    <d v="2016-03-12T06:00:00"/>
  </r>
  <r>
    <s v="Assimilated next generation instruction set"/>
    <n v="41000"/>
    <n v="709"/>
    <n v="1.729268292682927E-2"/>
    <x v="2"/>
    <n v="14"/>
    <n v="50.642857142857146"/>
    <s v="US"/>
    <s v="USD"/>
    <n v="1336194000"/>
    <n v="1337490000"/>
    <b v="0"/>
    <b v="1"/>
    <s v="publishing/nonfiction"/>
    <x v="5"/>
    <s v="nonfiction"/>
    <x v="477"/>
    <d v="2012-05-20T05:00:00"/>
  </r>
  <r>
    <s v="Digitized foreground array"/>
    <n v="6500"/>
    <n v="795"/>
    <n v="0.12230769230769231"/>
    <x v="0"/>
    <n v="16"/>
    <n v="49.6875"/>
    <s v="US"/>
    <s v="USD"/>
    <n v="1349326800"/>
    <n v="1349672400"/>
    <b v="0"/>
    <b v="0"/>
    <s v="publishing/radio &amp; podcasts"/>
    <x v="5"/>
    <s v="radio &amp; podcasts"/>
    <x v="259"/>
    <d v="2012-10-08T05:00:00"/>
  </r>
  <r>
    <s v="Re-engineered clear-thinking project"/>
    <n v="7900"/>
    <n v="12955"/>
    <n v="1.6398734177215191"/>
    <x v="1"/>
    <n v="236"/>
    <n v="54.894067796610166"/>
    <s v="US"/>
    <s v="USD"/>
    <n v="1379566800"/>
    <n v="1379826000"/>
    <b v="0"/>
    <b v="0"/>
    <s v="theater/plays"/>
    <x v="3"/>
    <s v="plays"/>
    <x v="9"/>
    <d v="2013-09-22T05:00:00"/>
  </r>
  <r>
    <s v="Implemented even-keeled standardization"/>
    <n v="5500"/>
    <n v="8964"/>
    <n v="1.6298181818181818"/>
    <x v="1"/>
    <n v="191"/>
    <n v="46.931937172774866"/>
    <s v="US"/>
    <s v="USD"/>
    <n v="1494651600"/>
    <n v="1497762000"/>
    <b v="1"/>
    <b v="1"/>
    <s v="film &amp; video/documentary"/>
    <x v="4"/>
    <s v="documentary"/>
    <x v="808"/>
    <d v="2017-06-18T05:00:00"/>
  </r>
  <r>
    <s v="Quality-focused asymmetric adapter"/>
    <n v="9100"/>
    <n v="1843"/>
    <n v="0.20252747252747252"/>
    <x v="0"/>
    <n v="41"/>
    <n v="44.951219512195124"/>
    <s v="US"/>
    <s v="USD"/>
    <n v="1303880400"/>
    <n v="1304485200"/>
    <b v="0"/>
    <b v="0"/>
    <s v="theater/plays"/>
    <x v="3"/>
    <s v="plays"/>
    <x v="809"/>
    <d v="2011-05-04T05:00:00"/>
  </r>
  <r>
    <s v="Networked intangible help-desk"/>
    <n v="38200"/>
    <n v="121950"/>
    <n v="3.1924083769633507"/>
    <x v="1"/>
    <n v="3934"/>
    <n v="30.99898322318251"/>
    <s v="US"/>
    <s v="USD"/>
    <n v="1335934800"/>
    <n v="1336885200"/>
    <b v="0"/>
    <b v="0"/>
    <s v="games/video games"/>
    <x v="6"/>
    <s v="video games"/>
    <x v="444"/>
    <d v="2012-05-13T05:00:00"/>
  </r>
  <r>
    <s v="Synchronized attitude-oriented frame"/>
    <n v="1800"/>
    <n v="8621"/>
    <n v="4.7894444444444444"/>
    <x v="1"/>
    <n v="80"/>
    <n v="107.7625"/>
    <s v="CA"/>
    <s v="CAD"/>
    <n v="1528088400"/>
    <n v="1530421200"/>
    <b v="0"/>
    <b v="1"/>
    <s v="theater/plays"/>
    <x v="3"/>
    <s v="plays"/>
    <x v="384"/>
    <d v="2018-07-01T05:00:00"/>
  </r>
  <r>
    <s v="Proactive incremental architecture"/>
    <n v="154500"/>
    <n v="30215"/>
    <n v="0.19556634304207121"/>
    <x v="3"/>
    <n v="296"/>
    <n v="102.07770270270271"/>
    <s v="US"/>
    <s v="USD"/>
    <n v="1421906400"/>
    <n v="1421992800"/>
    <b v="0"/>
    <b v="0"/>
    <s v="theater/plays"/>
    <x v="3"/>
    <s v="plays"/>
    <x v="810"/>
    <d v="2015-01-23T06:00:00"/>
  </r>
  <r>
    <s v="Cloned responsive standardization"/>
    <n v="5800"/>
    <n v="11539"/>
    <n v="1.9894827586206896"/>
    <x v="1"/>
    <n v="462"/>
    <n v="24.976190476190474"/>
    <s v="US"/>
    <s v="USD"/>
    <n v="1568005200"/>
    <n v="1568178000"/>
    <b v="1"/>
    <b v="0"/>
    <s v="technology/web"/>
    <x v="2"/>
    <s v="web"/>
    <x v="811"/>
    <d v="2019-09-11T05:00:00"/>
  </r>
  <r>
    <s v="Reduced bifurcated pricing structure"/>
    <n v="1800"/>
    <n v="14310"/>
    <n v="7.95"/>
    <x v="1"/>
    <n v="179"/>
    <n v="79.944134078212286"/>
    <s v="US"/>
    <s v="USD"/>
    <n v="1346821200"/>
    <n v="1347944400"/>
    <b v="1"/>
    <b v="0"/>
    <s v="film &amp; video/drama"/>
    <x v="4"/>
    <s v="drama"/>
    <x v="812"/>
    <d v="2012-09-18T05:00:00"/>
  </r>
  <r>
    <s v="Re-engineered asymmetric challenge"/>
    <n v="70200"/>
    <n v="35536"/>
    <n v="0.50621082621082625"/>
    <x v="0"/>
    <n v="523"/>
    <n v="67.946462715105156"/>
    <s v="AU"/>
    <s v="AUD"/>
    <n v="1557637200"/>
    <n v="1558760400"/>
    <b v="0"/>
    <b v="0"/>
    <s v="film &amp; video/drama"/>
    <x v="4"/>
    <s v="drama"/>
    <x v="813"/>
    <d v="2019-05-25T05:00:00"/>
  </r>
  <r>
    <s v="Diverse client-driven conglomeration"/>
    <n v="6400"/>
    <n v="3676"/>
    <n v="0.57437499999999997"/>
    <x v="0"/>
    <n v="141"/>
    <n v="26.070921985815602"/>
    <s v="GB"/>
    <s v="GBP"/>
    <n v="1375592400"/>
    <n v="1376629200"/>
    <b v="0"/>
    <b v="0"/>
    <s v="theater/plays"/>
    <x v="3"/>
    <s v="plays"/>
    <x v="814"/>
    <d v="2013-08-16T05:00:00"/>
  </r>
  <r>
    <s v="Configurable upward-trending solution"/>
    <n v="125900"/>
    <n v="195936"/>
    <n v="1.5562827640984909"/>
    <x v="1"/>
    <n v="1866"/>
    <n v="105.0032154340836"/>
    <s v="GB"/>
    <s v="GBP"/>
    <n v="1503982800"/>
    <n v="1504760400"/>
    <b v="0"/>
    <b v="0"/>
    <s v="film &amp; video/television"/>
    <x v="4"/>
    <s v="television"/>
    <x v="80"/>
    <d v="2017-09-07T05:00:00"/>
  </r>
  <r>
    <s v="Persistent bandwidth-monitored framework"/>
    <n v="3700"/>
    <n v="1343"/>
    <n v="0.36297297297297298"/>
    <x v="0"/>
    <n v="52"/>
    <n v="25.826923076923077"/>
    <s v="US"/>
    <s v="USD"/>
    <n v="1418882400"/>
    <n v="1419660000"/>
    <b v="0"/>
    <b v="0"/>
    <s v="photography/photography books"/>
    <x v="7"/>
    <s v="photography books"/>
    <x v="815"/>
    <d v="2014-12-27T06:00:00"/>
  </r>
  <r>
    <s v="Polarized discrete product"/>
    <n v="3600"/>
    <n v="2097"/>
    <n v="0.58250000000000002"/>
    <x v="2"/>
    <n v="27"/>
    <n v="77.666666666666671"/>
    <s v="GB"/>
    <s v="GBP"/>
    <n v="1309237200"/>
    <n v="1311310800"/>
    <b v="0"/>
    <b v="1"/>
    <s v="film &amp; video/shorts"/>
    <x v="4"/>
    <s v="shorts"/>
    <x v="816"/>
    <d v="2011-07-22T05:00:00"/>
  </r>
  <r>
    <s v="Seamless dynamic website"/>
    <n v="3800"/>
    <n v="9021"/>
    <n v="2.3739473684210526"/>
    <x v="1"/>
    <n v="156"/>
    <n v="57.82692307692308"/>
    <s v="CH"/>
    <s v="CHF"/>
    <n v="1343365200"/>
    <n v="1344315600"/>
    <b v="0"/>
    <b v="0"/>
    <s v="publishing/radio &amp; podcasts"/>
    <x v="5"/>
    <s v="radio &amp; podcasts"/>
    <x v="474"/>
    <d v="2012-08-07T05:00:00"/>
  </r>
  <r>
    <s v="Extended multimedia firmware"/>
    <n v="35600"/>
    <n v="20915"/>
    <n v="0.58750000000000002"/>
    <x v="0"/>
    <n v="225"/>
    <n v="92.955555555555549"/>
    <s v="AU"/>
    <s v="AUD"/>
    <n v="1507957200"/>
    <n v="1510725600"/>
    <b v="0"/>
    <b v="1"/>
    <s v="theater/plays"/>
    <x v="3"/>
    <s v="plays"/>
    <x v="817"/>
    <d v="2017-11-15T06:00:00"/>
  </r>
  <r>
    <s v="Versatile directional project"/>
    <n v="5300"/>
    <n v="9676"/>
    <n v="1.8256603773584905"/>
    <x v="1"/>
    <n v="255"/>
    <n v="37.945098039215686"/>
    <s v="US"/>
    <s v="USD"/>
    <n v="1549519200"/>
    <n v="1551247200"/>
    <b v="1"/>
    <b v="0"/>
    <s v="film &amp; video/animation"/>
    <x v="4"/>
    <s v="animation"/>
    <x v="818"/>
    <d v="2019-02-27T06:00:00"/>
  </r>
  <r>
    <s v="Profound directional knowledge user"/>
    <n v="160400"/>
    <n v="1210"/>
    <n v="7.5436408977556111E-3"/>
    <x v="0"/>
    <n v="38"/>
    <n v="31.842105263157894"/>
    <s v="US"/>
    <s v="USD"/>
    <n v="1329026400"/>
    <n v="1330236000"/>
    <b v="0"/>
    <b v="0"/>
    <s v="technology/web"/>
    <x v="2"/>
    <s v="web"/>
    <x v="819"/>
    <d v="2012-02-26T06:00:00"/>
  </r>
  <r>
    <s v="Ameliorated logistical capability"/>
    <n v="51400"/>
    <n v="90440"/>
    <n v="1.7595330739299611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s v="Sharable discrete definition"/>
    <n v="1700"/>
    <n v="4044"/>
    <n v="2.3788235294117648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s v="User-friendly next generation core"/>
    <n v="39400"/>
    <n v="192292"/>
    <n v="4.8805076142131982"/>
    <x v="1"/>
    <n v="2289"/>
    <n v="84.006989951944078"/>
    <s v="IT"/>
    <s v="EUR"/>
    <n v="1572498000"/>
    <n v="1573452000"/>
    <b v="0"/>
    <b v="0"/>
    <s v="theater/plays"/>
    <x v="3"/>
    <s v="plays"/>
    <x v="820"/>
    <d v="2019-11-11T06:00:00"/>
  </r>
  <r>
    <s v="Profit-focused empowering system engine"/>
    <n v="3000"/>
    <n v="6722"/>
    <n v="2.2406666666666668"/>
    <x v="1"/>
    <n v="65"/>
    <n v="103.41538461538461"/>
    <s v="US"/>
    <s v="USD"/>
    <n v="1506056400"/>
    <n v="1507093200"/>
    <b v="0"/>
    <b v="0"/>
    <s v="theater/plays"/>
    <x v="3"/>
    <s v="plays"/>
    <x v="821"/>
    <d v="2017-10-04T05:00:00"/>
  </r>
  <r>
    <s v="Synchronized cohesive encoding"/>
    <n v="8700"/>
    <n v="1577"/>
    <n v="0.18126436781609195"/>
    <x v="0"/>
    <n v="15"/>
    <n v="105.13333333333334"/>
    <s v="US"/>
    <s v="USD"/>
    <n v="1463029200"/>
    <n v="1463374800"/>
    <b v="0"/>
    <b v="0"/>
    <s v="food/food trucks"/>
    <x v="0"/>
    <s v="food trucks"/>
    <x v="151"/>
    <d v="2016-05-16T05:00:00"/>
  </r>
  <r>
    <s v="Synergistic dynamic utilization"/>
    <n v="7200"/>
    <n v="3301"/>
    <n v="0.45847222222222223"/>
    <x v="0"/>
    <n v="37"/>
    <n v="89.21621621621621"/>
    <s v="US"/>
    <s v="USD"/>
    <n v="1342069200"/>
    <n v="1344574800"/>
    <b v="0"/>
    <b v="0"/>
    <s v="theater/plays"/>
    <x v="3"/>
    <s v="plays"/>
    <x v="822"/>
    <d v="2012-08-10T05:00:00"/>
  </r>
  <r>
    <s v="Triple-buffered bi-directional model"/>
    <n v="167400"/>
    <n v="196386"/>
    <n v="1.1731541218637993"/>
    <x v="1"/>
    <n v="3777"/>
    <n v="51.995234312946785"/>
    <s v="IT"/>
    <s v="EUR"/>
    <n v="1388296800"/>
    <n v="1389074400"/>
    <b v="0"/>
    <b v="0"/>
    <s v="technology/web"/>
    <x v="2"/>
    <s v="web"/>
    <x v="823"/>
    <d v="2014-01-07T06:00:00"/>
  </r>
  <r>
    <s v="Polarized tertiary function"/>
    <n v="5500"/>
    <n v="11952"/>
    <n v="2.173090909090909"/>
    <x v="1"/>
    <n v="184"/>
    <n v="64.956521739130437"/>
    <s v="GB"/>
    <s v="GBP"/>
    <n v="1493787600"/>
    <n v="1494997200"/>
    <b v="0"/>
    <b v="0"/>
    <s v="theater/plays"/>
    <x v="3"/>
    <s v="plays"/>
    <x v="824"/>
    <d v="2017-05-17T05:00:00"/>
  </r>
  <r>
    <s v="Configurable fault-tolerant structure"/>
    <n v="3500"/>
    <n v="3930"/>
    <n v="1.1228571428571428"/>
    <x v="1"/>
    <n v="85"/>
    <n v="46.235294117647058"/>
    <s v="US"/>
    <s v="USD"/>
    <n v="1424844000"/>
    <n v="1425448800"/>
    <b v="0"/>
    <b v="1"/>
    <s v="theater/plays"/>
    <x v="3"/>
    <s v="plays"/>
    <x v="825"/>
    <d v="2015-03-04T06:00:00"/>
  </r>
  <r>
    <s v="Digitized 24/7 budgetary management"/>
    <n v="7900"/>
    <n v="5729"/>
    <n v="0.72518987341772156"/>
    <x v="0"/>
    <n v="112"/>
    <n v="51.151785714285715"/>
    <s v="US"/>
    <s v="USD"/>
    <n v="1403931600"/>
    <n v="1404104400"/>
    <b v="0"/>
    <b v="1"/>
    <s v="theater/plays"/>
    <x v="3"/>
    <s v="plays"/>
    <x v="826"/>
    <d v="2014-06-30T05:00:00"/>
  </r>
  <r>
    <s v="Stand-alone zero tolerance algorithm"/>
    <n v="2300"/>
    <n v="4883"/>
    <n v="2.1230434782608696"/>
    <x v="1"/>
    <n v="144"/>
    <n v="33.909722222222221"/>
    <s v="US"/>
    <s v="USD"/>
    <n v="1394514000"/>
    <n v="1394773200"/>
    <b v="0"/>
    <b v="0"/>
    <s v="music/rock"/>
    <x v="1"/>
    <s v="rock"/>
    <x v="827"/>
    <d v="2014-03-14T05:00:00"/>
  </r>
  <r>
    <s v="Implemented tangible support"/>
    <n v="73000"/>
    <n v="175015"/>
    <n v="2.3974657534246577"/>
    <x v="1"/>
    <n v="1902"/>
    <n v="92.016298633017882"/>
    <s v="US"/>
    <s v="USD"/>
    <n v="1365397200"/>
    <n v="1366520400"/>
    <b v="0"/>
    <b v="0"/>
    <s v="theater/plays"/>
    <x v="3"/>
    <s v="plays"/>
    <x v="828"/>
    <d v="2013-04-21T05:00:00"/>
  </r>
  <r>
    <s v="Reactive radical framework"/>
    <n v="6200"/>
    <n v="11280"/>
    <n v="1.8193548387096774"/>
    <x v="1"/>
    <n v="105"/>
    <n v="107.42857142857143"/>
    <s v="US"/>
    <s v="USD"/>
    <n v="1456120800"/>
    <n v="1456639200"/>
    <b v="0"/>
    <b v="0"/>
    <s v="theater/plays"/>
    <x v="3"/>
    <s v="plays"/>
    <x v="829"/>
    <d v="2016-02-28T06:00:00"/>
  </r>
  <r>
    <s v="Object-based full-range knowledge user"/>
    <n v="6100"/>
    <n v="10012"/>
    <n v="1.6413114754098361"/>
    <x v="1"/>
    <n v="132"/>
    <n v="75.848484848484844"/>
    <s v="US"/>
    <s v="USD"/>
    <n v="1437714000"/>
    <n v="1438318800"/>
    <b v="0"/>
    <b v="0"/>
    <s v="theater/plays"/>
    <x v="3"/>
    <s v="plays"/>
    <x v="830"/>
    <d v="2015-07-31T05:00:00"/>
  </r>
  <r>
    <s v="Enhanced composite contingency"/>
    <n v="103200"/>
    <n v="1690"/>
    <n v="1.6375968992248063E-2"/>
    <x v="0"/>
    <n v="21"/>
    <n v="80.476190476190482"/>
    <s v="US"/>
    <s v="USD"/>
    <n v="1563771600"/>
    <n v="1564030800"/>
    <b v="1"/>
    <b v="0"/>
    <s v="theater/plays"/>
    <x v="3"/>
    <s v="plays"/>
    <x v="831"/>
    <d v="2019-07-25T05:00:00"/>
  </r>
  <r>
    <s v="Cloned fresh-thinking model"/>
    <n v="171000"/>
    <n v="84891"/>
    <n v="0.49643859649122807"/>
    <x v="3"/>
    <n v="976"/>
    <n v="86.978483606557376"/>
    <s v="US"/>
    <s v="USD"/>
    <n v="1448517600"/>
    <n v="1449295200"/>
    <b v="0"/>
    <b v="0"/>
    <s v="film &amp; video/documentary"/>
    <x v="4"/>
    <s v="documentary"/>
    <x v="832"/>
    <d v="2015-12-05T06:00:00"/>
  </r>
  <r>
    <s v="Total dedicated benchmark"/>
    <n v="9200"/>
    <n v="10093"/>
    <n v="1.0970652173913042"/>
    <x v="1"/>
    <n v="96"/>
    <n v="105.13541666666667"/>
    <s v="US"/>
    <s v="USD"/>
    <n v="1528779600"/>
    <n v="1531890000"/>
    <b v="0"/>
    <b v="1"/>
    <s v="publishing/fiction"/>
    <x v="5"/>
    <s v="fiction"/>
    <x v="833"/>
    <d v="2018-07-18T05:00:00"/>
  </r>
  <r>
    <s v="Streamlined human-resource Graphic Interface"/>
    <n v="7800"/>
    <n v="3839"/>
    <n v="0.49217948717948717"/>
    <x v="0"/>
    <n v="67"/>
    <n v="57.298507462686565"/>
    <s v="US"/>
    <s v="USD"/>
    <n v="1304744400"/>
    <n v="1306213200"/>
    <b v="0"/>
    <b v="1"/>
    <s v="games/video games"/>
    <x v="6"/>
    <s v="video games"/>
    <x v="834"/>
    <d v="2011-05-24T05:00:00"/>
  </r>
  <r>
    <s v="Upgradable analyzing core"/>
    <n v="9900"/>
    <n v="6161"/>
    <n v="0.62232323232323228"/>
    <x v="2"/>
    <n v="66"/>
    <n v="93.348484848484844"/>
    <s v="CA"/>
    <s v="CAD"/>
    <n v="1354341600"/>
    <n v="1356242400"/>
    <b v="0"/>
    <b v="0"/>
    <s v="technology/web"/>
    <x v="2"/>
    <s v="web"/>
    <x v="835"/>
    <d v="2012-12-23T06:00:00"/>
  </r>
  <r>
    <s v="Profound exuding pricing structure"/>
    <n v="43000"/>
    <n v="5615"/>
    <n v="0.1305813953488372"/>
    <x v="0"/>
    <n v="78"/>
    <n v="71.987179487179489"/>
    <s v="US"/>
    <s v="USD"/>
    <n v="1294552800"/>
    <n v="1297576800"/>
    <b v="1"/>
    <b v="0"/>
    <s v="theater/plays"/>
    <x v="3"/>
    <s v="plays"/>
    <x v="836"/>
    <d v="2011-02-13T06:00:00"/>
  </r>
  <r>
    <s v="Horizontal optimizing model"/>
    <n v="9600"/>
    <n v="6205"/>
    <n v="0.64635416666666667"/>
    <x v="0"/>
    <n v="67"/>
    <n v="92.611940298507463"/>
    <s v="AU"/>
    <s v="AUD"/>
    <n v="1295935200"/>
    <n v="1296194400"/>
    <b v="0"/>
    <b v="0"/>
    <s v="theater/plays"/>
    <x v="3"/>
    <s v="plays"/>
    <x v="837"/>
    <d v="2011-01-28T06:00:00"/>
  </r>
  <r>
    <s v="Synchronized fault-tolerant algorithm"/>
    <n v="7500"/>
    <n v="11969"/>
    <n v="1.5958666666666668"/>
    <x v="1"/>
    <n v="114"/>
    <n v="104.99122807017544"/>
    <s v="US"/>
    <s v="USD"/>
    <n v="1411534800"/>
    <n v="1414558800"/>
    <b v="0"/>
    <b v="0"/>
    <s v="food/food trucks"/>
    <x v="0"/>
    <s v="food trucks"/>
    <x v="219"/>
    <d v="2014-10-29T05:00:00"/>
  </r>
  <r>
    <s v="Streamlined 5thgeneration intranet"/>
    <n v="10000"/>
    <n v="8142"/>
    <n v="0.81420000000000003"/>
    <x v="0"/>
    <n v="263"/>
    <n v="30.958174904942965"/>
    <s v="AU"/>
    <s v="AUD"/>
    <n v="1486706400"/>
    <n v="1488348000"/>
    <b v="0"/>
    <b v="0"/>
    <s v="photography/photography books"/>
    <x v="7"/>
    <s v="photography books"/>
    <x v="365"/>
    <d v="2017-03-01T06:00:00"/>
  </r>
  <r>
    <s v="Cross-group clear-thinking task-force"/>
    <n v="172000"/>
    <n v="55805"/>
    <n v="0.32444767441860467"/>
    <x v="0"/>
    <n v="1691"/>
    <n v="33.001182732111175"/>
    <s v="US"/>
    <s v="USD"/>
    <n v="1333602000"/>
    <n v="1334898000"/>
    <b v="1"/>
    <b v="0"/>
    <s v="photography/photography books"/>
    <x v="7"/>
    <s v="photography books"/>
    <x v="838"/>
    <d v="2012-04-20T05:00:00"/>
  </r>
  <r>
    <s v="Public-key bandwidth-monitored intranet"/>
    <n v="153700"/>
    <n v="15238"/>
    <n v="9.9141184124918666E-2"/>
    <x v="0"/>
    <n v="181"/>
    <n v="84.187845303867405"/>
    <s v="US"/>
    <s v="USD"/>
    <n v="1308200400"/>
    <n v="1308373200"/>
    <b v="0"/>
    <b v="0"/>
    <s v="theater/plays"/>
    <x v="3"/>
    <s v="plays"/>
    <x v="839"/>
    <d v="2011-06-18T05:00:00"/>
  </r>
  <r>
    <s v="Upgradable clear-thinking hardware"/>
    <n v="3600"/>
    <n v="961"/>
    <n v="0.26694444444444443"/>
    <x v="0"/>
    <n v="13"/>
    <n v="73.92307692307692"/>
    <s v="US"/>
    <s v="USD"/>
    <n v="1411707600"/>
    <n v="1412312400"/>
    <b v="0"/>
    <b v="0"/>
    <s v="theater/plays"/>
    <x v="3"/>
    <s v="plays"/>
    <x v="840"/>
    <d v="2014-10-03T05:00:00"/>
  </r>
  <r>
    <s v="Integrated holistic paradigm"/>
    <n v="9400"/>
    <n v="5918"/>
    <n v="0.62957446808510642"/>
    <x v="3"/>
    <n v="160"/>
    <n v="36.987499999999997"/>
    <s v="US"/>
    <s v="USD"/>
    <n v="1418364000"/>
    <n v="1419228000"/>
    <b v="1"/>
    <b v="1"/>
    <s v="film &amp; video/documentary"/>
    <x v="4"/>
    <s v="documentary"/>
    <x v="841"/>
    <d v="2014-12-22T06:00:00"/>
  </r>
  <r>
    <s v="Seamless clear-thinking conglomeration"/>
    <n v="5900"/>
    <n v="9520"/>
    <n v="1.6135593220338984"/>
    <x v="1"/>
    <n v="203"/>
    <n v="46.896551724137929"/>
    <s v="US"/>
    <s v="USD"/>
    <n v="1429333200"/>
    <n v="1430974800"/>
    <b v="0"/>
    <b v="0"/>
    <s v="technology/web"/>
    <x v="2"/>
    <s v="web"/>
    <x v="842"/>
    <d v="2015-05-07T05:00:00"/>
  </r>
  <r>
    <s v="Persistent content-based methodology"/>
    <n v="100"/>
    <n v="5"/>
    <n v="0.05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s v="Re-engineered 24hour matrix"/>
    <n v="14500"/>
    <n v="159056"/>
    <n v="10.969379310344827"/>
    <x v="1"/>
    <n v="1559"/>
    <n v="102.02437459910199"/>
    <s v="US"/>
    <s v="USD"/>
    <n v="1482732000"/>
    <n v="1482818400"/>
    <b v="0"/>
    <b v="1"/>
    <s v="music/rock"/>
    <x v="1"/>
    <s v="rock"/>
    <x v="844"/>
    <d v="2016-12-27T06:00:00"/>
  </r>
  <r>
    <s v="Virtual multi-tasking core"/>
    <n v="145500"/>
    <n v="101987"/>
    <n v="0.70094158075601376"/>
    <x v="3"/>
    <n v="2266"/>
    <n v="45.007502206531335"/>
    <s v="US"/>
    <s v="USD"/>
    <n v="1470718800"/>
    <n v="1471928400"/>
    <b v="0"/>
    <b v="0"/>
    <s v="film &amp; video/documentary"/>
    <x v="4"/>
    <s v="documentary"/>
    <x v="845"/>
    <d v="2016-08-23T05:00:00"/>
  </r>
  <r>
    <s v="Streamlined fault-tolerant conglomeration"/>
    <n v="3300"/>
    <n v="1980"/>
    <n v="0.6"/>
    <x v="0"/>
    <n v="21"/>
    <n v="94.285714285714292"/>
    <s v="US"/>
    <s v="USD"/>
    <n v="1450591200"/>
    <n v="1453701600"/>
    <b v="0"/>
    <b v="1"/>
    <s v="film &amp; video/science fiction"/>
    <x v="4"/>
    <s v="science fiction"/>
    <x v="846"/>
    <d v="2016-01-25T06:00:00"/>
  </r>
  <r>
    <s v="Enterprise-wide client-driven policy"/>
    <n v="42600"/>
    <n v="156384"/>
    <n v="3.6709859154929578"/>
    <x v="1"/>
    <n v="1548"/>
    <n v="101.02325581395348"/>
    <s v="AU"/>
    <s v="AUD"/>
    <n v="1348290000"/>
    <n v="1350363600"/>
    <b v="0"/>
    <b v="0"/>
    <s v="technology/web"/>
    <x v="2"/>
    <s v="web"/>
    <x v="110"/>
    <d v="2012-10-16T05:00:00"/>
  </r>
  <r>
    <s v="Function-based next generation emulation"/>
    <n v="700"/>
    <n v="7763"/>
    <n v="11.09"/>
    <x v="1"/>
    <n v="80"/>
    <n v="97.037499999999994"/>
    <s v="US"/>
    <s v="USD"/>
    <n v="1353823200"/>
    <n v="1353996000"/>
    <b v="0"/>
    <b v="0"/>
    <s v="theater/plays"/>
    <x v="3"/>
    <s v="plays"/>
    <x v="847"/>
    <d v="2012-11-27T06:00:00"/>
  </r>
  <r>
    <s v="Re-engineered composite focus group"/>
    <n v="187600"/>
    <n v="35698"/>
    <n v="0.19028784648187633"/>
    <x v="0"/>
    <n v="830"/>
    <n v="43.00963855421687"/>
    <s v="US"/>
    <s v="USD"/>
    <n v="1450764000"/>
    <n v="1451109600"/>
    <b v="0"/>
    <b v="0"/>
    <s v="film &amp; video/science fiction"/>
    <x v="4"/>
    <s v="science fiction"/>
    <x v="848"/>
    <d v="2015-12-26T06:00:00"/>
  </r>
  <r>
    <s v="Profound mission-critical function"/>
    <n v="9800"/>
    <n v="12434"/>
    <n v="1.2687755102040816"/>
    <x v="1"/>
    <n v="131"/>
    <n v="94.916030534351151"/>
    <s v="US"/>
    <s v="USD"/>
    <n v="1329372000"/>
    <n v="1329631200"/>
    <b v="0"/>
    <b v="0"/>
    <s v="theater/plays"/>
    <x v="3"/>
    <s v="plays"/>
    <x v="849"/>
    <d v="2012-02-19T06:00:00"/>
  </r>
  <r>
    <s v="De-engineered zero-defect open system"/>
    <n v="1100"/>
    <n v="8081"/>
    <n v="7.3463636363636367"/>
    <x v="1"/>
    <n v="112"/>
    <n v="72.151785714285708"/>
    <s v="US"/>
    <s v="USD"/>
    <n v="1277096400"/>
    <n v="1278997200"/>
    <b v="0"/>
    <b v="0"/>
    <s v="film &amp; video/animation"/>
    <x v="4"/>
    <s v="animation"/>
    <x v="780"/>
    <d v="2010-07-13T05:00:00"/>
  </r>
  <r>
    <s v="Operative hybrid utilization"/>
    <n v="145000"/>
    <n v="6631"/>
    <n v="4.5731034482758622E-2"/>
    <x v="0"/>
    <n v="130"/>
    <n v="51.007692307692309"/>
    <s v="US"/>
    <s v="USD"/>
    <n v="1277701200"/>
    <n v="1280120400"/>
    <b v="0"/>
    <b v="0"/>
    <s v="publishing/translations"/>
    <x v="5"/>
    <s v="translations"/>
    <x v="140"/>
    <d v="2010-07-26T05:00:00"/>
  </r>
  <r>
    <s v="Function-based interactive matrix"/>
    <n v="5500"/>
    <n v="4678"/>
    <n v="0.85054545454545449"/>
    <x v="0"/>
    <n v="55"/>
    <n v="85.054545454545448"/>
    <s v="US"/>
    <s v="USD"/>
    <n v="1454911200"/>
    <n v="1458104400"/>
    <b v="0"/>
    <b v="0"/>
    <s v="technology/web"/>
    <x v="2"/>
    <s v="web"/>
    <x v="850"/>
    <d v="2016-03-16T05:00:00"/>
  </r>
  <r>
    <s v="Optimized content-based collaboration"/>
    <n v="5700"/>
    <n v="6800"/>
    <n v="1.1929824561403508"/>
    <x v="1"/>
    <n v="155"/>
    <n v="43.87096774193548"/>
    <s v="US"/>
    <s v="USD"/>
    <n v="1297922400"/>
    <n v="1298268000"/>
    <b v="0"/>
    <b v="0"/>
    <s v="publishing/translations"/>
    <x v="5"/>
    <s v="translations"/>
    <x v="851"/>
    <d v="2011-02-21T06:00:00"/>
  </r>
  <r>
    <s v="User-centric cohesive policy"/>
    <n v="3600"/>
    <n v="10657"/>
    <n v="2.9602777777777778"/>
    <x v="1"/>
    <n v="266"/>
    <n v="40.063909774436091"/>
    <s v="US"/>
    <s v="USD"/>
    <n v="1384408800"/>
    <n v="1386223200"/>
    <b v="0"/>
    <b v="0"/>
    <s v="food/food trucks"/>
    <x v="0"/>
    <s v="food trucks"/>
    <x v="852"/>
    <d v="2013-12-05T06:00:00"/>
  </r>
  <r>
    <s v="Ergonomic methodical hub"/>
    <n v="5900"/>
    <n v="4997"/>
    <n v="0.84694915254237291"/>
    <x v="0"/>
    <n v="114"/>
    <n v="43.833333333333336"/>
    <s v="IT"/>
    <s v="EUR"/>
    <n v="1299304800"/>
    <n v="1299823200"/>
    <b v="0"/>
    <b v="1"/>
    <s v="photography/photography books"/>
    <x v="7"/>
    <s v="photography books"/>
    <x v="853"/>
    <d v="2011-03-11T06:00:00"/>
  </r>
  <r>
    <s v="Devolved disintermediate encryption"/>
    <n v="3700"/>
    <n v="13164"/>
    <n v="3.5578378378378379"/>
    <x v="1"/>
    <n v="155"/>
    <n v="84.92903225806451"/>
    <s v="US"/>
    <s v="USD"/>
    <n v="1431320400"/>
    <n v="1431752400"/>
    <b v="0"/>
    <b v="0"/>
    <s v="theater/plays"/>
    <x v="3"/>
    <s v="plays"/>
    <x v="854"/>
    <d v="2015-05-16T05:00:00"/>
  </r>
  <r>
    <s v="Phased clear-thinking policy"/>
    <n v="2200"/>
    <n v="8501"/>
    <n v="3.8640909090909092"/>
    <x v="1"/>
    <n v="207"/>
    <n v="41.067632850241544"/>
    <s v="GB"/>
    <s v="GBP"/>
    <n v="1264399200"/>
    <n v="1267855200"/>
    <b v="0"/>
    <b v="0"/>
    <s v="music/rock"/>
    <x v="1"/>
    <s v="rock"/>
    <x v="67"/>
    <d v="2010-03-06T06:00:00"/>
  </r>
  <r>
    <s v="Seamless solution-oriented capacity"/>
    <n v="1700"/>
    <n v="13468"/>
    <n v="7.9223529411764702"/>
    <x v="1"/>
    <n v="245"/>
    <n v="54.971428571428568"/>
    <s v="US"/>
    <s v="USD"/>
    <n v="1497502800"/>
    <n v="1497675600"/>
    <b v="0"/>
    <b v="0"/>
    <s v="theater/plays"/>
    <x v="3"/>
    <s v="plays"/>
    <x v="855"/>
    <d v="2017-06-17T05:00:00"/>
  </r>
  <r>
    <s v="Organized human-resource attitude"/>
    <n v="88400"/>
    <n v="121138"/>
    <n v="1.3703393665158372"/>
    <x v="1"/>
    <n v="1573"/>
    <n v="77.010807374443743"/>
    <s v="US"/>
    <s v="USD"/>
    <n v="1333688400"/>
    <n v="1336885200"/>
    <b v="0"/>
    <b v="0"/>
    <s v="music/world music"/>
    <x v="1"/>
    <s v="world music"/>
    <x v="107"/>
    <d v="2012-05-13T05:00:00"/>
  </r>
  <r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b v="0"/>
    <b v="0"/>
    <s v="food/food trucks"/>
    <x v="0"/>
    <s v="food trucks"/>
    <x v="344"/>
    <d v="2011-01-16T06:00:00"/>
  </r>
  <r>
    <s v="Multi-lateral radical solution"/>
    <n v="7900"/>
    <n v="8550"/>
    <n v="1.0822784810126582"/>
    <x v="1"/>
    <n v="93"/>
    <n v="91.935483870967744"/>
    <s v="US"/>
    <s v="USD"/>
    <n v="1576994400"/>
    <n v="1577599200"/>
    <b v="0"/>
    <b v="0"/>
    <s v="theater/plays"/>
    <x v="3"/>
    <s v="plays"/>
    <x v="856"/>
    <d v="2019-12-29T06:00:00"/>
  </r>
  <r>
    <s v="Inverse context-sensitive info-mediaries"/>
    <n v="94900"/>
    <n v="57659"/>
    <n v="0.60757639620653314"/>
    <x v="0"/>
    <n v="594"/>
    <n v="97.069023569023571"/>
    <s v="US"/>
    <s v="USD"/>
    <n v="1304917200"/>
    <n v="1305003600"/>
    <b v="0"/>
    <b v="0"/>
    <s v="theater/plays"/>
    <x v="3"/>
    <s v="plays"/>
    <x v="857"/>
    <d v="2011-05-10T05:00:00"/>
  </r>
  <r>
    <s v="Versatile neutral workforce"/>
    <n v="5100"/>
    <n v="1414"/>
    <n v="0.27725490196078434"/>
    <x v="0"/>
    <n v="24"/>
    <n v="58.916666666666664"/>
    <s v="US"/>
    <s v="USD"/>
    <n v="1381208400"/>
    <n v="1381726800"/>
    <b v="0"/>
    <b v="0"/>
    <s v="film &amp; video/television"/>
    <x v="4"/>
    <s v="television"/>
    <x v="858"/>
    <d v="2013-10-14T05:00:00"/>
  </r>
  <r>
    <s v="Multi-tiered systematic knowledge user"/>
    <n v="42700"/>
    <n v="97524"/>
    <n v="2.283934426229508"/>
    <x v="1"/>
    <n v="1681"/>
    <n v="58.015466983938133"/>
    <s v="US"/>
    <s v="USD"/>
    <n v="1401685200"/>
    <n v="1402462800"/>
    <b v="0"/>
    <b v="1"/>
    <s v="technology/web"/>
    <x v="2"/>
    <s v="web"/>
    <x v="859"/>
    <d v="2014-06-11T05:00:00"/>
  </r>
  <r>
    <s v="Programmable multi-state algorithm"/>
    <n v="121100"/>
    <n v="26176"/>
    <n v="0.21615194054500414"/>
    <x v="0"/>
    <n v="252"/>
    <n v="103.87301587301587"/>
    <s v="US"/>
    <s v="USD"/>
    <n v="1291960800"/>
    <n v="1292133600"/>
    <b v="0"/>
    <b v="1"/>
    <s v="theater/plays"/>
    <x v="3"/>
    <s v="plays"/>
    <x v="860"/>
    <d v="2010-12-12T06:00:00"/>
  </r>
  <r>
    <s v="Multi-channeled reciprocal interface"/>
    <n v="800"/>
    <n v="2991"/>
    <n v="3.73875"/>
    <x v="1"/>
    <n v="32"/>
    <n v="93.46875"/>
    <s v="US"/>
    <s v="USD"/>
    <n v="1368853200"/>
    <n v="1368939600"/>
    <b v="0"/>
    <b v="0"/>
    <s v="music/indie rock"/>
    <x v="1"/>
    <s v="indie rock"/>
    <x v="170"/>
    <d v="2013-05-19T05:00:00"/>
  </r>
  <r>
    <s v="Right-sized maximized migration"/>
    <n v="5400"/>
    <n v="8366"/>
    <n v="1.5492592592592593"/>
    <x v="1"/>
    <n v="135"/>
    <n v="61.970370370370368"/>
    <s v="US"/>
    <s v="USD"/>
    <n v="1448776800"/>
    <n v="1452146400"/>
    <b v="0"/>
    <b v="1"/>
    <s v="theater/plays"/>
    <x v="3"/>
    <s v="plays"/>
    <x v="861"/>
    <d v="2016-01-07T06:00:00"/>
  </r>
  <r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b v="0"/>
    <b v="1"/>
    <s v="theater/plays"/>
    <x v="3"/>
    <s v="plays"/>
    <x v="862"/>
    <d v="2011-02-03T06:00:00"/>
  </r>
  <r>
    <s v="Vision-oriented interactive solution"/>
    <n v="7000"/>
    <n v="5177"/>
    <n v="0.73957142857142855"/>
    <x v="0"/>
    <n v="67"/>
    <n v="77.268656716417908"/>
    <s v="US"/>
    <s v="USD"/>
    <n v="1517983200"/>
    <n v="1520748000"/>
    <b v="0"/>
    <b v="0"/>
    <s v="food/food trucks"/>
    <x v="0"/>
    <s v="food trucks"/>
    <x v="863"/>
    <d v="2018-03-11T06:00:00"/>
  </r>
  <r>
    <s v="Fundamental user-facing productivity"/>
    <n v="1000"/>
    <n v="8641"/>
    <n v="8.641"/>
    <x v="1"/>
    <n v="92"/>
    <n v="93.923913043478265"/>
    <s v="US"/>
    <s v="USD"/>
    <n v="1478930400"/>
    <n v="1480831200"/>
    <b v="0"/>
    <b v="0"/>
    <s v="games/video games"/>
    <x v="6"/>
    <s v="video games"/>
    <x v="864"/>
    <d v="2016-12-04T06:00:00"/>
  </r>
  <r>
    <s v="Innovative well-modulated capability"/>
    <n v="60200"/>
    <n v="86244"/>
    <n v="1.432624584717608"/>
    <x v="1"/>
    <n v="1015"/>
    <n v="84.969458128078813"/>
    <s v="GB"/>
    <s v="GBP"/>
    <n v="1426395600"/>
    <n v="1426914000"/>
    <b v="0"/>
    <b v="0"/>
    <s v="theater/plays"/>
    <x v="3"/>
    <s v="plays"/>
    <x v="527"/>
    <d v="2015-03-21T05:00:00"/>
  </r>
  <r>
    <s v="Universal fault-tolerant orchestration"/>
    <n v="195200"/>
    <n v="78630"/>
    <n v="0.40281762295081969"/>
    <x v="0"/>
    <n v="742"/>
    <n v="105.97035040431267"/>
    <s v="US"/>
    <s v="USD"/>
    <n v="1446181200"/>
    <n v="1446616800"/>
    <b v="1"/>
    <b v="0"/>
    <s v="publishing/nonfiction"/>
    <x v="5"/>
    <s v="nonfiction"/>
    <x v="865"/>
    <d v="2015-11-04T06:00:00"/>
  </r>
  <r>
    <s v="Grass-roots executive synergy"/>
    <n v="6700"/>
    <n v="11941"/>
    <n v="1.7822388059701493"/>
    <x v="1"/>
    <n v="323"/>
    <n v="36.969040247678016"/>
    <s v="US"/>
    <s v="USD"/>
    <n v="1514181600"/>
    <n v="1517032800"/>
    <b v="0"/>
    <b v="0"/>
    <s v="technology/web"/>
    <x v="2"/>
    <s v="web"/>
    <x v="866"/>
    <d v="2018-01-27T06:00:00"/>
  </r>
  <r>
    <s v="Multi-layered optimal application"/>
    <n v="7200"/>
    <n v="6115"/>
    <n v="0.84930555555555554"/>
    <x v="0"/>
    <n v="75"/>
    <n v="81.533333333333331"/>
    <s v="US"/>
    <s v="USD"/>
    <n v="1311051600"/>
    <n v="1311224400"/>
    <b v="0"/>
    <b v="1"/>
    <s v="film &amp; video/documentary"/>
    <x v="4"/>
    <s v="documentary"/>
    <x v="867"/>
    <d v="2011-07-21T05:00:00"/>
  </r>
  <r>
    <s v="Business-focused full-range core"/>
    <n v="129100"/>
    <n v="188404"/>
    <n v="1.4593648334624323"/>
    <x v="1"/>
    <n v="2326"/>
    <n v="80.999140154772135"/>
    <s v="US"/>
    <s v="USD"/>
    <n v="1564894800"/>
    <n v="1566190800"/>
    <b v="0"/>
    <b v="0"/>
    <s v="film &amp; video/documentary"/>
    <x v="4"/>
    <s v="documentary"/>
    <x v="868"/>
    <d v="2019-08-19T05:00:00"/>
  </r>
  <r>
    <s v="Exclusive system-worthy Graphic Interface"/>
    <n v="6500"/>
    <n v="9910"/>
    <n v="1.5246153846153847"/>
    <x v="1"/>
    <n v="381"/>
    <n v="26.010498687664043"/>
    <s v="US"/>
    <s v="USD"/>
    <n v="1567918800"/>
    <n v="1570165200"/>
    <b v="0"/>
    <b v="0"/>
    <s v="theater/plays"/>
    <x v="3"/>
    <s v="plays"/>
    <x v="105"/>
    <d v="2019-10-04T05:00:00"/>
  </r>
  <r>
    <s v="Enhanced optimal ability"/>
    <n v="170600"/>
    <n v="114523"/>
    <n v="0.67129542790152408"/>
    <x v="0"/>
    <n v="4405"/>
    <n v="25.998410896708286"/>
    <s v="US"/>
    <s v="USD"/>
    <n v="1386309600"/>
    <n v="1388556000"/>
    <b v="0"/>
    <b v="1"/>
    <s v="music/rock"/>
    <x v="1"/>
    <s v="rock"/>
    <x v="481"/>
    <d v="2014-01-01T06:00:00"/>
  </r>
  <r>
    <s v="Optional zero administration neural-net"/>
    <n v="7800"/>
    <n v="3144"/>
    <n v="0.40307692307692305"/>
    <x v="0"/>
    <n v="92"/>
    <n v="34.173913043478258"/>
    <s v="US"/>
    <s v="USD"/>
    <n v="1301979600"/>
    <n v="1303189200"/>
    <b v="0"/>
    <b v="0"/>
    <s v="music/rock"/>
    <x v="1"/>
    <s v="rock"/>
    <x v="253"/>
    <d v="2011-04-19T05:00:00"/>
  </r>
  <r>
    <s v="Ameliorated foreground focus group"/>
    <n v="6200"/>
    <n v="13441"/>
    <n v="2.1679032258064517"/>
    <x v="1"/>
    <n v="480"/>
    <n v="28.002083333333335"/>
    <s v="US"/>
    <s v="USD"/>
    <n v="1493269200"/>
    <n v="1494478800"/>
    <b v="0"/>
    <b v="0"/>
    <s v="film &amp; video/documentary"/>
    <x v="4"/>
    <s v="documentary"/>
    <x v="869"/>
    <d v="2017-05-11T05:00:00"/>
  </r>
  <r>
    <s v="Triple-buffered multi-tasking matrices"/>
    <n v="9400"/>
    <n v="4899"/>
    <n v="0.52117021276595743"/>
    <x v="0"/>
    <n v="64"/>
    <n v="76.546875"/>
    <s v="US"/>
    <s v="USD"/>
    <n v="1478930400"/>
    <n v="1480744800"/>
    <b v="0"/>
    <b v="0"/>
    <s v="publishing/radio &amp; podcasts"/>
    <x v="5"/>
    <s v="radio &amp; podcasts"/>
    <x v="864"/>
    <d v="2016-12-03T06:00:00"/>
  </r>
  <r>
    <s v="Versatile dedicated migration"/>
    <n v="2400"/>
    <n v="11990"/>
    <n v="4.9958333333333336"/>
    <x v="1"/>
    <n v="226"/>
    <n v="53.053097345132741"/>
    <s v="US"/>
    <s v="USD"/>
    <n v="1555390800"/>
    <n v="1555822800"/>
    <b v="0"/>
    <b v="0"/>
    <s v="publishing/translations"/>
    <x v="5"/>
    <s v="translations"/>
    <x v="843"/>
    <d v="2019-04-21T05:00:00"/>
  </r>
  <r>
    <s v="Devolved foreground customer loyalty"/>
    <n v="7800"/>
    <n v="6839"/>
    <n v="0.87679487179487181"/>
    <x v="0"/>
    <n v="64"/>
    <n v="106.859375"/>
    <s v="US"/>
    <s v="USD"/>
    <n v="1456984800"/>
    <n v="1458882000"/>
    <b v="0"/>
    <b v="1"/>
    <s v="film &amp; video/drama"/>
    <x v="4"/>
    <s v="drama"/>
    <x v="289"/>
    <d v="2016-03-25T05:00:00"/>
  </r>
  <r>
    <s v="Reduced reciprocal focus group"/>
    <n v="9800"/>
    <n v="11091"/>
    <n v="1.131734693877551"/>
    <x v="1"/>
    <n v="241"/>
    <n v="46.020746887966808"/>
    <s v="US"/>
    <s v="USD"/>
    <n v="1411621200"/>
    <n v="1411966800"/>
    <b v="0"/>
    <b v="1"/>
    <s v="music/rock"/>
    <x v="1"/>
    <s v="rock"/>
    <x v="870"/>
    <d v="2014-09-29T05:00:00"/>
  </r>
  <r>
    <s v="Networked global migration"/>
    <n v="3100"/>
    <n v="13223"/>
    <n v="4.2654838709677421"/>
    <x v="1"/>
    <n v="132"/>
    <n v="100.17424242424242"/>
    <s v="US"/>
    <s v="USD"/>
    <n v="1525669200"/>
    <n v="1526878800"/>
    <b v="0"/>
    <b v="1"/>
    <s v="film &amp; video/drama"/>
    <x v="4"/>
    <s v="drama"/>
    <x v="871"/>
    <d v="2018-05-21T05:00:00"/>
  </r>
  <r>
    <s v="De-engineered even-keeled definition"/>
    <n v="9800"/>
    <n v="7608"/>
    <n v="0.77632653061224488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s v="Implemented bi-directional flexibility"/>
    <n v="141100"/>
    <n v="74073"/>
    <n v="0.52496810772501767"/>
    <x v="0"/>
    <n v="842"/>
    <n v="87.972684085510693"/>
    <s v="US"/>
    <s v="USD"/>
    <n v="1413522000"/>
    <n v="1414040400"/>
    <b v="0"/>
    <b v="1"/>
    <s v="publishing/translations"/>
    <x v="5"/>
    <s v="translations"/>
    <x v="873"/>
    <d v="2014-10-23T05:00:00"/>
  </r>
  <r>
    <s v="Vision-oriented scalable definition"/>
    <n v="97300"/>
    <n v="153216"/>
    <n v="1.5746762589928058"/>
    <x v="1"/>
    <n v="2043"/>
    <n v="74.995594713656388"/>
    <s v="US"/>
    <s v="USD"/>
    <n v="1541307600"/>
    <n v="1543816800"/>
    <b v="0"/>
    <b v="1"/>
    <s v="food/food trucks"/>
    <x v="0"/>
    <s v="food trucks"/>
    <x v="874"/>
    <d v="2018-12-03T06:00:00"/>
  </r>
  <r>
    <s v="Future-proofed upward-trending migration"/>
    <n v="6600"/>
    <n v="4814"/>
    <n v="0.72939393939393937"/>
    <x v="0"/>
    <n v="112"/>
    <n v="42.982142857142854"/>
    <s v="US"/>
    <s v="USD"/>
    <n v="1357106400"/>
    <n v="1359698400"/>
    <b v="0"/>
    <b v="0"/>
    <s v="theater/plays"/>
    <x v="3"/>
    <s v="plays"/>
    <x v="875"/>
    <d v="2013-02-01T06:00:00"/>
  </r>
  <r>
    <s v="Right-sized full-range throughput"/>
    <n v="7600"/>
    <n v="4603"/>
    <n v="0.60565789473684206"/>
    <x v="3"/>
    <n v="139"/>
    <n v="33.115107913669064"/>
    <s v="IT"/>
    <s v="EUR"/>
    <n v="1390197600"/>
    <n v="1390629600"/>
    <b v="0"/>
    <b v="0"/>
    <s v="theater/plays"/>
    <x v="3"/>
    <s v="plays"/>
    <x v="876"/>
    <d v="2014-01-25T06:00:00"/>
  </r>
  <r>
    <s v="Polarized composite customer loyalty"/>
    <n v="66600"/>
    <n v="37823"/>
    <n v="0.5679129129129129"/>
    <x v="0"/>
    <n v="374"/>
    <n v="101.13101604278074"/>
    <s v="US"/>
    <s v="USD"/>
    <n v="1265868000"/>
    <n v="1267077600"/>
    <b v="0"/>
    <b v="1"/>
    <s v="music/indie rock"/>
    <x v="1"/>
    <s v="indie rock"/>
    <x v="877"/>
    <d v="2010-02-25T06:00:00"/>
  </r>
  <r>
    <s v="Expanded eco-centric policy"/>
    <n v="111100"/>
    <n v="62819"/>
    <n v="0.56542754275427543"/>
    <x v="3"/>
    <n v="1122"/>
    <n v="55.98841354723708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3D0C3-AB5F-BC42-AFDF-73E95E6251E6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 sortType="ascending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h="1" x="24"/>
        <item x="3"/>
        <item x="2"/>
        <item x="8"/>
        <item x="18"/>
        <item x="15"/>
        <item x="9"/>
        <item x="13"/>
        <item x="14"/>
        <item x="21"/>
        <item x="1"/>
        <item x="16"/>
        <item x="17"/>
        <item x="7"/>
        <item x="5"/>
        <item x="23"/>
        <item x="11"/>
        <item x="20"/>
        <item x="0"/>
        <item x="19"/>
        <item x="12"/>
        <item x="22"/>
        <item x="6"/>
        <item x="4"/>
        <item x="10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 sortType="ascending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/>
    <pivotField showAll="0"/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4" hier="-1"/>
  </pageFields>
  <dataFields count="1">
    <dataField name="Count of outcome" fld="5" subtotal="count" baseField="0" baseItem="0"/>
  </dataFields>
  <chartFormats count="4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993D79-633D-4A47-BF82-B5BE36682D9D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/>
    <pivotField numFmtId="14"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BBD80A-67EA-1247-A7C2-380CA30E252D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0"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14" hier="-1"/>
    <pageField fld="19" hier="-1"/>
  </pageFields>
  <dataFields count="1">
    <dataField name="Count of outcome" fld="4" subtotal="count" baseField="0" baseItem="0"/>
  </dataFields>
  <formats count="2">
    <format dxfId="16">
      <pivotArea dataOnly="0" labelOnly="1" fieldPosition="0">
        <references count="1">
          <reference field="4" count="1">
            <x v="0"/>
          </reference>
        </references>
      </pivotArea>
    </format>
    <format dxfId="15">
      <pivotArea dataOnly="0" labelOnly="1" fieldPosition="0">
        <references count="1">
          <reference field="4" count="1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9B61-78D0-7144-B70D-EAF0AB33A4A5}">
  <sheetPr codeName="Sheet2"/>
  <dimension ref="A1:J30"/>
  <sheetViews>
    <sheetView workbookViewId="0">
      <selection activeCell="J30" sqref="J30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9.33203125" customWidth="1"/>
    <col min="8" max="8" width="10" bestFit="1" customWidth="1"/>
    <col min="9" max="9" width="9.6640625" customWidth="1"/>
    <col min="10" max="10" width="8.1640625" customWidth="1"/>
    <col min="11" max="11" width="20.5" bestFit="1" customWidth="1"/>
  </cols>
  <sheetData>
    <row r="1" spans="1:10" x14ac:dyDescent="0.2">
      <c r="A1" s="4" t="s">
        <v>6</v>
      </c>
      <c r="B1" t="s">
        <v>2033</v>
      </c>
    </row>
    <row r="2" spans="1:10" x14ac:dyDescent="0.2">
      <c r="A2" s="4" t="s">
        <v>2041</v>
      </c>
      <c r="B2" t="s">
        <v>2033</v>
      </c>
    </row>
    <row r="4" spans="1:10" x14ac:dyDescent="0.2">
      <c r="A4" s="4" t="s">
        <v>2031</v>
      </c>
      <c r="B4" s="4" t="s">
        <v>2032</v>
      </c>
    </row>
    <row r="5" spans="1:10" x14ac:dyDescent="0.2">
      <c r="A5" s="4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  <c r="G5" t="s">
        <v>2131</v>
      </c>
      <c r="H5" t="s">
        <v>2133</v>
      </c>
      <c r="I5" t="s">
        <v>47</v>
      </c>
      <c r="J5" t="s">
        <v>2132</v>
      </c>
    </row>
    <row r="6" spans="1:10" x14ac:dyDescent="0.2">
      <c r="A6" s="5" t="s">
        <v>2040</v>
      </c>
      <c r="B6">
        <v>1</v>
      </c>
      <c r="C6">
        <v>10</v>
      </c>
      <c r="D6">
        <v>2</v>
      </c>
      <c r="E6">
        <v>21</v>
      </c>
      <c r="F6">
        <v>34</v>
      </c>
      <c r="G6" s="9">
        <f>B6/$F6</f>
        <v>2.9411764705882353E-2</v>
      </c>
      <c r="H6" s="9">
        <f>C6/$F6</f>
        <v>0.29411764705882354</v>
      </c>
      <c r="I6" s="9">
        <f>D6/$F6</f>
        <v>5.8823529411764705E-2</v>
      </c>
      <c r="J6" s="9">
        <f>E6/$F6</f>
        <v>0.61764705882352944</v>
      </c>
    </row>
    <row r="7" spans="1:10" x14ac:dyDescent="0.2">
      <c r="A7" s="5" t="s">
        <v>2064</v>
      </c>
      <c r="E7">
        <v>4</v>
      </c>
      <c r="F7">
        <v>4</v>
      </c>
      <c r="G7" s="9">
        <f t="shared" ref="G7:G30" si="0">B7/F7</f>
        <v>0</v>
      </c>
      <c r="H7" s="9">
        <f t="shared" ref="H7:H30" si="1">C7/$F7</f>
        <v>0</v>
      </c>
      <c r="I7" s="9">
        <f t="shared" ref="I7:I30" si="2">D7/$F7</f>
        <v>0</v>
      </c>
      <c r="J7" s="9">
        <f t="shared" ref="J7:J30" si="3">E7/$F7</f>
        <v>1</v>
      </c>
    </row>
    <row r="8" spans="1:10" x14ac:dyDescent="0.2">
      <c r="A8" s="5" t="s">
        <v>2045</v>
      </c>
      <c r="B8">
        <v>4</v>
      </c>
      <c r="C8">
        <v>21</v>
      </c>
      <c r="D8">
        <v>1</v>
      </c>
      <c r="E8">
        <v>34</v>
      </c>
      <c r="F8">
        <v>60</v>
      </c>
      <c r="G8" s="9">
        <f t="shared" si="0"/>
        <v>6.6666666666666666E-2</v>
      </c>
      <c r="H8" s="9">
        <f t="shared" si="1"/>
        <v>0.35</v>
      </c>
      <c r="I8" s="9">
        <f t="shared" si="2"/>
        <v>1.6666666666666666E-2</v>
      </c>
      <c r="J8" s="9">
        <f t="shared" si="3"/>
        <v>0.56666666666666665</v>
      </c>
    </row>
    <row r="9" spans="1:10" x14ac:dyDescent="0.2">
      <c r="A9" s="5" t="s">
        <v>2051</v>
      </c>
      <c r="B9">
        <v>2</v>
      </c>
      <c r="C9">
        <v>12</v>
      </c>
      <c r="D9">
        <v>1</v>
      </c>
      <c r="E9">
        <v>22</v>
      </c>
      <c r="F9">
        <v>37</v>
      </c>
      <c r="G9" s="9">
        <f t="shared" si="0"/>
        <v>5.4054054054054057E-2</v>
      </c>
      <c r="H9" s="9">
        <f t="shared" si="1"/>
        <v>0.32432432432432434</v>
      </c>
      <c r="I9" s="9">
        <f t="shared" si="2"/>
        <v>2.7027027027027029E-2</v>
      </c>
      <c r="J9" s="9">
        <f t="shared" si="3"/>
        <v>0.59459459459459463</v>
      </c>
    </row>
    <row r="10" spans="1:10" x14ac:dyDescent="0.2">
      <c r="A10" s="5" t="s">
        <v>2055</v>
      </c>
      <c r="C10">
        <v>8</v>
      </c>
      <c r="E10">
        <v>10</v>
      </c>
      <c r="F10">
        <v>18</v>
      </c>
      <c r="G10" s="9">
        <f t="shared" si="0"/>
        <v>0</v>
      </c>
      <c r="H10" s="9">
        <f t="shared" si="1"/>
        <v>0.44444444444444442</v>
      </c>
      <c r="I10" s="9">
        <f t="shared" si="2"/>
        <v>0</v>
      </c>
      <c r="J10" s="9">
        <f t="shared" si="3"/>
        <v>0.55555555555555558</v>
      </c>
    </row>
    <row r="11" spans="1:10" x14ac:dyDescent="0.2">
      <c r="A11" s="5" t="s">
        <v>2057</v>
      </c>
      <c r="B11">
        <v>1</v>
      </c>
      <c r="C11">
        <v>7</v>
      </c>
      <c r="E11">
        <v>9</v>
      </c>
      <c r="F11">
        <v>17</v>
      </c>
      <c r="G11" s="9">
        <f t="shared" si="0"/>
        <v>5.8823529411764705E-2</v>
      </c>
      <c r="H11" s="9">
        <f t="shared" si="1"/>
        <v>0.41176470588235292</v>
      </c>
      <c r="I11" s="9">
        <f t="shared" si="2"/>
        <v>0</v>
      </c>
      <c r="J11" s="9">
        <f t="shared" si="3"/>
        <v>0.52941176470588236</v>
      </c>
    </row>
    <row r="12" spans="1:10" x14ac:dyDescent="0.2">
      <c r="A12" s="5" t="s">
        <v>2047</v>
      </c>
      <c r="B12">
        <v>4</v>
      </c>
      <c r="C12">
        <v>20</v>
      </c>
      <c r="E12">
        <v>22</v>
      </c>
      <c r="F12">
        <v>46</v>
      </c>
      <c r="G12" s="9">
        <f t="shared" si="0"/>
        <v>8.6956521739130432E-2</v>
      </c>
      <c r="H12" s="9">
        <f t="shared" si="1"/>
        <v>0.43478260869565216</v>
      </c>
      <c r="I12" s="9">
        <f t="shared" si="2"/>
        <v>0</v>
      </c>
      <c r="J12" s="9">
        <f t="shared" si="3"/>
        <v>0.47826086956521741</v>
      </c>
    </row>
    <row r="13" spans="1:10" x14ac:dyDescent="0.2">
      <c r="A13" s="5" t="s">
        <v>2049</v>
      </c>
      <c r="B13">
        <v>3</v>
      </c>
      <c r="C13">
        <v>19</v>
      </c>
      <c r="E13">
        <v>23</v>
      </c>
      <c r="F13">
        <v>45</v>
      </c>
      <c r="G13" s="9">
        <f t="shared" si="0"/>
        <v>6.6666666666666666E-2</v>
      </c>
      <c r="H13" s="9">
        <f t="shared" si="1"/>
        <v>0.42222222222222222</v>
      </c>
      <c r="I13" s="9">
        <f t="shared" si="2"/>
        <v>0</v>
      </c>
      <c r="J13" s="9">
        <f t="shared" si="3"/>
        <v>0.51111111111111107</v>
      </c>
    </row>
    <row r="14" spans="1:10" x14ac:dyDescent="0.2">
      <c r="A14" s="5" t="s">
        <v>2058</v>
      </c>
      <c r="B14">
        <v>1</v>
      </c>
      <c r="C14">
        <v>6</v>
      </c>
      <c r="E14">
        <v>10</v>
      </c>
      <c r="F14">
        <v>17</v>
      </c>
      <c r="G14" s="9">
        <f t="shared" si="0"/>
        <v>5.8823529411764705E-2</v>
      </c>
      <c r="H14" s="9">
        <f t="shared" si="1"/>
        <v>0.35294117647058826</v>
      </c>
      <c r="I14" s="9">
        <f t="shared" si="2"/>
        <v>0</v>
      </c>
      <c r="J14" s="9">
        <f t="shared" si="3"/>
        <v>0.58823529411764708</v>
      </c>
    </row>
    <row r="15" spans="1:10" x14ac:dyDescent="0.2">
      <c r="A15" s="5" t="s">
        <v>2063</v>
      </c>
      <c r="C15">
        <v>3</v>
      </c>
      <c r="E15">
        <v>4</v>
      </c>
      <c r="F15">
        <v>7</v>
      </c>
      <c r="G15" s="9">
        <f t="shared" si="0"/>
        <v>0</v>
      </c>
      <c r="H15" s="9">
        <f t="shared" si="1"/>
        <v>0.42857142857142855</v>
      </c>
      <c r="I15" s="9">
        <f t="shared" si="2"/>
        <v>0</v>
      </c>
      <c r="J15" s="9">
        <f t="shared" si="3"/>
        <v>0.5714285714285714</v>
      </c>
    </row>
    <row r="16" spans="1:10" x14ac:dyDescent="0.2">
      <c r="A16" s="5" t="s">
        <v>2061</v>
      </c>
      <c r="C16">
        <v>8</v>
      </c>
      <c r="D16">
        <v>1</v>
      </c>
      <c r="E16">
        <v>4</v>
      </c>
      <c r="F16">
        <v>13</v>
      </c>
      <c r="G16" s="9">
        <f t="shared" si="0"/>
        <v>0</v>
      </c>
      <c r="H16" s="9">
        <f t="shared" si="1"/>
        <v>0.61538461538461542</v>
      </c>
      <c r="I16" s="9">
        <f t="shared" si="2"/>
        <v>7.6923076923076927E-2</v>
      </c>
      <c r="J16" s="9">
        <f t="shared" si="3"/>
        <v>0.30769230769230771</v>
      </c>
    </row>
    <row r="17" spans="1:10" x14ac:dyDescent="0.2">
      <c r="A17" s="5" t="s">
        <v>2054</v>
      </c>
      <c r="B17">
        <v>1</v>
      </c>
      <c r="C17">
        <v>6</v>
      </c>
      <c r="D17">
        <v>1</v>
      </c>
      <c r="E17">
        <v>13</v>
      </c>
      <c r="F17">
        <v>21</v>
      </c>
      <c r="G17" s="9">
        <f t="shared" si="0"/>
        <v>4.7619047619047616E-2</v>
      </c>
      <c r="H17" s="9">
        <f t="shared" si="1"/>
        <v>0.2857142857142857</v>
      </c>
      <c r="I17" s="9">
        <f t="shared" si="2"/>
        <v>4.7619047619047616E-2</v>
      </c>
      <c r="J17" s="9">
        <f t="shared" si="3"/>
        <v>0.61904761904761907</v>
      </c>
    </row>
    <row r="18" spans="1:10" x14ac:dyDescent="0.2">
      <c r="A18" s="5" t="s">
        <v>2050</v>
      </c>
      <c r="B18">
        <v>4</v>
      </c>
      <c r="C18">
        <v>11</v>
      </c>
      <c r="D18">
        <v>1</v>
      </c>
      <c r="E18">
        <v>26</v>
      </c>
      <c r="F18">
        <v>42</v>
      </c>
      <c r="G18" s="9">
        <f t="shared" si="0"/>
        <v>9.5238095238095233E-2</v>
      </c>
      <c r="H18" s="9">
        <f t="shared" si="1"/>
        <v>0.26190476190476192</v>
      </c>
      <c r="I18" s="9">
        <f t="shared" si="2"/>
        <v>2.3809523809523808E-2</v>
      </c>
      <c r="J18" s="9">
        <f t="shared" si="3"/>
        <v>0.61904761904761907</v>
      </c>
    </row>
    <row r="19" spans="1:10" x14ac:dyDescent="0.2">
      <c r="A19" s="5" t="s">
        <v>2043</v>
      </c>
      <c r="B19">
        <v>23</v>
      </c>
      <c r="C19">
        <v>132</v>
      </c>
      <c r="D19">
        <v>2</v>
      </c>
      <c r="E19">
        <v>187</v>
      </c>
      <c r="F19">
        <v>344</v>
      </c>
      <c r="G19" s="9">
        <f t="shared" si="0"/>
        <v>6.6860465116279064E-2</v>
      </c>
      <c r="H19" s="9">
        <f t="shared" si="1"/>
        <v>0.38372093023255816</v>
      </c>
      <c r="I19" s="9">
        <f t="shared" si="2"/>
        <v>5.8139534883720929E-3</v>
      </c>
      <c r="J19" s="9">
        <f t="shared" si="3"/>
        <v>0.54360465116279066</v>
      </c>
    </row>
    <row r="20" spans="1:10" x14ac:dyDescent="0.2">
      <c r="A20" s="5" t="s">
        <v>2062</v>
      </c>
      <c r="C20">
        <v>4</v>
      </c>
      <c r="E20">
        <v>4</v>
      </c>
      <c r="F20">
        <v>8</v>
      </c>
      <c r="G20" s="9">
        <f t="shared" si="0"/>
        <v>0</v>
      </c>
      <c r="H20" s="9">
        <f t="shared" si="1"/>
        <v>0.5</v>
      </c>
      <c r="I20" s="9">
        <f t="shared" si="2"/>
        <v>0</v>
      </c>
      <c r="J20" s="9">
        <f t="shared" si="3"/>
        <v>0.5</v>
      </c>
    </row>
    <row r="21" spans="1:10" x14ac:dyDescent="0.2">
      <c r="A21" s="5" t="s">
        <v>2044</v>
      </c>
      <c r="B21">
        <v>6</v>
      </c>
      <c r="C21">
        <v>30</v>
      </c>
      <c r="E21">
        <v>49</v>
      </c>
      <c r="F21">
        <v>85</v>
      </c>
      <c r="G21" s="9">
        <f t="shared" si="0"/>
        <v>7.0588235294117646E-2</v>
      </c>
      <c r="H21" s="9">
        <f t="shared" si="1"/>
        <v>0.35294117647058826</v>
      </c>
      <c r="I21" s="9">
        <f t="shared" si="2"/>
        <v>0</v>
      </c>
      <c r="J21" s="9">
        <f t="shared" si="3"/>
        <v>0.57647058823529407</v>
      </c>
    </row>
    <row r="22" spans="1:10" x14ac:dyDescent="0.2">
      <c r="A22" s="5" t="s">
        <v>2060</v>
      </c>
      <c r="C22">
        <v>9</v>
      </c>
      <c r="E22">
        <v>5</v>
      </c>
      <c r="F22">
        <v>14</v>
      </c>
      <c r="G22" s="9">
        <f t="shared" si="0"/>
        <v>0</v>
      </c>
      <c r="H22" s="9">
        <f t="shared" si="1"/>
        <v>0.6428571428571429</v>
      </c>
      <c r="I22" s="9">
        <f t="shared" si="2"/>
        <v>0</v>
      </c>
      <c r="J22" s="9">
        <f t="shared" si="3"/>
        <v>0.35714285714285715</v>
      </c>
    </row>
    <row r="23" spans="1:10" x14ac:dyDescent="0.2">
      <c r="A23" s="5" t="s">
        <v>2059</v>
      </c>
      <c r="B23">
        <v>1</v>
      </c>
      <c r="C23">
        <v>5</v>
      </c>
      <c r="D23">
        <v>1</v>
      </c>
      <c r="E23">
        <v>9</v>
      </c>
      <c r="F23">
        <v>16</v>
      </c>
      <c r="G23" s="9">
        <f t="shared" si="0"/>
        <v>6.25E-2</v>
      </c>
      <c r="H23" s="9">
        <f t="shared" si="1"/>
        <v>0.3125</v>
      </c>
      <c r="I23" s="9">
        <f t="shared" si="2"/>
        <v>6.25E-2</v>
      </c>
      <c r="J23" s="9">
        <f t="shared" si="3"/>
        <v>0.5625</v>
      </c>
    </row>
    <row r="24" spans="1:10" x14ac:dyDescent="0.2">
      <c r="A24" s="5" t="s">
        <v>2056</v>
      </c>
      <c r="B24">
        <v>3</v>
      </c>
      <c r="C24">
        <v>3</v>
      </c>
      <c r="E24">
        <v>11</v>
      </c>
      <c r="F24">
        <v>17</v>
      </c>
      <c r="G24" s="9">
        <f t="shared" si="0"/>
        <v>0.17647058823529413</v>
      </c>
      <c r="H24" s="9">
        <f t="shared" si="1"/>
        <v>0.17647058823529413</v>
      </c>
      <c r="I24" s="9">
        <f t="shared" si="2"/>
        <v>0</v>
      </c>
      <c r="J24" s="9">
        <f t="shared" si="3"/>
        <v>0.6470588235294118</v>
      </c>
    </row>
    <row r="25" spans="1:10" x14ac:dyDescent="0.2">
      <c r="A25" s="5" t="s">
        <v>2053</v>
      </c>
      <c r="C25">
        <v>7</v>
      </c>
      <c r="E25">
        <v>14</v>
      </c>
      <c r="F25">
        <v>21</v>
      </c>
      <c r="G25" s="9">
        <f t="shared" si="0"/>
        <v>0</v>
      </c>
      <c r="H25" s="9">
        <f t="shared" si="1"/>
        <v>0.33333333333333331</v>
      </c>
      <c r="I25" s="9">
        <f t="shared" si="2"/>
        <v>0</v>
      </c>
      <c r="J25" s="9">
        <f t="shared" si="3"/>
        <v>0.66666666666666663</v>
      </c>
    </row>
    <row r="26" spans="1:10" x14ac:dyDescent="0.2">
      <c r="A26" s="5" t="s">
        <v>2052</v>
      </c>
      <c r="B26">
        <v>1</v>
      </c>
      <c r="C26">
        <v>15</v>
      </c>
      <c r="D26">
        <v>2</v>
      </c>
      <c r="E26">
        <v>17</v>
      </c>
      <c r="F26">
        <v>35</v>
      </c>
      <c r="G26" s="9">
        <f t="shared" si="0"/>
        <v>2.8571428571428571E-2</v>
      </c>
      <c r="H26" s="9">
        <f t="shared" si="1"/>
        <v>0.42857142857142855</v>
      </c>
      <c r="I26" s="9">
        <f t="shared" si="2"/>
        <v>5.7142857142857141E-2</v>
      </c>
      <c r="J26" s="9">
        <f t="shared" si="3"/>
        <v>0.48571428571428571</v>
      </c>
    </row>
    <row r="27" spans="1:10" x14ac:dyDescent="0.2">
      <c r="A27" s="5" t="s">
        <v>2048</v>
      </c>
      <c r="C27">
        <v>16</v>
      </c>
      <c r="D27">
        <v>1</v>
      </c>
      <c r="E27">
        <v>28</v>
      </c>
      <c r="F27">
        <v>45</v>
      </c>
      <c r="G27" s="9">
        <f t="shared" si="0"/>
        <v>0</v>
      </c>
      <c r="H27" s="9">
        <f t="shared" si="1"/>
        <v>0.35555555555555557</v>
      </c>
      <c r="I27" s="9">
        <f t="shared" si="2"/>
        <v>2.2222222222222223E-2</v>
      </c>
      <c r="J27" s="9">
        <f t="shared" si="3"/>
        <v>0.62222222222222223</v>
      </c>
    </row>
    <row r="28" spans="1:10" x14ac:dyDescent="0.2">
      <c r="A28" s="5" t="s">
        <v>2046</v>
      </c>
      <c r="B28">
        <v>2</v>
      </c>
      <c r="C28">
        <v>12</v>
      </c>
      <c r="D28">
        <v>1</v>
      </c>
      <c r="E28">
        <v>36</v>
      </c>
      <c r="F28">
        <v>51</v>
      </c>
      <c r="G28" s="9">
        <f t="shared" si="0"/>
        <v>3.9215686274509803E-2</v>
      </c>
      <c r="H28" s="9">
        <f t="shared" si="1"/>
        <v>0.23529411764705882</v>
      </c>
      <c r="I28" s="9">
        <f t="shared" si="2"/>
        <v>1.9607843137254902E-2</v>
      </c>
      <c r="J28" s="9">
        <f t="shared" si="3"/>
        <v>0.70588235294117652</v>
      </c>
    </row>
    <row r="29" spans="1:10" x14ac:dyDescent="0.2">
      <c r="A29" s="5" t="s">
        <v>2065</v>
      </c>
      <c r="E29">
        <v>3</v>
      </c>
      <c r="F29">
        <v>3</v>
      </c>
      <c r="G29" s="9">
        <f t="shared" si="0"/>
        <v>0</v>
      </c>
      <c r="H29" s="9">
        <f t="shared" si="1"/>
        <v>0</v>
      </c>
      <c r="I29" s="9">
        <f t="shared" si="2"/>
        <v>0</v>
      </c>
      <c r="J29" s="9">
        <f t="shared" si="3"/>
        <v>1</v>
      </c>
    </row>
    <row r="30" spans="1:10" x14ac:dyDescent="0.2">
      <c r="A30" s="5" t="s">
        <v>2030</v>
      </c>
      <c r="B30">
        <v>57</v>
      </c>
      <c r="C30">
        <v>364</v>
      </c>
      <c r="D30">
        <v>14</v>
      </c>
      <c r="E30">
        <v>565</v>
      </c>
      <c r="F30">
        <v>1000</v>
      </c>
      <c r="G30" s="9">
        <f t="shared" si="0"/>
        <v>5.7000000000000002E-2</v>
      </c>
      <c r="H30" s="9">
        <f t="shared" si="1"/>
        <v>0.36399999999999999</v>
      </c>
      <c r="I30" s="9">
        <f t="shared" si="2"/>
        <v>1.4E-2</v>
      </c>
      <c r="J30" s="9">
        <f t="shared" si="3"/>
        <v>0.56499999999999995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7C52-0B5D-B242-B9AB-C9FDB1EAB40C}">
  <sheetPr codeName="Sheet5"/>
  <dimension ref="A2:I15"/>
  <sheetViews>
    <sheetView workbookViewId="0">
      <selection activeCell="B15" sqref="B1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9" x14ac:dyDescent="0.2">
      <c r="A2" s="4" t="s">
        <v>6</v>
      </c>
      <c r="B2" t="s">
        <v>2033</v>
      </c>
    </row>
    <row r="4" spans="1:9" x14ac:dyDescent="0.2">
      <c r="A4" s="4" t="s">
        <v>2031</v>
      </c>
      <c r="B4" s="4" t="s">
        <v>2032</v>
      </c>
    </row>
    <row r="5" spans="1:9" x14ac:dyDescent="0.2">
      <c r="A5" s="4" t="s">
        <v>2029</v>
      </c>
      <c r="B5" t="s">
        <v>74</v>
      </c>
      <c r="C5" t="s">
        <v>14</v>
      </c>
      <c r="D5" t="s">
        <v>47</v>
      </c>
      <c r="E5" t="s">
        <v>20</v>
      </c>
      <c r="F5" t="s">
        <v>2030</v>
      </c>
      <c r="G5" t="s">
        <v>2129</v>
      </c>
      <c r="H5" t="s">
        <v>2130</v>
      </c>
      <c r="I5" t="s">
        <v>74</v>
      </c>
    </row>
    <row r="6" spans="1:9" x14ac:dyDescent="0.2">
      <c r="A6" s="5" t="s">
        <v>2066</v>
      </c>
      <c r="B6">
        <v>11</v>
      </c>
      <c r="C6">
        <v>60</v>
      </c>
      <c r="D6">
        <v>5</v>
      </c>
      <c r="E6">
        <v>102</v>
      </c>
      <c r="F6">
        <v>178</v>
      </c>
      <c r="G6" s="9">
        <f>E6/F6</f>
        <v>0.5730337078651685</v>
      </c>
      <c r="H6" s="9">
        <f>C6/F6</f>
        <v>0.33707865168539325</v>
      </c>
      <c r="I6" s="9">
        <f>B6/F6</f>
        <v>6.1797752808988762E-2</v>
      </c>
    </row>
    <row r="7" spans="1:9" x14ac:dyDescent="0.2">
      <c r="A7" s="5" t="s">
        <v>2034</v>
      </c>
      <c r="B7">
        <v>4</v>
      </c>
      <c r="C7">
        <v>20</v>
      </c>
      <c r="E7">
        <v>22</v>
      </c>
      <c r="F7">
        <v>46</v>
      </c>
      <c r="G7" s="9">
        <f t="shared" ref="G7:G15" si="0">E7/F7</f>
        <v>0.47826086956521741</v>
      </c>
      <c r="H7" s="9">
        <f t="shared" ref="H7:H15" si="1">C7/F7</f>
        <v>0.43478260869565216</v>
      </c>
      <c r="I7" s="9">
        <f t="shared" ref="I7:I15" si="2">B7/F7</f>
        <v>8.6956521739130432E-2</v>
      </c>
    </row>
    <row r="8" spans="1:9" x14ac:dyDescent="0.2">
      <c r="A8" s="5" t="s">
        <v>2067</v>
      </c>
      <c r="B8">
        <v>1</v>
      </c>
      <c r="C8">
        <v>23</v>
      </c>
      <c r="D8">
        <v>3</v>
      </c>
      <c r="E8">
        <v>21</v>
      </c>
      <c r="F8">
        <v>48</v>
      </c>
      <c r="G8" s="9">
        <f t="shared" si="0"/>
        <v>0.4375</v>
      </c>
      <c r="H8" s="9">
        <f t="shared" si="1"/>
        <v>0.47916666666666669</v>
      </c>
      <c r="I8" s="9">
        <f t="shared" si="2"/>
        <v>2.0833333333333332E-2</v>
      </c>
    </row>
    <row r="9" spans="1:9" x14ac:dyDescent="0.2">
      <c r="A9" s="5" t="s">
        <v>2035</v>
      </c>
      <c r="E9">
        <v>4</v>
      </c>
      <c r="F9">
        <v>4</v>
      </c>
      <c r="G9" s="9">
        <f t="shared" si="0"/>
        <v>1</v>
      </c>
      <c r="H9" s="9">
        <f t="shared" si="1"/>
        <v>0</v>
      </c>
      <c r="I9" s="9">
        <f t="shared" si="2"/>
        <v>0</v>
      </c>
    </row>
    <row r="10" spans="1:9" x14ac:dyDescent="0.2">
      <c r="A10" s="5" t="s">
        <v>2068</v>
      </c>
      <c r="B10">
        <v>10</v>
      </c>
      <c r="C10">
        <v>66</v>
      </c>
      <c r="E10">
        <v>99</v>
      </c>
      <c r="F10">
        <v>175</v>
      </c>
      <c r="G10" s="9">
        <f t="shared" si="0"/>
        <v>0.56571428571428573</v>
      </c>
      <c r="H10" s="9">
        <f t="shared" si="1"/>
        <v>0.37714285714285717</v>
      </c>
      <c r="I10" s="9">
        <f t="shared" si="2"/>
        <v>5.7142857142857141E-2</v>
      </c>
    </row>
    <row r="11" spans="1:9" x14ac:dyDescent="0.2">
      <c r="A11" s="5" t="s">
        <v>2036</v>
      </c>
      <c r="B11">
        <v>4</v>
      </c>
      <c r="C11">
        <v>11</v>
      </c>
      <c r="D11">
        <v>1</v>
      </c>
      <c r="E11">
        <v>26</v>
      </c>
      <c r="F11">
        <v>42</v>
      </c>
      <c r="G11" s="9">
        <f t="shared" si="0"/>
        <v>0.61904761904761907</v>
      </c>
      <c r="H11" s="9">
        <f t="shared" si="1"/>
        <v>0.26190476190476192</v>
      </c>
      <c r="I11" s="9">
        <f t="shared" si="2"/>
        <v>9.5238095238095233E-2</v>
      </c>
    </row>
    <row r="12" spans="1:9" x14ac:dyDescent="0.2">
      <c r="A12" s="5" t="s">
        <v>2069</v>
      </c>
      <c r="B12">
        <v>2</v>
      </c>
      <c r="C12">
        <v>24</v>
      </c>
      <c r="D12">
        <v>1</v>
      </c>
      <c r="E12">
        <v>40</v>
      </c>
      <c r="F12">
        <v>67</v>
      </c>
      <c r="G12" s="9">
        <f t="shared" si="0"/>
        <v>0.59701492537313428</v>
      </c>
      <c r="H12" s="9">
        <f t="shared" si="1"/>
        <v>0.35820895522388058</v>
      </c>
      <c r="I12" s="9">
        <f t="shared" si="2"/>
        <v>2.9850746268656716E-2</v>
      </c>
    </row>
    <row r="13" spans="1:9" x14ac:dyDescent="0.2">
      <c r="A13" s="5" t="s">
        <v>2070</v>
      </c>
      <c r="B13">
        <v>2</v>
      </c>
      <c r="C13">
        <v>28</v>
      </c>
      <c r="D13">
        <v>2</v>
      </c>
      <c r="E13">
        <v>64</v>
      </c>
      <c r="F13">
        <v>96</v>
      </c>
      <c r="G13" s="9">
        <f t="shared" si="0"/>
        <v>0.66666666666666663</v>
      </c>
      <c r="H13" s="9">
        <f t="shared" si="1"/>
        <v>0.29166666666666669</v>
      </c>
      <c r="I13" s="9">
        <f t="shared" si="2"/>
        <v>2.0833333333333332E-2</v>
      </c>
    </row>
    <row r="14" spans="1:9" x14ac:dyDescent="0.2">
      <c r="A14" s="5" t="s">
        <v>2037</v>
      </c>
      <c r="B14">
        <v>23</v>
      </c>
      <c r="C14">
        <v>132</v>
      </c>
      <c r="D14">
        <v>2</v>
      </c>
      <c r="E14">
        <v>187</v>
      </c>
      <c r="F14">
        <v>344</v>
      </c>
      <c r="G14" s="9">
        <f t="shared" si="0"/>
        <v>0.54360465116279066</v>
      </c>
      <c r="H14" s="9">
        <f t="shared" si="1"/>
        <v>0.38372093023255816</v>
      </c>
      <c r="I14" s="9">
        <f t="shared" si="2"/>
        <v>6.6860465116279064E-2</v>
      </c>
    </row>
    <row r="15" spans="1:9" x14ac:dyDescent="0.2">
      <c r="A15" s="5" t="s">
        <v>2030</v>
      </c>
      <c r="B15">
        <v>57</v>
      </c>
      <c r="C15">
        <v>364</v>
      </c>
      <c r="D15">
        <v>14</v>
      </c>
      <c r="E15">
        <v>565</v>
      </c>
      <c r="F15">
        <v>1000</v>
      </c>
      <c r="G15" s="9">
        <f t="shared" si="0"/>
        <v>0.56499999999999995</v>
      </c>
      <c r="H15" s="9">
        <f t="shared" si="1"/>
        <v>0.36399999999999999</v>
      </c>
      <c r="I15" s="9">
        <f t="shared" si="2"/>
        <v>5.7000000000000002E-2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A1BF-958B-B846-BAE4-3C3A46842B8B}">
  <sheetPr codeName="Sheet6"/>
  <dimension ref="A1:E18"/>
  <sheetViews>
    <sheetView workbookViewId="0">
      <selection activeCell="G24" sqref="G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4" t="s">
        <v>2041</v>
      </c>
      <c r="B1" t="s">
        <v>2033</v>
      </c>
    </row>
    <row r="2" spans="1:5" x14ac:dyDescent="0.2">
      <c r="A2" s="4" t="s">
        <v>2085</v>
      </c>
      <c r="B2" t="s">
        <v>2033</v>
      </c>
    </row>
    <row r="4" spans="1:5" x14ac:dyDescent="0.2">
      <c r="A4" s="4" t="s">
        <v>2031</v>
      </c>
      <c r="B4" s="4" t="s">
        <v>2032</v>
      </c>
    </row>
    <row r="5" spans="1:5" x14ac:dyDescent="0.2">
      <c r="A5" s="4" t="s">
        <v>2029</v>
      </c>
      <c r="B5" s="6" t="s">
        <v>74</v>
      </c>
      <c r="C5" t="s">
        <v>14</v>
      </c>
      <c r="D5" t="s">
        <v>20</v>
      </c>
      <c r="E5" t="s">
        <v>2030</v>
      </c>
    </row>
    <row r="6" spans="1:5" x14ac:dyDescent="0.2">
      <c r="A6" s="11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1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1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1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1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1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1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1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1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1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1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1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1" t="s">
        <v>2030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8EE1-427B-504B-90F6-3658DF88C228}">
  <sheetPr codeName="Sheet4"/>
  <dimension ref="B1:N32"/>
  <sheetViews>
    <sheetView topLeftCell="A15" workbookViewId="0">
      <selection activeCell="J31" sqref="J31"/>
    </sheetView>
  </sheetViews>
  <sheetFormatPr baseColWidth="10" defaultRowHeight="16" outlineLevelRow="1" x14ac:dyDescent="0.2"/>
  <cols>
    <col min="2" max="2" width="37" style="12" bestFit="1" customWidth="1"/>
    <col min="3" max="6" width="15.83203125" style="12" customWidth="1"/>
    <col min="7" max="7" width="19.5" style="12" bestFit="1" customWidth="1"/>
    <col min="8" max="8" width="15.83203125" style="12" customWidth="1"/>
    <col min="9" max="9" width="18.33203125" style="12" bestFit="1" customWidth="1"/>
    <col min="10" max="11" width="18.33203125" style="12" customWidth="1"/>
    <col min="12" max="14" width="15.83203125" style="12" customWidth="1"/>
    <col min="15" max="15" width="15.83203125" customWidth="1"/>
  </cols>
  <sheetData>
    <row r="1" spans="2:9" hidden="1" outlineLevel="1" x14ac:dyDescent="0.2">
      <c r="C1" s="12" t="s">
        <v>2106</v>
      </c>
      <c r="D1" s="12" t="s">
        <v>2107</v>
      </c>
      <c r="E1" s="12" t="s">
        <v>2108</v>
      </c>
    </row>
    <row r="2" spans="2:9" hidden="1" outlineLevel="1" x14ac:dyDescent="0.2">
      <c r="B2" s="12" t="s">
        <v>2098</v>
      </c>
      <c r="C2" s="12" t="s">
        <v>2099</v>
      </c>
      <c r="D2" s="12" t="s">
        <v>2100</v>
      </c>
      <c r="E2" s="12" t="s">
        <v>2101</v>
      </c>
    </row>
    <row r="3" spans="2:9" hidden="1" outlineLevel="1" x14ac:dyDescent="0.2">
      <c r="B3" s="13" t="s">
        <v>2086</v>
      </c>
      <c r="C3" s="14">
        <f>COUNTIFS(Crowdfunding!$D:$D,"&lt;1000",Crowdfunding!$G:$G,C$1)</f>
        <v>30</v>
      </c>
      <c r="D3" s="14">
        <f>COUNTIFS(Crowdfunding!$D:$D,"&lt;1000",Crowdfunding!$G:$G,D$1)</f>
        <v>20</v>
      </c>
      <c r="E3" s="14">
        <f>COUNTIFS(Crowdfunding!$D:$D,"&lt;1000",Crowdfunding!$G:$G,E$1)</f>
        <v>1</v>
      </c>
      <c r="G3" s="18"/>
      <c r="H3" s="18"/>
      <c r="I3" s="18"/>
    </row>
    <row r="4" spans="2:9" hidden="1" outlineLevel="1" x14ac:dyDescent="0.2">
      <c r="B4" s="14" t="s">
        <v>2109</v>
      </c>
      <c r="C4" s="14">
        <f>COUNTIFS(Crowdfunding!$D:$D,"&lt;=4999",Crowdfunding!$G:$G,C$1)</f>
        <v>221</v>
      </c>
      <c r="D4" s="14">
        <f>COUNTIFS(Crowdfunding!$D:$D,"&lt;=4999",Crowdfunding!$G:$G,D$1)</f>
        <v>58</v>
      </c>
      <c r="E4" s="14">
        <f>COUNTIFS(Crowdfunding!$D:$D,"&lt;=4999",Crowdfunding!$G:$G,E$1)</f>
        <v>3</v>
      </c>
      <c r="G4" s="18"/>
      <c r="H4" s="18"/>
      <c r="I4" s="18"/>
    </row>
    <row r="5" spans="2:9" hidden="1" outlineLevel="1" x14ac:dyDescent="0.2">
      <c r="B5" s="14" t="s">
        <v>2110</v>
      </c>
      <c r="C5" s="14">
        <f>COUNTIFS(Crowdfunding!$D:$D,"&lt;=9999",Crowdfunding!$G:$G,C$1)</f>
        <v>385</v>
      </c>
      <c r="D5" s="14">
        <f>COUNTIFS(Crowdfunding!$D:$D,"&lt;=9999",Crowdfunding!$G:$G,D$1)</f>
        <v>184</v>
      </c>
      <c r="E5" s="14">
        <f>COUNTIFS(Crowdfunding!$D:$D,"&lt;=9999",Crowdfunding!$G:$G,E$1)</f>
        <v>28</v>
      </c>
      <c r="G5" s="18"/>
      <c r="H5" s="18"/>
      <c r="I5" s="18"/>
    </row>
    <row r="6" spans="2:9" hidden="1" outlineLevel="1" x14ac:dyDescent="0.2">
      <c r="B6" s="14" t="s">
        <v>2111</v>
      </c>
      <c r="C6" s="14">
        <f>COUNTIFS(Crowdfunding!$D:$D,"&lt;=14999",Crowdfunding!$G:$G,C$1)</f>
        <v>389</v>
      </c>
      <c r="D6" s="14">
        <f>COUNTIFS(Crowdfunding!$D:$D,"&lt;=14999",Crowdfunding!$G:$G,D$1)</f>
        <v>189</v>
      </c>
      <c r="E6" s="14">
        <f>COUNTIFS(Crowdfunding!$D:$D,"&lt;=14999",Crowdfunding!$G:$G,E$1)</f>
        <v>28</v>
      </c>
      <c r="G6" s="18"/>
      <c r="H6" s="18"/>
      <c r="I6" s="18"/>
    </row>
    <row r="7" spans="2:9" hidden="1" outlineLevel="1" x14ac:dyDescent="0.2">
      <c r="B7" s="14" t="s">
        <v>2112</v>
      </c>
      <c r="C7" s="14">
        <f>COUNTIFS(Crowdfunding!$D:$D,"&lt;=19999",Crowdfunding!$G:$G,C$1)</f>
        <v>399</v>
      </c>
      <c r="D7" s="14">
        <f>COUNTIFS(Crowdfunding!$D:$D,"&lt;=19999",Crowdfunding!$G:$G,D$1)</f>
        <v>189</v>
      </c>
      <c r="E7" s="14">
        <f>COUNTIFS(Crowdfunding!$D:$D,"&lt;=19999",Crowdfunding!$G:$G,E$1)</f>
        <v>28</v>
      </c>
      <c r="G7" s="18"/>
      <c r="H7" s="18"/>
      <c r="I7" s="18"/>
    </row>
    <row r="8" spans="2:9" hidden="1" outlineLevel="1" x14ac:dyDescent="0.2">
      <c r="B8" s="14" t="s">
        <v>2113</v>
      </c>
      <c r="C8" s="14">
        <f>COUNTIFS(Crowdfunding!$D:$D,"&lt;=24999",Crowdfunding!$G:$G,C$1)</f>
        <v>406</v>
      </c>
      <c r="D8" s="14">
        <f>COUNTIFS(Crowdfunding!$D:$D,"&lt;=24999",Crowdfunding!$G:$G,D$1)</f>
        <v>189</v>
      </c>
      <c r="E8" s="14">
        <f>COUNTIFS(Crowdfunding!$D:$D,"&lt;=24999",Crowdfunding!$G:$G,E$1)</f>
        <v>28</v>
      </c>
      <c r="G8" s="18"/>
      <c r="H8" s="18"/>
      <c r="I8" s="18"/>
    </row>
    <row r="9" spans="2:9" hidden="1" outlineLevel="1" x14ac:dyDescent="0.2">
      <c r="B9" s="13" t="s">
        <v>2114</v>
      </c>
      <c r="C9" s="14">
        <f>COUNTIFS(Crowdfunding!$D:$D,"&lt;=29999",Crowdfunding!$G:$G,C$1)</f>
        <v>417</v>
      </c>
      <c r="D9" s="14">
        <f>COUNTIFS(Crowdfunding!$D:$D,"&lt;=29999",Crowdfunding!$G:$G,D$1)</f>
        <v>192</v>
      </c>
      <c r="E9" s="14">
        <f>COUNTIFS(Crowdfunding!$D:$D,"&lt;=29999",Crowdfunding!$G:$G,E$1)</f>
        <v>28</v>
      </c>
      <c r="G9" s="18"/>
      <c r="H9" s="18"/>
      <c r="I9" s="18"/>
    </row>
    <row r="10" spans="2:9" hidden="1" outlineLevel="1" x14ac:dyDescent="0.2">
      <c r="B10" s="13" t="s">
        <v>2115</v>
      </c>
      <c r="C10" s="14">
        <f>COUNTIFS(Crowdfunding!$D:$D,"&lt;=34999",Crowdfunding!$G:$G,C$1)</f>
        <v>424</v>
      </c>
      <c r="D10" s="14">
        <f>COUNTIFS(Crowdfunding!$D:$D,"&lt;=34999",Crowdfunding!$G:$G,D$1)</f>
        <v>192</v>
      </c>
      <c r="E10" s="14">
        <f>COUNTIFS(Crowdfunding!$D:$D,"&lt;=34999",Crowdfunding!$G:$G,E$1)</f>
        <v>28</v>
      </c>
      <c r="G10" s="18"/>
      <c r="H10" s="18"/>
      <c r="I10" s="18"/>
    </row>
    <row r="11" spans="2:9" hidden="1" outlineLevel="1" x14ac:dyDescent="0.2">
      <c r="B11" s="13" t="s">
        <v>2116</v>
      </c>
      <c r="C11" s="14">
        <f>COUNTIFS(Crowdfunding!$D:$D,"&lt;=39999",Crowdfunding!$G:$G,C$1)</f>
        <v>432</v>
      </c>
      <c r="D11" s="14">
        <f>COUNTIFS(Crowdfunding!$D:$D,"&lt;=39999",Crowdfunding!$G:$G,D$1)</f>
        <v>195</v>
      </c>
      <c r="E11" s="14">
        <f>COUNTIFS(Crowdfunding!$D:$D,"&lt;=39999",Crowdfunding!$G:$G,E$1)</f>
        <v>29</v>
      </c>
      <c r="G11" s="18"/>
      <c r="H11" s="18"/>
      <c r="I11" s="18"/>
    </row>
    <row r="12" spans="2:9" hidden="1" outlineLevel="1" x14ac:dyDescent="0.2">
      <c r="B12" s="13" t="s">
        <v>2117</v>
      </c>
      <c r="C12" s="14">
        <f>COUNTIFS(Crowdfunding!$D:$D,"&lt;=44999",Crowdfunding!$G:$G,C$1)</f>
        <v>443</v>
      </c>
      <c r="D12" s="14">
        <f>COUNTIFS(Crowdfunding!$D:$D,"&lt;=44999",Crowdfunding!$G:$G,D$1)</f>
        <v>198</v>
      </c>
      <c r="E12" s="14">
        <f>COUNTIFS(Crowdfunding!$D:$D,"&lt;=44999",Crowdfunding!$G:$G,E$1)</f>
        <v>29</v>
      </c>
      <c r="G12" s="18"/>
      <c r="H12" s="18"/>
      <c r="I12" s="18"/>
    </row>
    <row r="13" spans="2:9" hidden="1" outlineLevel="1" x14ac:dyDescent="0.2">
      <c r="B13" s="13" t="s">
        <v>2118</v>
      </c>
      <c r="C13" s="14">
        <f>COUNTIFS(Crowdfunding!$D:$D,"&lt;=49999",Crowdfunding!$G:$G,C$1)</f>
        <v>451</v>
      </c>
      <c r="D13" s="14">
        <f>COUNTIFS(Crowdfunding!$D:$D,"&lt;=49999",Crowdfunding!$G:$G,D$1)</f>
        <v>201</v>
      </c>
      <c r="E13" s="14">
        <f>COUNTIFS(Crowdfunding!$D:$D,"&lt;=49999",Crowdfunding!$G:$G,E$1)</f>
        <v>29</v>
      </c>
      <c r="G13" s="18"/>
      <c r="H13" s="18"/>
      <c r="I13" s="18"/>
    </row>
    <row r="14" spans="2:9" hidden="1" outlineLevel="1" x14ac:dyDescent="0.2">
      <c r="B14" s="13" t="s">
        <v>2096</v>
      </c>
      <c r="C14" s="14">
        <f>COUNTIFS(Crowdfunding!$D:$D,"&gt;=50000",Crowdfunding!$G:$G,C$1)</f>
        <v>114</v>
      </c>
      <c r="D14" s="14">
        <f>COUNTIFS(Crowdfunding!$D:$D,"&gt;=50000",Crowdfunding!$G:$G,D$1)</f>
        <v>163</v>
      </c>
      <c r="E14" s="14">
        <f>COUNTIFS(Crowdfunding!$D:$D,"&gt;=50000",Crowdfunding!$G:$G,E$1)</f>
        <v>28</v>
      </c>
      <c r="G14" s="18"/>
      <c r="H14" s="18"/>
      <c r="I14" s="18"/>
    </row>
    <row r="15" spans="2:9" collapsed="1" x14ac:dyDescent="0.2">
      <c r="B15" s="12" t="s">
        <v>2098</v>
      </c>
      <c r="C15" s="12" t="s">
        <v>2099</v>
      </c>
      <c r="D15" s="12" t="s">
        <v>2100</v>
      </c>
      <c r="E15" s="12" t="s">
        <v>2101</v>
      </c>
      <c r="F15" s="12" t="s">
        <v>2102</v>
      </c>
      <c r="G15" s="12" t="s">
        <v>2103</v>
      </c>
      <c r="H15" s="12" t="s">
        <v>2104</v>
      </c>
      <c r="I15" s="12" t="s">
        <v>2105</v>
      </c>
    </row>
    <row r="16" spans="2:9" x14ac:dyDescent="0.2">
      <c r="B16" s="13" t="s">
        <v>2086</v>
      </c>
      <c r="C16" s="17">
        <f t="shared" ref="C16:E16" si="0">C3</f>
        <v>30</v>
      </c>
      <c r="D16" s="17">
        <f t="shared" si="0"/>
        <v>20</v>
      </c>
      <c r="E16" s="17">
        <f t="shared" si="0"/>
        <v>1</v>
      </c>
      <c r="F16" s="12">
        <f>SUM(C16:E16)</f>
        <v>51</v>
      </c>
      <c r="G16" s="18">
        <f>C16/$F16</f>
        <v>0.58823529411764708</v>
      </c>
      <c r="H16" s="18">
        <f t="shared" ref="H16:H27" si="1">D16/$F16</f>
        <v>0.39215686274509803</v>
      </c>
      <c r="I16" s="18">
        <f t="shared" ref="I16:I27" si="2">E16/$F16</f>
        <v>1.9607843137254902E-2</v>
      </c>
    </row>
    <row r="17" spans="2:12" x14ac:dyDescent="0.2">
      <c r="B17" s="14" t="s">
        <v>2087</v>
      </c>
      <c r="C17" s="17">
        <f t="shared" ref="C17:E26" si="3">C4-C3</f>
        <v>191</v>
      </c>
      <c r="D17" s="17">
        <f t="shared" si="3"/>
        <v>38</v>
      </c>
      <c r="E17" s="17">
        <f t="shared" si="3"/>
        <v>2</v>
      </c>
      <c r="F17" s="12">
        <f t="shared" ref="F17:F27" si="4">SUM(C17:E17)</f>
        <v>231</v>
      </c>
      <c r="G17" s="18">
        <f t="shared" ref="G17:G27" si="5">C17/$F17</f>
        <v>0.82683982683982682</v>
      </c>
      <c r="H17" s="18">
        <f t="shared" si="1"/>
        <v>0.16450216450216451</v>
      </c>
      <c r="I17" s="18">
        <f t="shared" si="2"/>
        <v>8.658008658008658E-3</v>
      </c>
    </row>
    <row r="18" spans="2:12" x14ac:dyDescent="0.2">
      <c r="B18" s="14" t="s">
        <v>2088</v>
      </c>
      <c r="C18" s="17">
        <f t="shared" si="3"/>
        <v>164</v>
      </c>
      <c r="D18" s="17">
        <f t="shared" si="3"/>
        <v>126</v>
      </c>
      <c r="E18" s="17">
        <f t="shared" si="3"/>
        <v>25</v>
      </c>
      <c r="F18" s="12">
        <f t="shared" si="4"/>
        <v>315</v>
      </c>
      <c r="G18" s="18">
        <f t="shared" si="5"/>
        <v>0.52063492063492067</v>
      </c>
      <c r="H18" s="18">
        <f t="shared" si="1"/>
        <v>0.4</v>
      </c>
      <c r="I18" s="18">
        <f t="shared" si="2"/>
        <v>7.9365079365079361E-2</v>
      </c>
    </row>
    <row r="19" spans="2:12" x14ac:dyDescent="0.2">
      <c r="B19" s="14" t="s">
        <v>2089</v>
      </c>
      <c r="C19" s="17">
        <f t="shared" si="3"/>
        <v>4</v>
      </c>
      <c r="D19" s="17">
        <f t="shared" si="3"/>
        <v>5</v>
      </c>
      <c r="E19" s="17">
        <f t="shared" si="3"/>
        <v>0</v>
      </c>
      <c r="F19" s="12">
        <f t="shared" si="4"/>
        <v>9</v>
      </c>
      <c r="G19" s="18">
        <f t="shared" si="5"/>
        <v>0.44444444444444442</v>
      </c>
      <c r="H19" s="18">
        <f t="shared" si="1"/>
        <v>0.55555555555555558</v>
      </c>
      <c r="I19" s="18">
        <f t="shared" si="2"/>
        <v>0</v>
      </c>
    </row>
    <row r="20" spans="2:12" x14ac:dyDescent="0.2">
      <c r="B20" s="14" t="s">
        <v>2090</v>
      </c>
      <c r="C20" s="17">
        <f t="shared" si="3"/>
        <v>10</v>
      </c>
      <c r="D20" s="17">
        <f t="shared" si="3"/>
        <v>0</v>
      </c>
      <c r="E20" s="17">
        <f t="shared" si="3"/>
        <v>0</v>
      </c>
      <c r="F20" s="12">
        <f t="shared" si="4"/>
        <v>10</v>
      </c>
      <c r="G20" s="18">
        <f t="shared" si="5"/>
        <v>1</v>
      </c>
      <c r="H20" s="18">
        <f t="shared" si="1"/>
        <v>0</v>
      </c>
      <c r="I20" s="18">
        <f t="shared" si="2"/>
        <v>0</v>
      </c>
    </row>
    <row r="21" spans="2:12" x14ac:dyDescent="0.2">
      <c r="B21" s="14" t="s">
        <v>2097</v>
      </c>
      <c r="C21" s="17">
        <f t="shared" si="3"/>
        <v>7</v>
      </c>
      <c r="D21" s="17">
        <f t="shared" si="3"/>
        <v>0</v>
      </c>
      <c r="E21" s="17">
        <f t="shared" si="3"/>
        <v>0</v>
      </c>
      <c r="F21" s="12">
        <f t="shared" si="4"/>
        <v>7</v>
      </c>
      <c r="G21" s="18">
        <f t="shared" si="5"/>
        <v>1</v>
      </c>
      <c r="H21" s="18">
        <f t="shared" si="1"/>
        <v>0</v>
      </c>
      <c r="I21" s="18">
        <f t="shared" si="2"/>
        <v>0</v>
      </c>
    </row>
    <row r="22" spans="2:12" x14ac:dyDescent="0.2">
      <c r="B22" s="13" t="s">
        <v>2091</v>
      </c>
      <c r="C22" s="17">
        <f t="shared" si="3"/>
        <v>11</v>
      </c>
      <c r="D22" s="17">
        <f t="shared" si="3"/>
        <v>3</v>
      </c>
      <c r="E22" s="17">
        <f t="shared" si="3"/>
        <v>0</v>
      </c>
      <c r="F22" s="12">
        <f t="shared" si="4"/>
        <v>14</v>
      </c>
      <c r="G22" s="18">
        <f t="shared" si="5"/>
        <v>0.7857142857142857</v>
      </c>
      <c r="H22" s="18">
        <f t="shared" si="1"/>
        <v>0.21428571428571427</v>
      </c>
      <c r="I22" s="18">
        <f t="shared" si="2"/>
        <v>0</v>
      </c>
    </row>
    <row r="23" spans="2:12" x14ac:dyDescent="0.2">
      <c r="B23" s="13" t="s">
        <v>2092</v>
      </c>
      <c r="C23" s="17">
        <f t="shared" si="3"/>
        <v>7</v>
      </c>
      <c r="D23" s="17">
        <f t="shared" si="3"/>
        <v>0</v>
      </c>
      <c r="E23" s="17">
        <f t="shared" si="3"/>
        <v>0</v>
      </c>
      <c r="F23" s="12">
        <f t="shared" si="4"/>
        <v>7</v>
      </c>
      <c r="G23" s="18">
        <f t="shared" si="5"/>
        <v>1</v>
      </c>
      <c r="H23" s="18">
        <f t="shared" si="1"/>
        <v>0</v>
      </c>
      <c r="I23" s="18">
        <f t="shared" si="2"/>
        <v>0</v>
      </c>
    </row>
    <row r="24" spans="2:12" x14ac:dyDescent="0.2">
      <c r="B24" s="13" t="s">
        <v>2093</v>
      </c>
      <c r="C24" s="17">
        <f t="shared" si="3"/>
        <v>8</v>
      </c>
      <c r="D24" s="17">
        <f t="shared" si="3"/>
        <v>3</v>
      </c>
      <c r="E24" s="17">
        <f t="shared" si="3"/>
        <v>1</v>
      </c>
      <c r="F24" s="12">
        <f t="shared" si="4"/>
        <v>12</v>
      </c>
      <c r="G24" s="18">
        <f t="shared" si="5"/>
        <v>0.66666666666666663</v>
      </c>
      <c r="H24" s="18">
        <f t="shared" si="1"/>
        <v>0.25</v>
      </c>
      <c r="I24" s="18">
        <f t="shared" si="2"/>
        <v>8.3333333333333329E-2</v>
      </c>
    </row>
    <row r="25" spans="2:12" x14ac:dyDescent="0.2">
      <c r="B25" s="13" t="s">
        <v>2094</v>
      </c>
      <c r="C25" s="17">
        <f t="shared" si="3"/>
        <v>11</v>
      </c>
      <c r="D25" s="17">
        <f t="shared" si="3"/>
        <v>3</v>
      </c>
      <c r="E25" s="17">
        <f t="shared" si="3"/>
        <v>0</v>
      </c>
      <c r="F25" s="12">
        <f t="shared" si="4"/>
        <v>14</v>
      </c>
      <c r="G25" s="18">
        <f t="shared" si="5"/>
        <v>0.7857142857142857</v>
      </c>
      <c r="H25" s="18">
        <f t="shared" si="1"/>
        <v>0.21428571428571427</v>
      </c>
      <c r="I25" s="18">
        <f t="shared" si="2"/>
        <v>0</v>
      </c>
    </row>
    <row r="26" spans="2:12" x14ac:dyDescent="0.2">
      <c r="B26" s="13" t="s">
        <v>2095</v>
      </c>
      <c r="C26" s="17">
        <f t="shared" si="3"/>
        <v>8</v>
      </c>
      <c r="D26" s="17">
        <f t="shared" si="3"/>
        <v>3</v>
      </c>
      <c r="E26" s="17">
        <f t="shared" si="3"/>
        <v>0</v>
      </c>
      <c r="F26" s="12">
        <f t="shared" si="4"/>
        <v>11</v>
      </c>
      <c r="G26" s="18">
        <f t="shared" si="5"/>
        <v>0.72727272727272729</v>
      </c>
      <c r="H26" s="18">
        <f t="shared" si="1"/>
        <v>0.27272727272727271</v>
      </c>
      <c r="I26" s="18">
        <f t="shared" si="2"/>
        <v>0</v>
      </c>
    </row>
    <row r="27" spans="2:12" x14ac:dyDescent="0.2">
      <c r="B27" s="13" t="s">
        <v>2096</v>
      </c>
      <c r="C27" s="17">
        <f t="shared" ref="C27:E27" si="6">C14</f>
        <v>114</v>
      </c>
      <c r="D27" s="17">
        <f t="shared" si="6"/>
        <v>163</v>
      </c>
      <c r="E27" s="17">
        <f t="shared" si="6"/>
        <v>28</v>
      </c>
      <c r="F27" s="12">
        <f t="shared" si="4"/>
        <v>305</v>
      </c>
      <c r="G27" s="18">
        <f t="shared" si="5"/>
        <v>0.3737704918032787</v>
      </c>
      <c r="H27" s="18">
        <f t="shared" si="1"/>
        <v>0.53442622950819674</v>
      </c>
      <c r="I27" s="18">
        <f t="shared" si="2"/>
        <v>9.1803278688524587E-2</v>
      </c>
    </row>
    <row r="28" spans="2:12" x14ac:dyDescent="0.2">
      <c r="B28" s="12" t="s">
        <v>2128</v>
      </c>
      <c r="C28" s="22">
        <f>SUM(C16:C27)</f>
        <v>565</v>
      </c>
      <c r="D28" s="22">
        <f>SUM(D16:D27)</f>
        <v>364</v>
      </c>
      <c r="E28" s="22">
        <f>SUM(E16:E27)</f>
        <v>57</v>
      </c>
      <c r="F28" s="22">
        <f>SUM(F16:F27)</f>
        <v>986</v>
      </c>
      <c r="G28" s="18">
        <f>C28/$F$28</f>
        <v>0.57302231237322521</v>
      </c>
      <c r="H28" s="18">
        <f t="shared" ref="H28:I28" si="7">D28/$F$28</f>
        <v>0.36916835699797163</v>
      </c>
      <c r="I28" s="18">
        <f t="shared" si="7"/>
        <v>5.7809330628803245E-2</v>
      </c>
    </row>
    <row r="32" spans="2:12" x14ac:dyDescent="0.2">
      <c r="L32" s="12" t="s">
        <v>2119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C6E48-03E6-9648-A231-4E5C31169056}">
  <dimension ref="B1:V566"/>
  <sheetViews>
    <sheetView workbookViewId="0">
      <selection activeCell="L8" sqref="L8"/>
    </sheetView>
  </sheetViews>
  <sheetFormatPr baseColWidth="10" defaultRowHeight="16" x14ac:dyDescent="0.2"/>
  <cols>
    <col min="3" max="3" width="13" bestFit="1" customWidth="1"/>
    <col min="7" max="7" width="13" bestFit="1" customWidth="1"/>
    <col min="12" max="12" width="18.5" bestFit="1" customWidth="1"/>
    <col min="13" max="13" width="20.1640625" bestFit="1" customWidth="1"/>
    <col min="14" max="14" width="17.1640625" bestFit="1" customWidth="1"/>
    <col min="15" max="15" width="17.6640625" bestFit="1" customWidth="1"/>
    <col min="16" max="16" width="16.83203125" bestFit="1" customWidth="1"/>
    <col min="17" max="17" width="20" bestFit="1" customWidth="1"/>
  </cols>
  <sheetData>
    <row r="1" spans="2:22" x14ac:dyDescent="0.2">
      <c r="B1" s="1" t="s">
        <v>4</v>
      </c>
      <c r="C1" s="1" t="s">
        <v>5</v>
      </c>
      <c r="D1" t="s">
        <v>2127</v>
      </c>
      <c r="F1" s="1" t="s">
        <v>4</v>
      </c>
      <c r="G1" s="1" t="s">
        <v>5</v>
      </c>
      <c r="H1" t="s">
        <v>2127</v>
      </c>
      <c r="K1" s="20" t="s">
        <v>2120</v>
      </c>
      <c r="L1" s="20" t="s">
        <v>2121</v>
      </c>
      <c r="M1" s="20" t="s">
        <v>2122</v>
      </c>
      <c r="N1" s="20" t="s">
        <v>2123</v>
      </c>
      <c r="O1" s="20" t="s">
        <v>2124</v>
      </c>
      <c r="P1" s="20" t="s">
        <v>2126</v>
      </c>
      <c r="Q1" s="20" t="s">
        <v>2125</v>
      </c>
      <c r="R1" s="20" t="s">
        <v>2134</v>
      </c>
      <c r="S1" s="20" t="s">
        <v>2135</v>
      </c>
      <c r="T1" s="20" t="s">
        <v>2136</v>
      </c>
      <c r="U1" s="20" t="s">
        <v>2138</v>
      </c>
      <c r="V1" s="20" t="s">
        <v>2137</v>
      </c>
    </row>
    <row r="2" spans="2:22" x14ac:dyDescent="0.2">
      <c r="B2" t="s">
        <v>20</v>
      </c>
      <c r="C2">
        <v>16</v>
      </c>
      <c r="D2" s="21">
        <f t="shared" ref="D2:D65" si="0">($C2-$L$2)/$Q$2</f>
        <v>-0.65954661017024607</v>
      </c>
      <c r="F2" t="s">
        <v>14</v>
      </c>
      <c r="G2">
        <v>0</v>
      </c>
      <c r="H2" s="21">
        <f t="shared" ref="H2:H65" si="1">($G2-$L$3)/$Q$3</f>
        <v>-0.61002440501480715</v>
      </c>
      <c r="K2" t="s">
        <v>2106</v>
      </c>
      <c r="L2" s="19">
        <f>AVERAGE(C2:C566)</f>
        <v>851.14690265486729</v>
      </c>
      <c r="M2" s="19">
        <f>MEDIAN(C2:C566)</f>
        <v>201</v>
      </c>
      <c r="N2" s="19">
        <f>MIN(C2:C566)</f>
        <v>16</v>
      </c>
      <c r="O2" s="19">
        <f>MAX(C2:C566)</f>
        <v>7295</v>
      </c>
      <c r="P2" s="19">
        <f>_xlfn.VAR.P(C2:C566)</f>
        <v>1603373.7324019109</v>
      </c>
      <c r="Q2" s="19">
        <f>_xlfn.STDEV.P(C2:C566)</f>
        <v>1266.2439466397898</v>
      </c>
      <c r="R2" s="23">
        <f>_xlfn.QUARTILE.EXC(C2:C566,1)</f>
        <v>127.5</v>
      </c>
      <c r="S2" s="23">
        <f>_xlfn.QUARTILE.EXC(C2:C566,3)</f>
        <v>1288.5</v>
      </c>
      <c r="T2">
        <f>S2-R2</f>
        <v>1161</v>
      </c>
      <c r="U2">
        <f>R2-(1.5*T2)</f>
        <v>-1614</v>
      </c>
      <c r="V2">
        <f>S2+(1.5*T2)</f>
        <v>3030</v>
      </c>
    </row>
    <row r="3" spans="2:22" x14ac:dyDescent="0.2">
      <c r="B3" t="s">
        <v>20</v>
      </c>
      <c r="C3">
        <v>26</v>
      </c>
      <c r="D3" s="21">
        <f t="shared" si="0"/>
        <v>-0.6516492377669767</v>
      </c>
      <c r="F3" t="s">
        <v>14</v>
      </c>
      <c r="G3">
        <v>0</v>
      </c>
      <c r="H3" s="21">
        <f t="shared" si="1"/>
        <v>-0.61002440501480715</v>
      </c>
      <c r="K3" t="s">
        <v>2107</v>
      </c>
      <c r="L3" s="19">
        <f>AVERAGE($G2:$G365)</f>
        <v>585.61538461538464</v>
      </c>
      <c r="M3" s="19">
        <f>MEDIAN($G2:$G365)</f>
        <v>114.5</v>
      </c>
      <c r="N3" s="19">
        <f>MIN($G2:$G365)</f>
        <v>0</v>
      </c>
      <c r="O3" s="19">
        <f>MAX($G2:$G365)</f>
        <v>6080</v>
      </c>
      <c r="P3" s="19">
        <f>_xlfn.VAR.P($G2:$G365)</f>
        <v>921574.68174133555</v>
      </c>
      <c r="Q3" s="19">
        <f>_xlfn.STDEV.P(G2:G365)</f>
        <v>959.98681331637863</v>
      </c>
      <c r="R3" s="20">
        <f>_xlfn.QUARTILE.EXC(G2:G365,1)</f>
        <v>38</v>
      </c>
      <c r="S3" s="20">
        <f>_xlfn.QUARTILE.EXC(G2:G365,3)</f>
        <v>789.5</v>
      </c>
      <c r="T3" s="19">
        <f>S3-R3</f>
        <v>751.5</v>
      </c>
      <c r="U3" s="19">
        <f>R3-(1.5*T3)</f>
        <v>-1089.25</v>
      </c>
      <c r="V3" s="19">
        <f>S3+(1.5*T3)</f>
        <v>1916.75</v>
      </c>
    </row>
    <row r="4" spans="2:22" x14ac:dyDescent="0.2">
      <c r="B4" t="s">
        <v>20</v>
      </c>
      <c r="C4">
        <v>27</v>
      </c>
      <c r="D4" s="21">
        <f t="shared" si="0"/>
        <v>-0.65085950052664976</v>
      </c>
      <c r="F4" t="s">
        <v>14</v>
      </c>
      <c r="G4">
        <v>1</v>
      </c>
      <c r="H4" s="21">
        <f t="shared" si="1"/>
        <v>-0.60898272403947651</v>
      </c>
    </row>
    <row r="5" spans="2:22" x14ac:dyDescent="0.2">
      <c r="B5" t="s">
        <v>20</v>
      </c>
      <c r="C5">
        <v>32</v>
      </c>
      <c r="D5" s="21">
        <f t="shared" si="0"/>
        <v>-0.64691081432501507</v>
      </c>
      <c r="F5" t="s">
        <v>14</v>
      </c>
      <c r="G5">
        <v>1</v>
      </c>
      <c r="H5" s="21">
        <f t="shared" si="1"/>
        <v>-0.60898272403947651</v>
      </c>
    </row>
    <row r="6" spans="2:22" x14ac:dyDescent="0.2">
      <c r="B6" t="s">
        <v>20</v>
      </c>
      <c r="C6">
        <v>32</v>
      </c>
      <c r="D6" s="21">
        <f t="shared" si="0"/>
        <v>-0.64691081432501507</v>
      </c>
      <c r="F6" t="s">
        <v>14</v>
      </c>
      <c r="G6">
        <v>1</v>
      </c>
      <c r="H6" s="21">
        <f t="shared" si="1"/>
        <v>-0.60898272403947651</v>
      </c>
    </row>
    <row r="7" spans="2:22" x14ac:dyDescent="0.2">
      <c r="B7" t="s">
        <v>20</v>
      </c>
      <c r="C7">
        <v>34</v>
      </c>
      <c r="D7" s="21">
        <f t="shared" si="0"/>
        <v>-0.6453313398443612</v>
      </c>
      <c r="F7" t="s">
        <v>14</v>
      </c>
      <c r="G7">
        <v>1</v>
      </c>
      <c r="H7" s="21">
        <f t="shared" si="1"/>
        <v>-0.60898272403947651</v>
      </c>
    </row>
    <row r="8" spans="2:22" x14ac:dyDescent="0.2">
      <c r="B8" t="s">
        <v>20</v>
      </c>
      <c r="C8">
        <v>40</v>
      </c>
      <c r="D8" s="21">
        <f t="shared" si="0"/>
        <v>-0.64059291640239957</v>
      </c>
      <c r="F8" t="s">
        <v>14</v>
      </c>
      <c r="G8">
        <v>1</v>
      </c>
      <c r="H8" s="21">
        <f t="shared" si="1"/>
        <v>-0.60898272403947651</v>
      </c>
    </row>
    <row r="9" spans="2:22" x14ac:dyDescent="0.2">
      <c r="B9" t="s">
        <v>20</v>
      </c>
      <c r="C9">
        <v>41</v>
      </c>
      <c r="D9" s="21">
        <f t="shared" si="0"/>
        <v>-0.63980317916207252</v>
      </c>
      <c r="F9" t="s">
        <v>14</v>
      </c>
      <c r="G9">
        <v>1</v>
      </c>
      <c r="H9" s="21">
        <f t="shared" si="1"/>
        <v>-0.60898272403947651</v>
      </c>
    </row>
    <row r="10" spans="2:22" x14ac:dyDescent="0.2">
      <c r="B10" t="s">
        <v>20</v>
      </c>
      <c r="C10">
        <v>41</v>
      </c>
      <c r="D10" s="21">
        <f t="shared" si="0"/>
        <v>-0.63980317916207252</v>
      </c>
      <c r="F10" t="s">
        <v>14</v>
      </c>
      <c r="G10">
        <v>1</v>
      </c>
      <c r="H10" s="21">
        <f t="shared" si="1"/>
        <v>-0.60898272403947651</v>
      </c>
    </row>
    <row r="11" spans="2:22" x14ac:dyDescent="0.2">
      <c r="B11" t="s">
        <v>20</v>
      </c>
      <c r="C11">
        <v>42</v>
      </c>
      <c r="D11" s="21">
        <f t="shared" si="0"/>
        <v>-0.63901344192174558</v>
      </c>
      <c r="F11" t="s">
        <v>14</v>
      </c>
      <c r="G11">
        <v>1</v>
      </c>
      <c r="H11" s="21">
        <f t="shared" si="1"/>
        <v>-0.60898272403947651</v>
      </c>
    </row>
    <row r="12" spans="2:22" x14ac:dyDescent="0.2">
      <c r="B12" t="s">
        <v>20</v>
      </c>
      <c r="C12">
        <v>43</v>
      </c>
      <c r="D12" s="21">
        <f t="shared" si="0"/>
        <v>-0.63822370468141865</v>
      </c>
      <c r="F12" t="s">
        <v>14</v>
      </c>
      <c r="G12">
        <v>1</v>
      </c>
      <c r="H12" s="21">
        <f t="shared" si="1"/>
        <v>-0.60898272403947651</v>
      </c>
    </row>
    <row r="13" spans="2:22" x14ac:dyDescent="0.2">
      <c r="B13" t="s">
        <v>20</v>
      </c>
      <c r="C13">
        <v>43</v>
      </c>
      <c r="D13" s="21">
        <f t="shared" si="0"/>
        <v>-0.63822370468141865</v>
      </c>
      <c r="F13" t="s">
        <v>14</v>
      </c>
      <c r="G13">
        <v>1</v>
      </c>
      <c r="H13" s="21">
        <f t="shared" si="1"/>
        <v>-0.60898272403947651</v>
      </c>
    </row>
    <row r="14" spans="2:22" x14ac:dyDescent="0.2">
      <c r="B14" t="s">
        <v>20</v>
      </c>
      <c r="C14">
        <v>48</v>
      </c>
      <c r="D14" s="21">
        <f t="shared" si="0"/>
        <v>-0.63427501847978396</v>
      </c>
      <c r="F14" t="s">
        <v>14</v>
      </c>
      <c r="G14">
        <v>1</v>
      </c>
      <c r="H14" s="21">
        <f t="shared" si="1"/>
        <v>-0.60898272403947651</v>
      </c>
    </row>
    <row r="15" spans="2:22" x14ac:dyDescent="0.2">
      <c r="B15" t="s">
        <v>20</v>
      </c>
      <c r="C15">
        <v>48</v>
      </c>
      <c r="D15" s="21">
        <f t="shared" si="0"/>
        <v>-0.63427501847978396</v>
      </c>
      <c r="F15" t="s">
        <v>14</v>
      </c>
      <c r="G15">
        <v>1</v>
      </c>
      <c r="H15" s="21">
        <f t="shared" si="1"/>
        <v>-0.60898272403947651</v>
      </c>
    </row>
    <row r="16" spans="2:22" x14ac:dyDescent="0.2">
      <c r="B16" t="s">
        <v>20</v>
      </c>
      <c r="C16">
        <v>48</v>
      </c>
      <c r="D16" s="21">
        <f t="shared" si="0"/>
        <v>-0.63427501847978396</v>
      </c>
      <c r="F16" t="s">
        <v>14</v>
      </c>
      <c r="G16">
        <v>1</v>
      </c>
      <c r="H16" s="21">
        <f t="shared" si="1"/>
        <v>-0.60898272403947651</v>
      </c>
    </row>
    <row r="17" spans="2:8" x14ac:dyDescent="0.2">
      <c r="B17" t="s">
        <v>20</v>
      </c>
      <c r="C17">
        <v>50</v>
      </c>
      <c r="D17" s="21">
        <f t="shared" si="0"/>
        <v>-0.63269554399913008</v>
      </c>
      <c r="F17" t="s">
        <v>14</v>
      </c>
      <c r="G17">
        <v>1</v>
      </c>
      <c r="H17" s="21">
        <f t="shared" si="1"/>
        <v>-0.60898272403947651</v>
      </c>
    </row>
    <row r="18" spans="2:8" x14ac:dyDescent="0.2">
      <c r="B18" t="s">
        <v>20</v>
      </c>
      <c r="C18">
        <v>50</v>
      </c>
      <c r="D18" s="21">
        <f t="shared" si="0"/>
        <v>-0.63269554399913008</v>
      </c>
      <c r="F18" t="s">
        <v>14</v>
      </c>
      <c r="G18">
        <v>1</v>
      </c>
      <c r="H18" s="21">
        <f t="shared" si="1"/>
        <v>-0.60898272403947651</v>
      </c>
    </row>
    <row r="19" spans="2:8" x14ac:dyDescent="0.2">
      <c r="B19" t="s">
        <v>20</v>
      </c>
      <c r="C19">
        <v>50</v>
      </c>
      <c r="D19" s="21">
        <f t="shared" si="0"/>
        <v>-0.63269554399913008</v>
      </c>
      <c r="F19" t="s">
        <v>14</v>
      </c>
      <c r="G19">
        <v>1</v>
      </c>
      <c r="H19" s="21">
        <f t="shared" si="1"/>
        <v>-0.60898272403947651</v>
      </c>
    </row>
    <row r="20" spans="2:8" x14ac:dyDescent="0.2">
      <c r="B20" t="s">
        <v>20</v>
      </c>
      <c r="C20">
        <v>52</v>
      </c>
      <c r="D20" s="21">
        <f t="shared" si="0"/>
        <v>-0.63111606951847621</v>
      </c>
      <c r="F20" t="s">
        <v>14</v>
      </c>
      <c r="G20">
        <v>1</v>
      </c>
      <c r="H20" s="21">
        <f t="shared" si="1"/>
        <v>-0.60898272403947651</v>
      </c>
    </row>
    <row r="21" spans="2:8" x14ac:dyDescent="0.2">
      <c r="B21" t="s">
        <v>20</v>
      </c>
      <c r="C21">
        <v>53</v>
      </c>
      <c r="D21" s="21">
        <f t="shared" si="0"/>
        <v>-0.63032633227814927</v>
      </c>
      <c r="F21" t="s">
        <v>14</v>
      </c>
      <c r="G21">
        <v>5</v>
      </c>
      <c r="H21" s="21">
        <f t="shared" si="1"/>
        <v>-0.60481600013815373</v>
      </c>
    </row>
    <row r="22" spans="2:8" x14ac:dyDescent="0.2">
      <c r="B22" t="s">
        <v>20</v>
      </c>
      <c r="C22">
        <v>53</v>
      </c>
      <c r="D22" s="21">
        <f t="shared" si="0"/>
        <v>-0.63032633227814927</v>
      </c>
      <c r="F22" t="s">
        <v>14</v>
      </c>
      <c r="G22">
        <v>5</v>
      </c>
      <c r="H22" s="21">
        <f t="shared" si="1"/>
        <v>-0.60481600013815373</v>
      </c>
    </row>
    <row r="23" spans="2:8" x14ac:dyDescent="0.2">
      <c r="B23" t="s">
        <v>20</v>
      </c>
      <c r="C23">
        <v>54</v>
      </c>
      <c r="D23" s="21">
        <f t="shared" si="0"/>
        <v>-0.62953659503782233</v>
      </c>
      <c r="F23" t="s">
        <v>14</v>
      </c>
      <c r="G23">
        <v>6</v>
      </c>
      <c r="H23" s="21">
        <f t="shared" si="1"/>
        <v>-0.60377431916282309</v>
      </c>
    </row>
    <row r="24" spans="2:8" x14ac:dyDescent="0.2">
      <c r="B24" t="s">
        <v>20</v>
      </c>
      <c r="C24">
        <v>55</v>
      </c>
      <c r="D24" s="21">
        <f t="shared" si="0"/>
        <v>-0.6287468577974954</v>
      </c>
      <c r="F24" t="s">
        <v>14</v>
      </c>
      <c r="G24">
        <v>7</v>
      </c>
      <c r="H24" s="21">
        <f t="shared" si="1"/>
        <v>-0.60273263818749234</v>
      </c>
    </row>
    <row r="25" spans="2:8" x14ac:dyDescent="0.2">
      <c r="B25" t="s">
        <v>20</v>
      </c>
      <c r="C25">
        <v>56</v>
      </c>
      <c r="D25" s="21">
        <f t="shared" si="0"/>
        <v>-0.62795712055716846</v>
      </c>
      <c r="F25" t="s">
        <v>14</v>
      </c>
      <c r="G25">
        <v>7</v>
      </c>
      <c r="H25" s="21">
        <f t="shared" si="1"/>
        <v>-0.60273263818749234</v>
      </c>
    </row>
    <row r="26" spans="2:8" x14ac:dyDescent="0.2">
      <c r="B26" t="s">
        <v>20</v>
      </c>
      <c r="C26">
        <v>59</v>
      </c>
      <c r="D26" s="21">
        <f t="shared" si="0"/>
        <v>-0.62558790883618765</v>
      </c>
      <c r="F26" t="s">
        <v>14</v>
      </c>
      <c r="G26">
        <v>9</v>
      </c>
      <c r="H26" s="21">
        <f t="shared" si="1"/>
        <v>-0.60064927623683106</v>
      </c>
    </row>
    <row r="27" spans="2:8" x14ac:dyDescent="0.2">
      <c r="B27" t="s">
        <v>20</v>
      </c>
      <c r="C27">
        <v>62</v>
      </c>
      <c r="D27" s="21">
        <f t="shared" si="0"/>
        <v>-0.62321869711520683</v>
      </c>
      <c r="F27" t="s">
        <v>14</v>
      </c>
      <c r="G27">
        <v>9</v>
      </c>
      <c r="H27" s="21">
        <f t="shared" si="1"/>
        <v>-0.60064927623683106</v>
      </c>
    </row>
    <row r="28" spans="2:8" x14ac:dyDescent="0.2">
      <c r="B28" t="s">
        <v>20</v>
      </c>
      <c r="C28">
        <v>64</v>
      </c>
      <c r="D28" s="21">
        <f t="shared" si="0"/>
        <v>-0.62163922263455296</v>
      </c>
      <c r="F28" t="s">
        <v>14</v>
      </c>
      <c r="G28">
        <v>10</v>
      </c>
      <c r="H28" s="21">
        <f t="shared" si="1"/>
        <v>-0.59960759526150031</v>
      </c>
    </row>
    <row r="29" spans="2:8" x14ac:dyDescent="0.2">
      <c r="B29" t="s">
        <v>20</v>
      </c>
      <c r="C29">
        <v>65</v>
      </c>
      <c r="D29" s="21">
        <f t="shared" si="0"/>
        <v>-0.62084948539422602</v>
      </c>
      <c r="F29" t="s">
        <v>14</v>
      </c>
      <c r="G29">
        <v>10</v>
      </c>
      <c r="H29" s="21">
        <f t="shared" si="1"/>
        <v>-0.59960759526150031</v>
      </c>
    </row>
    <row r="30" spans="2:8" x14ac:dyDescent="0.2">
      <c r="B30" t="s">
        <v>20</v>
      </c>
      <c r="C30">
        <v>65</v>
      </c>
      <c r="D30" s="21">
        <f t="shared" si="0"/>
        <v>-0.62084948539422602</v>
      </c>
      <c r="F30" t="s">
        <v>14</v>
      </c>
      <c r="G30">
        <v>10</v>
      </c>
      <c r="H30" s="21">
        <f t="shared" si="1"/>
        <v>-0.59960759526150031</v>
      </c>
    </row>
    <row r="31" spans="2:8" x14ac:dyDescent="0.2">
      <c r="B31" t="s">
        <v>20</v>
      </c>
      <c r="C31">
        <v>67</v>
      </c>
      <c r="D31" s="21">
        <f t="shared" si="0"/>
        <v>-0.61927001091357214</v>
      </c>
      <c r="F31" t="s">
        <v>14</v>
      </c>
      <c r="G31">
        <v>10</v>
      </c>
      <c r="H31" s="21">
        <f t="shared" si="1"/>
        <v>-0.59960759526150031</v>
      </c>
    </row>
    <row r="32" spans="2:8" x14ac:dyDescent="0.2">
      <c r="B32" t="s">
        <v>20</v>
      </c>
      <c r="C32">
        <v>68</v>
      </c>
      <c r="D32" s="21">
        <f t="shared" si="0"/>
        <v>-0.61848027367324521</v>
      </c>
      <c r="F32" t="s">
        <v>14</v>
      </c>
      <c r="G32">
        <v>12</v>
      </c>
      <c r="H32" s="21">
        <f t="shared" si="1"/>
        <v>-0.59752423331083893</v>
      </c>
    </row>
    <row r="33" spans="2:8" x14ac:dyDescent="0.2">
      <c r="B33" t="s">
        <v>20</v>
      </c>
      <c r="C33">
        <v>69</v>
      </c>
      <c r="D33" s="21">
        <f t="shared" si="0"/>
        <v>-0.61769053643291827</v>
      </c>
      <c r="F33" t="s">
        <v>14</v>
      </c>
      <c r="G33">
        <v>12</v>
      </c>
      <c r="H33" s="21">
        <f t="shared" si="1"/>
        <v>-0.59752423331083893</v>
      </c>
    </row>
    <row r="34" spans="2:8" x14ac:dyDescent="0.2">
      <c r="B34" t="s">
        <v>20</v>
      </c>
      <c r="C34">
        <v>69</v>
      </c>
      <c r="D34" s="21">
        <f t="shared" si="0"/>
        <v>-0.61769053643291827</v>
      </c>
      <c r="F34" t="s">
        <v>14</v>
      </c>
      <c r="G34">
        <v>13</v>
      </c>
      <c r="H34" s="21">
        <f t="shared" si="1"/>
        <v>-0.59648255233550829</v>
      </c>
    </row>
    <row r="35" spans="2:8" x14ac:dyDescent="0.2">
      <c r="B35" t="s">
        <v>20</v>
      </c>
      <c r="C35">
        <v>70</v>
      </c>
      <c r="D35" s="21">
        <f t="shared" si="0"/>
        <v>-0.61690079919259133</v>
      </c>
      <c r="F35" t="s">
        <v>14</v>
      </c>
      <c r="G35">
        <v>13</v>
      </c>
      <c r="H35" s="21">
        <f t="shared" si="1"/>
        <v>-0.59648255233550829</v>
      </c>
    </row>
    <row r="36" spans="2:8" x14ac:dyDescent="0.2">
      <c r="B36" t="s">
        <v>20</v>
      </c>
      <c r="C36">
        <v>71</v>
      </c>
      <c r="D36" s="21">
        <f t="shared" si="0"/>
        <v>-0.61611106195226439</v>
      </c>
      <c r="F36" t="s">
        <v>14</v>
      </c>
      <c r="G36">
        <v>14</v>
      </c>
      <c r="H36" s="21">
        <f t="shared" si="1"/>
        <v>-0.59544087136017765</v>
      </c>
    </row>
    <row r="37" spans="2:8" x14ac:dyDescent="0.2">
      <c r="B37" t="s">
        <v>20</v>
      </c>
      <c r="C37">
        <v>72</v>
      </c>
      <c r="D37" s="21">
        <f t="shared" si="0"/>
        <v>-0.61532132471193746</v>
      </c>
      <c r="F37" t="s">
        <v>14</v>
      </c>
      <c r="G37">
        <v>14</v>
      </c>
      <c r="H37" s="21">
        <f t="shared" si="1"/>
        <v>-0.59544087136017765</v>
      </c>
    </row>
    <row r="38" spans="2:8" x14ac:dyDescent="0.2">
      <c r="B38" t="s">
        <v>20</v>
      </c>
      <c r="C38">
        <v>76</v>
      </c>
      <c r="D38" s="21">
        <f t="shared" si="0"/>
        <v>-0.61216237575062971</v>
      </c>
      <c r="F38" t="s">
        <v>14</v>
      </c>
      <c r="G38">
        <v>15</v>
      </c>
      <c r="H38" s="21">
        <f t="shared" si="1"/>
        <v>-0.5943991903848469</v>
      </c>
    </row>
    <row r="39" spans="2:8" x14ac:dyDescent="0.2">
      <c r="B39" t="s">
        <v>20</v>
      </c>
      <c r="C39">
        <v>76</v>
      </c>
      <c r="D39" s="21">
        <f t="shared" si="0"/>
        <v>-0.61216237575062971</v>
      </c>
      <c r="F39" t="s">
        <v>14</v>
      </c>
      <c r="G39">
        <v>15</v>
      </c>
      <c r="H39" s="21">
        <f t="shared" si="1"/>
        <v>-0.5943991903848469</v>
      </c>
    </row>
    <row r="40" spans="2:8" x14ac:dyDescent="0.2">
      <c r="B40" t="s">
        <v>20</v>
      </c>
      <c r="C40">
        <v>78</v>
      </c>
      <c r="D40" s="21">
        <f t="shared" si="0"/>
        <v>-0.61058290126997583</v>
      </c>
      <c r="F40" t="s">
        <v>14</v>
      </c>
      <c r="G40">
        <v>15</v>
      </c>
      <c r="H40" s="21">
        <f t="shared" si="1"/>
        <v>-0.5943991903848469</v>
      </c>
    </row>
    <row r="41" spans="2:8" x14ac:dyDescent="0.2">
      <c r="B41" t="s">
        <v>20</v>
      </c>
      <c r="C41">
        <v>78</v>
      </c>
      <c r="D41" s="21">
        <f t="shared" si="0"/>
        <v>-0.61058290126997583</v>
      </c>
      <c r="F41" t="s">
        <v>14</v>
      </c>
      <c r="G41">
        <v>15</v>
      </c>
      <c r="H41" s="21">
        <f t="shared" si="1"/>
        <v>-0.5943991903848469</v>
      </c>
    </row>
    <row r="42" spans="2:8" x14ac:dyDescent="0.2">
      <c r="B42" t="s">
        <v>20</v>
      </c>
      <c r="C42">
        <v>80</v>
      </c>
      <c r="D42" s="21">
        <f t="shared" si="0"/>
        <v>-0.60900342678932196</v>
      </c>
      <c r="F42" t="s">
        <v>14</v>
      </c>
      <c r="G42">
        <v>15</v>
      </c>
      <c r="H42" s="21">
        <f t="shared" si="1"/>
        <v>-0.5943991903848469</v>
      </c>
    </row>
    <row r="43" spans="2:8" x14ac:dyDescent="0.2">
      <c r="B43" t="s">
        <v>20</v>
      </c>
      <c r="C43">
        <v>80</v>
      </c>
      <c r="D43" s="21">
        <f t="shared" si="0"/>
        <v>-0.60900342678932196</v>
      </c>
      <c r="F43" t="s">
        <v>14</v>
      </c>
      <c r="G43">
        <v>15</v>
      </c>
      <c r="H43" s="21">
        <f t="shared" si="1"/>
        <v>-0.5943991903848469</v>
      </c>
    </row>
    <row r="44" spans="2:8" x14ac:dyDescent="0.2">
      <c r="B44" t="s">
        <v>20</v>
      </c>
      <c r="C44">
        <v>80</v>
      </c>
      <c r="D44" s="21">
        <f t="shared" si="0"/>
        <v>-0.60900342678932196</v>
      </c>
      <c r="F44" t="s">
        <v>14</v>
      </c>
      <c r="G44">
        <v>16</v>
      </c>
      <c r="H44" s="21">
        <f t="shared" si="1"/>
        <v>-0.59335750940951626</v>
      </c>
    </row>
    <row r="45" spans="2:8" x14ac:dyDescent="0.2">
      <c r="B45" t="s">
        <v>20</v>
      </c>
      <c r="C45">
        <v>80</v>
      </c>
      <c r="D45" s="21">
        <f t="shared" si="0"/>
        <v>-0.60900342678932196</v>
      </c>
      <c r="F45" t="s">
        <v>14</v>
      </c>
      <c r="G45">
        <v>16</v>
      </c>
      <c r="H45" s="21">
        <f t="shared" si="1"/>
        <v>-0.59335750940951626</v>
      </c>
    </row>
    <row r="46" spans="2:8" x14ac:dyDescent="0.2">
      <c r="B46" t="s">
        <v>20</v>
      </c>
      <c r="C46">
        <v>80</v>
      </c>
      <c r="D46" s="21">
        <f t="shared" si="0"/>
        <v>-0.60900342678932196</v>
      </c>
      <c r="F46" t="s">
        <v>14</v>
      </c>
      <c r="G46">
        <v>16</v>
      </c>
      <c r="H46" s="21">
        <f t="shared" si="1"/>
        <v>-0.59335750940951626</v>
      </c>
    </row>
    <row r="47" spans="2:8" x14ac:dyDescent="0.2">
      <c r="B47" t="s">
        <v>20</v>
      </c>
      <c r="C47">
        <v>80</v>
      </c>
      <c r="D47" s="21">
        <f t="shared" si="0"/>
        <v>-0.60900342678932196</v>
      </c>
      <c r="F47" t="s">
        <v>14</v>
      </c>
      <c r="G47">
        <v>16</v>
      </c>
      <c r="H47" s="21">
        <f t="shared" si="1"/>
        <v>-0.59335750940951626</v>
      </c>
    </row>
    <row r="48" spans="2:8" x14ac:dyDescent="0.2">
      <c r="B48" t="s">
        <v>20</v>
      </c>
      <c r="C48">
        <v>81</v>
      </c>
      <c r="D48" s="21">
        <f t="shared" si="0"/>
        <v>-0.60821368954899502</v>
      </c>
      <c r="F48" t="s">
        <v>14</v>
      </c>
      <c r="G48">
        <v>17</v>
      </c>
      <c r="H48" s="21">
        <f t="shared" si="1"/>
        <v>-0.59231582843418551</v>
      </c>
    </row>
    <row r="49" spans="2:8" x14ac:dyDescent="0.2">
      <c r="B49" t="s">
        <v>20</v>
      </c>
      <c r="C49">
        <v>82</v>
      </c>
      <c r="D49" s="21">
        <f t="shared" si="0"/>
        <v>-0.60742395230866808</v>
      </c>
      <c r="F49" t="s">
        <v>14</v>
      </c>
      <c r="G49">
        <v>17</v>
      </c>
      <c r="H49" s="21">
        <f t="shared" si="1"/>
        <v>-0.59231582843418551</v>
      </c>
    </row>
    <row r="50" spans="2:8" x14ac:dyDescent="0.2">
      <c r="B50" t="s">
        <v>20</v>
      </c>
      <c r="C50">
        <v>82</v>
      </c>
      <c r="D50" s="21">
        <f t="shared" si="0"/>
        <v>-0.60742395230866808</v>
      </c>
      <c r="F50" t="s">
        <v>14</v>
      </c>
      <c r="G50">
        <v>17</v>
      </c>
      <c r="H50" s="21">
        <f t="shared" si="1"/>
        <v>-0.59231582843418551</v>
      </c>
    </row>
    <row r="51" spans="2:8" x14ac:dyDescent="0.2">
      <c r="B51" t="s">
        <v>20</v>
      </c>
      <c r="C51">
        <v>83</v>
      </c>
      <c r="D51" s="21">
        <f t="shared" si="0"/>
        <v>-0.60663421506834114</v>
      </c>
      <c r="F51" t="s">
        <v>14</v>
      </c>
      <c r="G51">
        <v>18</v>
      </c>
      <c r="H51" s="21">
        <f t="shared" si="1"/>
        <v>-0.59127414745885487</v>
      </c>
    </row>
    <row r="52" spans="2:8" x14ac:dyDescent="0.2">
      <c r="B52" t="s">
        <v>20</v>
      </c>
      <c r="C52">
        <v>83</v>
      </c>
      <c r="D52" s="21">
        <f t="shared" si="0"/>
        <v>-0.60663421506834114</v>
      </c>
      <c r="F52" t="s">
        <v>14</v>
      </c>
      <c r="G52">
        <v>18</v>
      </c>
      <c r="H52" s="21">
        <f t="shared" si="1"/>
        <v>-0.59127414745885487</v>
      </c>
    </row>
    <row r="53" spans="2:8" x14ac:dyDescent="0.2">
      <c r="B53" t="s">
        <v>20</v>
      </c>
      <c r="C53">
        <v>84</v>
      </c>
      <c r="D53" s="21">
        <f t="shared" si="0"/>
        <v>-0.60584447782801421</v>
      </c>
      <c r="F53" t="s">
        <v>14</v>
      </c>
      <c r="G53">
        <v>19</v>
      </c>
      <c r="H53" s="21">
        <f t="shared" si="1"/>
        <v>-0.59023246648352423</v>
      </c>
    </row>
    <row r="54" spans="2:8" x14ac:dyDescent="0.2">
      <c r="B54" t="s">
        <v>20</v>
      </c>
      <c r="C54">
        <v>84</v>
      </c>
      <c r="D54" s="21">
        <f t="shared" si="0"/>
        <v>-0.60584447782801421</v>
      </c>
      <c r="F54" t="s">
        <v>14</v>
      </c>
      <c r="G54">
        <v>19</v>
      </c>
      <c r="H54" s="21">
        <f t="shared" si="1"/>
        <v>-0.59023246648352423</v>
      </c>
    </row>
    <row r="55" spans="2:8" x14ac:dyDescent="0.2">
      <c r="B55" t="s">
        <v>20</v>
      </c>
      <c r="C55">
        <v>85</v>
      </c>
      <c r="D55" s="21">
        <f t="shared" si="0"/>
        <v>-0.60505474058768727</v>
      </c>
      <c r="F55" t="s">
        <v>14</v>
      </c>
      <c r="G55">
        <v>19</v>
      </c>
      <c r="H55" s="21">
        <f t="shared" si="1"/>
        <v>-0.59023246648352423</v>
      </c>
    </row>
    <row r="56" spans="2:8" x14ac:dyDescent="0.2">
      <c r="B56" t="s">
        <v>20</v>
      </c>
      <c r="C56">
        <v>85</v>
      </c>
      <c r="D56" s="21">
        <f t="shared" si="0"/>
        <v>-0.60505474058768727</v>
      </c>
      <c r="F56" t="s">
        <v>14</v>
      </c>
      <c r="G56">
        <v>21</v>
      </c>
      <c r="H56" s="21">
        <f t="shared" si="1"/>
        <v>-0.58814910453286284</v>
      </c>
    </row>
    <row r="57" spans="2:8" x14ac:dyDescent="0.2">
      <c r="B57" t="s">
        <v>20</v>
      </c>
      <c r="C57">
        <v>85</v>
      </c>
      <c r="D57" s="21">
        <f t="shared" si="0"/>
        <v>-0.60505474058768727</v>
      </c>
      <c r="F57" t="s">
        <v>14</v>
      </c>
      <c r="G57">
        <v>21</v>
      </c>
      <c r="H57" s="21">
        <f t="shared" si="1"/>
        <v>-0.58814910453286284</v>
      </c>
    </row>
    <row r="58" spans="2:8" x14ac:dyDescent="0.2">
      <c r="B58" t="s">
        <v>20</v>
      </c>
      <c r="C58">
        <v>85</v>
      </c>
      <c r="D58" s="21">
        <f t="shared" si="0"/>
        <v>-0.60505474058768727</v>
      </c>
      <c r="F58" t="s">
        <v>14</v>
      </c>
      <c r="G58">
        <v>21</v>
      </c>
      <c r="H58" s="21">
        <f t="shared" si="1"/>
        <v>-0.58814910453286284</v>
      </c>
    </row>
    <row r="59" spans="2:8" x14ac:dyDescent="0.2">
      <c r="B59" t="s">
        <v>20</v>
      </c>
      <c r="C59">
        <v>85</v>
      </c>
      <c r="D59" s="21">
        <f t="shared" si="0"/>
        <v>-0.60505474058768727</v>
      </c>
      <c r="F59" t="s">
        <v>14</v>
      </c>
      <c r="G59">
        <v>22</v>
      </c>
      <c r="H59" s="21">
        <f t="shared" si="1"/>
        <v>-0.58710742355753209</v>
      </c>
    </row>
    <row r="60" spans="2:8" x14ac:dyDescent="0.2">
      <c r="B60" t="s">
        <v>20</v>
      </c>
      <c r="C60">
        <v>85</v>
      </c>
      <c r="D60" s="21">
        <f t="shared" si="0"/>
        <v>-0.60505474058768727</v>
      </c>
      <c r="F60" t="s">
        <v>14</v>
      </c>
      <c r="G60">
        <v>23</v>
      </c>
      <c r="H60" s="21">
        <f t="shared" si="1"/>
        <v>-0.58606574258220145</v>
      </c>
    </row>
    <row r="61" spans="2:8" x14ac:dyDescent="0.2">
      <c r="B61" t="s">
        <v>20</v>
      </c>
      <c r="C61">
        <v>86</v>
      </c>
      <c r="D61" s="21">
        <f t="shared" si="0"/>
        <v>-0.60426500334736033</v>
      </c>
      <c r="F61" t="s">
        <v>14</v>
      </c>
      <c r="G61">
        <v>24</v>
      </c>
      <c r="H61" s="21">
        <f t="shared" si="1"/>
        <v>-0.58502406160687082</v>
      </c>
    </row>
    <row r="62" spans="2:8" x14ac:dyDescent="0.2">
      <c r="B62" t="s">
        <v>20</v>
      </c>
      <c r="C62">
        <v>86</v>
      </c>
      <c r="D62" s="21">
        <f t="shared" si="0"/>
        <v>-0.60426500334736033</v>
      </c>
      <c r="F62" t="s">
        <v>14</v>
      </c>
      <c r="G62">
        <v>24</v>
      </c>
      <c r="H62" s="21">
        <f t="shared" si="1"/>
        <v>-0.58502406160687082</v>
      </c>
    </row>
    <row r="63" spans="2:8" x14ac:dyDescent="0.2">
      <c r="B63" t="s">
        <v>20</v>
      </c>
      <c r="C63">
        <v>86</v>
      </c>
      <c r="D63" s="21">
        <f t="shared" si="0"/>
        <v>-0.60426500334736033</v>
      </c>
      <c r="F63" t="s">
        <v>14</v>
      </c>
      <c r="G63">
        <v>24</v>
      </c>
      <c r="H63" s="21">
        <f t="shared" si="1"/>
        <v>-0.58502406160687082</v>
      </c>
    </row>
    <row r="64" spans="2:8" x14ac:dyDescent="0.2">
      <c r="B64" t="s">
        <v>20</v>
      </c>
      <c r="C64">
        <v>87</v>
      </c>
      <c r="D64" s="21">
        <f t="shared" si="0"/>
        <v>-0.60347526610703339</v>
      </c>
      <c r="F64" t="s">
        <v>14</v>
      </c>
      <c r="G64">
        <v>25</v>
      </c>
      <c r="H64" s="21">
        <f t="shared" si="1"/>
        <v>-0.58398238063154007</v>
      </c>
    </row>
    <row r="65" spans="2:8" x14ac:dyDescent="0.2">
      <c r="B65" t="s">
        <v>20</v>
      </c>
      <c r="C65">
        <v>87</v>
      </c>
      <c r="D65" s="21">
        <f t="shared" si="0"/>
        <v>-0.60347526610703339</v>
      </c>
      <c r="F65" t="s">
        <v>14</v>
      </c>
      <c r="G65">
        <v>25</v>
      </c>
      <c r="H65" s="21">
        <f t="shared" si="1"/>
        <v>-0.58398238063154007</v>
      </c>
    </row>
    <row r="66" spans="2:8" x14ac:dyDescent="0.2">
      <c r="B66" t="s">
        <v>20</v>
      </c>
      <c r="C66">
        <v>87</v>
      </c>
      <c r="D66" s="21">
        <f t="shared" ref="D66:D129" si="2">($C66-$L$2)/$Q$2</f>
        <v>-0.60347526610703339</v>
      </c>
      <c r="F66" t="s">
        <v>14</v>
      </c>
      <c r="G66">
        <v>26</v>
      </c>
      <c r="H66" s="21">
        <f t="shared" ref="H66:H129" si="3">($G66-$L$3)/$Q$3</f>
        <v>-0.58294069965620943</v>
      </c>
    </row>
    <row r="67" spans="2:8" x14ac:dyDescent="0.2">
      <c r="B67" t="s">
        <v>20</v>
      </c>
      <c r="C67">
        <v>88</v>
      </c>
      <c r="D67" s="21">
        <f t="shared" si="2"/>
        <v>-0.60268552886670645</v>
      </c>
      <c r="F67" t="s">
        <v>14</v>
      </c>
      <c r="G67">
        <v>26</v>
      </c>
      <c r="H67" s="21">
        <f t="shared" si="3"/>
        <v>-0.58294069965620943</v>
      </c>
    </row>
    <row r="68" spans="2:8" x14ac:dyDescent="0.2">
      <c r="B68" t="s">
        <v>20</v>
      </c>
      <c r="C68">
        <v>88</v>
      </c>
      <c r="D68" s="21">
        <f t="shared" si="2"/>
        <v>-0.60268552886670645</v>
      </c>
      <c r="F68" t="s">
        <v>14</v>
      </c>
      <c r="G68">
        <v>26</v>
      </c>
      <c r="H68" s="21">
        <f t="shared" si="3"/>
        <v>-0.58294069965620943</v>
      </c>
    </row>
    <row r="69" spans="2:8" x14ac:dyDescent="0.2">
      <c r="B69" t="s">
        <v>20</v>
      </c>
      <c r="C69">
        <v>88</v>
      </c>
      <c r="D69" s="21">
        <f t="shared" si="2"/>
        <v>-0.60268552886670645</v>
      </c>
      <c r="F69" t="s">
        <v>14</v>
      </c>
      <c r="G69">
        <v>27</v>
      </c>
      <c r="H69" s="21">
        <f t="shared" si="3"/>
        <v>-0.58189901868087868</v>
      </c>
    </row>
    <row r="70" spans="2:8" x14ac:dyDescent="0.2">
      <c r="B70" t="s">
        <v>20</v>
      </c>
      <c r="C70">
        <v>88</v>
      </c>
      <c r="D70" s="21">
        <f t="shared" si="2"/>
        <v>-0.60268552886670645</v>
      </c>
      <c r="F70" t="s">
        <v>14</v>
      </c>
      <c r="G70">
        <v>27</v>
      </c>
      <c r="H70" s="21">
        <f t="shared" si="3"/>
        <v>-0.58189901868087868</v>
      </c>
    </row>
    <row r="71" spans="2:8" x14ac:dyDescent="0.2">
      <c r="B71" t="s">
        <v>20</v>
      </c>
      <c r="C71">
        <v>89</v>
      </c>
      <c r="D71" s="21">
        <f t="shared" si="2"/>
        <v>-0.60189579162637952</v>
      </c>
      <c r="F71" t="s">
        <v>14</v>
      </c>
      <c r="G71">
        <v>29</v>
      </c>
      <c r="H71" s="21">
        <f t="shared" si="3"/>
        <v>-0.5798156567302174</v>
      </c>
    </row>
    <row r="72" spans="2:8" x14ac:dyDescent="0.2">
      <c r="B72" t="s">
        <v>20</v>
      </c>
      <c r="C72">
        <v>89</v>
      </c>
      <c r="D72" s="21">
        <f t="shared" si="2"/>
        <v>-0.60189579162637952</v>
      </c>
      <c r="F72" t="s">
        <v>14</v>
      </c>
      <c r="G72">
        <v>30</v>
      </c>
      <c r="H72" s="21">
        <f t="shared" si="3"/>
        <v>-0.57877397575488665</v>
      </c>
    </row>
    <row r="73" spans="2:8" x14ac:dyDescent="0.2">
      <c r="B73" t="s">
        <v>20</v>
      </c>
      <c r="C73">
        <v>91</v>
      </c>
      <c r="D73" s="21">
        <f t="shared" si="2"/>
        <v>-0.60031631714572564</v>
      </c>
      <c r="F73" t="s">
        <v>14</v>
      </c>
      <c r="G73">
        <v>30</v>
      </c>
      <c r="H73" s="21">
        <f t="shared" si="3"/>
        <v>-0.57877397575488665</v>
      </c>
    </row>
    <row r="74" spans="2:8" x14ac:dyDescent="0.2">
      <c r="B74" t="s">
        <v>20</v>
      </c>
      <c r="C74">
        <v>92</v>
      </c>
      <c r="D74" s="21">
        <f t="shared" si="2"/>
        <v>-0.5995265799053987</v>
      </c>
      <c r="F74" t="s">
        <v>14</v>
      </c>
      <c r="G74">
        <v>31</v>
      </c>
      <c r="H74" s="21">
        <f t="shared" si="3"/>
        <v>-0.57773229477955601</v>
      </c>
    </row>
    <row r="75" spans="2:8" x14ac:dyDescent="0.2">
      <c r="B75" t="s">
        <v>20</v>
      </c>
      <c r="C75">
        <v>92</v>
      </c>
      <c r="D75" s="21">
        <f t="shared" si="2"/>
        <v>-0.5995265799053987</v>
      </c>
      <c r="F75" t="s">
        <v>14</v>
      </c>
      <c r="G75">
        <v>31</v>
      </c>
      <c r="H75" s="21">
        <f t="shared" si="3"/>
        <v>-0.57773229477955601</v>
      </c>
    </row>
    <row r="76" spans="2:8" x14ac:dyDescent="0.2">
      <c r="B76" t="s">
        <v>20</v>
      </c>
      <c r="C76">
        <v>92</v>
      </c>
      <c r="D76" s="21">
        <f t="shared" si="2"/>
        <v>-0.5995265799053987</v>
      </c>
      <c r="F76" t="s">
        <v>14</v>
      </c>
      <c r="G76">
        <v>31</v>
      </c>
      <c r="H76" s="21">
        <f t="shared" si="3"/>
        <v>-0.57773229477955601</v>
      </c>
    </row>
    <row r="77" spans="2:8" x14ac:dyDescent="0.2">
      <c r="B77" t="s">
        <v>20</v>
      </c>
      <c r="C77">
        <v>92</v>
      </c>
      <c r="D77" s="21">
        <f t="shared" si="2"/>
        <v>-0.5995265799053987</v>
      </c>
      <c r="F77" t="s">
        <v>14</v>
      </c>
      <c r="G77">
        <v>31</v>
      </c>
      <c r="H77" s="21">
        <f t="shared" si="3"/>
        <v>-0.57773229477955601</v>
      </c>
    </row>
    <row r="78" spans="2:8" x14ac:dyDescent="0.2">
      <c r="B78" t="s">
        <v>20</v>
      </c>
      <c r="C78">
        <v>92</v>
      </c>
      <c r="D78" s="21">
        <f t="shared" si="2"/>
        <v>-0.5995265799053987</v>
      </c>
      <c r="F78" t="s">
        <v>14</v>
      </c>
      <c r="G78">
        <v>31</v>
      </c>
      <c r="H78" s="21">
        <f t="shared" si="3"/>
        <v>-0.57773229477955601</v>
      </c>
    </row>
    <row r="79" spans="2:8" x14ac:dyDescent="0.2">
      <c r="B79" t="s">
        <v>20</v>
      </c>
      <c r="C79">
        <v>93</v>
      </c>
      <c r="D79" s="21">
        <f t="shared" si="2"/>
        <v>-0.59873684266507177</v>
      </c>
      <c r="F79" t="s">
        <v>14</v>
      </c>
      <c r="G79">
        <v>32</v>
      </c>
      <c r="H79" s="21">
        <f t="shared" si="3"/>
        <v>-0.57669061380422526</v>
      </c>
    </row>
    <row r="80" spans="2:8" x14ac:dyDescent="0.2">
      <c r="B80" t="s">
        <v>20</v>
      </c>
      <c r="C80">
        <v>94</v>
      </c>
      <c r="D80" s="21">
        <f t="shared" si="2"/>
        <v>-0.59794710542474483</v>
      </c>
      <c r="F80" t="s">
        <v>14</v>
      </c>
      <c r="G80">
        <v>32</v>
      </c>
      <c r="H80" s="21">
        <f t="shared" si="3"/>
        <v>-0.57669061380422526</v>
      </c>
    </row>
    <row r="81" spans="2:8" x14ac:dyDescent="0.2">
      <c r="B81" t="s">
        <v>20</v>
      </c>
      <c r="C81">
        <v>94</v>
      </c>
      <c r="D81" s="21">
        <f t="shared" si="2"/>
        <v>-0.59794710542474483</v>
      </c>
      <c r="F81" t="s">
        <v>14</v>
      </c>
      <c r="G81">
        <v>33</v>
      </c>
      <c r="H81" s="21">
        <f t="shared" si="3"/>
        <v>-0.57564893282889462</v>
      </c>
    </row>
    <row r="82" spans="2:8" x14ac:dyDescent="0.2">
      <c r="B82" t="s">
        <v>20</v>
      </c>
      <c r="C82">
        <v>94</v>
      </c>
      <c r="D82" s="21">
        <f t="shared" si="2"/>
        <v>-0.59794710542474483</v>
      </c>
      <c r="F82" t="s">
        <v>14</v>
      </c>
      <c r="G82">
        <v>33</v>
      </c>
      <c r="H82" s="21">
        <f t="shared" si="3"/>
        <v>-0.57564893282889462</v>
      </c>
    </row>
    <row r="83" spans="2:8" x14ac:dyDescent="0.2">
      <c r="B83" t="s">
        <v>20</v>
      </c>
      <c r="C83">
        <v>95</v>
      </c>
      <c r="D83" s="21">
        <f t="shared" si="2"/>
        <v>-0.59715736818441789</v>
      </c>
      <c r="F83" t="s">
        <v>14</v>
      </c>
      <c r="G83">
        <v>33</v>
      </c>
      <c r="H83" s="21">
        <f t="shared" si="3"/>
        <v>-0.57564893282889462</v>
      </c>
    </row>
    <row r="84" spans="2:8" x14ac:dyDescent="0.2">
      <c r="B84" t="s">
        <v>20</v>
      </c>
      <c r="C84">
        <v>96</v>
      </c>
      <c r="D84" s="21">
        <f t="shared" si="2"/>
        <v>-0.59636763094409095</v>
      </c>
      <c r="F84" t="s">
        <v>14</v>
      </c>
      <c r="G84">
        <v>34</v>
      </c>
      <c r="H84" s="21">
        <f t="shared" si="3"/>
        <v>-0.57460725185356398</v>
      </c>
    </row>
    <row r="85" spans="2:8" x14ac:dyDescent="0.2">
      <c r="B85" t="s">
        <v>20</v>
      </c>
      <c r="C85">
        <v>96</v>
      </c>
      <c r="D85" s="21">
        <f t="shared" si="2"/>
        <v>-0.59636763094409095</v>
      </c>
      <c r="F85" t="s">
        <v>14</v>
      </c>
      <c r="G85">
        <v>35</v>
      </c>
      <c r="H85" s="21">
        <f t="shared" si="3"/>
        <v>-0.57356557087823323</v>
      </c>
    </row>
    <row r="86" spans="2:8" x14ac:dyDescent="0.2">
      <c r="B86" t="s">
        <v>20</v>
      </c>
      <c r="C86">
        <v>96</v>
      </c>
      <c r="D86" s="21">
        <f t="shared" si="2"/>
        <v>-0.59636763094409095</v>
      </c>
      <c r="F86" t="s">
        <v>14</v>
      </c>
      <c r="G86">
        <v>35</v>
      </c>
      <c r="H86" s="21">
        <f t="shared" si="3"/>
        <v>-0.57356557087823323</v>
      </c>
    </row>
    <row r="87" spans="2:8" x14ac:dyDescent="0.2">
      <c r="B87" t="s">
        <v>20</v>
      </c>
      <c r="C87">
        <v>97</v>
      </c>
      <c r="D87" s="21">
        <f t="shared" si="2"/>
        <v>-0.59557789370376402</v>
      </c>
      <c r="F87" t="s">
        <v>14</v>
      </c>
      <c r="G87">
        <v>35</v>
      </c>
      <c r="H87" s="21">
        <f t="shared" si="3"/>
        <v>-0.57356557087823323</v>
      </c>
    </row>
    <row r="88" spans="2:8" x14ac:dyDescent="0.2">
      <c r="B88" t="s">
        <v>20</v>
      </c>
      <c r="C88">
        <v>98</v>
      </c>
      <c r="D88" s="21">
        <f t="shared" si="2"/>
        <v>-0.59478815646343708</v>
      </c>
      <c r="F88" t="s">
        <v>14</v>
      </c>
      <c r="G88">
        <v>36</v>
      </c>
      <c r="H88" s="21">
        <f t="shared" si="3"/>
        <v>-0.57252388990290259</v>
      </c>
    </row>
    <row r="89" spans="2:8" x14ac:dyDescent="0.2">
      <c r="B89" t="s">
        <v>20</v>
      </c>
      <c r="C89">
        <v>98</v>
      </c>
      <c r="D89" s="21">
        <f t="shared" si="2"/>
        <v>-0.59478815646343708</v>
      </c>
      <c r="F89" t="s">
        <v>14</v>
      </c>
      <c r="G89">
        <v>37</v>
      </c>
      <c r="H89" s="21">
        <f t="shared" si="3"/>
        <v>-0.57148220892757184</v>
      </c>
    </row>
    <row r="90" spans="2:8" x14ac:dyDescent="0.2">
      <c r="B90" t="s">
        <v>20</v>
      </c>
      <c r="C90">
        <v>100</v>
      </c>
      <c r="D90" s="21">
        <f t="shared" si="2"/>
        <v>-0.59320868198278309</v>
      </c>
      <c r="F90" t="s">
        <v>14</v>
      </c>
      <c r="G90">
        <v>37</v>
      </c>
      <c r="H90" s="21">
        <f t="shared" si="3"/>
        <v>-0.57148220892757184</v>
      </c>
    </row>
    <row r="91" spans="2:8" x14ac:dyDescent="0.2">
      <c r="B91" t="s">
        <v>20</v>
      </c>
      <c r="C91">
        <v>100</v>
      </c>
      <c r="D91" s="21">
        <f t="shared" si="2"/>
        <v>-0.59320868198278309</v>
      </c>
      <c r="F91" t="s">
        <v>14</v>
      </c>
      <c r="G91">
        <v>37</v>
      </c>
      <c r="H91" s="21">
        <f t="shared" si="3"/>
        <v>-0.57148220892757184</v>
      </c>
    </row>
    <row r="92" spans="2:8" x14ac:dyDescent="0.2">
      <c r="B92" t="s">
        <v>20</v>
      </c>
      <c r="C92">
        <v>101</v>
      </c>
      <c r="D92" s="21">
        <f t="shared" si="2"/>
        <v>-0.59241894474245615</v>
      </c>
      <c r="F92" t="s">
        <v>14</v>
      </c>
      <c r="G92">
        <v>38</v>
      </c>
      <c r="H92" s="21">
        <f t="shared" si="3"/>
        <v>-0.57044052795224121</v>
      </c>
    </row>
    <row r="93" spans="2:8" x14ac:dyDescent="0.2">
      <c r="B93" t="s">
        <v>20</v>
      </c>
      <c r="C93">
        <v>101</v>
      </c>
      <c r="D93" s="21">
        <f t="shared" si="2"/>
        <v>-0.59241894474245615</v>
      </c>
      <c r="F93" t="s">
        <v>14</v>
      </c>
      <c r="G93">
        <v>38</v>
      </c>
      <c r="H93" s="21">
        <f t="shared" si="3"/>
        <v>-0.57044052795224121</v>
      </c>
    </row>
    <row r="94" spans="2:8" x14ac:dyDescent="0.2">
      <c r="B94" t="s">
        <v>20</v>
      </c>
      <c r="C94">
        <v>102</v>
      </c>
      <c r="D94" s="21">
        <f t="shared" si="2"/>
        <v>-0.59162920750212922</v>
      </c>
      <c r="F94" t="s">
        <v>14</v>
      </c>
      <c r="G94">
        <v>38</v>
      </c>
      <c r="H94" s="21">
        <f t="shared" si="3"/>
        <v>-0.57044052795224121</v>
      </c>
    </row>
    <row r="95" spans="2:8" x14ac:dyDescent="0.2">
      <c r="B95" t="s">
        <v>20</v>
      </c>
      <c r="C95">
        <v>102</v>
      </c>
      <c r="D95" s="21">
        <f t="shared" si="2"/>
        <v>-0.59162920750212922</v>
      </c>
      <c r="F95" t="s">
        <v>14</v>
      </c>
      <c r="G95">
        <v>39</v>
      </c>
      <c r="H95" s="21">
        <f t="shared" si="3"/>
        <v>-0.56939884697691057</v>
      </c>
    </row>
    <row r="96" spans="2:8" x14ac:dyDescent="0.2">
      <c r="B96" t="s">
        <v>20</v>
      </c>
      <c r="C96">
        <v>103</v>
      </c>
      <c r="D96" s="21">
        <f t="shared" si="2"/>
        <v>-0.59083947026180228</v>
      </c>
      <c r="F96" t="s">
        <v>14</v>
      </c>
      <c r="G96">
        <v>40</v>
      </c>
      <c r="H96" s="21">
        <f t="shared" si="3"/>
        <v>-0.56835716600157982</v>
      </c>
    </row>
    <row r="97" spans="2:8" x14ac:dyDescent="0.2">
      <c r="B97" t="s">
        <v>20</v>
      </c>
      <c r="C97">
        <v>103</v>
      </c>
      <c r="D97" s="21">
        <f t="shared" si="2"/>
        <v>-0.59083947026180228</v>
      </c>
      <c r="F97" t="s">
        <v>14</v>
      </c>
      <c r="G97">
        <v>40</v>
      </c>
      <c r="H97" s="21">
        <f t="shared" si="3"/>
        <v>-0.56835716600157982</v>
      </c>
    </row>
    <row r="98" spans="2:8" x14ac:dyDescent="0.2">
      <c r="B98" t="s">
        <v>20</v>
      </c>
      <c r="C98">
        <v>105</v>
      </c>
      <c r="D98" s="21">
        <f t="shared" si="2"/>
        <v>-0.5892599957811484</v>
      </c>
      <c r="F98" t="s">
        <v>14</v>
      </c>
      <c r="G98">
        <v>40</v>
      </c>
      <c r="H98" s="21">
        <f t="shared" si="3"/>
        <v>-0.56835716600157982</v>
      </c>
    </row>
    <row r="99" spans="2:8" x14ac:dyDescent="0.2">
      <c r="B99" t="s">
        <v>20</v>
      </c>
      <c r="C99">
        <v>106</v>
      </c>
      <c r="D99" s="21">
        <f t="shared" si="2"/>
        <v>-0.58847025854082147</v>
      </c>
      <c r="F99" t="s">
        <v>14</v>
      </c>
      <c r="G99">
        <v>41</v>
      </c>
      <c r="H99" s="21">
        <f t="shared" si="3"/>
        <v>-0.56731548502624918</v>
      </c>
    </row>
    <row r="100" spans="2:8" x14ac:dyDescent="0.2">
      <c r="B100" t="s">
        <v>20</v>
      </c>
      <c r="C100">
        <v>106</v>
      </c>
      <c r="D100" s="21">
        <f t="shared" si="2"/>
        <v>-0.58847025854082147</v>
      </c>
      <c r="F100" t="s">
        <v>14</v>
      </c>
      <c r="G100">
        <v>41</v>
      </c>
      <c r="H100" s="21">
        <f t="shared" si="3"/>
        <v>-0.56731548502624918</v>
      </c>
    </row>
    <row r="101" spans="2:8" x14ac:dyDescent="0.2">
      <c r="B101" t="s">
        <v>20</v>
      </c>
      <c r="C101">
        <v>107</v>
      </c>
      <c r="D101" s="21">
        <f t="shared" si="2"/>
        <v>-0.58768052130049453</v>
      </c>
      <c r="F101" t="s">
        <v>14</v>
      </c>
      <c r="G101">
        <v>42</v>
      </c>
      <c r="H101" s="21">
        <f t="shared" si="3"/>
        <v>-0.56627380405091843</v>
      </c>
    </row>
    <row r="102" spans="2:8" x14ac:dyDescent="0.2">
      <c r="B102" t="s">
        <v>20</v>
      </c>
      <c r="C102">
        <v>107</v>
      </c>
      <c r="D102" s="21">
        <f t="shared" si="2"/>
        <v>-0.58768052130049453</v>
      </c>
      <c r="F102" t="s">
        <v>14</v>
      </c>
      <c r="G102">
        <v>44</v>
      </c>
      <c r="H102" s="21">
        <f t="shared" si="3"/>
        <v>-0.56419044210025715</v>
      </c>
    </row>
    <row r="103" spans="2:8" x14ac:dyDescent="0.2">
      <c r="B103" t="s">
        <v>20</v>
      </c>
      <c r="C103">
        <v>107</v>
      </c>
      <c r="D103" s="21">
        <f t="shared" si="2"/>
        <v>-0.58768052130049453</v>
      </c>
      <c r="F103" t="s">
        <v>14</v>
      </c>
      <c r="G103">
        <v>44</v>
      </c>
      <c r="H103" s="21">
        <f t="shared" si="3"/>
        <v>-0.56419044210025715</v>
      </c>
    </row>
    <row r="104" spans="2:8" x14ac:dyDescent="0.2">
      <c r="B104" t="s">
        <v>20</v>
      </c>
      <c r="C104">
        <v>107</v>
      </c>
      <c r="D104" s="21">
        <f t="shared" si="2"/>
        <v>-0.58768052130049453</v>
      </c>
      <c r="F104" t="s">
        <v>14</v>
      </c>
      <c r="G104">
        <v>45</v>
      </c>
      <c r="H104" s="21">
        <f t="shared" si="3"/>
        <v>-0.5631487611249264</v>
      </c>
    </row>
    <row r="105" spans="2:8" x14ac:dyDescent="0.2">
      <c r="B105" t="s">
        <v>20</v>
      </c>
      <c r="C105">
        <v>107</v>
      </c>
      <c r="D105" s="21">
        <f t="shared" si="2"/>
        <v>-0.58768052130049453</v>
      </c>
      <c r="F105" t="s">
        <v>14</v>
      </c>
      <c r="G105">
        <v>46</v>
      </c>
      <c r="H105" s="21">
        <f t="shared" si="3"/>
        <v>-0.56210708014959576</v>
      </c>
    </row>
    <row r="106" spans="2:8" x14ac:dyDescent="0.2">
      <c r="B106" t="s">
        <v>20</v>
      </c>
      <c r="C106">
        <v>110</v>
      </c>
      <c r="D106" s="21">
        <f t="shared" si="2"/>
        <v>-0.58531130957951372</v>
      </c>
      <c r="F106" t="s">
        <v>14</v>
      </c>
      <c r="G106">
        <v>47</v>
      </c>
      <c r="H106" s="21">
        <f t="shared" si="3"/>
        <v>-0.56106539917426501</v>
      </c>
    </row>
    <row r="107" spans="2:8" x14ac:dyDescent="0.2">
      <c r="B107" t="s">
        <v>20</v>
      </c>
      <c r="C107">
        <v>110</v>
      </c>
      <c r="D107" s="21">
        <f t="shared" si="2"/>
        <v>-0.58531130957951372</v>
      </c>
      <c r="F107" t="s">
        <v>14</v>
      </c>
      <c r="G107">
        <v>48</v>
      </c>
      <c r="H107" s="21">
        <f t="shared" si="3"/>
        <v>-0.56002371819893437</v>
      </c>
    </row>
    <row r="108" spans="2:8" x14ac:dyDescent="0.2">
      <c r="B108" t="s">
        <v>20</v>
      </c>
      <c r="C108">
        <v>110</v>
      </c>
      <c r="D108" s="21">
        <f t="shared" si="2"/>
        <v>-0.58531130957951372</v>
      </c>
      <c r="F108" t="s">
        <v>14</v>
      </c>
      <c r="G108">
        <v>49</v>
      </c>
      <c r="H108" s="21">
        <f t="shared" si="3"/>
        <v>-0.55898203722360373</v>
      </c>
    </row>
    <row r="109" spans="2:8" x14ac:dyDescent="0.2">
      <c r="B109" t="s">
        <v>20</v>
      </c>
      <c r="C109">
        <v>110</v>
      </c>
      <c r="D109" s="21">
        <f t="shared" si="2"/>
        <v>-0.58531130957951372</v>
      </c>
      <c r="F109" t="s">
        <v>14</v>
      </c>
      <c r="G109">
        <v>49</v>
      </c>
      <c r="H109" s="21">
        <f t="shared" si="3"/>
        <v>-0.55898203722360373</v>
      </c>
    </row>
    <row r="110" spans="2:8" x14ac:dyDescent="0.2">
      <c r="B110" t="s">
        <v>20</v>
      </c>
      <c r="C110">
        <v>111</v>
      </c>
      <c r="D110" s="21">
        <f t="shared" si="2"/>
        <v>-0.58452157233918678</v>
      </c>
      <c r="F110" t="s">
        <v>14</v>
      </c>
      <c r="G110">
        <v>52</v>
      </c>
      <c r="H110" s="21">
        <f t="shared" si="3"/>
        <v>-0.5558569942976116</v>
      </c>
    </row>
    <row r="111" spans="2:8" x14ac:dyDescent="0.2">
      <c r="B111" t="s">
        <v>20</v>
      </c>
      <c r="C111">
        <v>112</v>
      </c>
      <c r="D111" s="21">
        <f t="shared" si="2"/>
        <v>-0.58373183509885984</v>
      </c>
      <c r="F111" t="s">
        <v>14</v>
      </c>
      <c r="G111">
        <v>53</v>
      </c>
      <c r="H111" s="21">
        <f t="shared" si="3"/>
        <v>-0.55481531332228096</v>
      </c>
    </row>
    <row r="112" spans="2:8" x14ac:dyDescent="0.2">
      <c r="B112" t="s">
        <v>20</v>
      </c>
      <c r="C112">
        <v>112</v>
      </c>
      <c r="D112" s="21">
        <f t="shared" si="2"/>
        <v>-0.58373183509885984</v>
      </c>
      <c r="F112" t="s">
        <v>14</v>
      </c>
      <c r="G112">
        <v>54</v>
      </c>
      <c r="H112" s="21">
        <f t="shared" si="3"/>
        <v>-0.55377363234695032</v>
      </c>
    </row>
    <row r="113" spans="2:8" x14ac:dyDescent="0.2">
      <c r="B113" t="s">
        <v>20</v>
      </c>
      <c r="C113">
        <v>112</v>
      </c>
      <c r="D113" s="21">
        <f t="shared" si="2"/>
        <v>-0.58373183509885984</v>
      </c>
      <c r="F113" t="s">
        <v>14</v>
      </c>
      <c r="G113">
        <v>55</v>
      </c>
      <c r="H113" s="21">
        <f t="shared" si="3"/>
        <v>-0.55273195137161957</v>
      </c>
    </row>
    <row r="114" spans="2:8" x14ac:dyDescent="0.2">
      <c r="B114" t="s">
        <v>20</v>
      </c>
      <c r="C114">
        <v>113</v>
      </c>
      <c r="D114" s="21">
        <f t="shared" si="2"/>
        <v>-0.5829420978585329</v>
      </c>
      <c r="F114" t="s">
        <v>14</v>
      </c>
      <c r="G114">
        <v>55</v>
      </c>
      <c r="H114" s="21">
        <f t="shared" si="3"/>
        <v>-0.55273195137161957</v>
      </c>
    </row>
    <row r="115" spans="2:8" x14ac:dyDescent="0.2">
      <c r="B115" t="s">
        <v>20</v>
      </c>
      <c r="C115">
        <v>113</v>
      </c>
      <c r="D115" s="21">
        <f t="shared" si="2"/>
        <v>-0.5829420978585329</v>
      </c>
      <c r="F115" t="s">
        <v>14</v>
      </c>
      <c r="G115">
        <v>56</v>
      </c>
      <c r="H115" s="21">
        <f t="shared" si="3"/>
        <v>-0.55169027039628893</v>
      </c>
    </row>
    <row r="116" spans="2:8" x14ac:dyDescent="0.2">
      <c r="B116" t="s">
        <v>20</v>
      </c>
      <c r="C116">
        <v>114</v>
      </c>
      <c r="D116" s="21">
        <f t="shared" si="2"/>
        <v>-0.58215236061820597</v>
      </c>
      <c r="F116" t="s">
        <v>14</v>
      </c>
      <c r="G116">
        <v>56</v>
      </c>
      <c r="H116" s="21">
        <f t="shared" si="3"/>
        <v>-0.55169027039628893</v>
      </c>
    </row>
    <row r="117" spans="2:8" x14ac:dyDescent="0.2">
      <c r="B117" t="s">
        <v>20</v>
      </c>
      <c r="C117">
        <v>114</v>
      </c>
      <c r="D117" s="21">
        <f t="shared" si="2"/>
        <v>-0.58215236061820597</v>
      </c>
      <c r="F117" t="s">
        <v>14</v>
      </c>
      <c r="G117">
        <v>57</v>
      </c>
      <c r="H117" s="21">
        <f t="shared" si="3"/>
        <v>-0.55064858942095818</v>
      </c>
    </row>
    <row r="118" spans="2:8" x14ac:dyDescent="0.2">
      <c r="B118" t="s">
        <v>20</v>
      </c>
      <c r="C118">
        <v>114</v>
      </c>
      <c r="D118" s="21">
        <f t="shared" si="2"/>
        <v>-0.58215236061820597</v>
      </c>
      <c r="F118" t="s">
        <v>14</v>
      </c>
      <c r="G118">
        <v>57</v>
      </c>
      <c r="H118" s="21">
        <f t="shared" si="3"/>
        <v>-0.55064858942095818</v>
      </c>
    </row>
    <row r="119" spans="2:8" x14ac:dyDescent="0.2">
      <c r="B119" t="s">
        <v>20</v>
      </c>
      <c r="C119">
        <v>115</v>
      </c>
      <c r="D119" s="21">
        <f t="shared" si="2"/>
        <v>-0.58136262337787903</v>
      </c>
      <c r="F119" t="s">
        <v>14</v>
      </c>
      <c r="G119">
        <v>58</v>
      </c>
      <c r="H119" s="21">
        <f t="shared" si="3"/>
        <v>-0.54960690844562754</v>
      </c>
    </row>
    <row r="120" spans="2:8" x14ac:dyDescent="0.2">
      <c r="B120" t="s">
        <v>20</v>
      </c>
      <c r="C120">
        <v>116</v>
      </c>
      <c r="D120" s="21">
        <f t="shared" si="2"/>
        <v>-0.58057288613755209</v>
      </c>
      <c r="F120" t="s">
        <v>14</v>
      </c>
      <c r="G120">
        <v>60</v>
      </c>
      <c r="H120" s="21">
        <f t="shared" si="3"/>
        <v>-0.54752354649496615</v>
      </c>
    </row>
    <row r="121" spans="2:8" x14ac:dyDescent="0.2">
      <c r="B121" t="s">
        <v>20</v>
      </c>
      <c r="C121">
        <v>116</v>
      </c>
      <c r="D121" s="21">
        <f t="shared" si="2"/>
        <v>-0.58057288613755209</v>
      </c>
      <c r="F121" t="s">
        <v>14</v>
      </c>
      <c r="G121">
        <v>62</v>
      </c>
      <c r="H121" s="21">
        <f t="shared" si="3"/>
        <v>-0.54544018454430476</v>
      </c>
    </row>
    <row r="122" spans="2:8" x14ac:dyDescent="0.2">
      <c r="B122" t="s">
        <v>20</v>
      </c>
      <c r="C122">
        <v>117</v>
      </c>
      <c r="D122" s="21">
        <f t="shared" si="2"/>
        <v>-0.57978314889722515</v>
      </c>
      <c r="F122" t="s">
        <v>14</v>
      </c>
      <c r="G122">
        <v>62</v>
      </c>
      <c r="H122" s="21">
        <f t="shared" si="3"/>
        <v>-0.54544018454430476</v>
      </c>
    </row>
    <row r="123" spans="2:8" x14ac:dyDescent="0.2">
      <c r="B123" t="s">
        <v>20</v>
      </c>
      <c r="C123">
        <v>117</v>
      </c>
      <c r="D123" s="21">
        <f t="shared" si="2"/>
        <v>-0.57978314889722515</v>
      </c>
      <c r="F123" t="s">
        <v>14</v>
      </c>
      <c r="G123">
        <v>63</v>
      </c>
      <c r="H123" s="21">
        <f t="shared" si="3"/>
        <v>-0.54439850356897412</v>
      </c>
    </row>
    <row r="124" spans="2:8" x14ac:dyDescent="0.2">
      <c r="B124" t="s">
        <v>20</v>
      </c>
      <c r="C124">
        <v>119</v>
      </c>
      <c r="D124" s="21">
        <f t="shared" si="2"/>
        <v>-0.57820367441657128</v>
      </c>
      <c r="F124" t="s">
        <v>14</v>
      </c>
      <c r="G124">
        <v>63</v>
      </c>
      <c r="H124" s="21">
        <f t="shared" si="3"/>
        <v>-0.54439850356897412</v>
      </c>
    </row>
    <row r="125" spans="2:8" x14ac:dyDescent="0.2">
      <c r="B125" t="s">
        <v>20</v>
      </c>
      <c r="C125">
        <v>121</v>
      </c>
      <c r="D125" s="21">
        <f t="shared" si="2"/>
        <v>-0.5766241999359174</v>
      </c>
      <c r="F125" t="s">
        <v>14</v>
      </c>
      <c r="G125">
        <v>64</v>
      </c>
      <c r="H125" s="21">
        <f t="shared" si="3"/>
        <v>-0.54335682259364348</v>
      </c>
    </row>
    <row r="126" spans="2:8" x14ac:dyDescent="0.2">
      <c r="B126" t="s">
        <v>20</v>
      </c>
      <c r="C126">
        <v>121</v>
      </c>
      <c r="D126" s="21">
        <f t="shared" si="2"/>
        <v>-0.5766241999359174</v>
      </c>
      <c r="F126" t="s">
        <v>14</v>
      </c>
      <c r="G126">
        <v>64</v>
      </c>
      <c r="H126" s="21">
        <f t="shared" si="3"/>
        <v>-0.54335682259364348</v>
      </c>
    </row>
    <row r="127" spans="2:8" x14ac:dyDescent="0.2">
      <c r="B127" t="s">
        <v>20</v>
      </c>
      <c r="C127">
        <v>121</v>
      </c>
      <c r="D127" s="21">
        <f t="shared" si="2"/>
        <v>-0.5766241999359174</v>
      </c>
      <c r="F127" t="s">
        <v>14</v>
      </c>
      <c r="G127">
        <v>64</v>
      </c>
      <c r="H127" s="21">
        <f t="shared" si="3"/>
        <v>-0.54335682259364348</v>
      </c>
    </row>
    <row r="128" spans="2:8" x14ac:dyDescent="0.2">
      <c r="B128" t="s">
        <v>20</v>
      </c>
      <c r="C128">
        <v>122</v>
      </c>
      <c r="D128" s="21">
        <f t="shared" si="2"/>
        <v>-0.57583446269559047</v>
      </c>
      <c r="F128" t="s">
        <v>14</v>
      </c>
      <c r="G128">
        <v>64</v>
      </c>
      <c r="H128" s="21">
        <f t="shared" si="3"/>
        <v>-0.54335682259364348</v>
      </c>
    </row>
    <row r="129" spans="2:8" x14ac:dyDescent="0.2">
      <c r="B129" t="s">
        <v>20</v>
      </c>
      <c r="C129">
        <v>122</v>
      </c>
      <c r="D129" s="21">
        <f t="shared" si="2"/>
        <v>-0.57583446269559047</v>
      </c>
      <c r="F129" t="s">
        <v>14</v>
      </c>
      <c r="G129">
        <v>65</v>
      </c>
      <c r="H129" s="21">
        <f t="shared" si="3"/>
        <v>-0.54231514161831273</v>
      </c>
    </row>
    <row r="130" spans="2:8" x14ac:dyDescent="0.2">
      <c r="B130" t="s">
        <v>20</v>
      </c>
      <c r="C130">
        <v>122</v>
      </c>
      <c r="D130" s="21">
        <f t="shared" ref="D130:D193" si="4">($C130-$L$2)/$Q$2</f>
        <v>-0.57583446269559047</v>
      </c>
      <c r="F130" t="s">
        <v>14</v>
      </c>
      <c r="G130">
        <v>65</v>
      </c>
      <c r="H130" s="21">
        <f t="shared" ref="H130:H193" si="5">($G130-$L$3)/$Q$3</f>
        <v>-0.54231514161831273</v>
      </c>
    </row>
    <row r="131" spans="2:8" x14ac:dyDescent="0.2">
      <c r="B131" t="s">
        <v>20</v>
      </c>
      <c r="C131">
        <v>122</v>
      </c>
      <c r="D131" s="21">
        <f t="shared" si="4"/>
        <v>-0.57583446269559047</v>
      </c>
      <c r="F131" t="s">
        <v>14</v>
      </c>
      <c r="G131">
        <v>67</v>
      </c>
      <c r="H131" s="21">
        <f t="shared" si="5"/>
        <v>-0.54023177966765135</v>
      </c>
    </row>
    <row r="132" spans="2:8" x14ac:dyDescent="0.2">
      <c r="B132" t="s">
        <v>20</v>
      </c>
      <c r="C132">
        <v>123</v>
      </c>
      <c r="D132" s="21">
        <f t="shared" si="4"/>
        <v>-0.57504472545526353</v>
      </c>
      <c r="F132" t="s">
        <v>14</v>
      </c>
      <c r="G132">
        <v>67</v>
      </c>
      <c r="H132" s="21">
        <f t="shared" si="5"/>
        <v>-0.54023177966765135</v>
      </c>
    </row>
    <row r="133" spans="2:8" x14ac:dyDescent="0.2">
      <c r="B133" t="s">
        <v>20</v>
      </c>
      <c r="C133">
        <v>123</v>
      </c>
      <c r="D133" s="21">
        <f t="shared" si="4"/>
        <v>-0.57504472545526353</v>
      </c>
      <c r="F133" t="s">
        <v>14</v>
      </c>
      <c r="G133">
        <v>67</v>
      </c>
      <c r="H133" s="21">
        <f t="shared" si="5"/>
        <v>-0.54023177966765135</v>
      </c>
    </row>
    <row r="134" spans="2:8" x14ac:dyDescent="0.2">
      <c r="B134" t="s">
        <v>20</v>
      </c>
      <c r="C134">
        <v>123</v>
      </c>
      <c r="D134" s="21">
        <f t="shared" si="4"/>
        <v>-0.57504472545526353</v>
      </c>
      <c r="F134" t="s">
        <v>14</v>
      </c>
      <c r="G134">
        <v>67</v>
      </c>
      <c r="H134" s="21">
        <f t="shared" si="5"/>
        <v>-0.54023177966765135</v>
      </c>
    </row>
    <row r="135" spans="2:8" x14ac:dyDescent="0.2">
      <c r="B135" t="s">
        <v>20</v>
      </c>
      <c r="C135">
        <v>125</v>
      </c>
      <c r="D135" s="21">
        <f t="shared" si="4"/>
        <v>-0.57346525097460965</v>
      </c>
      <c r="F135" t="s">
        <v>14</v>
      </c>
      <c r="G135">
        <v>67</v>
      </c>
      <c r="H135" s="21">
        <f t="shared" si="5"/>
        <v>-0.54023177966765135</v>
      </c>
    </row>
    <row r="136" spans="2:8" x14ac:dyDescent="0.2">
      <c r="B136" t="s">
        <v>20</v>
      </c>
      <c r="C136">
        <v>126</v>
      </c>
      <c r="D136" s="21">
        <f t="shared" si="4"/>
        <v>-0.57267551373428272</v>
      </c>
      <c r="F136" t="s">
        <v>14</v>
      </c>
      <c r="G136">
        <v>67</v>
      </c>
      <c r="H136" s="21">
        <f t="shared" si="5"/>
        <v>-0.54023177966765135</v>
      </c>
    </row>
    <row r="137" spans="2:8" x14ac:dyDescent="0.2">
      <c r="B137" t="s">
        <v>20</v>
      </c>
      <c r="C137">
        <v>126</v>
      </c>
      <c r="D137" s="21">
        <f t="shared" si="4"/>
        <v>-0.57267551373428272</v>
      </c>
      <c r="F137" t="s">
        <v>14</v>
      </c>
      <c r="G137">
        <v>67</v>
      </c>
      <c r="H137" s="21">
        <f t="shared" si="5"/>
        <v>-0.54023177966765135</v>
      </c>
    </row>
    <row r="138" spans="2:8" x14ac:dyDescent="0.2">
      <c r="B138" t="s">
        <v>20</v>
      </c>
      <c r="C138">
        <v>126</v>
      </c>
      <c r="D138" s="21">
        <f t="shared" si="4"/>
        <v>-0.57267551373428272</v>
      </c>
      <c r="F138" t="s">
        <v>14</v>
      </c>
      <c r="G138">
        <v>70</v>
      </c>
      <c r="H138" s="21">
        <f t="shared" si="5"/>
        <v>-0.53710673674165932</v>
      </c>
    </row>
    <row r="139" spans="2:8" x14ac:dyDescent="0.2">
      <c r="B139" t="s">
        <v>20</v>
      </c>
      <c r="C139">
        <v>126</v>
      </c>
      <c r="D139" s="21">
        <f t="shared" si="4"/>
        <v>-0.57267551373428272</v>
      </c>
      <c r="F139" t="s">
        <v>14</v>
      </c>
      <c r="G139">
        <v>71</v>
      </c>
      <c r="H139" s="21">
        <f t="shared" si="5"/>
        <v>-0.53606505576632868</v>
      </c>
    </row>
    <row r="140" spans="2:8" x14ac:dyDescent="0.2">
      <c r="B140" t="s">
        <v>20</v>
      </c>
      <c r="C140">
        <v>126</v>
      </c>
      <c r="D140" s="21">
        <f t="shared" si="4"/>
        <v>-0.57267551373428272</v>
      </c>
      <c r="F140" t="s">
        <v>14</v>
      </c>
      <c r="G140">
        <v>73</v>
      </c>
      <c r="H140" s="21">
        <f t="shared" si="5"/>
        <v>-0.53398169381566729</v>
      </c>
    </row>
    <row r="141" spans="2:8" x14ac:dyDescent="0.2">
      <c r="B141" t="s">
        <v>20</v>
      </c>
      <c r="C141">
        <v>127</v>
      </c>
      <c r="D141" s="21">
        <f t="shared" si="4"/>
        <v>-0.57188577649395578</v>
      </c>
      <c r="F141" t="s">
        <v>14</v>
      </c>
      <c r="G141">
        <v>73</v>
      </c>
      <c r="H141" s="21">
        <f t="shared" si="5"/>
        <v>-0.53398169381566729</v>
      </c>
    </row>
    <row r="142" spans="2:8" x14ac:dyDescent="0.2">
      <c r="B142" t="s">
        <v>20</v>
      </c>
      <c r="C142">
        <v>127</v>
      </c>
      <c r="D142" s="21">
        <f t="shared" si="4"/>
        <v>-0.57188577649395578</v>
      </c>
      <c r="F142" t="s">
        <v>14</v>
      </c>
      <c r="G142">
        <v>75</v>
      </c>
      <c r="H142" s="21">
        <f t="shared" si="5"/>
        <v>-0.5318983318650059</v>
      </c>
    </row>
    <row r="143" spans="2:8" x14ac:dyDescent="0.2">
      <c r="B143" t="s">
        <v>20</v>
      </c>
      <c r="C143">
        <v>128</v>
      </c>
      <c r="D143" s="21">
        <f t="shared" si="4"/>
        <v>-0.57109603925362884</v>
      </c>
      <c r="F143" t="s">
        <v>14</v>
      </c>
      <c r="G143">
        <v>75</v>
      </c>
      <c r="H143" s="21">
        <f t="shared" si="5"/>
        <v>-0.5318983318650059</v>
      </c>
    </row>
    <row r="144" spans="2:8" x14ac:dyDescent="0.2">
      <c r="B144" t="s">
        <v>20</v>
      </c>
      <c r="C144">
        <v>128</v>
      </c>
      <c r="D144" s="21">
        <f t="shared" si="4"/>
        <v>-0.57109603925362884</v>
      </c>
      <c r="F144" t="s">
        <v>14</v>
      </c>
      <c r="G144">
        <v>75</v>
      </c>
      <c r="H144" s="21">
        <f t="shared" si="5"/>
        <v>-0.5318983318650059</v>
      </c>
    </row>
    <row r="145" spans="2:8" x14ac:dyDescent="0.2">
      <c r="B145" t="s">
        <v>20</v>
      </c>
      <c r="C145">
        <v>129</v>
      </c>
      <c r="D145" s="21">
        <f t="shared" si="4"/>
        <v>-0.5703063020133019</v>
      </c>
      <c r="F145" t="s">
        <v>14</v>
      </c>
      <c r="G145">
        <v>75</v>
      </c>
      <c r="H145" s="21">
        <f t="shared" si="5"/>
        <v>-0.5318983318650059</v>
      </c>
    </row>
    <row r="146" spans="2:8" x14ac:dyDescent="0.2">
      <c r="B146" t="s">
        <v>20</v>
      </c>
      <c r="C146">
        <v>129</v>
      </c>
      <c r="D146" s="21">
        <f t="shared" si="4"/>
        <v>-0.5703063020133019</v>
      </c>
      <c r="F146" t="s">
        <v>14</v>
      </c>
      <c r="G146">
        <v>76</v>
      </c>
      <c r="H146" s="21">
        <f t="shared" si="5"/>
        <v>-0.53085665088967526</v>
      </c>
    </row>
    <row r="147" spans="2:8" x14ac:dyDescent="0.2">
      <c r="B147" t="s">
        <v>20</v>
      </c>
      <c r="C147">
        <v>130</v>
      </c>
      <c r="D147" s="21">
        <f t="shared" si="4"/>
        <v>-0.56951656477297496</v>
      </c>
      <c r="F147" t="s">
        <v>14</v>
      </c>
      <c r="G147">
        <v>77</v>
      </c>
      <c r="H147" s="21">
        <f t="shared" si="5"/>
        <v>-0.52981496991434451</v>
      </c>
    </row>
    <row r="148" spans="2:8" x14ac:dyDescent="0.2">
      <c r="B148" t="s">
        <v>20</v>
      </c>
      <c r="C148">
        <v>130</v>
      </c>
      <c r="D148" s="21">
        <f t="shared" si="4"/>
        <v>-0.56951656477297496</v>
      </c>
      <c r="F148" t="s">
        <v>14</v>
      </c>
      <c r="G148">
        <v>77</v>
      </c>
      <c r="H148" s="21">
        <f t="shared" si="5"/>
        <v>-0.52981496991434451</v>
      </c>
    </row>
    <row r="149" spans="2:8" x14ac:dyDescent="0.2">
      <c r="B149" t="s">
        <v>20</v>
      </c>
      <c r="C149">
        <v>131</v>
      </c>
      <c r="D149" s="21">
        <f t="shared" si="4"/>
        <v>-0.56872682753264803</v>
      </c>
      <c r="F149" t="s">
        <v>14</v>
      </c>
      <c r="G149">
        <v>77</v>
      </c>
      <c r="H149" s="21">
        <f t="shared" si="5"/>
        <v>-0.52981496991434451</v>
      </c>
    </row>
    <row r="150" spans="2:8" x14ac:dyDescent="0.2">
      <c r="B150" t="s">
        <v>20</v>
      </c>
      <c r="C150">
        <v>131</v>
      </c>
      <c r="D150" s="21">
        <f t="shared" si="4"/>
        <v>-0.56872682753264803</v>
      </c>
      <c r="F150" t="s">
        <v>14</v>
      </c>
      <c r="G150">
        <v>78</v>
      </c>
      <c r="H150" s="21">
        <f t="shared" si="5"/>
        <v>-0.52877328893901387</v>
      </c>
    </row>
    <row r="151" spans="2:8" x14ac:dyDescent="0.2">
      <c r="B151" t="s">
        <v>20</v>
      </c>
      <c r="C151">
        <v>131</v>
      </c>
      <c r="D151" s="21">
        <f t="shared" si="4"/>
        <v>-0.56872682753264803</v>
      </c>
      <c r="F151" t="s">
        <v>14</v>
      </c>
      <c r="G151">
        <v>78</v>
      </c>
      <c r="H151" s="21">
        <f t="shared" si="5"/>
        <v>-0.52877328893901387</v>
      </c>
    </row>
    <row r="152" spans="2:8" x14ac:dyDescent="0.2">
      <c r="B152" t="s">
        <v>20</v>
      </c>
      <c r="C152">
        <v>131</v>
      </c>
      <c r="D152" s="21">
        <f t="shared" si="4"/>
        <v>-0.56872682753264803</v>
      </c>
      <c r="F152" t="s">
        <v>14</v>
      </c>
      <c r="G152">
        <v>79</v>
      </c>
      <c r="H152" s="21">
        <f t="shared" si="5"/>
        <v>-0.52773160796368324</v>
      </c>
    </row>
    <row r="153" spans="2:8" x14ac:dyDescent="0.2">
      <c r="B153" t="s">
        <v>20</v>
      </c>
      <c r="C153">
        <v>131</v>
      </c>
      <c r="D153" s="21">
        <f t="shared" si="4"/>
        <v>-0.56872682753264803</v>
      </c>
      <c r="F153" t="s">
        <v>14</v>
      </c>
      <c r="G153">
        <v>80</v>
      </c>
      <c r="H153" s="21">
        <f t="shared" si="5"/>
        <v>-0.52668992698835249</v>
      </c>
    </row>
    <row r="154" spans="2:8" x14ac:dyDescent="0.2">
      <c r="B154" t="s">
        <v>20</v>
      </c>
      <c r="C154">
        <v>132</v>
      </c>
      <c r="D154" s="21">
        <f t="shared" si="4"/>
        <v>-0.56793709029232109</v>
      </c>
      <c r="F154" t="s">
        <v>14</v>
      </c>
      <c r="G154">
        <v>80</v>
      </c>
      <c r="H154" s="21">
        <f t="shared" si="5"/>
        <v>-0.52668992698835249</v>
      </c>
    </row>
    <row r="155" spans="2:8" x14ac:dyDescent="0.2">
      <c r="B155" t="s">
        <v>20</v>
      </c>
      <c r="C155">
        <v>132</v>
      </c>
      <c r="D155" s="21">
        <f t="shared" si="4"/>
        <v>-0.56793709029232109</v>
      </c>
      <c r="F155" t="s">
        <v>14</v>
      </c>
      <c r="G155">
        <v>82</v>
      </c>
      <c r="H155" s="21">
        <f t="shared" si="5"/>
        <v>-0.5246065650376911</v>
      </c>
    </row>
    <row r="156" spans="2:8" x14ac:dyDescent="0.2">
      <c r="B156" t="s">
        <v>20</v>
      </c>
      <c r="C156">
        <v>132</v>
      </c>
      <c r="D156" s="21">
        <f t="shared" si="4"/>
        <v>-0.56793709029232109</v>
      </c>
      <c r="F156" t="s">
        <v>14</v>
      </c>
      <c r="G156">
        <v>83</v>
      </c>
      <c r="H156" s="21">
        <f t="shared" si="5"/>
        <v>-0.52356488406236046</v>
      </c>
    </row>
    <row r="157" spans="2:8" x14ac:dyDescent="0.2">
      <c r="B157" t="s">
        <v>20</v>
      </c>
      <c r="C157">
        <v>133</v>
      </c>
      <c r="D157" s="21">
        <f t="shared" si="4"/>
        <v>-0.56714735305199415</v>
      </c>
      <c r="F157" t="s">
        <v>14</v>
      </c>
      <c r="G157">
        <v>83</v>
      </c>
      <c r="H157" s="21">
        <f t="shared" si="5"/>
        <v>-0.52356488406236046</v>
      </c>
    </row>
    <row r="158" spans="2:8" x14ac:dyDescent="0.2">
      <c r="B158" t="s">
        <v>20</v>
      </c>
      <c r="C158">
        <v>133</v>
      </c>
      <c r="D158" s="21">
        <f t="shared" si="4"/>
        <v>-0.56714735305199415</v>
      </c>
      <c r="F158" t="s">
        <v>14</v>
      </c>
      <c r="G158">
        <v>84</v>
      </c>
      <c r="H158" s="21">
        <f t="shared" si="5"/>
        <v>-0.52252320308702982</v>
      </c>
    </row>
    <row r="159" spans="2:8" x14ac:dyDescent="0.2">
      <c r="B159" t="s">
        <v>20</v>
      </c>
      <c r="C159">
        <v>133</v>
      </c>
      <c r="D159" s="21">
        <f t="shared" si="4"/>
        <v>-0.56714735305199415</v>
      </c>
      <c r="F159" t="s">
        <v>14</v>
      </c>
      <c r="G159">
        <v>86</v>
      </c>
      <c r="H159" s="21">
        <f t="shared" si="5"/>
        <v>-0.52043984113636843</v>
      </c>
    </row>
    <row r="160" spans="2:8" x14ac:dyDescent="0.2">
      <c r="B160" t="s">
        <v>20</v>
      </c>
      <c r="C160">
        <v>134</v>
      </c>
      <c r="D160" s="21">
        <f t="shared" si="4"/>
        <v>-0.56635761581166721</v>
      </c>
      <c r="F160" t="s">
        <v>14</v>
      </c>
      <c r="G160">
        <v>86</v>
      </c>
      <c r="H160" s="21">
        <f t="shared" si="5"/>
        <v>-0.52043984113636843</v>
      </c>
    </row>
    <row r="161" spans="2:8" x14ac:dyDescent="0.2">
      <c r="B161" t="s">
        <v>20</v>
      </c>
      <c r="C161">
        <v>134</v>
      </c>
      <c r="D161" s="21">
        <f t="shared" si="4"/>
        <v>-0.56635761581166721</v>
      </c>
      <c r="F161" t="s">
        <v>14</v>
      </c>
      <c r="G161">
        <v>86</v>
      </c>
      <c r="H161" s="21">
        <f t="shared" si="5"/>
        <v>-0.52043984113636843</v>
      </c>
    </row>
    <row r="162" spans="2:8" x14ac:dyDescent="0.2">
      <c r="B162" t="s">
        <v>20</v>
      </c>
      <c r="C162">
        <v>134</v>
      </c>
      <c r="D162" s="21">
        <f t="shared" si="4"/>
        <v>-0.56635761581166721</v>
      </c>
      <c r="F162" t="s">
        <v>14</v>
      </c>
      <c r="G162">
        <v>87</v>
      </c>
      <c r="H162" s="21">
        <f t="shared" si="5"/>
        <v>-0.51939816016103768</v>
      </c>
    </row>
    <row r="163" spans="2:8" x14ac:dyDescent="0.2">
      <c r="B163" t="s">
        <v>20</v>
      </c>
      <c r="C163">
        <v>135</v>
      </c>
      <c r="D163" s="21">
        <f t="shared" si="4"/>
        <v>-0.56556787857134028</v>
      </c>
      <c r="F163" t="s">
        <v>14</v>
      </c>
      <c r="G163">
        <v>88</v>
      </c>
      <c r="H163" s="21">
        <f t="shared" si="5"/>
        <v>-0.51835647918570704</v>
      </c>
    </row>
    <row r="164" spans="2:8" x14ac:dyDescent="0.2">
      <c r="B164" t="s">
        <v>20</v>
      </c>
      <c r="C164">
        <v>135</v>
      </c>
      <c r="D164" s="21">
        <f t="shared" si="4"/>
        <v>-0.56556787857134028</v>
      </c>
      <c r="F164" t="s">
        <v>14</v>
      </c>
      <c r="G164">
        <v>91</v>
      </c>
      <c r="H164" s="21">
        <f t="shared" si="5"/>
        <v>-0.51523143625971501</v>
      </c>
    </row>
    <row r="165" spans="2:8" x14ac:dyDescent="0.2">
      <c r="B165" t="s">
        <v>20</v>
      </c>
      <c r="C165">
        <v>135</v>
      </c>
      <c r="D165" s="21">
        <f t="shared" si="4"/>
        <v>-0.56556787857134028</v>
      </c>
      <c r="F165" t="s">
        <v>14</v>
      </c>
      <c r="G165">
        <v>92</v>
      </c>
      <c r="H165" s="21">
        <f t="shared" si="5"/>
        <v>-0.51418975528438426</v>
      </c>
    </row>
    <row r="166" spans="2:8" x14ac:dyDescent="0.2">
      <c r="B166" t="s">
        <v>20</v>
      </c>
      <c r="C166">
        <v>136</v>
      </c>
      <c r="D166" s="21">
        <f t="shared" si="4"/>
        <v>-0.56477814133101334</v>
      </c>
      <c r="F166" t="s">
        <v>14</v>
      </c>
      <c r="G166">
        <v>92</v>
      </c>
      <c r="H166" s="21">
        <f t="shared" si="5"/>
        <v>-0.51418975528438426</v>
      </c>
    </row>
    <row r="167" spans="2:8" x14ac:dyDescent="0.2">
      <c r="B167" t="s">
        <v>20</v>
      </c>
      <c r="C167">
        <v>137</v>
      </c>
      <c r="D167" s="21">
        <f t="shared" si="4"/>
        <v>-0.5639884040906864</v>
      </c>
      <c r="F167" t="s">
        <v>14</v>
      </c>
      <c r="G167">
        <v>92</v>
      </c>
      <c r="H167" s="21">
        <f t="shared" si="5"/>
        <v>-0.51418975528438426</v>
      </c>
    </row>
    <row r="168" spans="2:8" x14ac:dyDescent="0.2">
      <c r="B168" t="s">
        <v>20</v>
      </c>
      <c r="C168">
        <v>137</v>
      </c>
      <c r="D168" s="21">
        <f t="shared" si="4"/>
        <v>-0.5639884040906864</v>
      </c>
      <c r="F168" t="s">
        <v>14</v>
      </c>
      <c r="G168">
        <v>94</v>
      </c>
      <c r="H168" s="21">
        <f t="shared" si="5"/>
        <v>-0.51210639333372299</v>
      </c>
    </row>
    <row r="169" spans="2:8" x14ac:dyDescent="0.2">
      <c r="B169" t="s">
        <v>20</v>
      </c>
      <c r="C169">
        <v>138</v>
      </c>
      <c r="D169" s="21">
        <f t="shared" si="4"/>
        <v>-0.56319866685035946</v>
      </c>
      <c r="F169" t="s">
        <v>14</v>
      </c>
      <c r="G169">
        <v>94</v>
      </c>
      <c r="H169" s="21">
        <f t="shared" si="5"/>
        <v>-0.51210639333372299</v>
      </c>
    </row>
    <row r="170" spans="2:8" x14ac:dyDescent="0.2">
      <c r="B170" t="s">
        <v>20</v>
      </c>
      <c r="C170">
        <v>138</v>
      </c>
      <c r="D170" s="21">
        <f t="shared" si="4"/>
        <v>-0.56319866685035946</v>
      </c>
      <c r="F170" t="s">
        <v>14</v>
      </c>
      <c r="G170">
        <v>100</v>
      </c>
      <c r="H170" s="21">
        <f t="shared" si="5"/>
        <v>-0.50585630748173882</v>
      </c>
    </row>
    <row r="171" spans="2:8" x14ac:dyDescent="0.2">
      <c r="B171" t="s">
        <v>20</v>
      </c>
      <c r="C171">
        <v>138</v>
      </c>
      <c r="D171" s="21">
        <f t="shared" si="4"/>
        <v>-0.56319866685035946</v>
      </c>
      <c r="F171" t="s">
        <v>14</v>
      </c>
      <c r="G171">
        <v>101</v>
      </c>
      <c r="H171" s="21">
        <f t="shared" si="5"/>
        <v>-0.50481462650640818</v>
      </c>
    </row>
    <row r="172" spans="2:8" x14ac:dyDescent="0.2">
      <c r="B172" t="s">
        <v>20</v>
      </c>
      <c r="C172">
        <v>139</v>
      </c>
      <c r="D172" s="21">
        <f t="shared" si="4"/>
        <v>-0.56240892961003253</v>
      </c>
      <c r="F172" t="s">
        <v>14</v>
      </c>
      <c r="G172">
        <v>102</v>
      </c>
      <c r="H172" s="21">
        <f t="shared" si="5"/>
        <v>-0.50377294553107743</v>
      </c>
    </row>
    <row r="173" spans="2:8" x14ac:dyDescent="0.2">
      <c r="B173" t="s">
        <v>20</v>
      </c>
      <c r="C173">
        <v>139</v>
      </c>
      <c r="D173" s="21">
        <f t="shared" si="4"/>
        <v>-0.56240892961003253</v>
      </c>
      <c r="F173" t="s">
        <v>14</v>
      </c>
      <c r="G173">
        <v>104</v>
      </c>
      <c r="H173" s="21">
        <f t="shared" si="5"/>
        <v>-0.50168958358041604</v>
      </c>
    </row>
    <row r="174" spans="2:8" x14ac:dyDescent="0.2">
      <c r="B174" t="s">
        <v>20</v>
      </c>
      <c r="C174">
        <v>140</v>
      </c>
      <c r="D174" s="21">
        <f t="shared" si="4"/>
        <v>-0.56161919236970559</v>
      </c>
      <c r="F174" t="s">
        <v>14</v>
      </c>
      <c r="G174">
        <v>105</v>
      </c>
      <c r="H174" s="21">
        <f t="shared" si="5"/>
        <v>-0.5006479026050854</v>
      </c>
    </row>
    <row r="175" spans="2:8" x14ac:dyDescent="0.2">
      <c r="B175" t="s">
        <v>20</v>
      </c>
      <c r="C175">
        <v>140</v>
      </c>
      <c r="D175" s="21">
        <f t="shared" si="4"/>
        <v>-0.56161919236970559</v>
      </c>
      <c r="F175" t="s">
        <v>14</v>
      </c>
      <c r="G175">
        <v>105</v>
      </c>
      <c r="H175" s="21">
        <f t="shared" si="5"/>
        <v>-0.5006479026050854</v>
      </c>
    </row>
    <row r="176" spans="2:8" x14ac:dyDescent="0.2">
      <c r="B176" t="s">
        <v>20</v>
      </c>
      <c r="C176">
        <v>140</v>
      </c>
      <c r="D176" s="21">
        <f t="shared" si="4"/>
        <v>-0.56161919236970559</v>
      </c>
      <c r="F176" t="s">
        <v>14</v>
      </c>
      <c r="G176">
        <v>106</v>
      </c>
      <c r="H176" s="21">
        <f t="shared" si="5"/>
        <v>-0.49960622162975471</v>
      </c>
    </row>
    <row r="177" spans="2:8" x14ac:dyDescent="0.2">
      <c r="B177" t="s">
        <v>20</v>
      </c>
      <c r="C177">
        <v>142</v>
      </c>
      <c r="D177" s="21">
        <f t="shared" si="4"/>
        <v>-0.56003971788905171</v>
      </c>
      <c r="F177" t="s">
        <v>14</v>
      </c>
      <c r="G177">
        <v>107</v>
      </c>
      <c r="H177" s="21">
        <f t="shared" si="5"/>
        <v>-0.49856454065442407</v>
      </c>
    </row>
    <row r="178" spans="2:8" x14ac:dyDescent="0.2">
      <c r="B178" t="s">
        <v>20</v>
      </c>
      <c r="C178">
        <v>142</v>
      </c>
      <c r="D178" s="21">
        <f t="shared" si="4"/>
        <v>-0.56003971788905171</v>
      </c>
      <c r="F178" t="s">
        <v>14</v>
      </c>
      <c r="G178">
        <v>108</v>
      </c>
      <c r="H178" s="21">
        <f t="shared" si="5"/>
        <v>-0.49752285967909338</v>
      </c>
    </row>
    <row r="179" spans="2:8" x14ac:dyDescent="0.2">
      <c r="B179" t="s">
        <v>20</v>
      </c>
      <c r="C179">
        <v>142</v>
      </c>
      <c r="D179" s="21">
        <f t="shared" si="4"/>
        <v>-0.56003971788905171</v>
      </c>
      <c r="F179" t="s">
        <v>14</v>
      </c>
      <c r="G179">
        <v>111</v>
      </c>
      <c r="H179" s="21">
        <f t="shared" si="5"/>
        <v>-0.49439781675310129</v>
      </c>
    </row>
    <row r="180" spans="2:8" x14ac:dyDescent="0.2">
      <c r="B180" t="s">
        <v>20</v>
      </c>
      <c r="C180">
        <v>142</v>
      </c>
      <c r="D180" s="21">
        <f t="shared" si="4"/>
        <v>-0.56003971788905171</v>
      </c>
      <c r="F180" t="s">
        <v>14</v>
      </c>
      <c r="G180">
        <v>112</v>
      </c>
      <c r="H180" s="21">
        <f t="shared" si="5"/>
        <v>-0.49335613577777065</v>
      </c>
    </row>
    <row r="181" spans="2:8" x14ac:dyDescent="0.2">
      <c r="B181" t="s">
        <v>20</v>
      </c>
      <c r="C181">
        <v>143</v>
      </c>
      <c r="D181" s="21">
        <f t="shared" si="4"/>
        <v>-0.55924998064872478</v>
      </c>
      <c r="F181" t="s">
        <v>14</v>
      </c>
      <c r="G181">
        <v>112</v>
      </c>
      <c r="H181" s="21">
        <f t="shared" si="5"/>
        <v>-0.49335613577777065</v>
      </c>
    </row>
    <row r="182" spans="2:8" x14ac:dyDescent="0.2">
      <c r="B182" t="s">
        <v>20</v>
      </c>
      <c r="C182">
        <v>144</v>
      </c>
      <c r="D182" s="21">
        <f t="shared" si="4"/>
        <v>-0.55846024340839784</v>
      </c>
      <c r="F182" t="s">
        <v>14</v>
      </c>
      <c r="G182">
        <v>113</v>
      </c>
      <c r="H182" s="21">
        <f t="shared" si="5"/>
        <v>-0.49231445480243996</v>
      </c>
    </row>
    <row r="183" spans="2:8" x14ac:dyDescent="0.2">
      <c r="B183" t="s">
        <v>20</v>
      </c>
      <c r="C183">
        <v>144</v>
      </c>
      <c r="D183" s="21">
        <f t="shared" si="4"/>
        <v>-0.55846024340839784</v>
      </c>
      <c r="F183" t="s">
        <v>14</v>
      </c>
      <c r="G183">
        <v>114</v>
      </c>
      <c r="H183" s="21">
        <f t="shared" si="5"/>
        <v>-0.49127277382710927</v>
      </c>
    </row>
    <row r="184" spans="2:8" x14ac:dyDescent="0.2">
      <c r="B184" t="s">
        <v>20</v>
      </c>
      <c r="C184">
        <v>144</v>
      </c>
      <c r="D184" s="21">
        <f t="shared" si="4"/>
        <v>-0.55846024340839784</v>
      </c>
      <c r="F184" t="s">
        <v>14</v>
      </c>
      <c r="G184">
        <v>115</v>
      </c>
      <c r="H184" s="21">
        <f t="shared" si="5"/>
        <v>-0.49023109285177857</v>
      </c>
    </row>
    <row r="185" spans="2:8" x14ac:dyDescent="0.2">
      <c r="B185" t="s">
        <v>20</v>
      </c>
      <c r="C185">
        <v>144</v>
      </c>
      <c r="D185" s="21">
        <f t="shared" si="4"/>
        <v>-0.55846024340839784</v>
      </c>
      <c r="F185" t="s">
        <v>14</v>
      </c>
      <c r="G185">
        <v>117</v>
      </c>
      <c r="H185" s="21">
        <f t="shared" si="5"/>
        <v>-0.48814773090111724</v>
      </c>
    </row>
    <row r="186" spans="2:8" x14ac:dyDescent="0.2">
      <c r="B186" t="s">
        <v>20</v>
      </c>
      <c r="C186">
        <v>146</v>
      </c>
      <c r="D186" s="21">
        <f t="shared" si="4"/>
        <v>-0.55688076892774396</v>
      </c>
      <c r="F186" t="s">
        <v>14</v>
      </c>
      <c r="G186">
        <v>118</v>
      </c>
      <c r="H186" s="21">
        <f t="shared" si="5"/>
        <v>-0.48710604992578654</v>
      </c>
    </row>
    <row r="187" spans="2:8" x14ac:dyDescent="0.2">
      <c r="B187" t="s">
        <v>20</v>
      </c>
      <c r="C187">
        <v>147</v>
      </c>
      <c r="D187" s="21">
        <f t="shared" si="4"/>
        <v>-0.55609103168741703</v>
      </c>
      <c r="F187" t="s">
        <v>14</v>
      </c>
      <c r="G187">
        <v>120</v>
      </c>
      <c r="H187" s="21">
        <f t="shared" si="5"/>
        <v>-0.48502268797512516</v>
      </c>
    </row>
    <row r="188" spans="2:8" x14ac:dyDescent="0.2">
      <c r="B188" t="s">
        <v>20</v>
      </c>
      <c r="C188">
        <v>147</v>
      </c>
      <c r="D188" s="21">
        <f t="shared" si="4"/>
        <v>-0.55609103168741703</v>
      </c>
      <c r="F188" t="s">
        <v>14</v>
      </c>
      <c r="G188">
        <v>120</v>
      </c>
      <c r="H188" s="21">
        <f t="shared" si="5"/>
        <v>-0.48502268797512516</v>
      </c>
    </row>
    <row r="189" spans="2:8" x14ac:dyDescent="0.2">
      <c r="B189" t="s">
        <v>20</v>
      </c>
      <c r="C189">
        <v>147</v>
      </c>
      <c r="D189" s="21">
        <f t="shared" si="4"/>
        <v>-0.55609103168741703</v>
      </c>
      <c r="F189" t="s">
        <v>14</v>
      </c>
      <c r="G189">
        <v>121</v>
      </c>
      <c r="H189" s="21">
        <f t="shared" si="5"/>
        <v>-0.48398100699979446</v>
      </c>
    </row>
    <row r="190" spans="2:8" x14ac:dyDescent="0.2">
      <c r="B190" t="s">
        <v>20</v>
      </c>
      <c r="C190">
        <v>148</v>
      </c>
      <c r="D190" s="21">
        <f t="shared" si="4"/>
        <v>-0.55530129444709009</v>
      </c>
      <c r="F190" t="s">
        <v>14</v>
      </c>
      <c r="G190">
        <v>127</v>
      </c>
      <c r="H190" s="21">
        <f t="shared" si="5"/>
        <v>-0.47773092114781041</v>
      </c>
    </row>
    <row r="191" spans="2:8" x14ac:dyDescent="0.2">
      <c r="B191" t="s">
        <v>20</v>
      </c>
      <c r="C191">
        <v>148</v>
      </c>
      <c r="D191" s="21">
        <f t="shared" si="4"/>
        <v>-0.55530129444709009</v>
      </c>
      <c r="F191" t="s">
        <v>14</v>
      </c>
      <c r="G191">
        <v>128</v>
      </c>
      <c r="H191" s="21">
        <f t="shared" si="5"/>
        <v>-0.47668924017247971</v>
      </c>
    </row>
    <row r="192" spans="2:8" x14ac:dyDescent="0.2">
      <c r="B192" t="s">
        <v>20</v>
      </c>
      <c r="C192">
        <v>149</v>
      </c>
      <c r="D192" s="21">
        <f t="shared" si="4"/>
        <v>-0.55451155720676315</v>
      </c>
      <c r="F192" t="s">
        <v>14</v>
      </c>
      <c r="G192">
        <v>130</v>
      </c>
      <c r="H192" s="21">
        <f t="shared" si="5"/>
        <v>-0.47460587822181832</v>
      </c>
    </row>
    <row r="193" spans="2:8" x14ac:dyDescent="0.2">
      <c r="B193" t="s">
        <v>20</v>
      </c>
      <c r="C193">
        <v>149</v>
      </c>
      <c r="D193" s="21">
        <f t="shared" si="4"/>
        <v>-0.55451155720676315</v>
      </c>
      <c r="F193" t="s">
        <v>14</v>
      </c>
      <c r="G193">
        <v>131</v>
      </c>
      <c r="H193" s="21">
        <f t="shared" si="5"/>
        <v>-0.47356419724648763</v>
      </c>
    </row>
    <row r="194" spans="2:8" x14ac:dyDescent="0.2">
      <c r="B194" t="s">
        <v>20</v>
      </c>
      <c r="C194">
        <v>150</v>
      </c>
      <c r="D194" s="21">
        <f t="shared" ref="D194:D257" si="6">($C194-$L$2)/$Q$2</f>
        <v>-0.55372181996643621</v>
      </c>
      <c r="F194" t="s">
        <v>14</v>
      </c>
      <c r="G194">
        <v>132</v>
      </c>
      <c r="H194" s="21">
        <f t="shared" ref="H194:H257" si="7">($G194-$L$3)/$Q$3</f>
        <v>-0.47252251627115699</v>
      </c>
    </row>
    <row r="195" spans="2:8" x14ac:dyDescent="0.2">
      <c r="B195" t="s">
        <v>20</v>
      </c>
      <c r="C195">
        <v>150</v>
      </c>
      <c r="D195" s="21">
        <f t="shared" si="6"/>
        <v>-0.55372181996643621</v>
      </c>
      <c r="F195" t="s">
        <v>14</v>
      </c>
      <c r="G195">
        <v>133</v>
      </c>
      <c r="H195" s="21">
        <f t="shared" si="7"/>
        <v>-0.47148083529582629</v>
      </c>
    </row>
    <row r="196" spans="2:8" x14ac:dyDescent="0.2">
      <c r="B196" t="s">
        <v>20</v>
      </c>
      <c r="C196">
        <v>154</v>
      </c>
      <c r="D196" s="21">
        <f t="shared" si="6"/>
        <v>-0.55056287100512846</v>
      </c>
      <c r="F196" t="s">
        <v>14</v>
      </c>
      <c r="G196">
        <v>133</v>
      </c>
      <c r="H196" s="21">
        <f t="shared" si="7"/>
        <v>-0.47148083529582629</v>
      </c>
    </row>
    <row r="197" spans="2:8" x14ac:dyDescent="0.2">
      <c r="B197" t="s">
        <v>20</v>
      </c>
      <c r="C197">
        <v>154</v>
      </c>
      <c r="D197" s="21">
        <f t="shared" si="6"/>
        <v>-0.55056287100512846</v>
      </c>
      <c r="F197" t="s">
        <v>14</v>
      </c>
      <c r="G197">
        <v>136</v>
      </c>
      <c r="H197" s="21">
        <f t="shared" si="7"/>
        <v>-0.46835579236983421</v>
      </c>
    </row>
    <row r="198" spans="2:8" x14ac:dyDescent="0.2">
      <c r="B198" t="s">
        <v>20</v>
      </c>
      <c r="C198">
        <v>154</v>
      </c>
      <c r="D198" s="21">
        <f t="shared" si="6"/>
        <v>-0.55056287100512846</v>
      </c>
      <c r="F198" t="s">
        <v>14</v>
      </c>
      <c r="G198">
        <v>137</v>
      </c>
      <c r="H198" s="21">
        <f t="shared" si="7"/>
        <v>-0.46731411139450352</v>
      </c>
    </row>
    <row r="199" spans="2:8" x14ac:dyDescent="0.2">
      <c r="B199" t="s">
        <v>20</v>
      </c>
      <c r="C199">
        <v>154</v>
      </c>
      <c r="D199" s="21">
        <f t="shared" si="6"/>
        <v>-0.55056287100512846</v>
      </c>
      <c r="F199" t="s">
        <v>14</v>
      </c>
      <c r="G199">
        <v>141</v>
      </c>
      <c r="H199" s="21">
        <f t="shared" si="7"/>
        <v>-0.4631473874931808</v>
      </c>
    </row>
    <row r="200" spans="2:8" x14ac:dyDescent="0.2">
      <c r="B200" t="s">
        <v>20</v>
      </c>
      <c r="C200">
        <v>155</v>
      </c>
      <c r="D200" s="21">
        <f t="shared" si="6"/>
        <v>-0.54977313376480152</v>
      </c>
      <c r="F200" t="s">
        <v>14</v>
      </c>
      <c r="G200">
        <v>143</v>
      </c>
      <c r="H200" s="21">
        <f t="shared" si="7"/>
        <v>-0.46106402554251946</v>
      </c>
    </row>
    <row r="201" spans="2:8" x14ac:dyDescent="0.2">
      <c r="B201" t="s">
        <v>20</v>
      </c>
      <c r="C201">
        <v>155</v>
      </c>
      <c r="D201" s="21">
        <f t="shared" si="6"/>
        <v>-0.54977313376480152</v>
      </c>
      <c r="F201" t="s">
        <v>14</v>
      </c>
      <c r="G201">
        <v>147</v>
      </c>
      <c r="H201" s="21">
        <f t="shared" si="7"/>
        <v>-0.45689730164119668</v>
      </c>
    </row>
    <row r="202" spans="2:8" x14ac:dyDescent="0.2">
      <c r="B202" t="s">
        <v>20</v>
      </c>
      <c r="C202">
        <v>155</v>
      </c>
      <c r="D202" s="21">
        <f t="shared" si="6"/>
        <v>-0.54977313376480152</v>
      </c>
      <c r="F202" t="s">
        <v>14</v>
      </c>
      <c r="G202">
        <v>151</v>
      </c>
      <c r="H202" s="21">
        <f t="shared" si="7"/>
        <v>-0.45273057773987396</v>
      </c>
    </row>
    <row r="203" spans="2:8" x14ac:dyDescent="0.2">
      <c r="B203" t="s">
        <v>20</v>
      </c>
      <c r="C203">
        <v>155</v>
      </c>
      <c r="D203" s="21">
        <f t="shared" si="6"/>
        <v>-0.54977313376480152</v>
      </c>
      <c r="F203" t="s">
        <v>14</v>
      </c>
      <c r="G203">
        <v>154</v>
      </c>
      <c r="H203" s="21">
        <f t="shared" si="7"/>
        <v>-0.44960553481388194</v>
      </c>
    </row>
    <row r="204" spans="2:8" x14ac:dyDescent="0.2">
      <c r="B204" t="s">
        <v>20</v>
      </c>
      <c r="C204">
        <v>156</v>
      </c>
      <c r="D204" s="21">
        <f t="shared" si="6"/>
        <v>-0.54898339652447459</v>
      </c>
      <c r="F204" t="s">
        <v>14</v>
      </c>
      <c r="G204">
        <v>156</v>
      </c>
      <c r="H204" s="21">
        <f t="shared" si="7"/>
        <v>-0.44752217286322055</v>
      </c>
    </row>
    <row r="205" spans="2:8" x14ac:dyDescent="0.2">
      <c r="B205" t="s">
        <v>20</v>
      </c>
      <c r="C205">
        <v>156</v>
      </c>
      <c r="D205" s="21">
        <f t="shared" si="6"/>
        <v>-0.54898339652447459</v>
      </c>
      <c r="F205" t="s">
        <v>14</v>
      </c>
      <c r="G205">
        <v>157</v>
      </c>
      <c r="H205" s="21">
        <f t="shared" si="7"/>
        <v>-0.44648049188788985</v>
      </c>
    </row>
    <row r="206" spans="2:8" x14ac:dyDescent="0.2">
      <c r="B206" t="s">
        <v>20</v>
      </c>
      <c r="C206">
        <v>157</v>
      </c>
      <c r="D206" s="21">
        <f t="shared" si="6"/>
        <v>-0.54819365928414765</v>
      </c>
      <c r="F206" t="s">
        <v>14</v>
      </c>
      <c r="G206">
        <v>162</v>
      </c>
      <c r="H206" s="21">
        <f t="shared" si="7"/>
        <v>-0.44127208701123644</v>
      </c>
    </row>
    <row r="207" spans="2:8" x14ac:dyDescent="0.2">
      <c r="B207" t="s">
        <v>20</v>
      </c>
      <c r="C207">
        <v>157</v>
      </c>
      <c r="D207" s="21">
        <f t="shared" si="6"/>
        <v>-0.54819365928414765</v>
      </c>
      <c r="F207" t="s">
        <v>14</v>
      </c>
      <c r="G207">
        <v>168</v>
      </c>
      <c r="H207" s="21">
        <f t="shared" si="7"/>
        <v>-0.43502200115925238</v>
      </c>
    </row>
    <row r="208" spans="2:8" x14ac:dyDescent="0.2">
      <c r="B208" t="s">
        <v>20</v>
      </c>
      <c r="C208">
        <v>157</v>
      </c>
      <c r="D208" s="21">
        <f t="shared" si="6"/>
        <v>-0.54819365928414765</v>
      </c>
      <c r="F208" t="s">
        <v>14</v>
      </c>
      <c r="G208">
        <v>180</v>
      </c>
      <c r="H208" s="21">
        <f t="shared" si="7"/>
        <v>-0.42252182945528416</v>
      </c>
    </row>
    <row r="209" spans="2:8" x14ac:dyDescent="0.2">
      <c r="B209" t="s">
        <v>20</v>
      </c>
      <c r="C209">
        <v>157</v>
      </c>
      <c r="D209" s="21">
        <f t="shared" si="6"/>
        <v>-0.54819365928414765</v>
      </c>
      <c r="F209" t="s">
        <v>14</v>
      </c>
      <c r="G209">
        <v>181</v>
      </c>
      <c r="H209" s="21">
        <f t="shared" si="7"/>
        <v>-0.42148014847995346</v>
      </c>
    </row>
    <row r="210" spans="2:8" x14ac:dyDescent="0.2">
      <c r="B210" t="s">
        <v>20</v>
      </c>
      <c r="C210">
        <v>157</v>
      </c>
      <c r="D210" s="21">
        <f t="shared" si="6"/>
        <v>-0.54819365928414765</v>
      </c>
      <c r="F210" t="s">
        <v>14</v>
      </c>
      <c r="G210">
        <v>183</v>
      </c>
      <c r="H210" s="21">
        <f t="shared" si="7"/>
        <v>-0.41939678652929213</v>
      </c>
    </row>
    <row r="211" spans="2:8" x14ac:dyDescent="0.2">
      <c r="B211" t="s">
        <v>20</v>
      </c>
      <c r="C211">
        <v>158</v>
      </c>
      <c r="D211" s="21">
        <f t="shared" si="6"/>
        <v>-0.54740392204382071</v>
      </c>
      <c r="F211" t="s">
        <v>14</v>
      </c>
      <c r="G211">
        <v>186</v>
      </c>
      <c r="H211" s="21">
        <f t="shared" si="7"/>
        <v>-0.41627174360330005</v>
      </c>
    </row>
    <row r="212" spans="2:8" x14ac:dyDescent="0.2">
      <c r="B212" t="s">
        <v>20</v>
      </c>
      <c r="C212">
        <v>158</v>
      </c>
      <c r="D212" s="21">
        <f t="shared" si="6"/>
        <v>-0.54740392204382071</v>
      </c>
      <c r="F212" t="s">
        <v>14</v>
      </c>
      <c r="G212">
        <v>191</v>
      </c>
      <c r="H212" s="21">
        <f t="shared" si="7"/>
        <v>-0.41106333872664663</v>
      </c>
    </row>
    <row r="213" spans="2:8" x14ac:dyDescent="0.2">
      <c r="B213" t="s">
        <v>20</v>
      </c>
      <c r="C213">
        <v>159</v>
      </c>
      <c r="D213" s="21">
        <f t="shared" si="6"/>
        <v>-0.54661418480349366</v>
      </c>
      <c r="F213" t="s">
        <v>14</v>
      </c>
      <c r="G213">
        <v>191</v>
      </c>
      <c r="H213" s="21">
        <f t="shared" si="7"/>
        <v>-0.41106333872664663</v>
      </c>
    </row>
    <row r="214" spans="2:8" x14ac:dyDescent="0.2">
      <c r="B214" t="s">
        <v>20</v>
      </c>
      <c r="C214">
        <v>159</v>
      </c>
      <c r="D214" s="21">
        <f t="shared" si="6"/>
        <v>-0.54661418480349366</v>
      </c>
      <c r="F214" t="s">
        <v>14</v>
      </c>
      <c r="G214">
        <v>200</v>
      </c>
      <c r="H214" s="21">
        <f t="shared" si="7"/>
        <v>-0.40168820994867049</v>
      </c>
    </row>
    <row r="215" spans="2:8" x14ac:dyDescent="0.2">
      <c r="B215" t="s">
        <v>20</v>
      </c>
      <c r="C215">
        <v>159</v>
      </c>
      <c r="D215" s="21">
        <f t="shared" si="6"/>
        <v>-0.54661418480349366</v>
      </c>
      <c r="F215" t="s">
        <v>14</v>
      </c>
      <c r="G215">
        <v>210</v>
      </c>
      <c r="H215" s="21">
        <f t="shared" si="7"/>
        <v>-0.39127140019536366</v>
      </c>
    </row>
    <row r="216" spans="2:8" x14ac:dyDescent="0.2">
      <c r="B216" t="s">
        <v>20</v>
      </c>
      <c r="C216">
        <v>160</v>
      </c>
      <c r="D216" s="21">
        <f t="shared" si="6"/>
        <v>-0.54582444756316673</v>
      </c>
      <c r="F216" t="s">
        <v>14</v>
      </c>
      <c r="G216">
        <v>210</v>
      </c>
      <c r="H216" s="21">
        <f t="shared" si="7"/>
        <v>-0.39127140019536366</v>
      </c>
    </row>
    <row r="217" spans="2:8" x14ac:dyDescent="0.2">
      <c r="B217" t="s">
        <v>20</v>
      </c>
      <c r="C217">
        <v>160</v>
      </c>
      <c r="D217" s="21">
        <f t="shared" si="6"/>
        <v>-0.54582444756316673</v>
      </c>
      <c r="F217" t="s">
        <v>14</v>
      </c>
      <c r="G217">
        <v>225</v>
      </c>
      <c r="H217" s="21">
        <f t="shared" si="7"/>
        <v>-0.37564618556540341</v>
      </c>
    </row>
    <row r="218" spans="2:8" x14ac:dyDescent="0.2">
      <c r="B218" t="s">
        <v>20</v>
      </c>
      <c r="C218">
        <v>161</v>
      </c>
      <c r="D218" s="21">
        <f t="shared" si="6"/>
        <v>-0.54503471032283979</v>
      </c>
      <c r="F218" t="s">
        <v>14</v>
      </c>
      <c r="G218">
        <v>226</v>
      </c>
      <c r="H218" s="21">
        <f t="shared" si="7"/>
        <v>-0.37460450459007272</v>
      </c>
    </row>
    <row r="219" spans="2:8" x14ac:dyDescent="0.2">
      <c r="B219" t="s">
        <v>20</v>
      </c>
      <c r="C219">
        <v>163</v>
      </c>
      <c r="D219" s="21">
        <f t="shared" si="6"/>
        <v>-0.54345523584218591</v>
      </c>
      <c r="F219" t="s">
        <v>14</v>
      </c>
      <c r="G219">
        <v>243</v>
      </c>
      <c r="H219" s="21">
        <f t="shared" si="7"/>
        <v>-0.35689592800945108</v>
      </c>
    </row>
    <row r="220" spans="2:8" x14ac:dyDescent="0.2">
      <c r="B220" t="s">
        <v>20</v>
      </c>
      <c r="C220">
        <v>163</v>
      </c>
      <c r="D220" s="21">
        <f t="shared" si="6"/>
        <v>-0.54345523584218591</v>
      </c>
      <c r="F220" t="s">
        <v>14</v>
      </c>
      <c r="G220">
        <v>243</v>
      </c>
      <c r="H220" s="21">
        <f t="shared" si="7"/>
        <v>-0.35689592800945108</v>
      </c>
    </row>
    <row r="221" spans="2:8" x14ac:dyDescent="0.2">
      <c r="B221" t="s">
        <v>20</v>
      </c>
      <c r="C221">
        <v>164</v>
      </c>
      <c r="D221" s="21">
        <f t="shared" si="6"/>
        <v>-0.54266549860185898</v>
      </c>
      <c r="F221" t="s">
        <v>14</v>
      </c>
      <c r="G221">
        <v>245</v>
      </c>
      <c r="H221" s="21">
        <f t="shared" si="7"/>
        <v>-0.35481256605878975</v>
      </c>
    </row>
    <row r="222" spans="2:8" x14ac:dyDescent="0.2">
      <c r="B222" t="s">
        <v>20</v>
      </c>
      <c r="C222">
        <v>164</v>
      </c>
      <c r="D222" s="21">
        <f t="shared" si="6"/>
        <v>-0.54266549860185898</v>
      </c>
      <c r="F222" t="s">
        <v>14</v>
      </c>
      <c r="G222">
        <v>245</v>
      </c>
      <c r="H222" s="21">
        <f t="shared" si="7"/>
        <v>-0.35481256605878975</v>
      </c>
    </row>
    <row r="223" spans="2:8" x14ac:dyDescent="0.2">
      <c r="B223" t="s">
        <v>20</v>
      </c>
      <c r="C223">
        <v>164</v>
      </c>
      <c r="D223" s="21">
        <f t="shared" si="6"/>
        <v>-0.54266549860185898</v>
      </c>
      <c r="F223" t="s">
        <v>14</v>
      </c>
      <c r="G223">
        <v>248</v>
      </c>
      <c r="H223" s="21">
        <f t="shared" si="7"/>
        <v>-0.35168752313279766</v>
      </c>
    </row>
    <row r="224" spans="2:8" x14ac:dyDescent="0.2">
      <c r="B224" t="s">
        <v>20</v>
      </c>
      <c r="C224">
        <v>164</v>
      </c>
      <c r="D224" s="21">
        <f t="shared" si="6"/>
        <v>-0.54266549860185898</v>
      </c>
      <c r="F224" t="s">
        <v>14</v>
      </c>
      <c r="G224">
        <v>252</v>
      </c>
      <c r="H224" s="21">
        <f t="shared" si="7"/>
        <v>-0.34752079923147494</v>
      </c>
    </row>
    <row r="225" spans="2:8" x14ac:dyDescent="0.2">
      <c r="B225" t="s">
        <v>20</v>
      </c>
      <c r="C225">
        <v>164</v>
      </c>
      <c r="D225" s="21">
        <f t="shared" si="6"/>
        <v>-0.54266549860185898</v>
      </c>
      <c r="F225" t="s">
        <v>14</v>
      </c>
      <c r="G225">
        <v>253</v>
      </c>
      <c r="H225" s="21">
        <f t="shared" si="7"/>
        <v>-0.34647911825614425</v>
      </c>
    </row>
    <row r="226" spans="2:8" x14ac:dyDescent="0.2">
      <c r="B226" t="s">
        <v>20</v>
      </c>
      <c r="C226">
        <v>165</v>
      </c>
      <c r="D226" s="21">
        <f t="shared" si="6"/>
        <v>-0.54187576136153204</v>
      </c>
      <c r="F226" t="s">
        <v>14</v>
      </c>
      <c r="G226">
        <v>257</v>
      </c>
      <c r="H226" s="21">
        <f t="shared" si="7"/>
        <v>-0.34231239435482153</v>
      </c>
    </row>
    <row r="227" spans="2:8" x14ac:dyDescent="0.2">
      <c r="B227" t="s">
        <v>20</v>
      </c>
      <c r="C227">
        <v>165</v>
      </c>
      <c r="D227" s="21">
        <f t="shared" si="6"/>
        <v>-0.54187576136153204</v>
      </c>
      <c r="F227" t="s">
        <v>14</v>
      </c>
      <c r="G227">
        <v>263</v>
      </c>
      <c r="H227" s="21">
        <f t="shared" si="7"/>
        <v>-0.33606230850283741</v>
      </c>
    </row>
    <row r="228" spans="2:8" x14ac:dyDescent="0.2">
      <c r="B228" t="s">
        <v>20</v>
      </c>
      <c r="C228">
        <v>165</v>
      </c>
      <c r="D228" s="21">
        <f t="shared" si="6"/>
        <v>-0.54187576136153204</v>
      </c>
      <c r="F228" t="s">
        <v>14</v>
      </c>
      <c r="G228">
        <v>296</v>
      </c>
      <c r="H228" s="21">
        <f t="shared" si="7"/>
        <v>-0.30168683631692489</v>
      </c>
    </row>
    <row r="229" spans="2:8" x14ac:dyDescent="0.2">
      <c r="B229" t="s">
        <v>20</v>
      </c>
      <c r="C229">
        <v>165</v>
      </c>
      <c r="D229" s="21">
        <f t="shared" si="6"/>
        <v>-0.54187576136153204</v>
      </c>
      <c r="F229" t="s">
        <v>14</v>
      </c>
      <c r="G229">
        <v>326</v>
      </c>
      <c r="H229" s="21">
        <f t="shared" si="7"/>
        <v>-0.27043640705700439</v>
      </c>
    </row>
    <row r="230" spans="2:8" x14ac:dyDescent="0.2">
      <c r="B230" t="s">
        <v>20</v>
      </c>
      <c r="C230">
        <v>166</v>
      </c>
      <c r="D230" s="21">
        <f t="shared" si="6"/>
        <v>-0.5410860241212051</v>
      </c>
      <c r="F230" t="s">
        <v>14</v>
      </c>
      <c r="G230">
        <v>328</v>
      </c>
      <c r="H230" s="21">
        <f t="shared" si="7"/>
        <v>-0.268353045106343</v>
      </c>
    </row>
    <row r="231" spans="2:8" x14ac:dyDescent="0.2">
      <c r="B231" t="s">
        <v>20</v>
      </c>
      <c r="C231">
        <v>168</v>
      </c>
      <c r="D231" s="21">
        <f t="shared" si="6"/>
        <v>-0.53950654964055123</v>
      </c>
      <c r="F231" t="s">
        <v>14</v>
      </c>
      <c r="G231">
        <v>331</v>
      </c>
      <c r="H231" s="21">
        <f t="shared" si="7"/>
        <v>-0.26522800218035097</v>
      </c>
    </row>
    <row r="232" spans="2:8" x14ac:dyDescent="0.2">
      <c r="B232" t="s">
        <v>20</v>
      </c>
      <c r="C232">
        <v>168</v>
      </c>
      <c r="D232" s="21">
        <f t="shared" si="6"/>
        <v>-0.53950654964055123</v>
      </c>
      <c r="F232" t="s">
        <v>14</v>
      </c>
      <c r="G232">
        <v>347</v>
      </c>
      <c r="H232" s="21">
        <f t="shared" si="7"/>
        <v>-0.24856110657506003</v>
      </c>
    </row>
    <row r="233" spans="2:8" x14ac:dyDescent="0.2">
      <c r="B233" t="s">
        <v>20</v>
      </c>
      <c r="C233">
        <v>169</v>
      </c>
      <c r="D233" s="21">
        <f t="shared" si="6"/>
        <v>-0.53871681240022429</v>
      </c>
      <c r="F233" t="s">
        <v>14</v>
      </c>
      <c r="G233">
        <v>355</v>
      </c>
      <c r="H233" s="21">
        <f t="shared" si="7"/>
        <v>-0.24022765877241456</v>
      </c>
    </row>
    <row r="234" spans="2:8" x14ac:dyDescent="0.2">
      <c r="B234" t="s">
        <v>20</v>
      </c>
      <c r="C234">
        <v>170</v>
      </c>
      <c r="D234" s="21">
        <f t="shared" si="6"/>
        <v>-0.53792707515989735</v>
      </c>
      <c r="F234" t="s">
        <v>14</v>
      </c>
      <c r="G234">
        <v>362</v>
      </c>
      <c r="H234" s="21">
        <f t="shared" si="7"/>
        <v>-0.23293589194509978</v>
      </c>
    </row>
    <row r="235" spans="2:8" x14ac:dyDescent="0.2">
      <c r="B235" t="s">
        <v>20</v>
      </c>
      <c r="C235">
        <v>170</v>
      </c>
      <c r="D235" s="21">
        <f t="shared" si="6"/>
        <v>-0.53792707515989735</v>
      </c>
      <c r="F235" t="s">
        <v>14</v>
      </c>
      <c r="G235">
        <v>374</v>
      </c>
      <c r="H235" s="21">
        <f t="shared" si="7"/>
        <v>-0.22043572024113156</v>
      </c>
    </row>
    <row r="236" spans="2:8" x14ac:dyDescent="0.2">
      <c r="B236" t="s">
        <v>20</v>
      </c>
      <c r="C236">
        <v>170</v>
      </c>
      <c r="D236" s="21">
        <f t="shared" si="6"/>
        <v>-0.53792707515989735</v>
      </c>
      <c r="F236" t="s">
        <v>14</v>
      </c>
      <c r="G236">
        <v>393</v>
      </c>
      <c r="H236" s="21">
        <f t="shared" si="7"/>
        <v>-0.20064378170984859</v>
      </c>
    </row>
    <row r="237" spans="2:8" x14ac:dyDescent="0.2">
      <c r="B237" t="s">
        <v>20</v>
      </c>
      <c r="C237">
        <v>172</v>
      </c>
      <c r="D237" s="21">
        <f t="shared" si="6"/>
        <v>-0.53634760067924347</v>
      </c>
      <c r="F237" t="s">
        <v>14</v>
      </c>
      <c r="G237">
        <v>395</v>
      </c>
      <c r="H237" s="21">
        <f t="shared" si="7"/>
        <v>-0.19856041975918723</v>
      </c>
    </row>
    <row r="238" spans="2:8" x14ac:dyDescent="0.2">
      <c r="B238" t="s">
        <v>20</v>
      </c>
      <c r="C238">
        <v>173</v>
      </c>
      <c r="D238" s="21">
        <f t="shared" si="6"/>
        <v>-0.53555786343891654</v>
      </c>
      <c r="F238" t="s">
        <v>14</v>
      </c>
      <c r="G238">
        <v>418</v>
      </c>
      <c r="H238" s="21">
        <f t="shared" si="7"/>
        <v>-0.17460175732658151</v>
      </c>
    </row>
    <row r="239" spans="2:8" x14ac:dyDescent="0.2">
      <c r="B239" t="s">
        <v>20</v>
      </c>
      <c r="C239">
        <v>174</v>
      </c>
      <c r="D239" s="21">
        <f t="shared" si="6"/>
        <v>-0.5347681261985896</v>
      </c>
      <c r="F239" t="s">
        <v>14</v>
      </c>
      <c r="G239">
        <v>424</v>
      </c>
      <c r="H239" s="21">
        <f t="shared" si="7"/>
        <v>-0.1683516714745974</v>
      </c>
    </row>
    <row r="240" spans="2:8" x14ac:dyDescent="0.2">
      <c r="B240" t="s">
        <v>20</v>
      </c>
      <c r="C240">
        <v>174</v>
      </c>
      <c r="D240" s="21">
        <f t="shared" si="6"/>
        <v>-0.5347681261985896</v>
      </c>
      <c r="F240" t="s">
        <v>14</v>
      </c>
      <c r="G240">
        <v>435</v>
      </c>
      <c r="H240" s="21">
        <f t="shared" si="7"/>
        <v>-0.1568931807459599</v>
      </c>
    </row>
    <row r="241" spans="2:8" x14ac:dyDescent="0.2">
      <c r="B241" t="s">
        <v>20</v>
      </c>
      <c r="C241">
        <v>175</v>
      </c>
      <c r="D241" s="21">
        <f t="shared" si="6"/>
        <v>-0.53397838895826266</v>
      </c>
      <c r="F241" t="s">
        <v>14</v>
      </c>
      <c r="G241">
        <v>441</v>
      </c>
      <c r="H241" s="21">
        <f t="shared" si="7"/>
        <v>-0.15064309489397579</v>
      </c>
    </row>
    <row r="242" spans="2:8" x14ac:dyDescent="0.2">
      <c r="B242" t="s">
        <v>20</v>
      </c>
      <c r="C242">
        <v>176</v>
      </c>
      <c r="D242" s="21">
        <f t="shared" si="6"/>
        <v>-0.53318865171793572</v>
      </c>
      <c r="F242" t="s">
        <v>14</v>
      </c>
      <c r="G242">
        <v>452</v>
      </c>
      <c r="H242" s="21">
        <f t="shared" si="7"/>
        <v>-0.13918460416533826</v>
      </c>
    </row>
    <row r="243" spans="2:8" x14ac:dyDescent="0.2">
      <c r="B243" t="s">
        <v>20</v>
      </c>
      <c r="C243">
        <v>179</v>
      </c>
      <c r="D243" s="21">
        <f t="shared" si="6"/>
        <v>-0.53081943999695491</v>
      </c>
      <c r="F243" t="s">
        <v>14</v>
      </c>
      <c r="G243">
        <v>452</v>
      </c>
      <c r="H243" s="21">
        <f t="shared" si="7"/>
        <v>-0.13918460416533826</v>
      </c>
    </row>
    <row r="244" spans="2:8" x14ac:dyDescent="0.2">
      <c r="B244" t="s">
        <v>20</v>
      </c>
      <c r="C244">
        <v>180</v>
      </c>
      <c r="D244" s="21">
        <f t="shared" si="6"/>
        <v>-0.53002970275662797</v>
      </c>
      <c r="F244" t="s">
        <v>14</v>
      </c>
      <c r="G244">
        <v>454</v>
      </c>
      <c r="H244" s="21">
        <f t="shared" si="7"/>
        <v>-0.1371012422146769</v>
      </c>
    </row>
    <row r="245" spans="2:8" x14ac:dyDescent="0.2">
      <c r="B245" t="s">
        <v>20</v>
      </c>
      <c r="C245">
        <v>180</v>
      </c>
      <c r="D245" s="21">
        <f t="shared" si="6"/>
        <v>-0.53002970275662797</v>
      </c>
      <c r="F245" t="s">
        <v>14</v>
      </c>
      <c r="G245">
        <v>504</v>
      </c>
      <c r="H245" s="21">
        <f t="shared" si="7"/>
        <v>-8.5017193448142722E-2</v>
      </c>
    </row>
    <row r="246" spans="2:8" x14ac:dyDescent="0.2">
      <c r="B246" t="s">
        <v>20</v>
      </c>
      <c r="C246">
        <v>180</v>
      </c>
      <c r="D246" s="21">
        <f t="shared" si="6"/>
        <v>-0.53002970275662797</v>
      </c>
      <c r="F246" t="s">
        <v>14</v>
      </c>
      <c r="G246">
        <v>513</v>
      </c>
      <c r="H246" s="21">
        <f t="shared" si="7"/>
        <v>-7.5642064670166584E-2</v>
      </c>
    </row>
    <row r="247" spans="2:8" x14ac:dyDescent="0.2">
      <c r="B247" t="s">
        <v>20</v>
      </c>
      <c r="C247">
        <v>180</v>
      </c>
      <c r="D247" s="21">
        <f t="shared" si="6"/>
        <v>-0.53002970275662797</v>
      </c>
      <c r="F247" t="s">
        <v>14</v>
      </c>
      <c r="G247">
        <v>523</v>
      </c>
      <c r="H247" s="21">
        <f t="shared" si="7"/>
        <v>-6.5225254916859737E-2</v>
      </c>
    </row>
    <row r="248" spans="2:8" x14ac:dyDescent="0.2">
      <c r="B248" t="s">
        <v>20</v>
      </c>
      <c r="C248">
        <v>181</v>
      </c>
      <c r="D248" s="21">
        <f t="shared" si="6"/>
        <v>-0.52923996551630104</v>
      </c>
      <c r="F248" t="s">
        <v>14</v>
      </c>
      <c r="G248">
        <v>526</v>
      </c>
      <c r="H248" s="21">
        <f t="shared" si="7"/>
        <v>-6.2100211990867696E-2</v>
      </c>
    </row>
    <row r="249" spans="2:8" x14ac:dyDescent="0.2">
      <c r="B249" t="s">
        <v>20</v>
      </c>
      <c r="C249">
        <v>181</v>
      </c>
      <c r="D249" s="21">
        <f t="shared" si="6"/>
        <v>-0.52923996551630104</v>
      </c>
      <c r="F249" t="s">
        <v>14</v>
      </c>
      <c r="G249">
        <v>535</v>
      </c>
      <c r="H249" s="21">
        <f t="shared" si="7"/>
        <v>-5.2725083212891544E-2</v>
      </c>
    </row>
    <row r="250" spans="2:8" x14ac:dyDescent="0.2">
      <c r="B250" t="s">
        <v>20</v>
      </c>
      <c r="C250">
        <v>182</v>
      </c>
      <c r="D250" s="21">
        <f t="shared" si="6"/>
        <v>-0.5284502282759741</v>
      </c>
      <c r="F250" t="s">
        <v>14</v>
      </c>
      <c r="G250">
        <v>554</v>
      </c>
      <c r="H250" s="21">
        <f t="shared" si="7"/>
        <v>-3.2933144681608559E-2</v>
      </c>
    </row>
    <row r="251" spans="2:8" x14ac:dyDescent="0.2">
      <c r="B251" t="s">
        <v>20</v>
      </c>
      <c r="C251">
        <v>183</v>
      </c>
      <c r="D251" s="21">
        <f t="shared" si="6"/>
        <v>-0.52766049103564716</v>
      </c>
      <c r="F251" t="s">
        <v>14</v>
      </c>
      <c r="G251">
        <v>558</v>
      </c>
      <c r="H251" s="21">
        <f t="shared" si="7"/>
        <v>-2.8766420780285823E-2</v>
      </c>
    </row>
    <row r="252" spans="2:8" x14ac:dyDescent="0.2">
      <c r="B252" t="s">
        <v>20</v>
      </c>
      <c r="C252">
        <v>183</v>
      </c>
      <c r="D252" s="21">
        <f t="shared" si="6"/>
        <v>-0.52766049103564716</v>
      </c>
      <c r="F252" t="s">
        <v>14</v>
      </c>
      <c r="G252">
        <v>558</v>
      </c>
      <c r="H252" s="21">
        <f t="shared" si="7"/>
        <v>-2.8766420780285823E-2</v>
      </c>
    </row>
    <row r="253" spans="2:8" x14ac:dyDescent="0.2">
      <c r="B253" t="s">
        <v>20</v>
      </c>
      <c r="C253">
        <v>184</v>
      </c>
      <c r="D253" s="21">
        <f t="shared" si="6"/>
        <v>-0.52687075379532022</v>
      </c>
      <c r="F253" t="s">
        <v>14</v>
      </c>
      <c r="G253">
        <v>575</v>
      </c>
      <c r="H253" s="21">
        <f t="shared" si="7"/>
        <v>-1.1057844199664206E-2</v>
      </c>
    </row>
    <row r="254" spans="2:8" x14ac:dyDescent="0.2">
      <c r="B254" t="s">
        <v>20</v>
      </c>
      <c r="C254">
        <v>185</v>
      </c>
      <c r="D254" s="21">
        <f t="shared" si="6"/>
        <v>-0.52608101655499329</v>
      </c>
      <c r="F254" t="s">
        <v>14</v>
      </c>
      <c r="G254">
        <v>579</v>
      </c>
      <c r="H254" s="21">
        <f t="shared" si="7"/>
        <v>-6.8911202983414719E-3</v>
      </c>
    </row>
    <row r="255" spans="2:8" x14ac:dyDescent="0.2">
      <c r="B255" t="s">
        <v>20</v>
      </c>
      <c r="C255">
        <v>186</v>
      </c>
      <c r="D255" s="21">
        <f t="shared" si="6"/>
        <v>-0.52529127931466635</v>
      </c>
      <c r="F255" t="s">
        <v>14</v>
      </c>
      <c r="G255">
        <v>594</v>
      </c>
      <c r="H255" s="21">
        <f t="shared" si="7"/>
        <v>8.7340943316187806E-3</v>
      </c>
    </row>
    <row r="256" spans="2:8" x14ac:dyDescent="0.2">
      <c r="B256" t="s">
        <v>20</v>
      </c>
      <c r="C256">
        <v>186</v>
      </c>
      <c r="D256" s="21">
        <f t="shared" si="6"/>
        <v>-0.52529127931466635</v>
      </c>
      <c r="F256" t="s">
        <v>14</v>
      </c>
      <c r="G256">
        <v>602</v>
      </c>
      <c r="H256" s="21">
        <f t="shared" si="7"/>
        <v>1.7067542134264247E-2</v>
      </c>
    </row>
    <row r="257" spans="2:8" x14ac:dyDescent="0.2">
      <c r="B257" t="s">
        <v>20</v>
      </c>
      <c r="C257">
        <v>186</v>
      </c>
      <c r="D257" s="21">
        <f t="shared" si="6"/>
        <v>-0.52529127931466635</v>
      </c>
      <c r="F257" t="s">
        <v>14</v>
      </c>
      <c r="G257">
        <v>605</v>
      </c>
      <c r="H257" s="21">
        <f t="shared" si="7"/>
        <v>2.0192585060256299E-2</v>
      </c>
    </row>
    <row r="258" spans="2:8" x14ac:dyDescent="0.2">
      <c r="B258" t="s">
        <v>20</v>
      </c>
      <c r="C258">
        <v>186</v>
      </c>
      <c r="D258" s="21">
        <f t="shared" ref="D258:D321" si="8">($C258-$L$2)/$Q$2</f>
        <v>-0.52529127931466635</v>
      </c>
      <c r="F258" t="s">
        <v>14</v>
      </c>
      <c r="G258">
        <v>648</v>
      </c>
      <c r="H258" s="21">
        <f t="shared" ref="H258:H321" si="9">($G258-$L$3)/$Q$3</f>
        <v>6.4984866999475685E-2</v>
      </c>
    </row>
    <row r="259" spans="2:8" x14ac:dyDescent="0.2">
      <c r="B259" t="s">
        <v>20</v>
      </c>
      <c r="C259">
        <v>186</v>
      </c>
      <c r="D259" s="21">
        <f t="shared" si="8"/>
        <v>-0.52529127931466635</v>
      </c>
      <c r="F259" t="s">
        <v>14</v>
      </c>
      <c r="G259">
        <v>648</v>
      </c>
      <c r="H259" s="21">
        <f t="shared" si="9"/>
        <v>6.4984866999475685E-2</v>
      </c>
    </row>
    <row r="260" spans="2:8" x14ac:dyDescent="0.2">
      <c r="B260" t="s">
        <v>20</v>
      </c>
      <c r="C260">
        <v>187</v>
      </c>
      <c r="D260" s="21">
        <f t="shared" si="8"/>
        <v>-0.52450154207433941</v>
      </c>
      <c r="F260" t="s">
        <v>14</v>
      </c>
      <c r="G260">
        <v>656</v>
      </c>
      <c r="H260" s="21">
        <f t="shared" si="9"/>
        <v>7.3318314802121157E-2</v>
      </c>
    </row>
    <row r="261" spans="2:8" x14ac:dyDescent="0.2">
      <c r="B261" t="s">
        <v>20</v>
      </c>
      <c r="C261">
        <v>189</v>
      </c>
      <c r="D261" s="21">
        <f t="shared" si="8"/>
        <v>-0.52292206759368554</v>
      </c>
      <c r="F261" t="s">
        <v>14</v>
      </c>
      <c r="G261">
        <v>662</v>
      </c>
      <c r="H261" s="21">
        <f t="shared" si="9"/>
        <v>7.9568400654105254E-2</v>
      </c>
    </row>
    <row r="262" spans="2:8" x14ac:dyDescent="0.2">
      <c r="B262" t="s">
        <v>20</v>
      </c>
      <c r="C262">
        <v>189</v>
      </c>
      <c r="D262" s="21">
        <f t="shared" si="8"/>
        <v>-0.52292206759368554</v>
      </c>
      <c r="F262" t="s">
        <v>14</v>
      </c>
      <c r="G262">
        <v>672</v>
      </c>
      <c r="H262" s="21">
        <f t="shared" si="9"/>
        <v>8.9985210407412086E-2</v>
      </c>
    </row>
    <row r="263" spans="2:8" x14ac:dyDescent="0.2">
      <c r="B263" t="s">
        <v>20</v>
      </c>
      <c r="C263">
        <v>190</v>
      </c>
      <c r="D263" s="21">
        <f t="shared" si="8"/>
        <v>-0.5221323303533586</v>
      </c>
      <c r="F263" t="s">
        <v>14</v>
      </c>
      <c r="G263">
        <v>674</v>
      </c>
      <c r="H263" s="21">
        <f t="shared" si="9"/>
        <v>9.2068572358073447E-2</v>
      </c>
    </row>
    <row r="264" spans="2:8" x14ac:dyDescent="0.2">
      <c r="B264" t="s">
        <v>20</v>
      </c>
      <c r="C264">
        <v>190</v>
      </c>
      <c r="D264" s="21">
        <f t="shared" si="8"/>
        <v>-0.5221323303533586</v>
      </c>
      <c r="F264" t="s">
        <v>14</v>
      </c>
      <c r="G264">
        <v>676</v>
      </c>
      <c r="H264" s="21">
        <f t="shared" si="9"/>
        <v>9.4151934308734822E-2</v>
      </c>
    </row>
    <row r="265" spans="2:8" x14ac:dyDescent="0.2">
      <c r="B265" t="s">
        <v>20</v>
      </c>
      <c r="C265">
        <v>191</v>
      </c>
      <c r="D265" s="21">
        <f t="shared" si="8"/>
        <v>-0.52134259311303166</v>
      </c>
      <c r="F265" t="s">
        <v>14</v>
      </c>
      <c r="G265">
        <v>679</v>
      </c>
      <c r="H265" s="21">
        <f t="shared" si="9"/>
        <v>9.7276977234726877E-2</v>
      </c>
    </row>
    <row r="266" spans="2:8" x14ac:dyDescent="0.2">
      <c r="B266" t="s">
        <v>20</v>
      </c>
      <c r="C266">
        <v>191</v>
      </c>
      <c r="D266" s="21">
        <f t="shared" si="8"/>
        <v>-0.52134259311303166</v>
      </c>
      <c r="F266" t="s">
        <v>14</v>
      </c>
      <c r="G266">
        <v>679</v>
      </c>
      <c r="H266" s="21">
        <f t="shared" si="9"/>
        <v>9.7276977234726877E-2</v>
      </c>
    </row>
    <row r="267" spans="2:8" x14ac:dyDescent="0.2">
      <c r="B267" t="s">
        <v>20</v>
      </c>
      <c r="C267">
        <v>191</v>
      </c>
      <c r="D267" s="21">
        <f t="shared" si="8"/>
        <v>-0.52134259311303166</v>
      </c>
      <c r="F267" t="s">
        <v>14</v>
      </c>
      <c r="G267">
        <v>714</v>
      </c>
      <c r="H267" s="21">
        <f t="shared" si="9"/>
        <v>0.13373581137130078</v>
      </c>
    </row>
    <row r="268" spans="2:8" x14ac:dyDescent="0.2">
      <c r="B268" t="s">
        <v>20</v>
      </c>
      <c r="C268">
        <v>192</v>
      </c>
      <c r="D268" s="21">
        <f t="shared" si="8"/>
        <v>-0.52055285587270472</v>
      </c>
      <c r="F268" t="s">
        <v>14</v>
      </c>
      <c r="G268">
        <v>742</v>
      </c>
      <c r="H268" s="21">
        <f t="shared" si="9"/>
        <v>0.16290287868055991</v>
      </c>
    </row>
    <row r="269" spans="2:8" x14ac:dyDescent="0.2">
      <c r="B269" t="s">
        <v>20</v>
      </c>
      <c r="C269">
        <v>192</v>
      </c>
      <c r="D269" s="21">
        <f t="shared" si="8"/>
        <v>-0.52055285587270472</v>
      </c>
      <c r="F269" t="s">
        <v>14</v>
      </c>
      <c r="G269">
        <v>747</v>
      </c>
      <c r="H269" s="21">
        <f t="shared" si="9"/>
        <v>0.16811128355721333</v>
      </c>
    </row>
    <row r="270" spans="2:8" x14ac:dyDescent="0.2">
      <c r="B270" t="s">
        <v>20</v>
      </c>
      <c r="C270">
        <v>193</v>
      </c>
      <c r="D270" s="21">
        <f t="shared" si="8"/>
        <v>-0.51976311863237779</v>
      </c>
      <c r="F270" t="s">
        <v>14</v>
      </c>
      <c r="G270">
        <v>750</v>
      </c>
      <c r="H270" s="21">
        <f t="shared" si="9"/>
        <v>0.17123632648320539</v>
      </c>
    </row>
    <row r="271" spans="2:8" x14ac:dyDescent="0.2">
      <c r="B271" t="s">
        <v>20</v>
      </c>
      <c r="C271">
        <v>194</v>
      </c>
      <c r="D271" s="21">
        <f t="shared" si="8"/>
        <v>-0.51897338139205085</v>
      </c>
      <c r="F271" t="s">
        <v>14</v>
      </c>
      <c r="G271">
        <v>750</v>
      </c>
      <c r="H271" s="21">
        <f t="shared" si="9"/>
        <v>0.17123632648320539</v>
      </c>
    </row>
    <row r="272" spans="2:8" x14ac:dyDescent="0.2">
      <c r="B272" t="s">
        <v>20</v>
      </c>
      <c r="C272">
        <v>194</v>
      </c>
      <c r="D272" s="21">
        <f t="shared" si="8"/>
        <v>-0.51897338139205085</v>
      </c>
      <c r="F272" t="s">
        <v>14</v>
      </c>
      <c r="G272">
        <v>752</v>
      </c>
      <c r="H272" s="21">
        <f t="shared" si="9"/>
        <v>0.17331968843386675</v>
      </c>
    </row>
    <row r="273" spans="2:8" x14ac:dyDescent="0.2">
      <c r="B273" t="s">
        <v>20</v>
      </c>
      <c r="C273">
        <v>194</v>
      </c>
      <c r="D273" s="21">
        <f t="shared" si="8"/>
        <v>-0.51897338139205085</v>
      </c>
      <c r="F273" t="s">
        <v>14</v>
      </c>
      <c r="G273">
        <v>774</v>
      </c>
      <c r="H273" s="21">
        <f t="shared" si="9"/>
        <v>0.1962366698911418</v>
      </c>
    </row>
    <row r="274" spans="2:8" x14ac:dyDescent="0.2">
      <c r="B274" t="s">
        <v>20</v>
      </c>
      <c r="C274">
        <v>194</v>
      </c>
      <c r="D274" s="21">
        <f t="shared" si="8"/>
        <v>-0.51897338139205085</v>
      </c>
      <c r="F274" t="s">
        <v>14</v>
      </c>
      <c r="G274">
        <v>782</v>
      </c>
      <c r="H274" s="21">
        <f t="shared" si="9"/>
        <v>0.20457011769378727</v>
      </c>
    </row>
    <row r="275" spans="2:8" x14ac:dyDescent="0.2">
      <c r="B275" t="s">
        <v>20</v>
      </c>
      <c r="C275">
        <v>195</v>
      </c>
      <c r="D275" s="21">
        <f t="shared" si="8"/>
        <v>-0.51818364415172391</v>
      </c>
      <c r="F275" t="s">
        <v>14</v>
      </c>
      <c r="G275">
        <v>792</v>
      </c>
      <c r="H275" s="21">
        <f t="shared" si="9"/>
        <v>0.21498692744709411</v>
      </c>
    </row>
    <row r="276" spans="2:8" x14ac:dyDescent="0.2">
      <c r="B276" t="s">
        <v>20</v>
      </c>
      <c r="C276">
        <v>195</v>
      </c>
      <c r="D276" s="21">
        <f t="shared" si="8"/>
        <v>-0.51818364415172391</v>
      </c>
      <c r="F276" t="s">
        <v>14</v>
      </c>
      <c r="G276">
        <v>803</v>
      </c>
      <c r="H276" s="21">
        <f t="shared" si="9"/>
        <v>0.22644541817573161</v>
      </c>
    </row>
    <row r="277" spans="2:8" x14ac:dyDescent="0.2">
      <c r="B277" t="s">
        <v>20</v>
      </c>
      <c r="C277">
        <v>196</v>
      </c>
      <c r="D277" s="21">
        <f t="shared" si="8"/>
        <v>-0.51739390691139697</v>
      </c>
      <c r="F277" t="s">
        <v>14</v>
      </c>
      <c r="G277">
        <v>830</v>
      </c>
      <c r="H277" s="21">
        <f t="shared" si="9"/>
        <v>0.25457080450966008</v>
      </c>
    </row>
    <row r="278" spans="2:8" x14ac:dyDescent="0.2">
      <c r="B278" t="s">
        <v>20</v>
      </c>
      <c r="C278">
        <v>198</v>
      </c>
      <c r="D278" s="21">
        <f t="shared" si="8"/>
        <v>-0.5158144324307431</v>
      </c>
      <c r="F278" t="s">
        <v>14</v>
      </c>
      <c r="G278">
        <v>830</v>
      </c>
      <c r="H278" s="21">
        <f t="shared" si="9"/>
        <v>0.25457080450966008</v>
      </c>
    </row>
    <row r="279" spans="2:8" x14ac:dyDescent="0.2">
      <c r="B279" t="s">
        <v>20</v>
      </c>
      <c r="C279">
        <v>198</v>
      </c>
      <c r="D279" s="21">
        <f t="shared" si="8"/>
        <v>-0.5158144324307431</v>
      </c>
      <c r="F279" t="s">
        <v>14</v>
      </c>
      <c r="G279">
        <v>831</v>
      </c>
      <c r="H279" s="21">
        <f t="shared" si="9"/>
        <v>0.25561248548499077</v>
      </c>
    </row>
    <row r="280" spans="2:8" x14ac:dyDescent="0.2">
      <c r="B280" t="s">
        <v>20</v>
      </c>
      <c r="C280">
        <v>198</v>
      </c>
      <c r="D280" s="21">
        <f t="shared" si="8"/>
        <v>-0.5158144324307431</v>
      </c>
      <c r="F280" t="s">
        <v>14</v>
      </c>
      <c r="G280">
        <v>838</v>
      </c>
      <c r="H280" s="21">
        <f t="shared" si="9"/>
        <v>0.26290425231230552</v>
      </c>
    </row>
    <row r="281" spans="2:8" x14ac:dyDescent="0.2">
      <c r="B281" t="s">
        <v>20</v>
      </c>
      <c r="C281">
        <v>199</v>
      </c>
      <c r="D281" s="21">
        <f t="shared" si="8"/>
        <v>-0.51502469519041616</v>
      </c>
      <c r="F281" t="s">
        <v>14</v>
      </c>
      <c r="G281">
        <v>842</v>
      </c>
      <c r="H281" s="21">
        <f t="shared" si="9"/>
        <v>0.26707097621362824</v>
      </c>
    </row>
    <row r="282" spans="2:8" x14ac:dyDescent="0.2">
      <c r="B282" t="s">
        <v>20</v>
      </c>
      <c r="C282">
        <v>199</v>
      </c>
      <c r="D282" s="21">
        <f t="shared" si="8"/>
        <v>-0.51502469519041616</v>
      </c>
      <c r="F282" t="s">
        <v>14</v>
      </c>
      <c r="G282">
        <v>846</v>
      </c>
      <c r="H282" s="21">
        <f t="shared" si="9"/>
        <v>0.27123770011495102</v>
      </c>
    </row>
    <row r="283" spans="2:8" x14ac:dyDescent="0.2">
      <c r="B283" t="s">
        <v>20</v>
      </c>
      <c r="C283">
        <v>199</v>
      </c>
      <c r="D283" s="21">
        <f t="shared" si="8"/>
        <v>-0.51502469519041616</v>
      </c>
      <c r="F283" t="s">
        <v>14</v>
      </c>
      <c r="G283">
        <v>859</v>
      </c>
      <c r="H283" s="21">
        <f t="shared" si="9"/>
        <v>0.28477955279424988</v>
      </c>
    </row>
    <row r="284" spans="2:8" x14ac:dyDescent="0.2">
      <c r="B284" t="s">
        <v>20</v>
      </c>
      <c r="C284">
        <v>201</v>
      </c>
      <c r="D284" s="21">
        <f t="shared" si="8"/>
        <v>-0.51344522070976228</v>
      </c>
      <c r="F284" t="s">
        <v>14</v>
      </c>
      <c r="G284">
        <v>886</v>
      </c>
      <c r="H284" s="21">
        <f t="shared" si="9"/>
        <v>0.31290493912817835</v>
      </c>
    </row>
    <row r="285" spans="2:8" x14ac:dyDescent="0.2">
      <c r="B285" t="s">
        <v>20</v>
      </c>
      <c r="C285">
        <v>202</v>
      </c>
      <c r="D285" s="21">
        <f t="shared" si="8"/>
        <v>-0.51265548346943535</v>
      </c>
      <c r="F285" t="s">
        <v>14</v>
      </c>
      <c r="G285">
        <v>889</v>
      </c>
      <c r="H285" s="21">
        <f t="shared" si="9"/>
        <v>0.31602998205417038</v>
      </c>
    </row>
    <row r="286" spans="2:8" x14ac:dyDescent="0.2">
      <c r="B286" t="s">
        <v>20</v>
      </c>
      <c r="C286">
        <v>202</v>
      </c>
      <c r="D286" s="21">
        <f t="shared" si="8"/>
        <v>-0.51265548346943535</v>
      </c>
      <c r="F286" t="s">
        <v>14</v>
      </c>
      <c r="G286">
        <v>908</v>
      </c>
      <c r="H286" s="21">
        <f t="shared" si="9"/>
        <v>0.33582192058545335</v>
      </c>
    </row>
    <row r="287" spans="2:8" x14ac:dyDescent="0.2">
      <c r="B287" t="s">
        <v>20</v>
      </c>
      <c r="C287">
        <v>203</v>
      </c>
      <c r="D287" s="21">
        <f t="shared" si="8"/>
        <v>-0.51186574622910841</v>
      </c>
      <c r="F287" t="s">
        <v>14</v>
      </c>
      <c r="G287">
        <v>923</v>
      </c>
      <c r="H287" s="21">
        <f t="shared" si="9"/>
        <v>0.35144713521541365</v>
      </c>
    </row>
    <row r="288" spans="2:8" x14ac:dyDescent="0.2">
      <c r="B288" t="s">
        <v>20</v>
      </c>
      <c r="C288">
        <v>203</v>
      </c>
      <c r="D288" s="21">
        <f t="shared" si="8"/>
        <v>-0.51186574622910841</v>
      </c>
      <c r="F288" t="s">
        <v>14</v>
      </c>
      <c r="G288">
        <v>926</v>
      </c>
      <c r="H288" s="21">
        <f t="shared" si="9"/>
        <v>0.35457217814140568</v>
      </c>
    </row>
    <row r="289" spans="2:8" x14ac:dyDescent="0.2">
      <c r="B289" t="s">
        <v>20</v>
      </c>
      <c r="C289">
        <v>205</v>
      </c>
      <c r="D289" s="21">
        <f t="shared" si="8"/>
        <v>-0.51028627174845453</v>
      </c>
      <c r="F289" t="s">
        <v>14</v>
      </c>
      <c r="G289">
        <v>931</v>
      </c>
      <c r="H289" s="21">
        <f t="shared" si="9"/>
        <v>0.3597805830180591</v>
      </c>
    </row>
    <row r="290" spans="2:8" x14ac:dyDescent="0.2">
      <c r="B290" t="s">
        <v>20</v>
      </c>
      <c r="C290">
        <v>206</v>
      </c>
      <c r="D290" s="21">
        <f t="shared" si="8"/>
        <v>-0.5094965345081276</v>
      </c>
      <c r="F290" t="s">
        <v>14</v>
      </c>
      <c r="G290">
        <v>934</v>
      </c>
      <c r="H290" s="21">
        <f t="shared" si="9"/>
        <v>0.36290562594405112</v>
      </c>
    </row>
    <row r="291" spans="2:8" x14ac:dyDescent="0.2">
      <c r="B291" t="s">
        <v>20</v>
      </c>
      <c r="C291">
        <v>207</v>
      </c>
      <c r="D291" s="21">
        <f t="shared" si="8"/>
        <v>-0.50870679726780066</v>
      </c>
      <c r="F291" t="s">
        <v>14</v>
      </c>
      <c r="G291">
        <v>940</v>
      </c>
      <c r="H291" s="21">
        <f t="shared" si="9"/>
        <v>0.36915571179603524</v>
      </c>
    </row>
    <row r="292" spans="2:8" x14ac:dyDescent="0.2">
      <c r="B292" t="s">
        <v>20</v>
      </c>
      <c r="C292">
        <v>207</v>
      </c>
      <c r="D292" s="21">
        <f t="shared" si="8"/>
        <v>-0.50870679726780066</v>
      </c>
      <c r="F292" t="s">
        <v>14</v>
      </c>
      <c r="G292">
        <v>941</v>
      </c>
      <c r="H292" s="21">
        <f t="shared" si="9"/>
        <v>0.37019739277136593</v>
      </c>
    </row>
    <row r="293" spans="2:8" x14ac:dyDescent="0.2">
      <c r="B293" t="s">
        <v>20</v>
      </c>
      <c r="C293">
        <v>209</v>
      </c>
      <c r="D293" s="21">
        <f t="shared" si="8"/>
        <v>-0.50712732278714678</v>
      </c>
      <c r="F293" t="s">
        <v>14</v>
      </c>
      <c r="G293">
        <v>955</v>
      </c>
      <c r="H293" s="21">
        <f t="shared" si="9"/>
        <v>0.38478092642599548</v>
      </c>
    </row>
    <row r="294" spans="2:8" x14ac:dyDescent="0.2">
      <c r="B294" t="s">
        <v>20</v>
      </c>
      <c r="C294">
        <v>210</v>
      </c>
      <c r="D294" s="21">
        <f t="shared" si="8"/>
        <v>-0.50633758554681985</v>
      </c>
      <c r="F294" t="s">
        <v>14</v>
      </c>
      <c r="G294">
        <v>1000</v>
      </c>
      <c r="H294" s="21">
        <f t="shared" si="9"/>
        <v>0.43165657031587623</v>
      </c>
    </row>
    <row r="295" spans="2:8" x14ac:dyDescent="0.2">
      <c r="B295" t="s">
        <v>20</v>
      </c>
      <c r="C295">
        <v>211</v>
      </c>
      <c r="D295" s="21">
        <f t="shared" si="8"/>
        <v>-0.50554784830649291</v>
      </c>
      <c r="F295" t="s">
        <v>14</v>
      </c>
      <c r="G295">
        <v>1028</v>
      </c>
      <c r="H295" s="21">
        <f t="shared" si="9"/>
        <v>0.4608236376251354</v>
      </c>
    </row>
    <row r="296" spans="2:8" x14ac:dyDescent="0.2">
      <c r="B296" t="s">
        <v>20</v>
      </c>
      <c r="C296">
        <v>211</v>
      </c>
      <c r="D296" s="21">
        <f t="shared" si="8"/>
        <v>-0.50554784830649291</v>
      </c>
      <c r="F296" t="s">
        <v>14</v>
      </c>
      <c r="G296">
        <v>1059</v>
      </c>
      <c r="H296" s="21">
        <f t="shared" si="9"/>
        <v>0.49311574786038659</v>
      </c>
    </row>
    <row r="297" spans="2:8" x14ac:dyDescent="0.2">
      <c r="B297" t="s">
        <v>20</v>
      </c>
      <c r="C297">
        <v>214</v>
      </c>
      <c r="D297" s="21">
        <f t="shared" si="8"/>
        <v>-0.5031786365855121</v>
      </c>
      <c r="F297" t="s">
        <v>14</v>
      </c>
      <c r="G297">
        <v>1063</v>
      </c>
      <c r="H297" s="21">
        <f t="shared" si="9"/>
        <v>0.49728247176170931</v>
      </c>
    </row>
    <row r="298" spans="2:8" x14ac:dyDescent="0.2">
      <c r="B298" t="s">
        <v>20</v>
      </c>
      <c r="C298">
        <v>216</v>
      </c>
      <c r="D298" s="21">
        <f t="shared" si="8"/>
        <v>-0.50159916210485822</v>
      </c>
      <c r="F298" t="s">
        <v>14</v>
      </c>
      <c r="G298">
        <v>1068</v>
      </c>
      <c r="H298" s="21">
        <f t="shared" si="9"/>
        <v>0.50249087663836267</v>
      </c>
    </row>
    <row r="299" spans="2:8" x14ac:dyDescent="0.2">
      <c r="B299" t="s">
        <v>20</v>
      </c>
      <c r="C299">
        <v>217</v>
      </c>
      <c r="D299" s="21">
        <f t="shared" si="8"/>
        <v>-0.50080942486453117</v>
      </c>
      <c r="F299" t="s">
        <v>14</v>
      </c>
      <c r="G299">
        <v>1072</v>
      </c>
      <c r="H299" s="21">
        <f t="shared" si="9"/>
        <v>0.50665760053968545</v>
      </c>
    </row>
    <row r="300" spans="2:8" x14ac:dyDescent="0.2">
      <c r="B300" t="s">
        <v>20</v>
      </c>
      <c r="C300">
        <v>218</v>
      </c>
      <c r="D300" s="21">
        <f t="shared" si="8"/>
        <v>-0.50001968762420423</v>
      </c>
      <c r="F300" t="s">
        <v>14</v>
      </c>
      <c r="G300">
        <v>1120</v>
      </c>
      <c r="H300" s="21">
        <f t="shared" si="9"/>
        <v>0.55665828735555822</v>
      </c>
    </row>
    <row r="301" spans="2:8" x14ac:dyDescent="0.2">
      <c r="B301" t="s">
        <v>20</v>
      </c>
      <c r="C301">
        <v>218</v>
      </c>
      <c r="D301" s="21">
        <f t="shared" si="8"/>
        <v>-0.50001968762420423</v>
      </c>
      <c r="F301" t="s">
        <v>14</v>
      </c>
      <c r="G301">
        <v>1121</v>
      </c>
      <c r="H301" s="21">
        <f t="shared" si="9"/>
        <v>0.55769996833088897</v>
      </c>
    </row>
    <row r="302" spans="2:8" x14ac:dyDescent="0.2">
      <c r="B302" t="s">
        <v>20</v>
      </c>
      <c r="C302">
        <v>219</v>
      </c>
      <c r="D302" s="21">
        <f t="shared" si="8"/>
        <v>-0.49922995038387735</v>
      </c>
      <c r="F302" t="s">
        <v>14</v>
      </c>
      <c r="G302">
        <v>1130</v>
      </c>
      <c r="H302" s="21">
        <f t="shared" si="9"/>
        <v>0.56707509710886506</v>
      </c>
    </row>
    <row r="303" spans="2:8" x14ac:dyDescent="0.2">
      <c r="B303" t="s">
        <v>20</v>
      </c>
      <c r="C303">
        <v>220</v>
      </c>
      <c r="D303" s="21">
        <f t="shared" si="8"/>
        <v>-0.49844021314355041</v>
      </c>
      <c r="F303" t="s">
        <v>14</v>
      </c>
      <c r="G303">
        <v>1181</v>
      </c>
      <c r="H303" s="21">
        <f t="shared" si="9"/>
        <v>0.62020082685072997</v>
      </c>
    </row>
    <row r="304" spans="2:8" x14ac:dyDescent="0.2">
      <c r="B304" t="s">
        <v>20</v>
      </c>
      <c r="C304">
        <v>220</v>
      </c>
      <c r="D304" s="21">
        <f t="shared" si="8"/>
        <v>-0.49844021314355041</v>
      </c>
      <c r="F304" t="s">
        <v>14</v>
      </c>
      <c r="G304">
        <v>1194</v>
      </c>
      <c r="H304" s="21">
        <f t="shared" si="9"/>
        <v>0.63374267953002883</v>
      </c>
    </row>
    <row r="305" spans="2:8" x14ac:dyDescent="0.2">
      <c r="B305" t="s">
        <v>20</v>
      </c>
      <c r="C305">
        <v>221</v>
      </c>
      <c r="D305" s="21">
        <f t="shared" si="8"/>
        <v>-0.49765047590322348</v>
      </c>
      <c r="F305" t="s">
        <v>14</v>
      </c>
      <c r="G305">
        <v>1198</v>
      </c>
      <c r="H305" s="21">
        <f t="shared" si="9"/>
        <v>0.63790940343135161</v>
      </c>
    </row>
    <row r="306" spans="2:8" x14ac:dyDescent="0.2">
      <c r="B306" t="s">
        <v>20</v>
      </c>
      <c r="C306">
        <v>221</v>
      </c>
      <c r="D306" s="21">
        <f t="shared" si="8"/>
        <v>-0.49765047590322348</v>
      </c>
      <c r="F306" t="s">
        <v>14</v>
      </c>
      <c r="G306">
        <v>1220</v>
      </c>
      <c r="H306" s="21">
        <f t="shared" si="9"/>
        <v>0.66082638488862655</v>
      </c>
    </row>
    <row r="307" spans="2:8" x14ac:dyDescent="0.2">
      <c r="B307" t="s">
        <v>20</v>
      </c>
      <c r="C307">
        <v>222</v>
      </c>
      <c r="D307" s="21">
        <f t="shared" si="8"/>
        <v>-0.49686073866289654</v>
      </c>
      <c r="F307" t="s">
        <v>14</v>
      </c>
      <c r="G307">
        <v>1221</v>
      </c>
      <c r="H307" s="21">
        <f t="shared" si="9"/>
        <v>0.6618680658639573</v>
      </c>
    </row>
    <row r="308" spans="2:8" x14ac:dyDescent="0.2">
      <c r="B308" t="s">
        <v>20</v>
      </c>
      <c r="C308">
        <v>222</v>
      </c>
      <c r="D308" s="21">
        <f t="shared" si="8"/>
        <v>-0.49686073866289654</v>
      </c>
      <c r="F308" t="s">
        <v>14</v>
      </c>
      <c r="G308">
        <v>1225</v>
      </c>
      <c r="H308" s="21">
        <f t="shared" si="9"/>
        <v>0.66603478976527997</v>
      </c>
    </row>
    <row r="309" spans="2:8" x14ac:dyDescent="0.2">
      <c r="B309" t="s">
        <v>20</v>
      </c>
      <c r="C309">
        <v>223</v>
      </c>
      <c r="D309" s="21">
        <f t="shared" si="8"/>
        <v>-0.4960710014225696</v>
      </c>
      <c r="F309" t="s">
        <v>14</v>
      </c>
      <c r="G309">
        <v>1229</v>
      </c>
      <c r="H309" s="21">
        <f t="shared" si="9"/>
        <v>0.67020151366660274</v>
      </c>
    </row>
    <row r="310" spans="2:8" x14ac:dyDescent="0.2">
      <c r="B310" t="s">
        <v>20</v>
      </c>
      <c r="C310">
        <v>225</v>
      </c>
      <c r="D310" s="21">
        <f t="shared" si="8"/>
        <v>-0.49449152694191573</v>
      </c>
      <c r="F310" t="s">
        <v>14</v>
      </c>
      <c r="G310">
        <v>1257</v>
      </c>
      <c r="H310" s="21">
        <f t="shared" si="9"/>
        <v>0.69936858097586185</v>
      </c>
    </row>
    <row r="311" spans="2:8" x14ac:dyDescent="0.2">
      <c r="B311" t="s">
        <v>20</v>
      </c>
      <c r="C311">
        <v>226</v>
      </c>
      <c r="D311" s="21">
        <f t="shared" si="8"/>
        <v>-0.49370178970158879</v>
      </c>
      <c r="F311" t="s">
        <v>14</v>
      </c>
      <c r="G311">
        <v>1258</v>
      </c>
      <c r="H311" s="21">
        <f t="shared" si="9"/>
        <v>0.7004102619511926</v>
      </c>
    </row>
    <row r="312" spans="2:8" x14ac:dyDescent="0.2">
      <c r="B312" t="s">
        <v>20</v>
      </c>
      <c r="C312">
        <v>226</v>
      </c>
      <c r="D312" s="21">
        <f t="shared" si="8"/>
        <v>-0.49370178970158879</v>
      </c>
      <c r="F312" t="s">
        <v>14</v>
      </c>
      <c r="G312">
        <v>1274</v>
      </c>
      <c r="H312" s="21">
        <f t="shared" si="9"/>
        <v>0.71707715755648349</v>
      </c>
    </row>
    <row r="313" spans="2:8" x14ac:dyDescent="0.2">
      <c r="B313" t="s">
        <v>20</v>
      </c>
      <c r="C313">
        <v>227</v>
      </c>
      <c r="D313" s="21">
        <f t="shared" si="8"/>
        <v>-0.49291205246126185</v>
      </c>
      <c r="F313" t="s">
        <v>14</v>
      </c>
      <c r="G313">
        <v>1296</v>
      </c>
      <c r="H313" s="21">
        <f t="shared" si="9"/>
        <v>0.73999413901375855</v>
      </c>
    </row>
    <row r="314" spans="2:8" x14ac:dyDescent="0.2">
      <c r="B314" t="s">
        <v>20</v>
      </c>
      <c r="C314">
        <v>233</v>
      </c>
      <c r="D314" s="21">
        <f t="shared" si="8"/>
        <v>-0.48817362901930017</v>
      </c>
      <c r="F314" t="s">
        <v>14</v>
      </c>
      <c r="G314">
        <v>1335</v>
      </c>
      <c r="H314" s="21">
        <f t="shared" si="9"/>
        <v>0.78061969705165524</v>
      </c>
    </row>
    <row r="315" spans="2:8" x14ac:dyDescent="0.2">
      <c r="B315" t="s">
        <v>20</v>
      </c>
      <c r="C315">
        <v>234</v>
      </c>
      <c r="D315" s="21">
        <f t="shared" si="8"/>
        <v>-0.48738389177897323</v>
      </c>
      <c r="F315" t="s">
        <v>14</v>
      </c>
      <c r="G315">
        <v>1368</v>
      </c>
      <c r="H315" s="21">
        <f t="shared" si="9"/>
        <v>0.81499516923756776</v>
      </c>
    </row>
    <row r="316" spans="2:8" x14ac:dyDescent="0.2">
      <c r="B316" t="s">
        <v>20</v>
      </c>
      <c r="C316">
        <v>235</v>
      </c>
      <c r="D316" s="21">
        <f t="shared" si="8"/>
        <v>-0.4865941545386463</v>
      </c>
      <c r="F316" t="s">
        <v>14</v>
      </c>
      <c r="G316">
        <v>1439</v>
      </c>
      <c r="H316" s="21">
        <f t="shared" si="9"/>
        <v>0.88895451848604623</v>
      </c>
    </row>
    <row r="317" spans="2:8" x14ac:dyDescent="0.2">
      <c r="B317" t="s">
        <v>20</v>
      </c>
      <c r="C317">
        <v>236</v>
      </c>
      <c r="D317" s="21">
        <f t="shared" si="8"/>
        <v>-0.48580441729831936</v>
      </c>
      <c r="F317" t="s">
        <v>14</v>
      </c>
      <c r="G317">
        <v>1467</v>
      </c>
      <c r="H317" s="21">
        <f t="shared" si="9"/>
        <v>0.91812158579530545</v>
      </c>
    </row>
    <row r="318" spans="2:8" x14ac:dyDescent="0.2">
      <c r="B318" t="s">
        <v>20</v>
      </c>
      <c r="C318">
        <v>236</v>
      </c>
      <c r="D318" s="21">
        <f t="shared" si="8"/>
        <v>-0.48580441729831936</v>
      </c>
      <c r="F318" t="s">
        <v>14</v>
      </c>
      <c r="G318">
        <v>1467</v>
      </c>
      <c r="H318" s="21">
        <f t="shared" si="9"/>
        <v>0.91812158579530545</v>
      </c>
    </row>
    <row r="319" spans="2:8" x14ac:dyDescent="0.2">
      <c r="B319" t="s">
        <v>20</v>
      </c>
      <c r="C319">
        <v>237</v>
      </c>
      <c r="D319" s="21">
        <f t="shared" si="8"/>
        <v>-0.48501468005799242</v>
      </c>
      <c r="F319" t="s">
        <v>14</v>
      </c>
      <c r="G319">
        <v>1482</v>
      </c>
      <c r="H319" s="21">
        <f t="shared" si="9"/>
        <v>0.9337468004252657</v>
      </c>
    </row>
    <row r="320" spans="2:8" x14ac:dyDescent="0.2">
      <c r="B320" t="s">
        <v>20</v>
      </c>
      <c r="C320">
        <v>238</v>
      </c>
      <c r="D320" s="21">
        <f t="shared" si="8"/>
        <v>-0.48422494281766548</v>
      </c>
      <c r="F320" t="s">
        <v>14</v>
      </c>
      <c r="G320">
        <v>1538</v>
      </c>
      <c r="H320" s="21">
        <f t="shared" si="9"/>
        <v>0.99208093504378392</v>
      </c>
    </row>
    <row r="321" spans="2:8" x14ac:dyDescent="0.2">
      <c r="B321" t="s">
        <v>20</v>
      </c>
      <c r="C321">
        <v>238</v>
      </c>
      <c r="D321" s="21">
        <f t="shared" si="8"/>
        <v>-0.48422494281766548</v>
      </c>
      <c r="F321" t="s">
        <v>14</v>
      </c>
      <c r="G321">
        <v>1596</v>
      </c>
      <c r="H321" s="21">
        <f t="shared" si="9"/>
        <v>1.0524984316129635</v>
      </c>
    </row>
    <row r="322" spans="2:8" x14ac:dyDescent="0.2">
      <c r="B322" t="s">
        <v>20</v>
      </c>
      <c r="C322">
        <v>239</v>
      </c>
      <c r="D322" s="21">
        <f t="shared" ref="D322:D385" si="10">($C322-$L$2)/$Q$2</f>
        <v>-0.48343520557733854</v>
      </c>
      <c r="F322" t="s">
        <v>14</v>
      </c>
      <c r="G322">
        <v>1608</v>
      </c>
      <c r="H322" s="21">
        <f t="shared" ref="H322:H365" si="11">($G322-$L$3)/$Q$3</f>
        <v>1.0649986033169319</v>
      </c>
    </row>
    <row r="323" spans="2:8" x14ac:dyDescent="0.2">
      <c r="B323" t="s">
        <v>20</v>
      </c>
      <c r="C323">
        <v>241</v>
      </c>
      <c r="D323" s="21">
        <f t="shared" si="10"/>
        <v>-0.48185573109668467</v>
      </c>
      <c r="F323" t="s">
        <v>14</v>
      </c>
      <c r="G323">
        <v>1625</v>
      </c>
      <c r="H323" s="21">
        <f t="shared" si="11"/>
        <v>1.0827071798975532</v>
      </c>
    </row>
    <row r="324" spans="2:8" x14ac:dyDescent="0.2">
      <c r="B324" t="s">
        <v>20</v>
      </c>
      <c r="C324">
        <v>244</v>
      </c>
      <c r="D324" s="21">
        <f t="shared" si="10"/>
        <v>-0.47948651937570386</v>
      </c>
      <c r="F324" t="s">
        <v>14</v>
      </c>
      <c r="G324">
        <v>1657</v>
      </c>
      <c r="H324" s="21">
        <f t="shared" si="11"/>
        <v>1.1160409711081352</v>
      </c>
    </row>
    <row r="325" spans="2:8" x14ac:dyDescent="0.2">
      <c r="B325" t="s">
        <v>20</v>
      </c>
      <c r="C325">
        <v>244</v>
      </c>
      <c r="D325" s="21">
        <f t="shared" si="10"/>
        <v>-0.47948651937570386</v>
      </c>
      <c r="F325" t="s">
        <v>14</v>
      </c>
      <c r="G325">
        <v>1684</v>
      </c>
      <c r="H325" s="21">
        <f t="shared" si="11"/>
        <v>1.1441663574420635</v>
      </c>
    </row>
    <row r="326" spans="2:8" x14ac:dyDescent="0.2">
      <c r="B326" t="s">
        <v>20</v>
      </c>
      <c r="C326">
        <v>245</v>
      </c>
      <c r="D326" s="21">
        <f t="shared" si="10"/>
        <v>-0.47869678213537692</v>
      </c>
      <c r="F326" t="s">
        <v>14</v>
      </c>
      <c r="G326">
        <v>1691</v>
      </c>
      <c r="H326" s="21">
        <f t="shared" si="11"/>
        <v>1.1514581242693784</v>
      </c>
    </row>
    <row r="327" spans="2:8" x14ac:dyDescent="0.2">
      <c r="B327" t="s">
        <v>20</v>
      </c>
      <c r="C327">
        <v>246</v>
      </c>
      <c r="D327" s="21">
        <f t="shared" si="10"/>
        <v>-0.47790704489504998</v>
      </c>
      <c r="F327" t="s">
        <v>14</v>
      </c>
      <c r="G327">
        <v>1748</v>
      </c>
      <c r="H327" s="21">
        <f t="shared" si="11"/>
        <v>1.2108339398632273</v>
      </c>
    </row>
    <row r="328" spans="2:8" x14ac:dyDescent="0.2">
      <c r="B328" t="s">
        <v>20</v>
      </c>
      <c r="C328">
        <v>246</v>
      </c>
      <c r="D328" s="21">
        <f t="shared" si="10"/>
        <v>-0.47790704489504998</v>
      </c>
      <c r="F328" t="s">
        <v>14</v>
      </c>
      <c r="G328">
        <v>1758</v>
      </c>
      <c r="H328" s="21">
        <f t="shared" si="11"/>
        <v>1.2212507496165341</v>
      </c>
    </row>
    <row r="329" spans="2:8" x14ac:dyDescent="0.2">
      <c r="B329" t="s">
        <v>20</v>
      </c>
      <c r="C329">
        <v>247</v>
      </c>
      <c r="D329" s="21">
        <f t="shared" si="10"/>
        <v>-0.47711730765472304</v>
      </c>
      <c r="F329" t="s">
        <v>14</v>
      </c>
      <c r="G329">
        <v>1784</v>
      </c>
      <c r="H329" s="21">
        <f t="shared" si="11"/>
        <v>1.2483344549751318</v>
      </c>
    </row>
    <row r="330" spans="2:8" x14ac:dyDescent="0.2">
      <c r="B330" t="s">
        <v>20</v>
      </c>
      <c r="C330">
        <v>247</v>
      </c>
      <c r="D330" s="21">
        <f t="shared" si="10"/>
        <v>-0.47711730765472304</v>
      </c>
      <c r="F330" t="s">
        <v>14</v>
      </c>
      <c r="G330">
        <v>1790</v>
      </c>
      <c r="H330" s="21">
        <f t="shared" si="11"/>
        <v>1.2545845408271161</v>
      </c>
    </row>
    <row r="331" spans="2:8" x14ac:dyDescent="0.2">
      <c r="B331" t="s">
        <v>20</v>
      </c>
      <c r="C331">
        <v>249</v>
      </c>
      <c r="D331" s="21">
        <f t="shared" si="10"/>
        <v>-0.47553783317406917</v>
      </c>
      <c r="F331" t="s">
        <v>14</v>
      </c>
      <c r="G331">
        <v>1796</v>
      </c>
      <c r="H331" s="21">
        <f t="shared" si="11"/>
        <v>1.2608346266791002</v>
      </c>
    </row>
    <row r="332" spans="2:8" x14ac:dyDescent="0.2">
      <c r="B332" t="s">
        <v>20</v>
      </c>
      <c r="C332">
        <v>249</v>
      </c>
      <c r="D332" s="21">
        <f t="shared" si="10"/>
        <v>-0.47553783317406917</v>
      </c>
      <c r="F332" t="s">
        <v>14</v>
      </c>
      <c r="G332">
        <v>1825</v>
      </c>
      <c r="H332" s="21">
        <f t="shared" si="11"/>
        <v>1.29104337496369</v>
      </c>
    </row>
    <row r="333" spans="2:8" x14ac:dyDescent="0.2">
      <c r="B333" t="s">
        <v>20</v>
      </c>
      <c r="C333">
        <v>250</v>
      </c>
      <c r="D333" s="21">
        <f t="shared" si="10"/>
        <v>-0.47474809593374223</v>
      </c>
      <c r="F333" t="s">
        <v>14</v>
      </c>
      <c r="G333">
        <v>1886</v>
      </c>
      <c r="H333" s="21">
        <f t="shared" si="11"/>
        <v>1.3545859144588617</v>
      </c>
    </row>
    <row r="334" spans="2:8" x14ac:dyDescent="0.2">
      <c r="B334" t="s">
        <v>20</v>
      </c>
      <c r="C334">
        <v>252</v>
      </c>
      <c r="D334" s="21">
        <f t="shared" si="10"/>
        <v>-0.47316862145308836</v>
      </c>
      <c r="F334" t="s">
        <v>14</v>
      </c>
      <c r="G334">
        <v>1910</v>
      </c>
      <c r="H334" s="21">
        <f t="shared" si="11"/>
        <v>1.3795862578667981</v>
      </c>
    </row>
    <row r="335" spans="2:8" x14ac:dyDescent="0.2">
      <c r="B335" t="s">
        <v>20</v>
      </c>
      <c r="C335">
        <v>253</v>
      </c>
      <c r="D335" s="21">
        <f t="shared" si="10"/>
        <v>-0.47237888421276142</v>
      </c>
      <c r="F335" t="s">
        <v>14</v>
      </c>
      <c r="G335">
        <v>1979</v>
      </c>
      <c r="H335" s="21">
        <f t="shared" si="11"/>
        <v>1.4514622451646153</v>
      </c>
    </row>
    <row r="336" spans="2:8" x14ac:dyDescent="0.2">
      <c r="B336" t="s">
        <v>20</v>
      </c>
      <c r="C336">
        <v>254</v>
      </c>
      <c r="D336" s="21">
        <f t="shared" si="10"/>
        <v>-0.47158914697243448</v>
      </c>
      <c r="F336" t="s">
        <v>14</v>
      </c>
      <c r="G336">
        <v>1999</v>
      </c>
      <c r="H336" s="21">
        <f t="shared" si="11"/>
        <v>1.472295864671229</v>
      </c>
    </row>
    <row r="337" spans="2:8" x14ac:dyDescent="0.2">
      <c r="B337" t="s">
        <v>20</v>
      </c>
      <c r="C337">
        <v>255</v>
      </c>
      <c r="D337" s="21">
        <f t="shared" si="10"/>
        <v>-0.47079940973210754</v>
      </c>
      <c r="F337" t="s">
        <v>14</v>
      </c>
      <c r="G337">
        <v>2025</v>
      </c>
      <c r="H337" s="21">
        <f t="shared" si="11"/>
        <v>1.4993795700298267</v>
      </c>
    </row>
    <row r="338" spans="2:8" x14ac:dyDescent="0.2">
      <c r="B338" t="s">
        <v>20</v>
      </c>
      <c r="C338">
        <v>261</v>
      </c>
      <c r="D338" s="21">
        <f t="shared" si="10"/>
        <v>-0.46606098629014592</v>
      </c>
      <c r="F338" t="s">
        <v>14</v>
      </c>
      <c r="G338">
        <v>2062</v>
      </c>
      <c r="H338" s="21">
        <f t="shared" si="11"/>
        <v>1.5379217661170619</v>
      </c>
    </row>
    <row r="339" spans="2:8" x14ac:dyDescent="0.2">
      <c r="B339" t="s">
        <v>20</v>
      </c>
      <c r="C339">
        <v>261</v>
      </c>
      <c r="D339" s="21">
        <f t="shared" si="10"/>
        <v>-0.46606098629014592</v>
      </c>
      <c r="F339" t="s">
        <v>14</v>
      </c>
      <c r="G339">
        <v>2072</v>
      </c>
      <c r="H339" s="21">
        <f t="shared" si="11"/>
        <v>1.5483385758703687</v>
      </c>
    </row>
    <row r="340" spans="2:8" x14ac:dyDescent="0.2">
      <c r="B340" t="s">
        <v>20</v>
      </c>
      <c r="C340">
        <v>264</v>
      </c>
      <c r="D340" s="21">
        <f t="shared" si="10"/>
        <v>-0.46369177456916505</v>
      </c>
      <c r="F340" t="s">
        <v>14</v>
      </c>
      <c r="G340">
        <v>2108</v>
      </c>
      <c r="H340" s="21">
        <f t="shared" si="11"/>
        <v>1.5858390909822733</v>
      </c>
    </row>
    <row r="341" spans="2:8" x14ac:dyDescent="0.2">
      <c r="B341" t="s">
        <v>20</v>
      </c>
      <c r="C341">
        <v>266</v>
      </c>
      <c r="D341" s="21">
        <f t="shared" si="10"/>
        <v>-0.46211230008851117</v>
      </c>
      <c r="F341" t="s">
        <v>14</v>
      </c>
      <c r="G341">
        <v>2176</v>
      </c>
      <c r="H341" s="21">
        <f t="shared" si="11"/>
        <v>1.6566733973047598</v>
      </c>
    </row>
    <row r="342" spans="2:8" x14ac:dyDescent="0.2">
      <c r="B342" t="s">
        <v>20</v>
      </c>
      <c r="C342">
        <v>268</v>
      </c>
      <c r="D342" s="21">
        <f t="shared" si="10"/>
        <v>-0.4605328256078573</v>
      </c>
      <c r="F342" t="s">
        <v>14</v>
      </c>
      <c r="G342">
        <v>2179</v>
      </c>
      <c r="H342" s="21">
        <f t="shared" si="11"/>
        <v>1.659798440230752</v>
      </c>
    </row>
    <row r="343" spans="2:8" x14ac:dyDescent="0.2">
      <c r="B343" t="s">
        <v>20</v>
      </c>
      <c r="C343">
        <v>269</v>
      </c>
      <c r="D343" s="21">
        <f t="shared" si="10"/>
        <v>-0.45974308836753036</v>
      </c>
      <c r="F343" t="s">
        <v>14</v>
      </c>
      <c r="G343">
        <v>2201</v>
      </c>
      <c r="H343" s="21">
        <f t="shared" si="11"/>
        <v>1.6827154216880269</v>
      </c>
    </row>
    <row r="344" spans="2:8" x14ac:dyDescent="0.2">
      <c r="B344" t="s">
        <v>20</v>
      </c>
      <c r="C344">
        <v>270</v>
      </c>
      <c r="D344" s="21">
        <f t="shared" si="10"/>
        <v>-0.45895335112720342</v>
      </c>
      <c r="F344" t="s">
        <v>14</v>
      </c>
      <c r="G344">
        <v>2253</v>
      </c>
      <c r="H344" s="21">
        <f t="shared" si="11"/>
        <v>1.7368828324052226</v>
      </c>
    </row>
    <row r="345" spans="2:8" x14ac:dyDescent="0.2">
      <c r="B345" t="s">
        <v>20</v>
      </c>
      <c r="C345">
        <v>272</v>
      </c>
      <c r="D345" s="21">
        <f t="shared" si="10"/>
        <v>-0.45737387664654955</v>
      </c>
      <c r="F345" t="s">
        <v>14</v>
      </c>
      <c r="G345">
        <v>2307</v>
      </c>
      <c r="H345" s="21">
        <f t="shared" si="11"/>
        <v>1.7931336050730793</v>
      </c>
    </row>
    <row r="346" spans="2:8" x14ac:dyDescent="0.2">
      <c r="B346" t="s">
        <v>20</v>
      </c>
      <c r="C346">
        <v>275</v>
      </c>
      <c r="D346" s="21">
        <f t="shared" si="10"/>
        <v>-0.45500466492556874</v>
      </c>
      <c r="F346" t="s">
        <v>14</v>
      </c>
      <c r="G346">
        <v>2468</v>
      </c>
      <c r="H346" s="21">
        <f t="shared" si="11"/>
        <v>1.9608442421013195</v>
      </c>
    </row>
    <row r="347" spans="2:8" x14ac:dyDescent="0.2">
      <c r="B347" t="s">
        <v>20</v>
      </c>
      <c r="C347">
        <v>279</v>
      </c>
      <c r="D347" s="21">
        <f t="shared" si="10"/>
        <v>-0.45184571596426099</v>
      </c>
      <c r="F347" t="s">
        <v>14</v>
      </c>
      <c r="G347">
        <v>2604</v>
      </c>
      <c r="H347" s="21">
        <f t="shared" si="11"/>
        <v>2.1025128547462923</v>
      </c>
    </row>
    <row r="348" spans="2:8" x14ac:dyDescent="0.2">
      <c r="B348" t="s">
        <v>20</v>
      </c>
      <c r="C348">
        <v>280</v>
      </c>
      <c r="D348" s="21">
        <f t="shared" si="10"/>
        <v>-0.45105597872393405</v>
      </c>
      <c r="F348" t="s">
        <v>14</v>
      </c>
      <c r="G348">
        <v>2690</v>
      </c>
      <c r="H348" s="21">
        <f t="shared" si="11"/>
        <v>2.1920974186247313</v>
      </c>
    </row>
    <row r="349" spans="2:8" x14ac:dyDescent="0.2">
      <c r="B349" t="s">
        <v>20</v>
      </c>
      <c r="C349">
        <v>282</v>
      </c>
      <c r="D349" s="21">
        <f t="shared" si="10"/>
        <v>-0.44947650424328017</v>
      </c>
      <c r="F349" t="s">
        <v>14</v>
      </c>
      <c r="G349">
        <v>2779</v>
      </c>
      <c r="H349" s="21">
        <f t="shared" si="11"/>
        <v>2.2848070254291621</v>
      </c>
    </row>
    <row r="350" spans="2:8" x14ac:dyDescent="0.2">
      <c r="B350" t="s">
        <v>20</v>
      </c>
      <c r="C350">
        <v>288</v>
      </c>
      <c r="D350" s="21">
        <f t="shared" si="10"/>
        <v>-0.44473808080131855</v>
      </c>
      <c r="F350" t="s">
        <v>14</v>
      </c>
      <c r="G350">
        <v>2915</v>
      </c>
      <c r="H350" s="21">
        <f t="shared" si="11"/>
        <v>2.4264756380741348</v>
      </c>
    </row>
    <row r="351" spans="2:8" x14ac:dyDescent="0.2">
      <c r="B351" t="s">
        <v>20</v>
      </c>
      <c r="C351">
        <v>290</v>
      </c>
      <c r="D351" s="21">
        <f t="shared" si="10"/>
        <v>-0.44315860632066467</v>
      </c>
      <c r="F351" t="s">
        <v>14</v>
      </c>
      <c r="G351">
        <v>2928</v>
      </c>
      <c r="H351" s="21">
        <f t="shared" si="11"/>
        <v>2.440017490753434</v>
      </c>
    </row>
    <row r="352" spans="2:8" x14ac:dyDescent="0.2">
      <c r="B352" t="s">
        <v>20</v>
      </c>
      <c r="C352">
        <v>295</v>
      </c>
      <c r="D352" s="21">
        <f t="shared" si="10"/>
        <v>-0.43920992011902993</v>
      </c>
      <c r="F352" t="s">
        <v>14</v>
      </c>
      <c r="G352">
        <v>2955</v>
      </c>
      <c r="H352" s="21">
        <f t="shared" si="11"/>
        <v>2.4681428770873621</v>
      </c>
    </row>
    <row r="353" spans="2:8" x14ac:dyDescent="0.2">
      <c r="B353" t="s">
        <v>20</v>
      </c>
      <c r="C353">
        <v>296</v>
      </c>
      <c r="D353" s="21">
        <f t="shared" si="10"/>
        <v>-0.43842018287870299</v>
      </c>
      <c r="F353" t="s">
        <v>14</v>
      </c>
      <c r="G353">
        <v>3015</v>
      </c>
      <c r="H353" s="21">
        <f t="shared" si="11"/>
        <v>2.5306437356072031</v>
      </c>
    </row>
    <row r="354" spans="2:8" x14ac:dyDescent="0.2">
      <c r="B354" t="s">
        <v>20</v>
      </c>
      <c r="C354">
        <v>297</v>
      </c>
      <c r="D354" s="21">
        <f t="shared" si="10"/>
        <v>-0.43763044563837605</v>
      </c>
      <c r="F354" t="s">
        <v>14</v>
      </c>
      <c r="G354">
        <v>3182</v>
      </c>
      <c r="H354" s="21">
        <f t="shared" si="11"/>
        <v>2.7046044584874274</v>
      </c>
    </row>
    <row r="355" spans="2:8" x14ac:dyDescent="0.2">
      <c r="B355" t="s">
        <v>20</v>
      </c>
      <c r="C355">
        <v>299</v>
      </c>
      <c r="D355" s="21">
        <f t="shared" si="10"/>
        <v>-0.43605097115772218</v>
      </c>
      <c r="F355" t="s">
        <v>14</v>
      </c>
      <c r="G355">
        <v>3304</v>
      </c>
      <c r="H355" s="21">
        <f t="shared" si="11"/>
        <v>2.8316895374777706</v>
      </c>
    </row>
    <row r="356" spans="2:8" x14ac:dyDescent="0.2">
      <c r="B356" t="s">
        <v>20</v>
      </c>
      <c r="C356">
        <v>300</v>
      </c>
      <c r="D356" s="21">
        <f t="shared" si="10"/>
        <v>-0.43526123391739524</v>
      </c>
      <c r="F356" t="s">
        <v>14</v>
      </c>
      <c r="G356">
        <v>3387</v>
      </c>
      <c r="H356" s="21">
        <f t="shared" si="11"/>
        <v>2.9181490584302177</v>
      </c>
    </row>
    <row r="357" spans="2:8" x14ac:dyDescent="0.2">
      <c r="B357" t="s">
        <v>20</v>
      </c>
      <c r="C357">
        <v>300</v>
      </c>
      <c r="D357" s="21">
        <f t="shared" si="10"/>
        <v>-0.43526123391739524</v>
      </c>
      <c r="F357" t="s">
        <v>14</v>
      </c>
      <c r="G357">
        <v>3410</v>
      </c>
      <c r="H357" s="21">
        <f t="shared" si="11"/>
        <v>2.9421077208628232</v>
      </c>
    </row>
    <row r="358" spans="2:8" x14ac:dyDescent="0.2">
      <c r="B358" t="s">
        <v>20</v>
      </c>
      <c r="C358">
        <v>303</v>
      </c>
      <c r="D358" s="21">
        <f t="shared" si="10"/>
        <v>-0.43289202219641443</v>
      </c>
      <c r="F358" t="s">
        <v>14</v>
      </c>
      <c r="G358">
        <v>3483</v>
      </c>
      <c r="H358" s="21">
        <f t="shared" si="11"/>
        <v>3.018150432061963</v>
      </c>
    </row>
    <row r="359" spans="2:8" x14ac:dyDescent="0.2">
      <c r="B359" t="s">
        <v>20</v>
      </c>
      <c r="C359">
        <v>307</v>
      </c>
      <c r="D359" s="21">
        <f t="shared" si="10"/>
        <v>-0.42973307323510668</v>
      </c>
      <c r="F359" t="s">
        <v>14</v>
      </c>
      <c r="G359">
        <v>3868</v>
      </c>
      <c r="H359" s="21">
        <f t="shared" si="11"/>
        <v>3.4191976075642763</v>
      </c>
    </row>
    <row r="360" spans="2:8" x14ac:dyDescent="0.2">
      <c r="B360" t="s">
        <v>20</v>
      </c>
      <c r="C360">
        <v>307</v>
      </c>
      <c r="D360" s="21">
        <f t="shared" si="10"/>
        <v>-0.42973307323510668</v>
      </c>
      <c r="F360" t="s">
        <v>14</v>
      </c>
      <c r="G360">
        <v>4405</v>
      </c>
      <c r="H360" s="21">
        <f t="shared" si="11"/>
        <v>3.9785802913168533</v>
      </c>
    </row>
    <row r="361" spans="2:8" x14ac:dyDescent="0.2">
      <c r="B361" t="s">
        <v>20</v>
      </c>
      <c r="C361">
        <v>316</v>
      </c>
      <c r="D361" s="21">
        <f t="shared" si="10"/>
        <v>-0.42262543807216424</v>
      </c>
      <c r="F361" t="s">
        <v>14</v>
      </c>
      <c r="G361">
        <v>4428</v>
      </c>
      <c r="H361" s="21">
        <f t="shared" si="11"/>
        <v>4.0025389537494593</v>
      </c>
    </row>
    <row r="362" spans="2:8" x14ac:dyDescent="0.2">
      <c r="B362" t="s">
        <v>20</v>
      </c>
      <c r="C362">
        <v>323</v>
      </c>
      <c r="D362" s="21">
        <f t="shared" si="10"/>
        <v>-0.41709727738987562</v>
      </c>
      <c r="F362" t="s">
        <v>14</v>
      </c>
      <c r="G362">
        <v>4697</v>
      </c>
      <c r="H362" s="21">
        <f t="shared" si="11"/>
        <v>4.2827511361134132</v>
      </c>
    </row>
    <row r="363" spans="2:8" x14ac:dyDescent="0.2">
      <c r="B363" t="s">
        <v>20</v>
      </c>
      <c r="C363">
        <v>329</v>
      </c>
      <c r="D363" s="21">
        <f t="shared" si="10"/>
        <v>-0.41235885394791399</v>
      </c>
      <c r="F363" t="s">
        <v>14</v>
      </c>
      <c r="G363">
        <v>5497</v>
      </c>
      <c r="H363" s="21">
        <f t="shared" si="11"/>
        <v>5.1160959163779598</v>
      </c>
    </row>
    <row r="364" spans="2:8" x14ac:dyDescent="0.2">
      <c r="B364" t="s">
        <v>20</v>
      </c>
      <c r="C364">
        <v>330</v>
      </c>
      <c r="D364" s="21">
        <f t="shared" si="10"/>
        <v>-0.41156911670758706</v>
      </c>
      <c r="F364" t="s">
        <v>14</v>
      </c>
      <c r="G364">
        <v>5681</v>
      </c>
      <c r="H364" s="21">
        <f t="shared" si="11"/>
        <v>5.3077652158388053</v>
      </c>
    </row>
    <row r="365" spans="2:8" x14ac:dyDescent="0.2">
      <c r="B365" t="s">
        <v>20</v>
      </c>
      <c r="C365">
        <v>331</v>
      </c>
      <c r="D365" s="21">
        <f t="shared" si="10"/>
        <v>-0.41077937946726012</v>
      </c>
      <c r="F365" t="s">
        <v>14</v>
      </c>
      <c r="G365">
        <v>6080</v>
      </c>
      <c r="H365" s="21">
        <f t="shared" si="11"/>
        <v>5.7233959249957476</v>
      </c>
    </row>
    <row r="366" spans="2:8" x14ac:dyDescent="0.2">
      <c r="B366" t="s">
        <v>20</v>
      </c>
      <c r="C366">
        <v>336</v>
      </c>
      <c r="D366" s="21">
        <f t="shared" si="10"/>
        <v>-0.40683069326562543</v>
      </c>
    </row>
    <row r="367" spans="2:8" x14ac:dyDescent="0.2">
      <c r="B367" t="s">
        <v>20</v>
      </c>
      <c r="C367">
        <v>337</v>
      </c>
      <c r="D367" s="21">
        <f t="shared" si="10"/>
        <v>-0.40604095602529849</v>
      </c>
    </row>
    <row r="368" spans="2:8" x14ac:dyDescent="0.2">
      <c r="B368" t="s">
        <v>20</v>
      </c>
      <c r="C368">
        <v>340</v>
      </c>
      <c r="D368" s="21">
        <f t="shared" si="10"/>
        <v>-0.40367174430431768</v>
      </c>
    </row>
    <row r="369" spans="2:4" x14ac:dyDescent="0.2">
      <c r="B369" t="s">
        <v>20</v>
      </c>
      <c r="C369">
        <v>361</v>
      </c>
      <c r="D369" s="21">
        <f t="shared" si="10"/>
        <v>-0.38708726225745194</v>
      </c>
    </row>
    <row r="370" spans="2:4" x14ac:dyDescent="0.2">
      <c r="B370" t="s">
        <v>20</v>
      </c>
      <c r="C370">
        <v>363</v>
      </c>
      <c r="D370" s="21">
        <f t="shared" si="10"/>
        <v>-0.38550778777679806</v>
      </c>
    </row>
    <row r="371" spans="2:4" x14ac:dyDescent="0.2">
      <c r="B371" t="s">
        <v>20</v>
      </c>
      <c r="C371">
        <v>366</v>
      </c>
      <c r="D371" s="21">
        <f t="shared" si="10"/>
        <v>-0.38313857605581725</v>
      </c>
    </row>
    <row r="372" spans="2:4" x14ac:dyDescent="0.2">
      <c r="B372" t="s">
        <v>20</v>
      </c>
      <c r="C372">
        <v>369</v>
      </c>
      <c r="D372" s="21">
        <f t="shared" si="10"/>
        <v>-0.38076936433483644</v>
      </c>
    </row>
    <row r="373" spans="2:4" x14ac:dyDescent="0.2">
      <c r="B373" t="s">
        <v>20</v>
      </c>
      <c r="C373">
        <v>374</v>
      </c>
      <c r="D373" s="21">
        <f t="shared" si="10"/>
        <v>-0.37682067813320175</v>
      </c>
    </row>
    <row r="374" spans="2:4" x14ac:dyDescent="0.2">
      <c r="B374" t="s">
        <v>20</v>
      </c>
      <c r="C374">
        <v>375</v>
      </c>
      <c r="D374" s="21">
        <f t="shared" si="10"/>
        <v>-0.37603094089287481</v>
      </c>
    </row>
    <row r="375" spans="2:4" x14ac:dyDescent="0.2">
      <c r="B375" t="s">
        <v>20</v>
      </c>
      <c r="C375">
        <v>381</v>
      </c>
      <c r="D375" s="21">
        <f t="shared" si="10"/>
        <v>-0.37129251745091313</v>
      </c>
    </row>
    <row r="376" spans="2:4" x14ac:dyDescent="0.2">
      <c r="B376" t="s">
        <v>20</v>
      </c>
      <c r="C376">
        <v>381</v>
      </c>
      <c r="D376" s="21">
        <f t="shared" si="10"/>
        <v>-0.37129251745091313</v>
      </c>
    </row>
    <row r="377" spans="2:4" x14ac:dyDescent="0.2">
      <c r="B377" t="s">
        <v>20</v>
      </c>
      <c r="C377">
        <v>393</v>
      </c>
      <c r="D377" s="21">
        <f t="shared" si="10"/>
        <v>-0.36181567056698988</v>
      </c>
    </row>
    <row r="378" spans="2:4" x14ac:dyDescent="0.2">
      <c r="B378" t="s">
        <v>20</v>
      </c>
      <c r="C378">
        <v>397</v>
      </c>
      <c r="D378" s="21">
        <f t="shared" si="10"/>
        <v>-0.35865672160568213</v>
      </c>
    </row>
    <row r="379" spans="2:4" x14ac:dyDescent="0.2">
      <c r="B379" t="s">
        <v>20</v>
      </c>
      <c r="C379">
        <v>409</v>
      </c>
      <c r="D379" s="21">
        <f t="shared" si="10"/>
        <v>-0.34917987472175882</v>
      </c>
    </row>
    <row r="380" spans="2:4" x14ac:dyDescent="0.2">
      <c r="B380" t="s">
        <v>20</v>
      </c>
      <c r="C380">
        <v>411</v>
      </c>
      <c r="D380" s="21">
        <f t="shared" si="10"/>
        <v>-0.34760040024110495</v>
      </c>
    </row>
    <row r="381" spans="2:4" x14ac:dyDescent="0.2">
      <c r="B381" t="s">
        <v>20</v>
      </c>
      <c r="C381">
        <v>419</v>
      </c>
      <c r="D381" s="21">
        <f t="shared" si="10"/>
        <v>-0.34128250231848944</v>
      </c>
    </row>
    <row r="382" spans="2:4" x14ac:dyDescent="0.2">
      <c r="B382" t="s">
        <v>20</v>
      </c>
      <c r="C382">
        <v>432</v>
      </c>
      <c r="D382" s="21">
        <f t="shared" si="10"/>
        <v>-0.33101591819423926</v>
      </c>
    </row>
    <row r="383" spans="2:4" x14ac:dyDescent="0.2">
      <c r="B383" t="s">
        <v>20</v>
      </c>
      <c r="C383">
        <v>452</v>
      </c>
      <c r="D383" s="21">
        <f t="shared" si="10"/>
        <v>-0.31522117338770045</v>
      </c>
    </row>
    <row r="384" spans="2:4" x14ac:dyDescent="0.2">
      <c r="B384" t="s">
        <v>20</v>
      </c>
      <c r="C384">
        <v>454</v>
      </c>
      <c r="D384" s="21">
        <f t="shared" si="10"/>
        <v>-0.31364169890704657</v>
      </c>
    </row>
    <row r="385" spans="2:4" x14ac:dyDescent="0.2">
      <c r="B385" t="s">
        <v>20</v>
      </c>
      <c r="C385">
        <v>460</v>
      </c>
      <c r="D385" s="21">
        <f t="shared" si="10"/>
        <v>-0.30890327546508495</v>
      </c>
    </row>
    <row r="386" spans="2:4" x14ac:dyDescent="0.2">
      <c r="B386" t="s">
        <v>20</v>
      </c>
      <c r="C386">
        <v>462</v>
      </c>
      <c r="D386" s="21">
        <f t="shared" ref="D386:D449" si="12">($C386-$L$2)/$Q$2</f>
        <v>-0.30732380098443107</v>
      </c>
    </row>
    <row r="387" spans="2:4" x14ac:dyDescent="0.2">
      <c r="B387" t="s">
        <v>20</v>
      </c>
      <c r="C387">
        <v>470</v>
      </c>
      <c r="D387" s="21">
        <f t="shared" si="12"/>
        <v>-0.30100590306181552</v>
      </c>
    </row>
    <row r="388" spans="2:4" x14ac:dyDescent="0.2">
      <c r="B388" t="s">
        <v>20</v>
      </c>
      <c r="C388">
        <v>480</v>
      </c>
      <c r="D388" s="21">
        <f t="shared" si="12"/>
        <v>-0.29310853065854614</v>
      </c>
    </row>
    <row r="389" spans="2:4" x14ac:dyDescent="0.2">
      <c r="B389" t="s">
        <v>20</v>
      </c>
      <c r="C389">
        <v>484</v>
      </c>
      <c r="D389" s="21">
        <f t="shared" si="12"/>
        <v>-0.28994958169723839</v>
      </c>
    </row>
    <row r="390" spans="2:4" x14ac:dyDescent="0.2">
      <c r="B390" t="s">
        <v>20</v>
      </c>
      <c r="C390">
        <v>498</v>
      </c>
      <c r="D390" s="21">
        <f t="shared" si="12"/>
        <v>-0.27889326033266121</v>
      </c>
    </row>
    <row r="391" spans="2:4" x14ac:dyDescent="0.2">
      <c r="B391" t="s">
        <v>20</v>
      </c>
      <c r="C391">
        <v>524</v>
      </c>
      <c r="D391" s="21">
        <f t="shared" si="12"/>
        <v>-0.25836009208416083</v>
      </c>
    </row>
    <row r="392" spans="2:4" x14ac:dyDescent="0.2">
      <c r="B392" t="s">
        <v>20</v>
      </c>
      <c r="C392">
        <v>533</v>
      </c>
      <c r="D392" s="21">
        <f t="shared" si="12"/>
        <v>-0.25125245692121834</v>
      </c>
    </row>
    <row r="393" spans="2:4" x14ac:dyDescent="0.2">
      <c r="B393" t="s">
        <v>20</v>
      </c>
      <c r="C393">
        <v>536</v>
      </c>
      <c r="D393" s="21">
        <f t="shared" si="12"/>
        <v>-0.24888324520023752</v>
      </c>
    </row>
    <row r="394" spans="2:4" x14ac:dyDescent="0.2">
      <c r="B394" t="s">
        <v>20</v>
      </c>
      <c r="C394">
        <v>546</v>
      </c>
      <c r="D394" s="21">
        <f t="shared" si="12"/>
        <v>-0.24098587279696815</v>
      </c>
    </row>
    <row r="395" spans="2:4" x14ac:dyDescent="0.2">
      <c r="B395" t="s">
        <v>20</v>
      </c>
      <c r="C395">
        <v>554</v>
      </c>
      <c r="D395" s="21">
        <f t="shared" si="12"/>
        <v>-0.23466797487435262</v>
      </c>
    </row>
    <row r="396" spans="2:4" x14ac:dyDescent="0.2">
      <c r="B396" t="s">
        <v>20</v>
      </c>
      <c r="C396">
        <v>555</v>
      </c>
      <c r="D396" s="21">
        <f t="shared" si="12"/>
        <v>-0.23387823763402568</v>
      </c>
    </row>
    <row r="397" spans="2:4" x14ac:dyDescent="0.2">
      <c r="B397" t="s">
        <v>20</v>
      </c>
      <c r="C397">
        <v>589</v>
      </c>
      <c r="D397" s="21">
        <f t="shared" si="12"/>
        <v>-0.20702717146290975</v>
      </c>
    </row>
    <row r="398" spans="2:4" x14ac:dyDescent="0.2">
      <c r="B398" t="s">
        <v>20</v>
      </c>
      <c r="C398">
        <v>645</v>
      </c>
      <c r="D398" s="21">
        <f t="shared" si="12"/>
        <v>-0.16280188600460113</v>
      </c>
    </row>
    <row r="399" spans="2:4" x14ac:dyDescent="0.2">
      <c r="B399" t="s">
        <v>20</v>
      </c>
      <c r="C399">
        <v>659</v>
      </c>
      <c r="D399" s="21">
        <f t="shared" si="12"/>
        <v>-0.15174556464002398</v>
      </c>
    </row>
    <row r="400" spans="2:4" x14ac:dyDescent="0.2">
      <c r="B400" t="s">
        <v>20</v>
      </c>
      <c r="C400">
        <v>676</v>
      </c>
      <c r="D400" s="21">
        <f t="shared" si="12"/>
        <v>-0.13832003155446601</v>
      </c>
    </row>
    <row r="401" spans="2:4" x14ac:dyDescent="0.2">
      <c r="B401" t="s">
        <v>20</v>
      </c>
      <c r="C401">
        <v>723</v>
      </c>
      <c r="D401" s="21">
        <f t="shared" si="12"/>
        <v>-0.10120238125909985</v>
      </c>
    </row>
    <row r="402" spans="2:4" x14ac:dyDescent="0.2">
      <c r="B402" t="s">
        <v>20</v>
      </c>
      <c r="C402">
        <v>762</v>
      </c>
      <c r="D402" s="21">
        <f t="shared" si="12"/>
        <v>-7.0402628886349211E-2</v>
      </c>
    </row>
    <row r="403" spans="2:4" x14ac:dyDescent="0.2">
      <c r="B403" t="s">
        <v>20</v>
      </c>
      <c r="C403">
        <v>768</v>
      </c>
      <c r="D403" s="21">
        <f t="shared" si="12"/>
        <v>-6.5664205444387572E-2</v>
      </c>
    </row>
    <row r="404" spans="2:4" x14ac:dyDescent="0.2">
      <c r="B404" t="s">
        <v>20</v>
      </c>
      <c r="C404">
        <v>820</v>
      </c>
      <c r="D404" s="21">
        <f t="shared" si="12"/>
        <v>-2.459786894738672E-2</v>
      </c>
    </row>
    <row r="405" spans="2:4" x14ac:dyDescent="0.2">
      <c r="B405" t="s">
        <v>20</v>
      </c>
      <c r="C405">
        <v>890</v>
      </c>
      <c r="D405" s="21">
        <f t="shared" si="12"/>
        <v>3.0683737875499044E-2</v>
      </c>
    </row>
    <row r="406" spans="2:4" x14ac:dyDescent="0.2">
      <c r="B406" t="s">
        <v>20</v>
      </c>
      <c r="C406">
        <v>903</v>
      </c>
      <c r="D406" s="21">
        <f t="shared" si="12"/>
        <v>4.095032199974926E-2</v>
      </c>
    </row>
    <row r="407" spans="2:4" x14ac:dyDescent="0.2">
      <c r="B407" t="s">
        <v>20</v>
      </c>
      <c r="C407">
        <v>909</v>
      </c>
      <c r="D407" s="21">
        <f t="shared" si="12"/>
        <v>4.5688745441710893E-2</v>
      </c>
    </row>
    <row r="408" spans="2:4" x14ac:dyDescent="0.2">
      <c r="B408" t="s">
        <v>20</v>
      </c>
      <c r="C408">
        <v>943</v>
      </c>
      <c r="D408" s="21">
        <f t="shared" si="12"/>
        <v>7.2539811612826841E-2</v>
      </c>
    </row>
    <row r="409" spans="2:4" x14ac:dyDescent="0.2">
      <c r="B409" t="s">
        <v>20</v>
      </c>
      <c r="C409">
        <v>980</v>
      </c>
      <c r="D409" s="21">
        <f t="shared" si="12"/>
        <v>0.1017600895049236</v>
      </c>
    </row>
    <row r="410" spans="2:4" x14ac:dyDescent="0.2">
      <c r="B410" t="s">
        <v>20</v>
      </c>
      <c r="C410">
        <v>1015</v>
      </c>
      <c r="D410" s="21">
        <f t="shared" si="12"/>
        <v>0.12940089291636647</v>
      </c>
    </row>
    <row r="411" spans="2:4" x14ac:dyDescent="0.2">
      <c r="B411" t="s">
        <v>20</v>
      </c>
      <c r="C411">
        <v>1022</v>
      </c>
      <c r="D411" s="21">
        <f t="shared" si="12"/>
        <v>0.13492905359865506</v>
      </c>
    </row>
    <row r="412" spans="2:4" x14ac:dyDescent="0.2">
      <c r="B412" t="s">
        <v>20</v>
      </c>
      <c r="C412">
        <v>1052</v>
      </c>
      <c r="D412" s="21">
        <f t="shared" si="12"/>
        <v>0.15862117080846325</v>
      </c>
    </row>
    <row r="413" spans="2:4" x14ac:dyDescent="0.2">
      <c r="B413" t="s">
        <v>20</v>
      </c>
      <c r="C413">
        <v>1071</v>
      </c>
      <c r="D413" s="21">
        <f t="shared" si="12"/>
        <v>0.17362617837467509</v>
      </c>
    </row>
    <row r="414" spans="2:4" x14ac:dyDescent="0.2">
      <c r="B414" t="s">
        <v>20</v>
      </c>
      <c r="C414">
        <v>1071</v>
      </c>
      <c r="D414" s="21">
        <f t="shared" si="12"/>
        <v>0.17362617837467509</v>
      </c>
    </row>
    <row r="415" spans="2:4" x14ac:dyDescent="0.2">
      <c r="B415" t="s">
        <v>20</v>
      </c>
      <c r="C415">
        <v>1073</v>
      </c>
      <c r="D415" s="21">
        <f t="shared" si="12"/>
        <v>0.17520565285532896</v>
      </c>
    </row>
    <row r="416" spans="2:4" x14ac:dyDescent="0.2">
      <c r="B416" t="s">
        <v>20</v>
      </c>
      <c r="C416">
        <v>1095</v>
      </c>
      <c r="D416" s="21">
        <f t="shared" si="12"/>
        <v>0.19257987214252165</v>
      </c>
    </row>
    <row r="417" spans="2:4" x14ac:dyDescent="0.2">
      <c r="B417" t="s">
        <v>20</v>
      </c>
      <c r="C417">
        <v>1101</v>
      </c>
      <c r="D417" s="21">
        <f t="shared" si="12"/>
        <v>0.19731829558448327</v>
      </c>
    </row>
    <row r="418" spans="2:4" x14ac:dyDescent="0.2">
      <c r="B418" t="s">
        <v>20</v>
      </c>
      <c r="C418">
        <v>1113</v>
      </c>
      <c r="D418" s="21">
        <f t="shared" si="12"/>
        <v>0.20679514246840655</v>
      </c>
    </row>
    <row r="419" spans="2:4" x14ac:dyDescent="0.2">
      <c r="B419" t="s">
        <v>20</v>
      </c>
      <c r="C419">
        <v>1137</v>
      </c>
      <c r="D419" s="21">
        <f t="shared" si="12"/>
        <v>0.22574883623625311</v>
      </c>
    </row>
    <row r="420" spans="2:4" x14ac:dyDescent="0.2">
      <c r="B420" t="s">
        <v>20</v>
      </c>
      <c r="C420">
        <v>1140</v>
      </c>
      <c r="D420" s="21">
        <f t="shared" si="12"/>
        <v>0.22811804795723392</v>
      </c>
    </row>
    <row r="421" spans="2:4" x14ac:dyDescent="0.2">
      <c r="B421" t="s">
        <v>20</v>
      </c>
      <c r="C421">
        <v>1152</v>
      </c>
      <c r="D421" s="21">
        <f t="shared" si="12"/>
        <v>0.2375948948411572</v>
      </c>
    </row>
    <row r="422" spans="2:4" x14ac:dyDescent="0.2">
      <c r="B422" t="s">
        <v>20</v>
      </c>
      <c r="C422">
        <v>1170</v>
      </c>
      <c r="D422" s="21">
        <f t="shared" si="12"/>
        <v>0.25181016516704208</v>
      </c>
    </row>
    <row r="423" spans="2:4" x14ac:dyDescent="0.2">
      <c r="B423" t="s">
        <v>20</v>
      </c>
      <c r="C423">
        <v>1249</v>
      </c>
      <c r="D423" s="21">
        <f t="shared" si="12"/>
        <v>0.31419940715287031</v>
      </c>
    </row>
    <row r="424" spans="2:4" x14ac:dyDescent="0.2">
      <c r="B424" t="s">
        <v>20</v>
      </c>
      <c r="C424">
        <v>1267</v>
      </c>
      <c r="D424" s="21">
        <f t="shared" si="12"/>
        <v>0.32841467747875525</v>
      </c>
    </row>
    <row r="425" spans="2:4" x14ac:dyDescent="0.2">
      <c r="B425" t="s">
        <v>20</v>
      </c>
      <c r="C425">
        <v>1280</v>
      </c>
      <c r="D425" s="21">
        <f t="shared" si="12"/>
        <v>0.33868126160300543</v>
      </c>
    </row>
    <row r="426" spans="2:4" x14ac:dyDescent="0.2">
      <c r="B426" t="s">
        <v>20</v>
      </c>
      <c r="C426">
        <v>1297</v>
      </c>
      <c r="D426" s="21">
        <f t="shared" si="12"/>
        <v>0.35210679468856343</v>
      </c>
    </row>
    <row r="427" spans="2:4" x14ac:dyDescent="0.2">
      <c r="B427" t="s">
        <v>20</v>
      </c>
      <c r="C427">
        <v>1345</v>
      </c>
      <c r="D427" s="21">
        <f t="shared" si="12"/>
        <v>0.39001418222425649</v>
      </c>
    </row>
    <row r="428" spans="2:4" x14ac:dyDescent="0.2">
      <c r="B428" t="s">
        <v>20</v>
      </c>
      <c r="C428">
        <v>1354</v>
      </c>
      <c r="D428" s="21">
        <f t="shared" si="12"/>
        <v>0.39712181738719898</v>
      </c>
    </row>
    <row r="429" spans="2:4" x14ac:dyDescent="0.2">
      <c r="B429" t="s">
        <v>20</v>
      </c>
      <c r="C429">
        <v>1385</v>
      </c>
      <c r="D429" s="21">
        <f t="shared" si="12"/>
        <v>0.4216036718373341</v>
      </c>
    </row>
    <row r="430" spans="2:4" x14ac:dyDescent="0.2">
      <c r="B430" t="s">
        <v>20</v>
      </c>
      <c r="C430">
        <v>1396</v>
      </c>
      <c r="D430" s="21">
        <f t="shared" si="12"/>
        <v>0.43029078148093042</v>
      </c>
    </row>
    <row r="431" spans="2:4" x14ac:dyDescent="0.2">
      <c r="B431" t="s">
        <v>20</v>
      </c>
      <c r="C431">
        <v>1396</v>
      </c>
      <c r="D431" s="21">
        <f t="shared" si="12"/>
        <v>0.43029078148093042</v>
      </c>
    </row>
    <row r="432" spans="2:4" x14ac:dyDescent="0.2">
      <c r="B432" t="s">
        <v>20</v>
      </c>
      <c r="C432">
        <v>1425</v>
      </c>
      <c r="D432" s="21">
        <f t="shared" si="12"/>
        <v>0.45319316145041166</v>
      </c>
    </row>
    <row r="433" spans="2:4" x14ac:dyDescent="0.2">
      <c r="B433" t="s">
        <v>20</v>
      </c>
      <c r="C433">
        <v>1442</v>
      </c>
      <c r="D433" s="21">
        <f t="shared" si="12"/>
        <v>0.46661869453596966</v>
      </c>
    </row>
    <row r="434" spans="2:4" x14ac:dyDescent="0.2">
      <c r="B434" t="s">
        <v>20</v>
      </c>
      <c r="C434">
        <v>1460</v>
      </c>
      <c r="D434" s="21">
        <f t="shared" si="12"/>
        <v>0.48083396486185453</v>
      </c>
    </row>
    <row r="435" spans="2:4" x14ac:dyDescent="0.2">
      <c r="B435" t="s">
        <v>20</v>
      </c>
      <c r="C435">
        <v>1467</v>
      </c>
      <c r="D435" s="21">
        <f t="shared" si="12"/>
        <v>0.48636212554414315</v>
      </c>
    </row>
    <row r="436" spans="2:4" x14ac:dyDescent="0.2">
      <c r="B436" t="s">
        <v>20</v>
      </c>
      <c r="C436">
        <v>1470</v>
      </c>
      <c r="D436" s="21">
        <f t="shared" si="12"/>
        <v>0.48873133726512397</v>
      </c>
    </row>
    <row r="437" spans="2:4" x14ac:dyDescent="0.2">
      <c r="B437" t="s">
        <v>20</v>
      </c>
      <c r="C437">
        <v>1518</v>
      </c>
      <c r="D437" s="21">
        <f t="shared" si="12"/>
        <v>0.52663872480081708</v>
      </c>
    </row>
    <row r="438" spans="2:4" x14ac:dyDescent="0.2">
      <c r="B438" t="s">
        <v>20</v>
      </c>
      <c r="C438">
        <v>1539</v>
      </c>
      <c r="D438" s="21">
        <f t="shared" si="12"/>
        <v>0.54322320684768277</v>
      </c>
    </row>
    <row r="439" spans="2:4" x14ac:dyDescent="0.2">
      <c r="B439" t="s">
        <v>20</v>
      </c>
      <c r="C439">
        <v>1548</v>
      </c>
      <c r="D439" s="21">
        <f t="shared" si="12"/>
        <v>0.55033084201062521</v>
      </c>
    </row>
    <row r="440" spans="2:4" x14ac:dyDescent="0.2">
      <c r="B440" t="s">
        <v>20</v>
      </c>
      <c r="C440">
        <v>1559</v>
      </c>
      <c r="D440" s="21">
        <f t="shared" si="12"/>
        <v>0.55901795165422152</v>
      </c>
    </row>
    <row r="441" spans="2:4" x14ac:dyDescent="0.2">
      <c r="B441" t="s">
        <v>20</v>
      </c>
      <c r="C441">
        <v>1561</v>
      </c>
      <c r="D441" s="21">
        <f t="shared" si="12"/>
        <v>0.5605974261348754</v>
      </c>
    </row>
    <row r="442" spans="2:4" x14ac:dyDescent="0.2">
      <c r="B442" t="s">
        <v>20</v>
      </c>
      <c r="C442">
        <v>1572</v>
      </c>
      <c r="D442" s="21">
        <f t="shared" si="12"/>
        <v>0.56928453577847182</v>
      </c>
    </row>
    <row r="443" spans="2:4" x14ac:dyDescent="0.2">
      <c r="B443" t="s">
        <v>20</v>
      </c>
      <c r="C443">
        <v>1573</v>
      </c>
      <c r="D443" s="21">
        <f t="shared" si="12"/>
        <v>0.57007427301879876</v>
      </c>
    </row>
    <row r="444" spans="2:4" x14ac:dyDescent="0.2">
      <c r="B444" t="s">
        <v>20</v>
      </c>
      <c r="C444">
        <v>1600</v>
      </c>
      <c r="D444" s="21">
        <f t="shared" si="12"/>
        <v>0.59139717850762608</v>
      </c>
    </row>
    <row r="445" spans="2:4" x14ac:dyDescent="0.2">
      <c r="B445" t="s">
        <v>20</v>
      </c>
      <c r="C445">
        <v>1604</v>
      </c>
      <c r="D445" s="21">
        <f t="shared" si="12"/>
        <v>0.59455612746893383</v>
      </c>
    </row>
    <row r="446" spans="2:4" x14ac:dyDescent="0.2">
      <c r="B446" t="s">
        <v>20</v>
      </c>
      <c r="C446">
        <v>1605</v>
      </c>
      <c r="D446" s="21">
        <f t="shared" si="12"/>
        <v>0.59534586470926076</v>
      </c>
    </row>
    <row r="447" spans="2:4" x14ac:dyDescent="0.2">
      <c r="B447" t="s">
        <v>20</v>
      </c>
      <c r="C447">
        <v>1606</v>
      </c>
      <c r="D447" s="21">
        <f t="shared" si="12"/>
        <v>0.5961356019495877</v>
      </c>
    </row>
    <row r="448" spans="2:4" x14ac:dyDescent="0.2">
      <c r="B448" t="s">
        <v>20</v>
      </c>
      <c r="C448">
        <v>1613</v>
      </c>
      <c r="D448" s="21">
        <f t="shared" si="12"/>
        <v>0.60166376263187626</v>
      </c>
    </row>
    <row r="449" spans="2:4" x14ac:dyDescent="0.2">
      <c r="B449" t="s">
        <v>20</v>
      </c>
      <c r="C449">
        <v>1621</v>
      </c>
      <c r="D449" s="21">
        <f t="shared" si="12"/>
        <v>0.60798166055449177</v>
      </c>
    </row>
    <row r="450" spans="2:4" x14ac:dyDescent="0.2">
      <c r="B450" t="s">
        <v>20</v>
      </c>
      <c r="C450">
        <v>1629</v>
      </c>
      <c r="D450" s="21">
        <f t="shared" ref="D450:D513" si="13">($C450-$L$2)/$Q$2</f>
        <v>0.61429955847710738</v>
      </c>
    </row>
    <row r="451" spans="2:4" x14ac:dyDescent="0.2">
      <c r="B451" t="s">
        <v>20</v>
      </c>
      <c r="C451">
        <v>1681</v>
      </c>
      <c r="D451" s="21">
        <f t="shared" si="13"/>
        <v>0.65536589497410813</v>
      </c>
    </row>
    <row r="452" spans="2:4" x14ac:dyDescent="0.2">
      <c r="B452" t="s">
        <v>20</v>
      </c>
      <c r="C452">
        <v>1684</v>
      </c>
      <c r="D452" s="21">
        <f t="shared" si="13"/>
        <v>0.65773510669508894</v>
      </c>
    </row>
    <row r="453" spans="2:4" x14ac:dyDescent="0.2">
      <c r="B453" t="s">
        <v>20</v>
      </c>
      <c r="C453">
        <v>1690</v>
      </c>
      <c r="D453" s="21">
        <f t="shared" si="13"/>
        <v>0.66247353013705068</v>
      </c>
    </row>
    <row r="454" spans="2:4" x14ac:dyDescent="0.2">
      <c r="B454" t="s">
        <v>20</v>
      </c>
      <c r="C454">
        <v>1697</v>
      </c>
      <c r="D454" s="21">
        <f t="shared" si="13"/>
        <v>0.66800169081933924</v>
      </c>
    </row>
    <row r="455" spans="2:4" x14ac:dyDescent="0.2">
      <c r="B455" t="s">
        <v>20</v>
      </c>
      <c r="C455">
        <v>1703</v>
      </c>
      <c r="D455" s="21">
        <f t="shared" si="13"/>
        <v>0.67274011426130087</v>
      </c>
    </row>
    <row r="456" spans="2:4" x14ac:dyDescent="0.2">
      <c r="B456" t="s">
        <v>20</v>
      </c>
      <c r="C456">
        <v>1713</v>
      </c>
      <c r="D456" s="21">
        <f t="shared" si="13"/>
        <v>0.68063748666457025</v>
      </c>
    </row>
    <row r="457" spans="2:4" x14ac:dyDescent="0.2">
      <c r="B457" t="s">
        <v>20</v>
      </c>
      <c r="C457">
        <v>1773</v>
      </c>
      <c r="D457" s="21">
        <f t="shared" si="13"/>
        <v>0.72802172108418661</v>
      </c>
    </row>
    <row r="458" spans="2:4" x14ac:dyDescent="0.2">
      <c r="B458" t="s">
        <v>20</v>
      </c>
      <c r="C458">
        <v>1782</v>
      </c>
      <c r="D458" s="21">
        <f t="shared" si="13"/>
        <v>0.73512935624712905</v>
      </c>
    </row>
    <row r="459" spans="2:4" x14ac:dyDescent="0.2">
      <c r="B459" t="s">
        <v>20</v>
      </c>
      <c r="C459">
        <v>1784</v>
      </c>
      <c r="D459" s="21">
        <f t="shared" si="13"/>
        <v>0.73670883072778293</v>
      </c>
    </row>
    <row r="460" spans="2:4" x14ac:dyDescent="0.2">
      <c r="B460" t="s">
        <v>20</v>
      </c>
      <c r="C460">
        <v>1785</v>
      </c>
      <c r="D460" s="21">
        <f t="shared" si="13"/>
        <v>0.73749856796810986</v>
      </c>
    </row>
    <row r="461" spans="2:4" x14ac:dyDescent="0.2">
      <c r="B461" t="s">
        <v>20</v>
      </c>
      <c r="C461">
        <v>1797</v>
      </c>
      <c r="D461" s="21">
        <f t="shared" si="13"/>
        <v>0.74697541485203311</v>
      </c>
    </row>
    <row r="462" spans="2:4" x14ac:dyDescent="0.2">
      <c r="B462" t="s">
        <v>20</v>
      </c>
      <c r="C462">
        <v>1815</v>
      </c>
      <c r="D462" s="21">
        <f t="shared" si="13"/>
        <v>0.7611906851779181</v>
      </c>
    </row>
    <row r="463" spans="2:4" x14ac:dyDescent="0.2">
      <c r="B463" t="s">
        <v>20</v>
      </c>
      <c r="C463">
        <v>1821</v>
      </c>
      <c r="D463" s="21">
        <f t="shared" si="13"/>
        <v>0.76592910861987973</v>
      </c>
    </row>
    <row r="464" spans="2:4" x14ac:dyDescent="0.2">
      <c r="B464" t="s">
        <v>20</v>
      </c>
      <c r="C464">
        <v>1866</v>
      </c>
      <c r="D464" s="21">
        <f t="shared" si="13"/>
        <v>0.80146728443459203</v>
      </c>
    </row>
    <row r="465" spans="2:4" x14ac:dyDescent="0.2">
      <c r="B465" t="s">
        <v>20</v>
      </c>
      <c r="C465">
        <v>1884</v>
      </c>
      <c r="D465" s="21">
        <f t="shared" si="13"/>
        <v>0.81568255476047691</v>
      </c>
    </row>
    <row r="466" spans="2:4" x14ac:dyDescent="0.2">
      <c r="B466" t="s">
        <v>20</v>
      </c>
      <c r="C466">
        <v>1887</v>
      </c>
      <c r="D466" s="21">
        <f t="shared" si="13"/>
        <v>0.81805176648145772</v>
      </c>
    </row>
    <row r="467" spans="2:4" x14ac:dyDescent="0.2">
      <c r="B467" t="s">
        <v>20</v>
      </c>
      <c r="C467">
        <v>1894</v>
      </c>
      <c r="D467" s="21">
        <f t="shared" si="13"/>
        <v>0.82357992716374628</v>
      </c>
    </row>
    <row r="468" spans="2:4" x14ac:dyDescent="0.2">
      <c r="B468" t="s">
        <v>20</v>
      </c>
      <c r="C468">
        <v>1902</v>
      </c>
      <c r="D468" s="21">
        <f t="shared" si="13"/>
        <v>0.82989782508636178</v>
      </c>
    </row>
    <row r="469" spans="2:4" x14ac:dyDescent="0.2">
      <c r="B469" t="s">
        <v>20</v>
      </c>
      <c r="C469">
        <v>1917</v>
      </c>
      <c r="D469" s="21">
        <f t="shared" si="13"/>
        <v>0.84174388369126585</v>
      </c>
    </row>
    <row r="470" spans="2:4" x14ac:dyDescent="0.2">
      <c r="B470" t="s">
        <v>20</v>
      </c>
      <c r="C470">
        <v>1965</v>
      </c>
      <c r="D470" s="21">
        <f t="shared" si="13"/>
        <v>0.87965127122695896</v>
      </c>
    </row>
    <row r="471" spans="2:4" x14ac:dyDescent="0.2">
      <c r="B471" t="s">
        <v>20</v>
      </c>
      <c r="C471">
        <v>1989</v>
      </c>
      <c r="D471" s="21">
        <f t="shared" si="13"/>
        <v>0.89860496499480558</v>
      </c>
    </row>
    <row r="472" spans="2:4" x14ac:dyDescent="0.2">
      <c r="B472" t="s">
        <v>20</v>
      </c>
      <c r="C472">
        <v>1991</v>
      </c>
      <c r="D472" s="21">
        <f t="shared" si="13"/>
        <v>0.90018443947545945</v>
      </c>
    </row>
    <row r="473" spans="2:4" x14ac:dyDescent="0.2">
      <c r="B473" t="s">
        <v>20</v>
      </c>
      <c r="C473">
        <v>2013</v>
      </c>
      <c r="D473" s="21">
        <f t="shared" si="13"/>
        <v>0.91755865876265208</v>
      </c>
    </row>
    <row r="474" spans="2:4" x14ac:dyDescent="0.2">
      <c r="B474" t="s">
        <v>20</v>
      </c>
      <c r="C474">
        <v>2038</v>
      </c>
      <c r="D474" s="21">
        <f t="shared" si="13"/>
        <v>0.93730208977082552</v>
      </c>
    </row>
    <row r="475" spans="2:4" x14ac:dyDescent="0.2">
      <c r="B475" t="s">
        <v>20</v>
      </c>
      <c r="C475">
        <v>2043</v>
      </c>
      <c r="D475" s="21">
        <f t="shared" si="13"/>
        <v>0.94125077597246032</v>
      </c>
    </row>
    <row r="476" spans="2:4" x14ac:dyDescent="0.2">
      <c r="B476" t="s">
        <v>20</v>
      </c>
      <c r="C476">
        <v>2053</v>
      </c>
      <c r="D476" s="21">
        <f t="shared" si="13"/>
        <v>0.94914814837572969</v>
      </c>
    </row>
    <row r="477" spans="2:4" x14ac:dyDescent="0.2">
      <c r="B477" t="s">
        <v>20</v>
      </c>
      <c r="C477">
        <v>2080</v>
      </c>
      <c r="D477" s="21">
        <f t="shared" si="13"/>
        <v>0.97047105386455701</v>
      </c>
    </row>
    <row r="478" spans="2:4" x14ac:dyDescent="0.2">
      <c r="B478" t="s">
        <v>20</v>
      </c>
      <c r="C478">
        <v>2100</v>
      </c>
      <c r="D478" s="21">
        <f t="shared" si="13"/>
        <v>0.98626579867109587</v>
      </c>
    </row>
    <row r="479" spans="2:4" x14ac:dyDescent="0.2">
      <c r="B479" t="s">
        <v>20</v>
      </c>
      <c r="C479">
        <v>2105</v>
      </c>
      <c r="D479" s="21">
        <f t="shared" si="13"/>
        <v>0.99021448487273056</v>
      </c>
    </row>
    <row r="480" spans="2:4" x14ac:dyDescent="0.2">
      <c r="B480" t="s">
        <v>20</v>
      </c>
      <c r="C480">
        <v>2106</v>
      </c>
      <c r="D480" s="21">
        <f t="shared" si="13"/>
        <v>0.9910042221130575</v>
      </c>
    </row>
    <row r="481" spans="2:4" x14ac:dyDescent="0.2">
      <c r="B481" t="s">
        <v>20</v>
      </c>
      <c r="C481">
        <v>2107</v>
      </c>
      <c r="D481" s="21">
        <f t="shared" si="13"/>
        <v>0.99179395935338444</v>
      </c>
    </row>
    <row r="482" spans="2:4" x14ac:dyDescent="0.2">
      <c r="B482" t="s">
        <v>20</v>
      </c>
      <c r="C482">
        <v>2120</v>
      </c>
      <c r="D482" s="21">
        <f t="shared" si="13"/>
        <v>1.0020605434776346</v>
      </c>
    </row>
    <row r="483" spans="2:4" x14ac:dyDescent="0.2">
      <c r="B483" t="s">
        <v>20</v>
      </c>
      <c r="C483">
        <v>2144</v>
      </c>
      <c r="D483" s="21">
        <f t="shared" si="13"/>
        <v>1.0210142372454811</v>
      </c>
    </row>
    <row r="484" spans="2:4" x14ac:dyDescent="0.2">
      <c r="B484" t="s">
        <v>20</v>
      </c>
      <c r="C484">
        <v>2188</v>
      </c>
      <c r="D484" s="21">
        <f t="shared" si="13"/>
        <v>1.0557626758198666</v>
      </c>
    </row>
    <row r="485" spans="2:4" x14ac:dyDescent="0.2">
      <c r="B485" t="s">
        <v>20</v>
      </c>
      <c r="C485">
        <v>2218</v>
      </c>
      <c r="D485" s="21">
        <f t="shared" si="13"/>
        <v>1.0794547930296747</v>
      </c>
    </row>
    <row r="486" spans="2:4" x14ac:dyDescent="0.2">
      <c r="B486" t="s">
        <v>20</v>
      </c>
      <c r="C486">
        <v>2220</v>
      </c>
      <c r="D486" s="21">
        <f t="shared" si="13"/>
        <v>1.0810342675103286</v>
      </c>
    </row>
    <row r="487" spans="2:4" x14ac:dyDescent="0.2">
      <c r="B487" t="s">
        <v>20</v>
      </c>
      <c r="C487">
        <v>2230</v>
      </c>
      <c r="D487" s="21">
        <f t="shared" si="13"/>
        <v>1.088931639913598</v>
      </c>
    </row>
    <row r="488" spans="2:4" x14ac:dyDescent="0.2">
      <c r="B488" t="s">
        <v>20</v>
      </c>
      <c r="C488">
        <v>2237</v>
      </c>
      <c r="D488" s="21">
        <f t="shared" si="13"/>
        <v>1.0944598005958865</v>
      </c>
    </row>
    <row r="489" spans="2:4" x14ac:dyDescent="0.2">
      <c r="B489" t="s">
        <v>20</v>
      </c>
      <c r="C489">
        <v>2261</v>
      </c>
      <c r="D489" s="21">
        <f t="shared" si="13"/>
        <v>1.113413494363733</v>
      </c>
    </row>
    <row r="490" spans="2:4" x14ac:dyDescent="0.2">
      <c r="B490" t="s">
        <v>20</v>
      </c>
      <c r="C490">
        <v>2266</v>
      </c>
      <c r="D490" s="21">
        <f t="shared" si="13"/>
        <v>1.1173621805653677</v>
      </c>
    </row>
    <row r="491" spans="2:4" x14ac:dyDescent="0.2">
      <c r="B491" t="s">
        <v>20</v>
      </c>
      <c r="C491">
        <v>2283</v>
      </c>
      <c r="D491" s="21">
        <f t="shared" si="13"/>
        <v>1.1307877136509257</v>
      </c>
    </row>
    <row r="492" spans="2:4" x14ac:dyDescent="0.2">
      <c r="B492" t="s">
        <v>20</v>
      </c>
      <c r="C492">
        <v>2289</v>
      </c>
      <c r="D492" s="21">
        <f t="shared" si="13"/>
        <v>1.1355261370928873</v>
      </c>
    </row>
    <row r="493" spans="2:4" x14ac:dyDescent="0.2">
      <c r="B493" t="s">
        <v>20</v>
      </c>
      <c r="C493">
        <v>2293</v>
      </c>
      <c r="D493" s="21">
        <f t="shared" si="13"/>
        <v>1.1386850860541951</v>
      </c>
    </row>
    <row r="494" spans="2:4" x14ac:dyDescent="0.2">
      <c r="B494" t="s">
        <v>20</v>
      </c>
      <c r="C494">
        <v>2320</v>
      </c>
      <c r="D494" s="21">
        <f t="shared" si="13"/>
        <v>1.1600079915430226</v>
      </c>
    </row>
    <row r="495" spans="2:4" x14ac:dyDescent="0.2">
      <c r="B495" t="s">
        <v>20</v>
      </c>
      <c r="C495">
        <v>2326</v>
      </c>
      <c r="D495" s="21">
        <f t="shared" si="13"/>
        <v>1.1647464149849842</v>
      </c>
    </row>
    <row r="496" spans="2:4" x14ac:dyDescent="0.2">
      <c r="B496" t="s">
        <v>20</v>
      </c>
      <c r="C496">
        <v>2331</v>
      </c>
      <c r="D496" s="21">
        <f t="shared" si="13"/>
        <v>1.1686951011866189</v>
      </c>
    </row>
    <row r="497" spans="2:4" x14ac:dyDescent="0.2">
      <c r="B497" t="s">
        <v>20</v>
      </c>
      <c r="C497">
        <v>2346</v>
      </c>
      <c r="D497" s="21">
        <f t="shared" si="13"/>
        <v>1.180541159791523</v>
      </c>
    </row>
    <row r="498" spans="2:4" x14ac:dyDescent="0.2">
      <c r="B498" t="s">
        <v>20</v>
      </c>
      <c r="C498">
        <v>2353</v>
      </c>
      <c r="D498" s="21">
        <f t="shared" si="13"/>
        <v>1.1860693204738115</v>
      </c>
    </row>
    <row r="499" spans="2:4" x14ac:dyDescent="0.2">
      <c r="B499" t="s">
        <v>20</v>
      </c>
      <c r="C499">
        <v>2409</v>
      </c>
      <c r="D499" s="21">
        <f t="shared" si="13"/>
        <v>1.23029460593212</v>
      </c>
    </row>
    <row r="500" spans="2:4" x14ac:dyDescent="0.2">
      <c r="B500" t="s">
        <v>20</v>
      </c>
      <c r="C500">
        <v>2414</v>
      </c>
      <c r="D500" s="21">
        <f t="shared" si="13"/>
        <v>1.2342432921337547</v>
      </c>
    </row>
    <row r="501" spans="2:4" x14ac:dyDescent="0.2">
      <c r="B501" t="s">
        <v>20</v>
      </c>
      <c r="C501">
        <v>2431</v>
      </c>
      <c r="D501" s="21">
        <f t="shared" si="13"/>
        <v>1.2476688252193129</v>
      </c>
    </row>
    <row r="502" spans="2:4" x14ac:dyDescent="0.2">
      <c r="B502" t="s">
        <v>20</v>
      </c>
      <c r="C502">
        <v>2436</v>
      </c>
      <c r="D502" s="21">
        <f t="shared" si="13"/>
        <v>1.2516175114209476</v>
      </c>
    </row>
    <row r="503" spans="2:4" x14ac:dyDescent="0.2">
      <c r="B503" t="s">
        <v>20</v>
      </c>
      <c r="C503">
        <v>2441</v>
      </c>
      <c r="D503" s="21">
        <f t="shared" si="13"/>
        <v>1.2555661976225823</v>
      </c>
    </row>
    <row r="504" spans="2:4" x14ac:dyDescent="0.2">
      <c r="B504" t="s">
        <v>20</v>
      </c>
      <c r="C504">
        <v>2443</v>
      </c>
      <c r="D504" s="21">
        <f t="shared" si="13"/>
        <v>1.2571456721032361</v>
      </c>
    </row>
    <row r="505" spans="2:4" x14ac:dyDescent="0.2">
      <c r="B505" t="s">
        <v>20</v>
      </c>
      <c r="C505">
        <v>2443</v>
      </c>
      <c r="D505" s="21">
        <f t="shared" si="13"/>
        <v>1.2571456721032361</v>
      </c>
    </row>
    <row r="506" spans="2:4" x14ac:dyDescent="0.2">
      <c r="B506" t="s">
        <v>20</v>
      </c>
      <c r="C506">
        <v>2468</v>
      </c>
      <c r="D506" s="21">
        <f t="shared" si="13"/>
        <v>1.2768891031114096</v>
      </c>
    </row>
    <row r="507" spans="2:4" x14ac:dyDescent="0.2">
      <c r="B507" t="s">
        <v>20</v>
      </c>
      <c r="C507">
        <v>2475</v>
      </c>
      <c r="D507" s="21">
        <f t="shared" si="13"/>
        <v>1.2824172637936981</v>
      </c>
    </row>
    <row r="508" spans="2:4" x14ac:dyDescent="0.2">
      <c r="B508" t="s">
        <v>20</v>
      </c>
      <c r="C508">
        <v>2489</v>
      </c>
      <c r="D508" s="21">
        <f t="shared" si="13"/>
        <v>1.2934735851582753</v>
      </c>
    </row>
    <row r="509" spans="2:4" x14ac:dyDescent="0.2">
      <c r="B509" t="s">
        <v>20</v>
      </c>
      <c r="C509">
        <v>2506</v>
      </c>
      <c r="D509" s="21">
        <f t="shared" si="13"/>
        <v>1.3068991182438332</v>
      </c>
    </row>
    <row r="510" spans="2:4" x14ac:dyDescent="0.2">
      <c r="B510" t="s">
        <v>20</v>
      </c>
      <c r="C510">
        <v>2526</v>
      </c>
      <c r="D510" s="21">
        <f t="shared" si="13"/>
        <v>1.322693863050372</v>
      </c>
    </row>
    <row r="511" spans="2:4" x14ac:dyDescent="0.2">
      <c r="B511" t="s">
        <v>20</v>
      </c>
      <c r="C511">
        <v>2528</v>
      </c>
      <c r="D511" s="21">
        <f t="shared" si="13"/>
        <v>1.3242733375310258</v>
      </c>
    </row>
    <row r="512" spans="2:4" x14ac:dyDescent="0.2">
      <c r="B512" t="s">
        <v>20</v>
      </c>
      <c r="C512">
        <v>2551</v>
      </c>
      <c r="D512" s="21">
        <f t="shared" si="13"/>
        <v>1.3424372940585456</v>
      </c>
    </row>
    <row r="513" spans="2:4" x14ac:dyDescent="0.2">
      <c r="B513" t="s">
        <v>20</v>
      </c>
      <c r="C513">
        <v>2662</v>
      </c>
      <c r="D513" s="21">
        <f t="shared" si="13"/>
        <v>1.4300981277348359</v>
      </c>
    </row>
    <row r="514" spans="2:4" x14ac:dyDescent="0.2">
      <c r="B514" t="s">
        <v>20</v>
      </c>
      <c r="C514">
        <v>2673</v>
      </c>
      <c r="D514" s="21">
        <f t="shared" ref="D514:D566" si="14">($C514-$L$2)/$Q$2</f>
        <v>1.4387852373784322</v>
      </c>
    </row>
    <row r="515" spans="2:4" x14ac:dyDescent="0.2">
      <c r="B515" t="s">
        <v>20</v>
      </c>
      <c r="C515">
        <v>2693</v>
      </c>
      <c r="D515" s="21">
        <f t="shared" si="14"/>
        <v>1.454579982184971</v>
      </c>
    </row>
    <row r="516" spans="2:4" x14ac:dyDescent="0.2">
      <c r="B516" t="s">
        <v>20</v>
      </c>
      <c r="C516">
        <v>2725</v>
      </c>
      <c r="D516" s="21">
        <f t="shared" si="14"/>
        <v>1.479851573875433</v>
      </c>
    </row>
    <row r="517" spans="2:4" x14ac:dyDescent="0.2">
      <c r="B517" t="s">
        <v>20</v>
      </c>
      <c r="C517">
        <v>2739</v>
      </c>
      <c r="D517" s="21">
        <f t="shared" si="14"/>
        <v>1.4909078952400101</v>
      </c>
    </row>
    <row r="518" spans="2:4" x14ac:dyDescent="0.2">
      <c r="B518" t="s">
        <v>20</v>
      </c>
      <c r="C518">
        <v>2756</v>
      </c>
      <c r="D518" s="21">
        <f t="shared" si="14"/>
        <v>1.504333428325568</v>
      </c>
    </row>
    <row r="519" spans="2:4" x14ac:dyDescent="0.2">
      <c r="B519" t="s">
        <v>20</v>
      </c>
      <c r="C519">
        <v>2768</v>
      </c>
      <c r="D519" s="21">
        <f t="shared" si="14"/>
        <v>1.5138102752094913</v>
      </c>
    </row>
    <row r="520" spans="2:4" x14ac:dyDescent="0.2">
      <c r="B520" t="s">
        <v>20</v>
      </c>
      <c r="C520">
        <v>2805</v>
      </c>
      <c r="D520" s="21">
        <f t="shared" si="14"/>
        <v>1.5430305531015882</v>
      </c>
    </row>
    <row r="521" spans="2:4" x14ac:dyDescent="0.2">
      <c r="B521" t="s">
        <v>20</v>
      </c>
      <c r="C521">
        <v>2857</v>
      </c>
      <c r="D521" s="21">
        <f t="shared" si="14"/>
        <v>1.584096889598589</v>
      </c>
    </row>
    <row r="522" spans="2:4" x14ac:dyDescent="0.2">
      <c r="B522" t="s">
        <v>20</v>
      </c>
      <c r="C522">
        <v>2875</v>
      </c>
      <c r="D522" s="21">
        <f t="shared" si="14"/>
        <v>1.5983121599244738</v>
      </c>
    </row>
    <row r="523" spans="2:4" x14ac:dyDescent="0.2">
      <c r="B523" t="s">
        <v>20</v>
      </c>
      <c r="C523">
        <v>2893</v>
      </c>
      <c r="D523" s="21">
        <f t="shared" si="14"/>
        <v>1.6125274302503589</v>
      </c>
    </row>
    <row r="524" spans="2:4" x14ac:dyDescent="0.2">
      <c r="B524" t="s">
        <v>20</v>
      </c>
      <c r="C524">
        <v>2985</v>
      </c>
      <c r="D524" s="21">
        <f t="shared" si="14"/>
        <v>1.685183256360437</v>
      </c>
    </row>
    <row r="525" spans="2:4" x14ac:dyDescent="0.2">
      <c r="B525" t="s">
        <v>20</v>
      </c>
      <c r="C525">
        <v>3016</v>
      </c>
      <c r="D525" s="21">
        <f t="shared" si="14"/>
        <v>1.7096651108105723</v>
      </c>
    </row>
    <row r="526" spans="2:4" x14ac:dyDescent="0.2">
      <c r="B526" t="s">
        <v>20</v>
      </c>
      <c r="C526">
        <v>3036</v>
      </c>
      <c r="D526" s="21">
        <f t="shared" si="14"/>
        <v>1.725459855617111</v>
      </c>
    </row>
    <row r="527" spans="2:4" x14ac:dyDescent="0.2">
      <c r="B527" t="s">
        <v>20</v>
      </c>
      <c r="C527">
        <v>3059</v>
      </c>
      <c r="D527" s="21">
        <f t="shared" si="14"/>
        <v>1.7436238121446306</v>
      </c>
    </row>
    <row r="528" spans="2:4" x14ac:dyDescent="0.2">
      <c r="B528" t="s">
        <v>20</v>
      </c>
      <c r="C528">
        <v>3063</v>
      </c>
      <c r="D528" s="21">
        <f t="shared" si="14"/>
        <v>1.7467827611059383</v>
      </c>
    </row>
    <row r="529" spans="2:4" x14ac:dyDescent="0.2">
      <c r="B529" t="s">
        <v>20</v>
      </c>
      <c r="C529">
        <v>3116</v>
      </c>
      <c r="D529" s="21">
        <f t="shared" si="14"/>
        <v>1.7886388348432662</v>
      </c>
    </row>
    <row r="530" spans="2:4" x14ac:dyDescent="0.2">
      <c r="B530" t="s">
        <v>20</v>
      </c>
      <c r="C530">
        <v>3131</v>
      </c>
      <c r="D530" s="21">
        <f t="shared" si="14"/>
        <v>1.8004848934481703</v>
      </c>
    </row>
    <row r="531" spans="2:4" x14ac:dyDescent="0.2">
      <c r="B531" t="s">
        <v>20</v>
      </c>
      <c r="C531">
        <v>3177</v>
      </c>
      <c r="D531" s="21">
        <f t="shared" si="14"/>
        <v>1.8368128065032094</v>
      </c>
    </row>
    <row r="532" spans="2:4" x14ac:dyDescent="0.2">
      <c r="B532" t="s">
        <v>20</v>
      </c>
      <c r="C532">
        <v>3205</v>
      </c>
      <c r="D532" s="21">
        <f t="shared" si="14"/>
        <v>1.8589254492323637</v>
      </c>
    </row>
    <row r="533" spans="2:4" x14ac:dyDescent="0.2">
      <c r="B533" t="s">
        <v>20</v>
      </c>
      <c r="C533">
        <v>3272</v>
      </c>
      <c r="D533" s="21">
        <f t="shared" si="14"/>
        <v>1.9118378443342687</v>
      </c>
    </row>
    <row r="534" spans="2:4" x14ac:dyDescent="0.2">
      <c r="B534" t="s">
        <v>20</v>
      </c>
      <c r="C534">
        <v>3308</v>
      </c>
      <c r="D534" s="21">
        <f t="shared" si="14"/>
        <v>1.9402683849860385</v>
      </c>
    </row>
    <row r="535" spans="2:4" x14ac:dyDescent="0.2">
      <c r="B535" t="s">
        <v>20</v>
      </c>
      <c r="C535">
        <v>3318</v>
      </c>
      <c r="D535" s="21">
        <f t="shared" si="14"/>
        <v>1.9481657573893079</v>
      </c>
    </row>
    <row r="536" spans="2:4" x14ac:dyDescent="0.2">
      <c r="B536" t="s">
        <v>20</v>
      </c>
      <c r="C536">
        <v>3376</v>
      </c>
      <c r="D536" s="21">
        <f t="shared" si="14"/>
        <v>1.9939705173282705</v>
      </c>
    </row>
    <row r="537" spans="2:4" x14ac:dyDescent="0.2">
      <c r="B537" t="s">
        <v>20</v>
      </c>
      <c r="C537">
        <v>3388</v>
      </c>
      <c r="D537" s="21">
        <f t="shared" si="14"/>
        <v>2.0034473642121937</v>
      </c>
    </row>
    <row r="538" spans="2:4" x14ac:dyDescent="0.2">
      <c r="B538" t="s">
        <v>20</v>
      </c>
      <c r="C538">
        <v>3533</v>
      </c>
      <c r="D538" s="21">
        <f t="shared" si="14"/>
        <v>2.1179592640595999</v>
      </c>
    </row>
    <row r="539" spans="2:4" x14ac:dyDescent="0.2">
      <c r="B539" t="s">
        <v>20</v>
      </c>
      <c r="C539">
        <v>3537</v>
      </c>
      <c r="D539" s="21">
        <f t="shared" si="14"/>
        <v>2.1211182130209076</v>
      </c>
    </row>
    <row r="540" spans="2:4" x14ac:dyDescent="0.2">
      <c r="B540" t="s">
        <v>20</v>
      </c>
      <c r="C540">
        <v>3594</v>
      </c>
      <c r="D540" s="21">
        <f t="shared" si="14"/>
        <v>2.1661332357195433</v>
      </c>
    </row>
    <row r="541" spans="2:4" x14ac:dyDescent="0.2">
      <c r="B541" t="s">
        <v>20</v>
      </c>
      <c r="C541">
        <v>3596</v>
      </c>
      <c r="D541" s="21">
        <f t="shared" si="14"/>
        <v>2.1677127102001972</v>
      </c>
    </row>
    <row r="542" spans="2:4" x14ac:dyDescent="0.2">
      <c r="B542" t="s">
        <v>20</v>
      </c>
      <c r="C542">
        <v>3657</v>
      </c>
      <c r="D542" s="21">
        <f t="shared" si="14"/>
        <v>2.2158866818601406</v>
      </c>
    </row>
    <row r="543" spans="2:4" x14ac:dyDescent="0.2">
      <c r="B543" t="s">
        <v>20</v>
      </c>
      <c r="C543">
        <v>3727</v>
      </c>
      <c r="D543" s="21">
        <f t="shared" si="14"/>
        <v>2.2711682886830262</v>
      </c>
    </row>
    <row r="544" spans="2:4" x14ac:dyDescent="0.2">
      <c r="B544" t="s">
        <v>20</v>
      </c>
      <c r="C544">
        <v>3742</v>
      </c>
      <c r="D544" s="21">
        <f t="shared" si="14"/>
        <v>2.2830143472879301</v>
      </c>
    </row>
    <row r="545" spans="2:4" x14ac:dyDescent="0.2">
      <c r="B545" t="s">
        <v>20</v>
      </c>
      <c r="C545">
        <v>3777</v>
      </c>
      <c r="D545" s="21">
        <f t="shared" si="14"/>
        <v>2.3106551506993731</v>
      </c>
    </row>
    <row r="546" spans="2:4" x14ac:dyDescent="0.2">
      <c r="B546" t="s">
        <v>20</v>
      </c>
      <c r="C546">
        <v>3934</v>
      </c>
      <c r="D546" s="21">
        <f t="shared" si="14"/>
        <v>2.4346438974307025</v>
      </c>
    </row>
    <row r="547" spans="2:4" x14ac:dyDescent="0.2">
      <c r="B547" t="s">
        <v>20</v>
      </c>
      <c r="C547">
        <v>4006</v>
      </c>
      <c r="D547" s="21">
        <f t="shared" si="14"/>
        <v>2.4915049787342425</v>
      </c>
    </row>
    <row r="548" spans="2:4" x14ac:dyDescent="0.2">
      <c r="B548" t="s">
        <v>20</v>
      </c>
      <c r="C548">
        <v>4065</v>
      </c>
      <c r="D548" s="21">
        <f t="shared" si="14"/>
        <v>2.5380994759135316</v>
      </c>
    </row>
    <row r="549" spans="2:4" x14ac:dyDescent="0.2">
      <c r="B549" t="s">
        <v>20</v>
      </c>
      <c r="C549">
        <v>4233</v>
      </c>
      <c r="D549" s="21">
        <f t="shared" si="14"/>
        <v>2.6707753322884575</v>
      </c>
    </row>
    <row r="550" spans="2:4" x14ac:dyDescent="0.2">
      <c r="B550" t="s">
        <v>20</v>
      </c>
      <c r="C550">
        <v>4289</v>
      </c>
      <c r="D550" s="21">
        <f t="shared" si="14"/>
        <v>2.715000617746766</v>
      </c>
    </row>
    <row r="551" spans="2:4" x14ac:dyDescent="0.2">
      <c r="B551" t="s">
        <v>20</v>
      </c>
      <c r="C551">
        <v>4358</v>
      </c>
      <c r="D551" s="21">
        <f t="shared" si="14"/>
        <v>2.769492487329325</v>
      </c>
    </row>
    <row r="552" spans="2:4" x14ac:dyDescent="0.2">
      <c r="B552" t="s">
        <v>20</v>
      </c>
      <c r="C552">
        <v>4498</v>
      </c>
      <c r="D552" s="21">
        <f t="shared" si="14"/>
        <v>2.8800557009750967</v>
      </c>
    </row>
    <row r="553" spans="2:4" x14ac:dyDescent="0.2">
      <c r="B553" t="s">
        <v>20</v>
      </c>
      <c r="C553">
        <v>4799</v>
      </c>
      <c r="D553" s="21">
        <f t="shared" si="14"/>
        <v>3.1177666103135051</v>
      </c>
    </row>
    <row r="554" spans="2:4" x14ac:dyDescent="0.2">
      <c r="B554" t="s">
        <v>20</v>
      </c>
      <c r="C554">
        <v>5139</v>
      </c>
      <c r="D554" s="21">
        <f t="shared" si="14"/>
        <v>3.3862772720246648</v>
      </c>
    </row>
    <row r="555" spans="2:4" x14ac:dyDescent="0.2">
      <c r="B555" t="s">
        <v>20</v>
      </c>
      <c r="C555">
        <v>5168</v>
      </c>
      <c r="D555" s="21">
        <f t="shared" si="14"/>
        <v>3.4091796519941462</v>
      </c>
    </row>
    <row r="556" spans="2:4" x14ac:dyDescent="0.2">
      <c r="B556" t="s">
        <v>20</v>
      </c>
      <c r="C556">
        <v>5180</v>
      </c>
      <c r="D556" s="21">
        <f t="shared" si="14"/>
        <v>3.4186564988780694</v>
      </c>
    </row>
    <row r="557" spans="2:4" x14ac:dyDescent="0.2">
      <c r="B557" t="s">
        <v>20</v>
      </c>
      <c r="C557">
        <v>5203</v>
      </c>
      <c r="D557" s="21">
        <f t="shared" si="14"/>
        <v>3.4368204554055888</v>
      </c>
    </row>
    <row r="558" spans="2:4" x14ac:dyDescent="0.2">
      <c r="B558" t="s">
        <v>20</v>
      </c>
      <c r="C558">
        <v>5419</v>
      </c>
      <c r="D558" s="21">
        <f t="shared" si="14"/>
        <v>3.6074036993162077</v>
      </c>
    </row>
    <row r="559" spans="2:4" x14ac:dyDescent="0.2">
      <c r="B559" t="s">
        <v>20</v>
      </c>
      <c r="C559">
        <v>5512</v>
      </c>
      <c r="D559" s="21">
        <f t="shared" si="14"/>
        <v>3.6808492626666132</v>
      </c>
    </row>
    <row r="560" spans="2:4" x14ac:dyDescent="0.2">
      <c r="B560" t="s">
        <v>20</v>
      </c>
      <c r="C560">
        <v>5880</v>
      </c>
      <c r="D560" s="21">
        <f t="shared" si="14"/>
        <v>3.9714725671069271</v>
      </c>
    </row>
    <row r="561" spans="2:4" x14ac:dyDescent="0.2">
      <c r="B561" t="s">
        <v>20</v>
      </c>
      <c r="C561">
        <v>5966</v>
      </c>
      <c r="D561" s="21">
        <f t="shared" si="14"/>
        <v>4.0393899697750433</v>
      </c>
    </row>
    <row r="562" spans="2:4" x14ac:dyDescent="0.2">
      <c r="B562" t="s">
        <v>20</v>
      </c>
      <c r="C562">
        <v>6212</v>
      </c>
      <c r="D562" s="21">
        <f t="shared" si="14"/>
        <v>4.2336653308954704</v>
      </c>
    </row>
    <row r="563" spans="2:4" x14ac:dyDescent="0.2">
      <c r="B563" t="s">
        <v>20</v>
      </c>
      <c r="C563">
        <v>6286</v>
      </c>
      <c r="D563" s="21">
        <f t="shared" si="14"/>
        <v>4.2921058866796642</v>
      </c>
    </row>
    <row r="564" spans="2:4" x14ac:dyDescent="0.2">
      <c r="B564" t="s">
        <v>20</v>
      </c>
      <c r="C564">
        <v>6406</v>
      </c>
      <c r="D564" s="21">
        <f t="shared" si="14"/>
        <v>4.3868743555188967</v>
      </c>
    </row>
    <row r="565" spans="2:4" x14ac:dyDescent="0.2">
      <c r="B565" t="s">
        <v>20</v>
      </c>
      <c r="C565">
        <v>6465</v>
      </c>
      <c r="D565" s="21">
        <f t="shared" si="14"/>
        <v>4.4334688526981862</v>
      </c>
    </row>
    <row r="566" spans="2:4" x14ac:dyDescent="0.2">
      <c r="B566" t="s">
        <v>20</v>
      </c>
      <c r="C566">
        <v>7295</v>
      </c>
      <c r="D566" s="21">
        <f t="shared" si="14"/>
        <v>5.0889507621695467</v>
      </c>
    </row>
  </sheetData>
  <autoFilter ref="F1:H365" xr:uid="{ACEC6E48-03E6-9648-A231-4E5C31169056}">
    <sortState xmlns:xlrd2="http://schemas.microsoft.com/office/spreadsheetml/2017/richdata2" ref="F2:H365">
      <sortCondition ref="G1:G365"/>
    </sortState>
  </autoFilter>
  <conditionalFormatting sqref="B1:B566">
    <cfRule type="containsText" dxfId="14" priority="6" operator="containsText" text="canceled">
      <formula>NOT(ISERROR(SEARCH("canceled",B1)))</formula>
    </cfRule>
    <cfRule type="containsText" dxfId="13" priority="7" operator="containsText" text="canceled">
      <formula>NOT(ISERROR(SEARCH("canceled",B1)))</formula>
    </cfRule>
    <cfRule type="containsText" dxfId="12" priority="8" operator="containsText" text="live">
      <formula>NOT(ISERROR(SEARCH("live",B1)))</formula>
    </cfRule>
    <cfRule type="containsText" dxfId="11" priority="9" operator="containsText" text="successful">
      <formula>NOT(ISERROR(SEARCH("successful",B1)))</formula>
    </cfRule>
    <cfRule type="containsText" dxfId="10" priority="10" operator="containsText" text="failed">
      <formula>NOT(ISERROR(SEARCH("failed",B1)))</formula>
    </cfRule>
  </conditionalFormatting>
  <conditionalFormatting sqref="F1:F1047940">
    <cfRule type="containsText" dxfId="9" priority="1" operator="containsText" text="canceled">
      <formula>NOT(ISERROR(SEARCH("canceled",F1)))</formula>
    </cfRule>
    <cfRule type="containsText" dxfId="8" priority="2" operator="containsText" text="canceled">
      <formula>NOT(ISERROR(SEARCH("canceled",F1)))</formula>
    </cfRule>
    <cfRule type="containsText" dxfId="7" priority="3" operator="containsText" text="live">
      <formula>NOT(ISERROR(SEARCH("live",F1)))</formula>
    </cfRule>
    <cfRule type="containsText" dxfId="6" priority="4" operator="containsText" text="successful">
      <formula>NOT(ISERROR(SEARCH("successful",F1)))</formula>
    </cfRule>
    <cfRule type="containsText" dxfId="5" priority="5" operator="containsText" text="failed">
      <formula>NOT(ISERROR(SEARCH("failed",F1)))</formula>
    </cfRule>
  </conditionalFormatting>
  <pageMargins left="0.7" right="0.7" top="0.75" bottom="0.75" header="0.3" footer="0.3"/>
  <ignoredErrors>
    <ignoredError sqref="M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1001"/>
  <sheetViews>
    <sheetView tabSelected="1" workbookViewId="0">
      <selection activeCell="H10" sqref="H1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5" width="11.5" style="16" bestFit="1" customWidth="1"/>
    <col min="6" max="6" width="13.83203125" bestFit="1" customWidth="1"/>
    <col min="8" max="8" width="13" bestFit="1" customWidth="1"/>
    <col min="9" max="9" width="13" customWidth="1"/>
    <col min="12" max="13" width="11.1640625" bestFit="1" customWidth="1"/>
    <col min="14" max="14" width="21.83203125" style="8" bestFit="1" customWidth="1"/>
    <col min="15" max="15" width="20.33203125" style="8" bestFit="1" customWidth="1"/>
    <col min="18" max="18" width="28" bestFit="1" customWidth="1"/>
    <col min="19" max="20" width="28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5" t="s">
        <v>2</v>
      </c>
      <c r="E1" s="15" t="s">
        <v>3</v>
      </c>
      <c r="F1" s="1" t="s">
        <v>2071</v>
      </c>
      <c r="G1" s="1" t="s">
        <v>4</v>
      </c>
      <c r="H1" s="1" t="s">
        <v>5</v>
      </c>
      <c r="I1" s="1" t="s">
        <v>2072</v>
      </c>
      <c r="J1" s="1" t="s">
        <v>6</v>
      </c>
      <c r="K1" s="1" t="s">
        <v>7</v>
      </c>
      <c r="L1" s="1" t="s">
        <v>8</v>
      </c>
      <c r="M1" s="1" t="s">
        <v>9</v>
      </c>
      <c r="N1" s="7" t="s">
        <v>2038</v>
      </c>
      <c r="O1" s="7" t="s">
        <v>2039</v>
      </c>
      <c r="P1" s="1" t="s">
        <v>10</v>
      </c>
      <c r="Q1" s="1" t="s">
        <v>11</v>
      </c>
      <c r="R1" s="1" t="s">
        <v>2028</v>
      </c>
      <c r="S1" s="1" t="s">
        <v>2041</v>
      </c>
      <c r="T1" s="1" t="s">
        <v>2042</v>
      </c>
    </row>
    <row r="2" spans="1:20" ht="17" x14ac:dyDescent="0.2">
      <c r="A2">
        <v>0</v>
      </c>
      <c r="B2" t="s">
        <v>12</v>
      </c>
      <c r="C2" s="3" t="s">
        <v>13</v>
      </c>
      <c r="D2" s="16">
        <v>100</v>
      </c>
      <c r="E2" s="16">
        <v>0</v>
      </c>
      <c r="F2" s="9">
        <f>E2/D2</f>
        <v>0</v>
      </c>
      <c r="G2" t="s">
        <v>14</v>
      </c>
      <c r="H2">
        <v>0</v>
      </c>
      <c r="I2" s="10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(L2/60/60/24)+DATE(1970,1,1)</f>
        <v>42336.25</v>
      </c>
      <c r="O2" s="8">
        <f>(M2/60/60/24)+DATE(1970,1,1)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 s="16">
        <v>1400</v>
      </c>
      <c r="E3" s="16">
        <v>14560</v>
      </c>
      <c r="F3" s="9">
        <f t="shared" ref="F3:F66" si="0">E3/D3</f>
        <v>10.4</v>
      </c>
      <c r="G3" t="s">
        <v>20</v>
      </c>
      <c r="H3">
        <v>158</v>
      </c>
      <c r="I3" s="10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>(L3/60/60/24)+DATE(1970,1,1)</f>
        <v>41870.208333333336</v>
      </c>
      <c r="O3" s="8">
        <f>(M3/60/60/24)+DATE(1970,1,1)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_xlfn.TEXTBEFORE(R3,"/")</f>
        <v>music</v>
      </c>
      <c r="T3" t="str">
        <f t="shared" ref="T3:T66" si="3">_xlfn.TEXTAFTER(R3,"/")</f>
        <v>rock</v>
      </c>
    </row>
    <row r="4" spans="1:20" ht="34" x14ac:dyDescent="0.2">
      <c r="A4">
        <v>2</v>
      </c>
      <c r="B4" t="s">
        <v>24</v>
      </c>
      <c r="C4" s="3" t="s">
        <v>25</v>
      </c>
      <c r="D4" s="16">
        <v>108400</v>
      </c>
      <c r="E4" s="16">
        <v>142523</v>
      </c>
      <c r="F4" s="9">
        <f t="shared" si="0"/>
        <v>1.3147878228782288</v>
      </c>
      <c r="G4" t="s">
        <v>20</v>
      </c>
      <c r="H4">
        <v>1425</v>
      </c>
      <c r="I4" s="10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>(L4/60/60/24)+DATE(1970,1,1)</f>
        <v>41595.25</v>
      </c>
      <c r="O4" s="8">
        <f>(M4/60/60/24)+DATE(1970,1,1)</f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4" x14ac:dyDescent="0.2">
      <c r="A5">
        <v>3</v>
      </c>
      <c r="B5" t="s">
        <v>29</v>
      </c>
      <c r="C5" s="3" t="s">
        <v>30</v>
      </c>
      <c r="D5" s="16">
        <v>4200</v>
      </c>
      <c r="E5" s="16">
        <v>2477</v>
      </c>
      <c r="F5" s="9">
        <f t="shared" si="0"/>
        <v>0.58976190476190471</v>
      </c>
      <c r="G5" t="s">
        <v>14</v>
      </c>
      <c r="H5">
        <v>24</v>
      </c>
      <c r="I5" s="10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>(L5/60/60/24)+DATE(1970,1,1)</f>
        <v>43688.208333333328</v>
      </c>
      <c r="O5" s="8">
        <f>(M5/60/60/24)+DATE(1970,1,1)</f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ht="17" x14ac:dyDescent="0.2">
      <c r="A6">
        <v>4</v>
      </c>
      <c r="B6" t="s">
        <v>31</v>
      </c>
      <c r="C6" s="3" t="s">
        <v>32</v>
      </c>
      <c r="D6" s="16">
        <v>7600</v>
      </c>
      <c r="E6" s="16">
        <v>5265</v>
      </c>
      <c r="F6" s="9">
        <f t="shared" si="0"/>
        <v>0.69276315789473686</v>
      </c>
      <c r="G6" t="s">
        <v>14</v>
      </c>
      <c r="H6">
        <v>53</v>
      </c>
      <c r="I6" s="10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>(L6/60/60/24)+DATE(1970,1,1)</f>
        <v>43485.25</v>
      </c>
      <c r="O6" s="8">
        <f>(M6/60/60/24)+DATE(1970,1,1)</f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ht="17" x14ac:dyDescent="0.2">
      <c r="A7">
        <v>5</v>
      </c>
      <c r="B7" t="s">
        <v>34</v>
      </c>
      <c r="C7" s="3" t="s">
        <v>35</v>
      </c>
      <c r="D7" s="16">
        <v>7600</v>
      </c>
      <c r="E7" s="16">
        <v>13195</v>
      </c>
      <c r="F7" s="9">
        <f t="shared" si="0"/>
        <v>1.7361842105263159</v>
      </c>
      <c r="G7" t="s">
        <v>20</v>
      </c>
      <c r="H7">
        <v>174</v>
      </c>
      <c r="I7" s="10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>(L7/60/60/24)+DATE(1970,1,1)</f>
        <v>41149.208333333336</v>
      </c>
      <c r="O7" s="8">
        <f>(M7/60/60/24)+DATE(1970,1,1)</f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ht="17" x14ac:dyDescent="0.2">
      <c r="A8">
        <v>6</v>
      </c>
      <c r="B8" t="s">
        <v>38</v>
      </c>
      <c r="C8" s="3" t="s">
        <v>39</v>
      </c>
      <c r="D8" s="16">
        <v>5200</v>
      </c>
      <c r="E8" s="16">
        <v>1090</v>
      </c>
      <c r="F8" s="9">
        <f t="shared" si="0"/>
        <v>0.20961538461538462</v>
      </c>
      <c r="G8" t="s">
        <v>14</v>
      </c>
      <c r="H8">
        <v>18</v>
      </c>
      <c r="I8" s="10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>(L8/60/60/24)+DATE(1970,1,1)</f>
        <v>42991.208333333328</v>
      </c>
      <c r="O8" s="8">
        <f>(M8/60/60/24)+DATE(1970,1,1)</f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 s="16">
        <v>4500</v>
      </c>
      <c r="E9" s="16">
        <v>14741</v>
      </c>
      <c r="F9" s="9">
        <f t="shared" si="0"/>
        <v>3.2757777777777779</v>
      </c>
      <c r="G9" t="s">
        <v>20</v>
      </c>
      <c r="H9">
        <v>227</v>
      </c>
      <c r="I9" s="10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>(L9/60/60/24)+DATE(1970,1,1)</f>
        <v>42229.208333333328</v>
      </c>
      <c r="O9" s="8">
        <f>(M9/60/60/24)+DATE(1970,1,1)</f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 s="16">
        <v>110100</v>
      </c>
      <c r="E10" s="16">
        <v>21946</v>
      </c>
      <c r="F10" s="9">
        <f t="shared" si="0"/>
        <v>0.19932788374205268</v>
      </c>
      <c r="G10" t="s">
        <v>47</v>
      </c>
      <c r="H10">
        <v>708</v>
      </c>
      <c r="I10" s="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>(L10/60/60/24)+DATE(1970,1,1)</f>
        <v>40399.208333333336</v>
      </c>
      <c r="O10" s="8">
        <f>(M10/60/60/24)+DATE(1970,1,1)</f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 s="16">
        <v>6200</v>
      </c>
      <c r="E11" s="16">
        <v>3208</v>
      </c>
      <c r="F11" s="9">
        <f t="shared" si="0"/>
        <v>0.51741935483870971</v>
      </c>
      <c r="G11" t="s">
        <v>14</v>
      </c>
      <c r="H11">
        <v>44</v>
      </c>
      <c r="I11" s="10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>(L11/60/60/24)+DATE(1970,1,1)</f>
        <v>41536.208333333336</v>
      </c>
      <c r="O11" s="8">
        <f>(M11/60/60/24)+DATE(1970,1,1)</f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 s="16">
        <v>5200</v>
      </c>
      <c r="E12" s="16">
        <v>13838</v>
      </c>
      <c r="F12" s="9">
        <f t="shared" si="0"/>
        <v>2.6611538461538462</v>
      </c>
      <c r="G12" t="s">
        <v>20</v>
      </c>
      <c r="H12">
        <v>220</v>
      </c>
      <c r="I12" s="10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>(L12/60/60/24)+DATE(1970,1,1)</f>
        <v>40404.208333333336</v>
      </c>
      <c r="O12" s="8">
        <f>(M12/60/60/24)+DATE(1970,1,1)</f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 s="16">
        <v>6300</v>
      </c>
      <c r="E13" s="16">
        <v>3030</v>
      </c>
      <c r="F13" s="9">
        <f t="shared" si="0"/>
        <v>0.48095238095238096</v>
      </c>
      <c r="G13" t="s">
        <v>14</v>
      </c>
      <c r="H13">
        <v>27</v>
      </c>
      <c r="I13" s="10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>(L13/60/60/24)+DATE(1970,1,1)</f>
        <v>40442.208333333336</v>
      </c>
      <c r="O13" s="8">
        <f>(M13/60/60/24)+DATE(1970,1,1)</f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 s="16">
        <v>6300</v>
      </c>
      <c r="E14" s="16">
        <v>5629</v>
      </c>
      <c r="F14" s="9">
        <f t="shared" si="0"/>
        <v>0.89349206349206345</v>
      </c>
      <c r="G14" t="s">
        <v>14</v>
      </c>
      <c r="H14">
        <v>55</v>
      </c>
      <c r="I14" s="10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>(L14/60/60/24)+DATE(1970,1,1)</f>
        <v>43760.208333333328</v>
      </c>
      <c r="O14" s="8">
        <f>(M14/60/60/24)+DATE(1970,1,1)</f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 s="16">
        <v>4200</v>
      </c>
      <c r="E15" s="16">
        <v>10295</v>
      </c>
      <c r="F15" s="9">
        <f t="shared" si="0"/>
        <v>2.4511904761904764</v>
      </c>
      <c r="G15" t="s">
        <v>20</v>
      </c>
      <c r="H15">
        <v>98</v>
      </c>
      <c r="I15" s="10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>(L15/60/60/24)+DATE(1970,1,1)</f>
        <v>42532.208333333328</v>
      </c>
      <c r="O15" s="8">
        <f>(M15/60/60/24)+DATE(1970,1,1)</f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 s="16">
        <v>28200</v>
      </c>
      <c r="E16" s="16">
        <v>18829</v>
      </c>
      <c r="F16" s="9">
        <f t="shared" si="0"/>
        <v>0.66769503546099296</v>
      </c>
      <c r="G16" t="s">
        <v>14</v>
      </c>
      <c r="H16">
        <v>200</v>
      </c>
      <c r="I16" s="10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>(L16/60/60/24)+DATE(1970,1,1)</f>
        <v>40974.25</v>
      </c>
      <c r="O16" s="8">
        <f>(M16/60/60/24)+DATE(1970,1,1)</f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 s="16">
        <v>81200</v>
      </c>
      <c r="E17" s="16">
        <v>38414</v>
      </c>
      <c r="F17" s="9">
        <f t="shared" si="0"/>
        <v>0.47307881773399013</v>
      </c>
      <c r="G17" t="s">
        <v>14</v>
      </c>
      <c r="H17">
        <v>452</v>
      </c>
      <c r="I17" s="10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>(L17/60/60/24)+DATE(1970,1,1)</f>
        <v>43809.25</v>
      </c>
      <c r="O17" s="8">
        <f>(M17/60/60/24)+DATE(1970,1,1)</f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 s="16">
        <v>1700</v>
      </c>
      <c r="E18" s="16">
        <v>11041</v>
      </c>
      <c r="F18" s="9">
        <f t="shared" si="0"/>
        <v>6.4947058823529416</v>
      </c>
      <c r="G18" t="s">
        <v>20</v>
      </c>
      <c r="H18">
        <v>100</v>
      </c>
      <c r="I18" s="10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>(L18/60/60/24)+DATE(1970,1,1)</f>
        <v>41661.25</v>
      </c>
      <c r="O18" s="8">
        <f>(M18/60/60/24)+DATE(1970,1,1)</f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 s="16">
        <v>84600</v>
      </c>
      <c r="E19" s="16">
        <v>134845</v>
      </c>
      <c r="F19" s="9">
        <f t="shared" si="0"/>
        <v>1.5939125295508274</v>
      </c>
      <c r="G19" t="s">
        <v>20</v>
      </c>
      <c r="H19">
        <v>1249</v>
      </c>
      <c r="I19" s="10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>(L19/60/60/24)+DATE(1970,1,1)</f>
        <v>40555.25</v>
      </c>
      <c r="O19" s="8">
        <f>(M19/60/60/24)+DATE(1970,1,1)</f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 s="16">
        <v>9100</v>
      </c>
      <c r="E20" s="16">
        <v>6089</v>
      </c>
      <c r="F20" s="9">
        <f t="shared" si="0"/>
        <v>0.66912087912087914</v>
      </c>
      <c r="G20" t="s">
        <v>74</v>
      </c>
      <c r="H20">
        <v>135</v>
      </c>
      <c r="I20" s="1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>(L20/60/60/24)+DATE(1970,1,1)</f>
        <v>43351.208333333328</v>
      </c>
      <c r="O20" s="8">
        <f>(M20/60/60/24)+DATE(1970,1,1)</f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 s="16">
        <v>62500</v>
      </c>
      <c r="E21" s="16">
        <v>30331</v>
      </c>
      <c r="F21" s="9">
        <f t="shared" si="0"/>
        <v>0.48529600000000001</v>
      </c>
      <c r="G21" t="s">
        <v>14</v>
      </c>
      <c r="H21">
        <v>674</v>
      </c>
      <c r="I21" s="10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>(L21/60/60/24)+DATE(1970,1,1)</f>
        <v>43528.25</v>
      </c>
      <c r="O21" s="8">
        <f>(M21/60/60/24)+DATE(1970,1,1)</f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 s="16">
        <v>131800</v>
      </c>
      <c r="E22" s="16">
        <v>147936</v>
      </c>
      <c r="F22" s="9">
        <f t="shared" si="0"/>
        <v>1.1224279210925645</v>
      </c>
      <c r="G22" t="s">
        <v>20</v>
      </c>
      <c r="H22">
        <v>1396</v>
      </c>
      <c r="I22" s="10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>(L22/60/60/24)+DATE(1970,1,1)</f>
        <v>41848.208333333336</v>
      </c>
      <c r="O22" s="8">
        <f>(M22/60/60/24)+DATE(1970,1,1)</f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 s="16">
        <v>94000</v>
      </c>
      <c r="E23" s="16">
        <v>38533</v>
      </c>
      <c r="F23" s="9">
        <f t="shared" si="0"/>
        <v>0.40992553191489361</v>
      </c>
      <c r="G23" t="s">
        <v>14</v>
      </c>
      <c r="H23">
        <v>558</v>
      </c>
      <c r="I23" s="10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>(L23/60/60/24)+DATE(1970,1,1)</f>
        <v>40770.208333333336</v>
      </c>
      <c r="O23" s="8">
        <f>(M23/60/60/24)+DATE(1970,1,1)</f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 s="16">
        <v>59100</v>
      </c>
      <c r="E24" s="16">
        <v>75690</v>
      </c>
      <c r="F24" s="9">
        <f t="shared" si="0"/>
        <v>1.2807106598984772</v>
      </c>
      <c r="G24" t="s">
        <v>20</v>
      </c>
      <c r="H24">
        <v>890</v>
      </c>
      <c r="I24" s="10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>(L24/60/60/24)+DATE(1970,1,1)</f>
        <v>43193.208333333328</v>
      </c>
      <c r="O24" s="8">
        <f>(M24/60/60/24)+DATE(1970,1,1)</f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 s="16">
        <v>4500</v>
      </c>
      <c r="E25" s="16">
        <v>14942</v>
      </c>
      <c r="F25" s="9">
        <f t="shared" si="0"/>
        <v>3.3204444444444445</v>
      </c>
      <c r="G25" t="s">
        <v>20</v>
      </c>
      <c r="H25">
        <v>142</v>
      </c>
      <c r="I25" s="10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>(L25/60/60/24)+DATE(1970,1,1)</f>
        <v>43510.25</v>
      </c>
      <c r="O25" s="8">
        <f>(M25/60/60/24)+DATE(1970,1,1)</f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 s="16">
        <v>92400</v>
      </c>
      <c r="E26" s="16">
        <v>104257</v>
      </c>
      <c r="F26" s="9">
        <f t="shared" si="0"/>
        <v>1.1283225108225108</v>
      </c>
      <c r="G26" t="s">
        <v>20</v>
      </c>
      <c r="H26">
        <v>2673</v>
      </c>
      <c r="I26" s="10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>(L26/60/60/24)+DATE(1970,1,1)</f>
        <v>41811.208333333336</v>
      </c>
      <c r="O26" s="8">
        <f>(M26/60/60/24)+DATE(1970,1,1)</f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 s="16">
        <v>5500</v>
      </c>
      <c r="E27" s="16">
        <v>11904</v>
      </c>
      <c r="F27" s="9">
        <f t="shared" si="0"/>
        <v>2.1643636363636363</v>
      </c>
      <c r="G27" t="s">
        <v>20</v>
      </c>
      <c r="H27">
        <v>163</v>
      </c>
      <c r="I27" s="10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>(L27/60/60/24)+DATE(1970,1,1)</f>
        <v>40681.208333333336</v>
      </c>
      <c r="O27" s="8">
        <f>(M27/60/60/24)+DATE(1970,1,1)</f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 s="16">
        <v>107500</v>
      </c>
      <c r="E28" s="16">
        <v>51814</v>
      </c>
      <c r="F28" s="9">
        <f t="shared" si="0"/>
        <v>0.4819906976744186</v>
      </c>
      <c r="G28" t="s">
        <v>74</v>
      </c>
      <c r="H28">
        <v>1480</v>
      </c>
      <c r="I28" s="10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>(L28/60/60/24)+DATE(1970,1,1)</f>
        <v>43312.208333333328</v>
      </c>
      <c r="O28" s="8">
        <f>(M28/60/60/24)+DATE(1970,1,1)</f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 s="16">
        <v>2000</v>
      </c>
      <c r="E29" s="16">
        <v>1599</v>
      </c>
      <c r="F29" s="9">
        <f t="shared" si="0"/>
        <v>0.79949999999999999</v>
      </c>
      <c r="G29" t="s">
        <v>14</v>
      </c>
      <c r="H29">
        <v>15</v>
      </c>
      <c r="I29" s="10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>(L29/60/60/24)+DATE(1970,1,1)</f>
        <v>42280.208333333328</v>
      </c>
      <c r="O29" s="8">
        <f>(M29/60/60/24)+DATE(1970,1,1)</f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 s="16">
        <v>130800</v>
      </c>
      <c r="E30" s="16">
        <v>137635</v>
      </c>
      <c r="F30" s="9">
        <f t="shared" si="0"/>
        <v>1.0522553516819573</v>
      </c>
      <c r="G30" t="s">
        <v>20</v>
      </c>
      <c r="H30">
        <v>2220</v>
      </c>
      <c r="I30" s="1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>(L30/60/60/24)+DATE(1970,1,1)</f>
        <v>40218.25</v>
      </c>
      <c r="O30" s="8">
        <f>(M30/60/60/24)+DATE(1970,1,1)</f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 s="16">
        <v>45900</v>
      </c>
      <c r="E31" s="16">
        <v>150965</v>
      </c>
      <c r="F31" s="9">
        <f t="shared" si="0"/>
        <v>3.2889978213507627</v>
      </c>
      <c r="G31" t="s">
        <v>20</v>
      </c>
      <c r="H31">
        <v>1606</v>
      </c>
      <c r="I31" s="10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>(L31/60/60/24)+DATE(1970,1,1)</f>
        <v>43301.208333333328</v>
      </c>
      <c r="O31" s="8">
        <f>(M31/60/60/24)+DATE(1970,1,1)</f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 s="16">
        <v>9000</v>
      </c>
      <c r="E32" s="16">
        <v>14455</v>
      </c>
      <c r="F32" s="9">
        <f t="shared" si="0"/>
        <v>1.606111111111111</v>
      </c>
      <c r="G32" t="s">
        <v>20</v>
      </c>
      <c r="H32">
        <v>129</v>
      </c>
      <c r="I32" s="10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>(L32/60/60/24)+DATE(1970,1,1)</f>
        <v>43609.208333333328</v>
      </c>
      <c r="O32" s="8">
        <f>(M32/60/60/24)+DATE(1970,1,1)</f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 s="16">
        <v>3500</v>
      </c>
      <c r="E33" s="16">
        <v>10850</v>
      </c>
      <c r="F33" s="9">
        <f t="shared" si="0"/>
        <v>3.1</v>
      </c>
      <c r="G33" t="s">
        <v>20</v>
      </c>
      <c r="H33">
        <v>226</v>
      </c>
      <c r="I33" s="10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>(L33/60/60/24)+DATE(1970,1,1)</f>
        <v>42374.25</v>
      </c>
      <c r="O33" s="8">
        <f>(M33/60/60/24)+DATE(1970,1,1)</f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 s="16">
        <v>101000</v>
      </c>
      <c r="E34" s="16">
        <v>87676</v>
      </c>
      <c r="F34" s="9">
        <f t="shared" si="0"/>
        <v>0.86807920792079207</v>
      </c>
      <c r="G34" t="s">
        <v>14</v>
      </c>
      <c r="H34">
        <v>2307</v>
      </c>
      <c r="I34" s="10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>(L34/60/60/24)+DATE(1970,1,1)</f>
        <v>43110.25</v>
      </c>
      <c r="O34" s="8">
        <f>(M34/60/60/24)+DATE(1970,1,1)</f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 s="16">
        <v>50200</v>
      </c>
      <c r="E35" s="16">
        <v>189666</v>
      </c>
      <c r="F35" s="9">
        <f t="shared" si="0"/>
        <v>3.7782071713147412</v>
      </c>
      <c r="G35" t="s">
        <v>20</v>
      </c>
      <c r="H35">
        <v>5419</v>
      </c>
      <c r="I35" s="10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>(L35/60/60/24)+DATE(1970,1,1)</f>
        <v>41917.208333333336</v>
      </c>
      <c r="O35" s="8">
        <f>(M35/60/60/24)+DATE(1970,1,1)</f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 s="16">
        <v>9300</v>
      </c>
      <c r="E36" s="16">
        <v>14025</v>
      </c>
      <c r="F36" s="9">
        <f t="shared" si="0"/>
        <v>1.5080645161290323</v>
      </c>
      <c r="G36" t="s">
        <v>20</v>
      </c>
      <c r="H36">
        <v>165</v>
      </c>
      <c r="I36" s="10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>(L36/60/60/24)+DATE(1970,1,1)</f>
        <v>42817.208333333328</v>
      </c>
      <c r="O36" s="8">
        <f>(M36/60/60/24)+DATE(1970,1,1)</f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 s="16">
        <v>125500</v>
      </c>
      <c r="E37" s="16">
        <v>188628</v>
      </c>
      <c r="F37" s="9">
        <f t="shared" si="0"/>
        <v>1.5030119521912351</v>
      </c>
      <c r="G37" t="s">
        <v>20</v>
      </c>
      <c r="H37">
        <v>1965</v>
      </c>
      <c r="I37" s="10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>(L37/60/60/24)+DATE(1970,1,1)</f>
        <v>43484.25</v>
      </c>
      <c r="O37" s="8">
        <f>(M37/60/60/24)+DATE(1970,1,1)</f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 s="16">
        <v>700</v>
      </c>
      <c r="E38" s="16">
        <v>1101</v>
      </c>
      <c r="F38" s="9">
        <f t="shared" si="0"/>
        <v>1.572857142857143</v>
      </c>
      <c r="G38" t="s">
        <v>20</v>
      </c>
      <c r="H38">
        <v>16</v>
      </c>
      <c r="I38" s="10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>(L38/60/60/24)+DATE(1970,1,1)</f>
        <v>40600.25</v>
      </c>
      <c r="O38" s="8">
        <f>(M38/60/60/24)+DATE(1970,1,1)</f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 s="16">
        <v>8100</v>
      </c>
      <c r="E39" s="16">
        <v>11339</v>
      </c>
      <c r="F39" s="9">
        <f t="shared" si="0"/>
        <v>1.3998765432098765</v>
      </c>
      <c r="G39" t="s">
        <v>20</v>
      </c>
      <c r="H39">
        <v>107</v>
      </c>
      <c r="I39" s="10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>(L39/60/60/24)+DATE(1970,1,1)</f>
        <v>43744.208333333328</v>
      </c>
      <c r="O39" s="8">
        <f>(M39/60/60/24)+DATE(1970,1,1)</f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 s="16">
        <v>3100</v>
      </c>
      <c r="E40" s="16">
        <v>10085</v>
      </c>
      <c r="F40" s="9">
        <f t="shared" si="0"/>
        <v>3.2532258064516131</v>
      </c>
      <c r="G40" t="s">
        <v>20</v>
      </c>
      <c r="H40">
        <v>134</v>
      </c>
      <c r="I40" s="1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>(L40/60/60/24)+DATE(1970,1,1)</f>
        <v>40469.208333333336</v>
      </c>
      <c r="O40" s="8">
        <f>(M40/60/60/24)+DATE(1970,1,1)</f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 s="16">
        <v>9900</v>
      </c>
      <c r="E41" s="16">
        <v>5027</v>
      </c>
      <c r="F41" s="9">
        <f t="shared" si="0"/>
        <v>0.50777777777777777</v>
      </c>
      <c r="G41" t="s">
        <v>14</v>
      </c>
      <c r="H41">
        <v>88</v>
      </c>
      <c r="I41" s="10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>(L41/60/60/24)+DATE(1970,1,1)</f>
        <v>41330.25</v>
      </c>
      <c r="O41" s="8">
        <f>(M41/60/60/24)+DATE(1970,1,1)</f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 s="16">
        <v>8800</v>
      </c>
      <c r="E42" s="16">
        <v>14878</v>
      </c>
      <c r="F42" s="9">
        <f t="shared" si="0"/>
        <v>1.6906818181818182</v>
      </c>
      <c r="G42" t="s">
        <v>20</v>
      </c>
      <c r="H42">
        <v>198</v>
      </c>
      <c r="I42" s="10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>(L42/60/60/24)+DATE(1970,1,1)</f>
        <v>40334.208333333336</v>
      </c>
      <c r="O42" s="8">
        <f>(M42/60/60/24)+DATE(1970,1,1)</f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 s="16">
        <v>5600</v>
      </c>
      <c r="E43" s="16">
        <v>11924</v>
      </c>
      <c r="F43" s="9">
        <f t="shared" si="0"/>
        <v>2.1292857142857144</v>
      </c>
      <c r="G43" t="s">
        <v>20</v>
      </c>
      <c r="H43">
        <v>111</v>
      </c>
      <c r="I43" s="10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>(L43/60/60/24)+DATE(1970,1,1)</f>
        <v>41156.208333333336</v>
      </c>
      <c r="O43" s="8">
        <f>(M43/60/60/24)+DATE(1970,1,1)</f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 s="16">
        <v>1800</v>
      </c>
      <c r="E44" s="16">
        <v>7991</v>
      </c>
      <c r="F44" s="9">
        <f t="shared" si="0"/>
        <v>4.4394444444444447</v>
      </c>
      <c r="G44" t="s">
        <v>20</v>
      </c>
      <c r="H44">
        <v>222</v>
      </c>
      <c r="I44" s="10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>(L44/60/60/24)+DATE(1970,1,1)</f>
        <v>40728.208333333336</v>
      </c>
      <c r="O44" s="8">
        <f>(M44/60/60/24)+DATE(1970,1,1)</f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 s="16">
        <v>90200</v>
      </c>
      <c r="E45" s="16">
        <v>167717</v>
      </c>
      <c r="F45" s="9">
        <f t="shared" si="0"/>
        <v>1.859390243902439</v>
      </c>
      <c r="G45" t="s">
        <v>20</v>
      </c>
      <c r="H45">
        <v>6212</v>
      </c>
      <c r="I45" s="10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>(L45/60/60/24)+DATE(1970,1,1)</f>
        <v>41844.208333333336</v>
      </c>
      <c r="O45" s="8">
        <f>(M45/60/60/24)+DATE(1970,1,1)</f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 s="16">
        <v>1600</v>
      </c>
      <c r="E46" s="16">
        <v>10541</v>
      </c>
      <c r="F46" s="9">
        <f t="shared" si="0"/>
        <v>6.5881249999999998</v>
      </c>
      <c r="G46" t="s">
        <v>20</v>
      </c>
      <c r="H46">
        <v>98</v>
      </c>
      <c r="I46" s="10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>(L46/60/60/24)+DATE(1970,1,1)</f>
        <v>43541.208333333328</v>
      </c>
      <c r="O46" s="8">
        <f>(M46/60/60/24)+DATE(1970,1,1)</f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 s="16">
        <v>9500</v>
      </c>
      <c r="E47" s="16">
        <v>4530</v>
      </c>
      <c r="F47" s="9">
        <f t="shared" si="0"/>
        <v>0.4768421052631579</v>
      </c>
      <c r="G47" t="s">
        <v>14</v>
      </c>
      <c r="H47">
        <v>48</v>
      </c>
      <c r="I47" s="10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>(L47/60/60/24)+DATE(1970,1,1)</f>
        <v>42676.208333333328</v>
      </c>
      <c r="O47" s="8">
        <f>(M47/60/60/24)+DATE(1970,1,1)</f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 s="16">
        <v>3700</v>
      </c>
      <c r="E48" s="16">
        <v>4247</v>
      </c>
      <c r="F48" s="9">
        <f t="shared" si="0"/>
        <v>1.1478378378378378</v>
      </c>
      <c r="G48" t="s">
        <v>20</v>
      </c>
      <c r="H48">
        <v>92</v>
      </c>
      <c r="I48" s="10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>(L48/60/60/24)+DATE(1970,1,1)</f>
        <v>40367.208333333336</v>
      </c>
      <c r="O48" s="8">
        <f>(M48/60/60/24)+DATE(1970,1,1)</f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 s="16">
        <v>1500</v>
      </c>
      <c r="E49" s="16">
        <v>7129</v>
      </c>
      <c r="F49" s="9">
        <f t="shared" si="0"/>
        <v>4.7526666666666664</v>
      </c>
      <c r="G49" t="s">
        <v>20</v>
      </c>
      <c r="H49">
        <v>149</v>
      </c>
      <c r="I49" s="10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>(L49/60/60/24)+DATE(1970,1,1)</f>
        <v>41727.208333333336</v>
      </c>
      <c r="O49" s="8">
        <f>(M49/60/60/24)+DATE(1970,1,1)</f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 s="16">
        <v>33300</v>
      </c>
      <c r="E50" s="16">
        <v>128862</v>
      </c>
      <c r="F50" s="9">
        <f t="shared" si="0"/>
        <v>3.86972972972973</v>
      </c>
      <c r="G50" t="s">
        <v>20</v>
      </c>
      <c r="H50">
        <v>2431</v>
      </c>
      <c r="I50" s="1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>(L50/60/60/24)+DATE(1970,1,1)</f>
        <v>42180.208333333328</v>
      </c>
      <c r="O50" s="8">
        <f>(M50/60/60/24)+DATE(1970,1,1)</f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 s="16">
        <v>7200</v>
      </c>
      <c r="E51" s="16">
        <v>13653</v>
      </c>
      <c r="F51" s="9">
        <f t="shared" si="0"/>
        <v>1.89625</v>
      </c>
      <c r="G51" t="s">
        <v>20</v>
      </c>
      <c r="H51">
        <v>303</v>
      </c>
      <c r="I51" s="10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>(L51/60/60/24)+DATE(1970,1,1)</f>
        <v>43758.208333333328</v>
      </c>
      <c r="O51" s="8">
        <f>(M51/60/60/24)+DATE(1970,1,1)</f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 s="16">
        <v>100</v>
      </c>
      <c r="E52" s="16">
        <v>2</v>
      </c>
      <c r="F52" s="9">
        <f t="shared" si="0"/>
        <v>0.02</v>
      </c>
      <c r="G52" t="s">
        <v>14</v>
      </c>
      <c r="H52">
        <v>1</v>
      </c>
      <c r="I52" s="10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>(L52/60/60/24)+DATE(1970,1,1)</f>
        <v>41487.208333333336</v>
      </c>
      <c r="O52" s="8">
        <f>(M52/60/60/24)+DATE(1970,1,1)</f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 s="16">
        <v>158100</v>
      </c>
      <c r="E53" s="16">
        <v>145243</v>
      </c>
      <c r="F53" s="9">
        <f t="shared" si="0"/>
        <v>0.91867805186590767</v>
      </c>
      <c r="G53" t="s">
        <v>14</v>
      </c>
      <c r="H53">
        <v>1467</v>
      </c>
      <c r="I53" s="10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>(L53/60/60/24)+DATE(1970,1,1)</f>
        <v>40995.208333333336</v>
      </c>
      <c r="O53" s="8">
        <f>(M53/60/60/24)+DATE(1970,1,1)</f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 s="16">
        <v>7200</v>
      </c>
      <c r="E54" s="16">
        <v>2459</v>
      </c>
      <c r="F54" s="9">
        <f t="shared" si="0"/>
        <v>0.34152777777777776</v>
      </c>
      <c r="G54" t="s">
        <v>14</v>
      </c>
      <c r="H54">
        <v>75</v>
      </c>
      <c r="I54" s="10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>(L54/60/60/24)+DATE(1970,1,1)</f>
        <v>40436.208333333336</v>
      </c>
      <c r="O54" s="8">
        <f>(M54/60/60/24)+DATE(1970,1,1)</f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 s="16">
        <v>8800</v>
      </c>
      <c r="E55" s="16">
        <v>12356</v>
      </c>
      <c r="F55" s="9">
        <f t="shared" si="0"/>
        <v>1.4040909090909091</v>
      </c>
      <c r="G55" t="s">
        <v>20</v>
      </c>
      <c r="H55">
        <v>209</v>
      </c>
      <c r="I55" s="10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>(L55/60/60/24)+DATE(1970,1,1)</f>
        <v>41779.208333333336</v>
      </c>
      <c r="O55" s="8">
        <f>(M55/60/60/24)+DATE(1970,1,1)</f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 s="16">
        <v>6000</v>
      </c>
      <c r="E56" s="16">
        <v>5392</v>
      </c>
      <c r="F56" s="9">
        <f t="shared" si="0"/>
        <v>0.89866666666666661</v>
      </c>
      <c r="G56" t="s">
        <v>14</v>
      </c>
      <c r="H56">
        <v>120</v>
      </c>
      <c r="I56" s="10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>(L56/60/60/24)+DATE(1970,1,1)</f>
        <v>43170.25</v>
      </c>
      <c r="O56" s="8">
        <f>(M56/60/60/24)+DATE(1970,1,1)</f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 s="16">
        <v>6600</v>
      </c>
      <c r="E57" s="16">
        <v>11746</v>
      </c>
      <c r="F57" s="9">
        <f t="shared" si="0"/>
        <v>1.7796969696969698</v>
      </c>
      <c r="G57" t="s">
        <v>20</v>
      </c>
      <c r="H57">
        <v>131</v>
      </c>
      <c r="I57" s="10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>(L57/60/60/24)+DATE(1970,1,1)</f>
        <v>43311.208333333328</v>
      </c>
      <c r="O57" s="8">
        <f>(M57/60/60/24)+DATE(1970,1,1)</f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 s="16">
        <v>8000</v>
      </c>
      <c r="E58" s="16">
        <v>11493</v>
      </c>
      <c r="F58" s="9">
        <f t="shared" si="0"/>
        <v>1.436625</v>
      </c>
      <c r="G58" t="s">
        <v>20</v>
      </c>
      <c r="H58">
        <v>164</v>
      </c>
      <c r="I58" s="10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>(L58/60/60/24)+DATE(1970,1,1)</f>
        <v>42014.25</v>
      </c>
      <c r="O58" s="8">
        <f>(M58/60/60/24)+DATE(1970,1,1)</f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 s="16">
        <v>2900</v>
      </c>
      <c r="E59" s="16">
        <v>6243</v>
      </c>
      <c r="F59" s="9">
        <f t="shared" si="0"/>
        <v>2.1527586206896552</v>
      </c>
      <c r="G59" t="s">
        <v>20</v>
      </c>
      <c r="H59">
        <v>201</v>
      </c>
      <c r="I59" s="10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>(L59/60/60/24)+DATE(1970,1,1)</f>
        <v>42979.208333333328</v>
      </c>
      <c r="O59" s="8">
        <f>(M59/60/60/24)+DATE(1970,1,1)</f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 s="16">
        <v>2700</v>
      </c>
      <c r="E60" s="16">
        <v>6132</v>
      </c>
      <c r="F60" s="9">
        <f t="shared" si="0"/>
        <v>2.2711111111111113</v>
      </c>
      <c r="G60" t="s">
        <v>20</v>
      </c>
      <c r="H60">
        <v>211</v>
      </c>
      <c r="I60" s="1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>(L60/60/60/24)+DATE(1970,1,1)</f>
        <v>42268.208333333328</v>
      </c>
      <c r="O60" s="8">
        <f>(M60/60/60/24)+DATE(1970,1,1)</f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 s="16">
        <v>1400</v>
      </c>
      <c r="E61" s="16">
        <v>3851</v>
      </c>
      <c r="F61" s="9">
        <f t="shared" si="0"/>
        <v>2.7507142857142859</v>
      </c>
      <c r="G61" t="s">
        <v>20</v>
      </c>
      <c r="H61">
        <v>128</v>
      </c>
      <c r="I61" s="10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>(L61/60/60/24)+DATE(1970,1,1)</f>
        <v>42898.208333333328</v>
      </c>
      <c r="O61" s="8">
        <f>(M61/60/60/24)+DATE(1970,1,1)</f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 s="16">
        <v>94200</v>
      </c>
      <c r="E62" s="16">
        <v>135997</v>
      </c>
      <c r="F62" s="9">
        <f t="shared" si="0"/>
        <v>1.4437048832271762</v>
      </c>
      <c r="G62" t="s">
        <v>20</v>
      </c>
      <c r="H62">
        <v>1600</v>
      </c>
      <c r="I62" s="10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>(L62/60/60/24)+DATE(1970,1,1)</f>
        <v>41107.208333333336</v>
      </c>
      <c r="O62" s="8">
        <f>(M62/60/60/24)+DATE(1970,1,1)</f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 s="16">
        <v>199200</v>
      </c>
      <c r="E63" s="16">
        <v>184750</v>
      </c>
      <c r="F63" s="9">
        <f t="shared" si="0"/>
        <v>0.92745983935742971</v>
      </c>
      <c r="G63" t="s">
        <v>14</v>
      </c>
      <c r="H63">
        <v>2253</v>
      </c>
      <c r="I63" s="10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>(L63/60/60/24)+DATE(1970,1,1)</f>
        <v>40595.25</v>
      </c>
      <c r="O63" s="8">
        <f>(M63/60/60/24)+DATE(1970,1,1)</f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 s="16">
        <v>2000</v>
      </c>
      <c r="E64" s="16">
        <v>14452</v>
      </c>
      <c r="F64" s="9">
        <f t="shared" si="0"/>
        <v>7.226</v>
      </c>
      <c r="G64" t="s">
        <v>20</v>
      </c>
      <c r="H64">
        <v>249</v>
      </c>
      <c r="I64" s="10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>(L64/60/60/24)+DATE(1970,1,1)</f>
        <v>42160.208333333328</v>
      </c>
      <c r="O64" s="8">
        <f>(M64/60/60/24)+DATE(1970,1,1)</f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 s="16">
        <v>4700</v>
      </c>
      <c r="E65" s="16">
        <v>557</v>
      </c>
      <c r="F65" s="9">
        <f t="shared" si="0"/>
        <v>0.11851063829787234</v>
      </c>
      <c r="G65" t="s">
        <v>14</v>
      </c>
      <c r="H65">
        <v>5</v>
      </c>
      <c r="I65" s="10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>(L65/60/60/24)+DATE(1970,1,1)</f>
        <v>42853.208333333328</v>
      </c>
      <c r="O65" s="8">
        <f>(M65/60/60/24)+DATE(1970,1,1)</f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 s="16">
        <v>2800</v>
      </c>
      <c r="E66" s="16">
        <v>2734</v>
      </c>
      <c r="F66" s="9">
        <f t="shared" si="0"/>
        <v>0.97642857142857142</v>
      </c>
      <c r="G66" t="s">
        <v>14</v>
      </c>
      <c r="H66">
        <v>38</v>
      </c>
      <c r="I66" s="10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>(L66/60/60/24)+DATE(1970,1,1)</f>
        <v>43283.208333333328</v>
      </c>
      <c r="O66" s="8">
        <f>(M66/60/60/24)+DATE(1970,1,1)</f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 s="16">
        <v>6100</v>
      </c>
      <c r="E67" s="16">
        <v>14405</v>
      </c>
      <c r="F67" s="9">
        <f t="shared" ref="F67:F130" si="4">E67/D67</f>
        <v>2.3614754098360655</v>
      </c>
      <c r="G67" t="s">
        <v>20</v>
      </c>
      <c r="H67">
        <v>236</v>
      </c>
      <c r="I67" s="10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>(L67/60/60/24)+DATE(1970,1,1)</f>
        <v>40570.25</v>
      </c>
      <c r="O67" s="8">
        <f>(M67/60/60/24)+DATE(1970,1,1)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6">_xlfn.TEXTBEFORE(R67,"/")</f>
        <v>theater</v>
      </c>
      <c r="T67" t="str">
        <f t="shared" ref="T67:T130" si="7">_xlfn.TEXTAFTER(R67,"/")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 s="16">
        <v>2900</v>
      </c>
      <c r="E68" s="16">
        <v>1307</v>
      </c>
      <c r="F68" s="9">
        <f t="shared" si="4"/>
        <v>0.45068965517241377</v>
      </c>
      <c r="G68" t="s">
        <v>14</v>
      </c>
      <c r="H68">
        <v>12</v>
      </c>
      <c r="I68" s="10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>(L68/60/60/24)+DATE(1970,1,1)</f>
        <v>42102.208333333328</v>
      </c>
      <c r="O68" s="8">
        <f>(M68/60/60/24)+DATE(1970,1,1)</f>
        <v>42107.208333333328</v>
      </c>
      <c r="P68" t="b">
        <v>0</v>
      </c>
      <c r="Q68" t="b">
        <v>1</v>
      </c>
      <c r="R68" t="s">
        <v>33</v>
      </c>
      <c r="S68" t="str">
        <f t="shared" si="6"/>
        <v>theater</v>
      </c>
      <c r="T68" t="str">
        <f t="shared" si="7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 s="16">
        <v>72600</v>
      </c>
      <c r="E69" s="16">
        <v>117892</v>
      </c>
      <c r="F69" s="9">
        <f t="shared" si="4"/>
        <v>1.6238567493112948</v>
      </c>
      <c r="G69" t="s">
        <v>20</v>
      </c>
      <c r="H69">
        <v>4065</v>
      </c>
      <c r="I69" s="10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>(L69/60/60/24)+DATE(1970,1,1)</f>
        <v>40203.25</v>
      </c>
      <c r="O69" s="8">
        <f>(M69/60/60/24)+DATE(1970,1,1)</f>
        <v>40208.25</v>
      </c>
      <c r="P69" t="b">
        <v>0</v>
      </c>
      <c r="Q69" t="b">
        <v>1</v>
      </c>
      <c r="R69" t="s">
        <v>65</v>
      </c>
      <c r="S69" t="str">
        <f t="shared" si="6"/>
        <v>technology</v>
      </c>
      <c r="T69" t="str">
        <f t="shared" si="7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 s="16">
        <v>5700</v>
      </c>
      <c r="E70" s="16">
        <v>14508</v>
      </c>
      <c r="F70" s="9">
        <f t="shared" si="4"/>
        <v>2.5452631578947367</v>
      </c>
      <c r="G70" t="s">
        <v>20</v>
      </c>
      <c r="H70">
        <v>246</v>
      </c>
      <c r="I70" s="10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>(L70/60/60/24)+DATE(1970,1,1)</f>
        <v>42943.208333333328</v>
      </c>
      <c r="O70" s="8">
        <f>(M70/60/60/24)+DATE(1970,1,1)</f>
        <v>42990.208333333328</v>
      </c>
      <c r="P70" t="b">
        <v>0</v>
      </c>
      <c r="Q70" t="b">
        <v>1</v>
      </c>
      <c r="R70" t="s">
        <v>33</v>
      </c>
      <c r="S70" t="str">
        <f t="shared" si="6"/>
        <v>theater</v>
      </c>
      <c r="T70" t="str">
        <f t="shared" si="7"/>
        <v>plays</v>
      </c>
    </row>
    <row r="71" spans="1:20" ht="17" x14ac:dyDescent="0.2">
      <c r="A71">
        <v>69</v>
      </c>
      <c r="B71" t="s">
        <v>186</v>
      </c>
      <c r="C71" s="3" t="s">
        <v>187</v>
      </c>
      <c r="D71" s="16">
        <v>7900</v>
      </c>
      <c r="E71" s="16">
        <v>1901</v>
      </c>
      <c r="F71" s="9">
        <f t="shared" si="4"/>
        <v>0.24063291139240506</v>
      </c>
      <c r="G71" t="s">
        <v>74</v>
      </c>
      <c r="H71">
        <v>17</v>
      </c>
      <c r="I71" s="10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>(L71/60/60/24)+DATE(1970,1,1)</f>
        <v>40531.25</v>
      </c>
      <c r="O71" s="8">
        <f>(M71/60/60/24)+DATE(1970,1,1)</f>
        <v>40565.25</v>
      </c>
      <c r="P71" t="b">
        <v>0</v>
      </c>
      <c r="Q71" t="b">
        <v>0</v>
      </c>
      <c r="R71" t="s">
        <v>33</v>
      </c>
      <c r="S71" t="str">
        <f t="shared" si="6"/>
        <v>theater</v>
      </c>
      <c r="T71" t="str">
        <f t="shared" si="7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 s="16">
        <v>128000</v>
      </c>
      <c r="E72" s="16">
        <v>158389</v>
      </c>
      <c r="F72" s="9">
        <f t="shared" si="4"/>
        <v>1.2374140625000001</v>
      </c>
      <c r="G72" t="s">
        <v>20</v>
      </c>
      <c r="H72">
        <v>2475</v>
      </c>
      <c r="I72" s="10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>(L72/60/60/24)+DATE(1970,1,1)</f>
        <v>40484.208333333336</v>
      </c>
      <c r="O72" s="8">
        <f>(M72/60/60/24)+DATE(1970,1,1)</f>
        <v>40533.25</v>
      </c>
      <c r="P72" t="b">
        <v>0</v>
      </c>
      <c r="Q72" t="b">
        <v>1</v>
      </c>
      <c r="R72" t="s">
        <v>33</v>
      </c>
      <c r="S72" t="str">
        <f t="shared" si="6"/>
        <v>theater</v>
      </c>
      <c r="T72" t="str">
        <f t="shared" si="7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 s="16">
        <v>6000</v>
      </c>
      <c r="E73" s="16">
        <v>6484</v>
      </c>
      <c r="F73" s="9">
        <f t="shared" si="4"/>
        <v>1.0806666666666667</v>
      </c>
      <c r="G73" t="s">
        <v>20</v>
      </c>
      <c r="H73">
        <v>76</v>
      </c>
      <c r="I73" s="10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>(L73/60/60/24)+DATE(1970,1,1)</f>
        <v>43799.25</v>
      </c>
      <c r="O73" s="8">
        <f>(M73/60/60/24)+DATE(1970,1,1)</f>
        <v>43803.25</v>
      </c>
      <c r="P73" t="b">
        <v>0</v>
      </c>
      <c r="Q73" t="b">
        <v>0</v>
      </c>
      <c r="R73" t="s">
        <v>33</v>
      </c>
      <c r="S73" t="str">
        <f t="shared" si="6"/>
        <v>theater</v>
      </c>
      <c r="T73" t="str">
        <f t="shared" si="7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 s="16">
        <v>600</v>
      </c>
      <c r="E74" s="16">
        <v>4022</v>
      </c>
      <c r="F74" s="9">
        <f t="shared" si="4"/>
        <v>6.7033333333333331</v>
      </c>
      <c r="G74" t="s">
        <v>20</v>
      </c>
      <c r="H74">
        <v>54</v>
      </c>
      <c r="I74" s="10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>(L74/60/60/24)+DATE(1970,1,1)</f>
        <v>42186.208333333328</v>
      </c>
      <c r="O74" s="8">
        <f>(M74/60/60/24)+DATE(1970,1,1)</f>
        <v>42222.208333333328</v>
      </c>
      <c r="P74" t="b">
        <v>0</v>
      </c>
      <c r="Q74" t="b">
        <v>0</v>
      </c>
      <c r="R74" t="s">
        <v>71</v>
      </c>
      <c r="S74" t="str">
        <f t="shared" si="6"/>
        <v>film &amp; video</v>
      </c>
      <c r="T74" t="str">
        <f t="shared" si="7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 s="16">
        <v>1400</v>
      </c>
      <c r="E75" s="16">
        <v>9253</v>
      </c>
      <c r="F75" s="9">
        <f t="shared" si="4"/>
        <v>6.609285714285714</v>
      </c>
      <c r="G75" t="s">
        <v>20</v>
      </c>
      <c r="H75">
        <v>88</v>
      </c>
      <c r="I75" s="10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>(L75/60/60/24)+DATE(1970,1,1)</f>
        <v>42701.25</v>
      </c>
      <c r="O75" s="8">
        <f>(M75/60/60/24)+DATE(1970,1,1)</f>
        <v>42704.25</v>
      </c>
      <c r="P75" t="b">
        <v>0</v>
      </c>
      <c r="Q75" t="b">
        <v>0</v>
      </c>
      <c r="R75" t="s">
        <v>159</v>
      </c>
      <c r="S75" t="str">
        <f t="shared" si="6"/>
        <v>music</v>
      </c>
      <c r="T75" t="str">
        <f t="shared" si="7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 s="16">
        <v>3900</v>
      </c>
      <c r="E76" s="16">
        <v>4776</v>
      </c>
      <c r="F76" s="9">
        <f t="shared" si="4"/>
        <v>1.2246153846153847</v>
      </c>
      <c r="G76" t="s">
        <v>20</v>
      </c>
      <c r="H76">
        <v>85</v>
      </c>
      <c r="I76" s="10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>(L76/60/60/24)+DATE(1970,1,1)</f>
        <v>42456.208333333328</v>
      </c>
      <c r="O76" s="8">
        <f>(M76/60/60/24)+DATE(1970,1,1)</f>
        <v>42457.208333333328</v>
      </c>
      <c r="P76" t="b">
        <v>0</v>
      </c>
      <c r="Q76" t="b">
        <v>0</v>
      </c>
      <c r="R76" t="s">
        <v>148</v>
      </c>
      <c r="S76" t="str">
        <f t="shared" si="6"/>
        <v>music</v>
      </c>
      <c r="T76" t="str">
        <f t="shared" si="7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 s="16">
        <v>9700</v>
      </c>
      <c r="E77" s="16">
        <v>14606</v>
      </c>
      <c r="F77" s="9">
        <f t="shared" si="4"/>
        <v>1.5057731958762886</v>
      </c>
      <c r="G77" t="s">
        <v>20</v>
      </c>
      <c r="H77">
        <v>170</v>
      </c>
      <c r="I77" s="10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>(L77/60/60/24)+DATE(1970,1,1)</f>
        <v>43296.208333333328</v>
      </c>
      <c r="O77" s="8">
        <f>(M77/60/60/24)+DATE(1970,1,1)</f>
        <v>43304.208333333328</v>
      </c>
      <c r="P77" t="b">
        <v>0</v>
      </c>
      <c r="Q77" t="b">
        <v>0</v>
      </c>
      <c r="R77" t="s">
        <v>122</v>
      </c>
      <c r="S77" t="str">
        <f t="shared" si="6"/>
        <v>photography</v>
      </c>
      <c r="T77" t="str">
        <f t="shared" si="7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 s="16">
        <v>122900</v>
      </c>
      <c r="E78" s="16">
        <v>95993</v>
      </c>
      <c r="F78" s="9">
        <f t="shared" si="4"/>
        <v>0.78106590724165992</v>
      </c>
      <c r="G78" t="s">
        <v>14</v>
      </c>
      <c r="H78">
        <v>1684</v>
      </c>
      <c r="I78" s="10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>(L78/60/60/24)+DATE(1970,1,1)</f>
        <v>42027.25</v>
      </c>
      <c r="O78" s="8">
        <f>(M78/60/60/24)+DATE(1970,1,1)</f>
        <v>42076.208333333328</v>
      </c>
      <c r="P78" t="b">
        <v>1</v>
      </c>
      <c r="Q78" t="b">
        <v>1</v>
      </c>
      <c r="R78" t="s">
        <v>33</v>
      </c>
      <c r="S78" t="str">
        <f t="shared" si="6"/>
        <v>theater</v>
      </c>
      <c r="T78" t="str">
        <f t="shared" si="7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 s="16">
        <v>9500</v>
      </c>
      <c r="E79" s="16">
        <v>4460</v>
      </c>
      <c r="F79" s="9">
        <f t="shared" si="4"/>
        <v>0.46947368421052632</v>
      </c>
      <c r="G79" t="s">
        <v>14</v>
      </c>
      <c r="H79">
        <v>56</v>
      </c>
      <c r="I79" s="10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>(L79/60/60/24)+DATE(1970,1,1)</f>
        <v>40448.208333333336</v>
      </c>
      <c r="O79" s="8">
        <f>(M79/60/60/24)+DATE(1970,1,1)</f>
        <v>40462.208333333336</v>
      </c>
      <c r="P79" t="b">
        <v>0</v>
      </c>
      <c r="Q79" t="b">
        <v>1</v>
      </c>
      <c r="R79" t="s">
        <v>71</v>
      </c>
      <c r="S79" t="str">
        <f t="shared" si="6"/>
        <v>film &amp; video</v>
      </c>
      <c r="T79" t="str">
        <f t="shared" si="7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 s="16">
        <v>4500</v>
      </c>
      <c r="E80" s="16">
        <v>13536</v>
      </c>
      <c r="F80" s="9">
        <f t="shared" si="4"/>
        <v>3.008</v>
      </c>
      <c r="G80" t="s">
        <v>20</v>
      </c>
      <c r="H80">
        <v>330</v>
      </c>
      <c r="I80" s="10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>(L80/60/60/24)+DATE(1970,1,1)</f>
        <v>43206.208333333328</v>
      </c>
      <c r="O80" s="8">
        <f>(M80/60/60/24)+DATE(1970,1,1)</f>
        <v>43207.208333333328</v>
      </c>
      <c r="P80" t="b">
        <v>0</v>
      </c>
      <c r="Q80" t="b">
        <v>0</v>
      </c>
      <c r="R80" t="s">
        <v>206</v>
      </c>
      <c r="S80" t="str">
        <f t="shared" si="6"/>
        <v>publishing</v>
      </c>
      <c r="T80" t="str">
        <f t="shared" si="7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 s="16">
        <v>57800</v>
      </c>
      <c r="E81" s="16">
        <v>40228</v>
      </c>
      <c r="F81" s="9">
        <f t="shared" si="4"/>
        <v>0.6959861591695502</v>
      </c>
      <c r="G81" t="s">
        <v>14</v>
      </c>
      <c r="H81">
        <v>838</v>
      </c>
      <c r="I81" s="10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>(L81/60/60/24)+DATE(1970,1,1)</f>
        <v>43267.208333333328</v>
      </c>
      <c r="O81" s="8">
        <f>(M81/60/60/24)+DATE(1970,1,1)</f>
        <v>43272.208333333328</v>
      </c>
      <c r="P81" t="b">
        <v>0</v>
      </c>
      <c r="Q81" t="b">
        <v>0</v>
      </c>
      <c r="R81" t="s">
        <v>33</v>
      </c>
      <c r="S81" t="str">
        <f t="shared" si="6"/>
        <v>theater</v>
      </c>
      <c r="T81" t="str">
        <f t="shared" si="7"/>
        <v>plays</v>
      </c>
    </row>
    <row r="82" spans="1:20" ht="17" x14ac:dyDescent="0.2">
      <c r="A82">
        <v>80</v>
      </c>
      <c r="B82" t="s">
        <v>209</v>
      </c>
      <c r="C82" s="3" t="s">
        <v>210</v>
      </c>
      <c r="D82" s="16">
        <v>1100</v>
      </c>
      <c r="E82" s="16">
        <v>7012</v>
      </c>
      <c r="F82" s="9">
        <f t="shared" si="4"/>
        <v>6.374545454545455</v>
      </c>
      <c r="G82" t="s">
        <v>20</v>
      </c>
      <c r="H82">
        <v>127</v>
      </c>
      <c r="I82" s="10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>(L82/60/60/24)+DATE(1970,1,1)</f>
        <v>42976.208333333328</v>
      </c>
      <c r="O82" s="8">
        <f>(M82/60/60/24)+DATE(1970,1,1)</f>
        <v>43006.208333333328</v>
      </c>
      <c r="P82" t="b">
        <v>0</v>
      </c>
      <c r="Q82" t="b">
        <v>0</v>
      </c>
      <c r="R82" t="s">
        <v>89</v>
      </c>
      <c r="S82" t="str">
        <f t="shared" si="6"/>
        <v>games</v>
      </c>
      <c r="T82" t="str">
        <f t="shared" si="7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 s="16">
        <v>16800</v>
      </c>
      <c r="E83" s="16">
        <v>37857</v>
      </c>
      <c r="F83" s="9">
        <f t="shared" si="4"/>
        <v>2.253392857142857</v>
      </c>
      <c r="G83" t="s">
        <v>20</v>
      </c>
      <c r="H83">
        <v>411</v>
      </c>
      <c r="I83" s="10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>(L83/60/60/24)+DATE(1970,1,1)</f>
        <v>43062.25</v>
      </c>
      <c r="O83" s="8">
        <f>(M83/60/60/24)+DATE(1970,1,1)</f>
        <v>43087.25</v>
      </c>
      <c r="P83" t="b">
        <v>0</v>
      </c>
      <c r="Q83" t="b">
        <v>0</v>
      </c>
      <c r="R83" t="s">
        <v>23</v>
      </c>
      <c r="S83" t="str">
        <f t="shared" si="6"/>
        <v>music</v>
      </c>
      <c r="T83" t="str">
        <f t="shared" si="7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 s="16">
        <v>1000</v>
      </c>
      <c r="E84" s="16">
        <v>14973</v>
      </c>
      <c r="F84" s="9">
        <f t="shared" si="4"/>
        <v>14.973000000000001</v>
      </c>
      <c r="G84" t="s">
        <v>20</v>
      </c>
      <c r="H84">
        <v>180</v>
      </c>
      <c r="I84" s="10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>(L84/60/60/24)+DATE(1970,1,1)</f>
        <v>43482.25</v>
      </c>
      <c r="O84" s="8">
        <f>(M84/60/60/24)+DATE(1970,1,1)</f>
        <v>43489.25</v>
      </c>
      <c r="P84" t="b">
        <v>0</v>
      </c>
      <c r="Q84" t="b">
        <v>1</v>
      </c>
      <c r="R84" t="s">
        <v>89</v>
      </c>
      <c r="S84" t="str">
        <f t="shared" si="6"/>
        <v>games</v>
      </c>
      <c r="T84" t="str">
        <f t="shared" si="7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 s="16">
        <v>106400</v>
      </c>
      <c r="E85" s="16">
        <v>39996</v>
      </c>
      <c r="F85" s="9">
        <f t="shared" si="4"/>
        <v>0.37590225563909774</v>
      </c>
      <c r="G85" t="s">
        <v>14</v>
      </c>
      <c r="H85">
        <v>1000</v>
      </c>
      <c r="I85" s="10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>(L85/60/60/24)+DATE(1970,1,1)</f>
        <v>42579.208333333328</v>
      </c>
      <c r="O85" s="8">
        <f>(M85/60/60/24)+DATE(1970,1,1)</f>
        <v>42601.208333333328</v>
      </c>
      <c r="P85" t="b">
        <v>0</v>
      </c>
      <c r="Q85" t="b">
        <v>0</v>
      </c>
      <c r="R85" t="s">
        <v>50</v>
      </c>
      <c r="S85" t="str">
        <f t="shared" si="6"/>
        <v>music</v>
      </c>
      <c r="T85" t="str">
        <f t="shared" si="7"/>
        <v>electric music</v>
      </c>
    </row>
    <row r="86" spans="1:20" ht="17" x14ac:dyDescent="0.2">
      <c r="A86">
        <v>84</v>
      </c>
      <c r="B86" t="s">
        <v>217</v>
      </c>
      <c r="C86" s="3" t="s">
        <v>218</v>
      </c>
      <c r="D86" s="16">
        <v>31400</v>
      </c>
      <c r="E86" s="16">
        <v>41564</v>
      </c>
      <c r="F86" s="9">
        <f t="shared" si="4"/>
        <v>1.3236942675159236</v>
      </c>
      <c r="G86" t="s">
        <v>20</v>
      </c>
      <c r="H86">
        <v>374</v>
      </c>
      <c r="I86" s="10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>(L86/60/60/24)+DATE(1970,1,1)</f>
        <v>41118.208333333336</v>
      </c>
      <c r="O86" s="8">
        <f>(M86/60/60/24)+DATE(1970,1,1)</f>
        <v>41128.208333333336</v>
      </c>
      <c r="P86" t="b">
        <v>0</v>
      </c>
      <c r="Q86" t="b">
        <v>0</v>
      </c>
      <c r="R86" t="s">
        <v>65</v>
      </c>
      <c r="S86" t="str">
        <f t="shared" si="6"/>
        <v>technology</v>
      </c>
      <c r="T86" t="str">
        <f t="shared" si="7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 s="16">
        <v>4900</v>
      </c>
      <c r="E87" s="16">
        <v>6430</v>
      </c>
      <c r="F87" s="9">
        <f t="shared" si="4"/>
        <v>1.3122448979591836</v>
      </c>
      <c r="G87" t="s">
        <v>20</v>
      </c>
      <c r="H87">
        <v>71</v>
      </c>
      <c r="I87" s="10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>(L87/60/60/24)+DATE(1970,1,1)</f>
        <v>40797.208333333336</v>
      </c>
      <c r="O87" s="8">
        <f>(M87/60/60/24)+DATE(1970,1,1)</f>
        <v>40805.208333333336</v>
      </c>
      <c r="P87" t="b">
        <v>0</v>
      </c>
      <c r="Q87" t="b">
        <v>0</v>
      </c>
      <c r="R87" t="s">
        <v>60</v>
      </c>
      <c r="S87" t="str">
        <f t="shared" si="6"/>
        <v>music</v>
      </c>
      <c r="T87" t="str">
        <f t="shared" si="7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 s="16">
        <v>7400</v>
      </c>
      <c r="E88" s="16">
        <v>12405</v>
      </c>
      <c r="F88" s="9">
        <f t="shared" si="4"/>
        <v>1.6763513513513513</v>
      </c>
      <c r="G88" t="s">
        <v>20</v>
      </c>
      <c r="H88">
        <v>203</v>
      </c>
      <c r="I88" s="10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>(L88/60/60/24)+DATE(1970,1,1)</f>
        <v>42128.208333333328</v>
      </c>
      <c r="O88" s="8">
        <f>(M88/60/60/24)+DATE(1970,1,1)</f>
        <v>42141.208333333328</v>
      </c>
      <c r="P88" t="b">
        <v>1</v>
      </c>
      <c r="Q88" t="b">
        <v>0</v>
      </c>
      <c r="R88" t="s">
        <v>33</v>
      </c>
      <c r="S88" t="str">
        <f t="shared" si="6"/>
        <v>theater</v>
      </c>
      <c r="T88" t="str">
        <f t="shared" si="7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 s="16">
        <v>198500</v>
      </c>
      <c r="E89" s="16">
        <v>123040</v>
      </c>
      <c r="F89" s="9">
        <f t="shared" si="4"/>
        <v>0.6198488664987406</v>
      </c>
      <c r="G89" t="s">
        <v>14</v>
      </c>
      <c r="H89">
        <v>1482</v>
      </c>
      <c r="I89" s="10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>(L89/60/60/24)+DATE(1970,1,1)</f>
        <v>40610.25</v>
      </c>
      <c r="O89" s="8">
        <f>(M89/60/60/24)+DATE(1970,1,1)</f>
        <v>40621.208333333336</v>
      </c>
      <c r="P89" t="b">
        <v>0</v>
      </c>
      <c r="Q89" t="b">
        <v>1</v>
      </c>
      <c r="R89" t="s">
        <v>23</v>
      </c>
      <c r="S89" t="str">
        <f t="shared" si="6"/>
        <v>music</v>
      </c>
      <c r="T89" t="str">
        <f t="shared" si="7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 s="16">
        <v>4800</v>
      </c>
      <c r="E90" s="16">
        <v>12516</v>
      </c>
      <c r="F90" s="9">
        <f t="shared" si="4"/>
        <v>2.6074999999999999</v>
      </c>
      <c r="G90" t="s">
        <v>20</v>
      </c>
      <c r="H90">
        <v>113</v>
      </c>
      <c r="I90" s="10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>(L90/60/60/24)+DATE(1970,1,1)</f>
        <v>42110.208333333328</v>
      </c>
      <c r="O90" s="8">
        <f>(M90/60/60/24)+DATE(1970,1,1)</f>
        <v>42132.208333333328</v>
      </c>
      <c r="P90" t="b">
        <v>0</v>
      </c>
      <c r="Q90" t="b">
        <v>0</v>
      </c>
      <c r="R90" t="s">
        <v>206</v>
      </c>
      <c r="S90" t="str">
        <f t="shared" si="6"/>
        <v>publishing</v>
      </c>
      <c r="T90" t="str">
        <f t="shared" si="7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 s="16">
        <v>3400</v>
      </c>
      <c r="E91" s="16">
        <v>8588</v>
      </c>
      <c r="F91" s="9">
        <f t="shared" si="4"/>
        <v>2.5258823529411765</v>
      </c>
      <c r="G91" t="s">
        <v>20</v>
      </c>
      <c r="H91">
        <v>96</v>
      </c>
      <c r="I91" s="10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>(L91/60/60/24)+DATE(1970,1,1)</f>
        <v>40283.208333333336</v>
      </c>
      <c r="O91" s="8">
        <f>(M91/60/60/24)+DATE(1970,1,1)</f>
        <v>40285.208333333336</v>
      </c>
      <c r="P91" t="b">
        <v>0</v>
      </c>
      <c r="Q91" t="b">
        <v>0</v>
      </c>
      <c r="R91" t="s">
        <v>33</v>
      </c>
      <c r="S91" t="str">
        <f t="shared" si="6"/>
        <v>theater</v>
      </c>
      <c r="T91" t="str">
        <f t="shared" si="7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 s="16">
        <v>7800</v>
      </c>
      <c r="E92" s="16">
        <v>6132</v>
      </c>
      <c r="F92" s="9">
        <f t="shared" si="4"/>
        <v>0.7861538461538462</v>
      </c>
      <c r="G92" t="s">
        <v>14</v>
      </c>
      <c r="H92">
        <v>106</v>
      </c>
      <c r="I92" s="10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>(L92/60/60/24)+DATE(1970,1,1)</f>
        <v>42425.25</v>
      </c>
      <c r="O92" s="8">
        <f>(M92/60/60/24)+DATE(1970,1,1)</f>
        <v>42425.25</v>
      </c>
      <c r="P92" t="b">
        <v>0</v>
      </c>
      <c r="Q92" t="b">
        <v>1</v>
      </c>
      <c r="R92" t="s">
        <v>33</v>
      </c>
      <c r="S92" t="str">
        <f t="shared" si="6"/>
        <v>theater</v>
      </c>
      <c r="T92" t="str">
        <f t="shared" si="7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 s="16">
        <v>154300</v>
      </c>
      <c r="E93" s="16">
        <v>74688</v>
      </c>
      <c r="F93" s="9">
        <f t="shared" si="4"/>
        <v>0.48404406999351912</v>
      </c>
      <c r="G93" t="s">
        <v>14</v>
      </c>
      <c r="H93">
        <v>679</v>
      </c>
      <c r="I93" s="10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>(L93/60/60/24)+DATE(1970,1,1)</f>
        <v>42588.208333333328</v>
      </c>
      <c r="O93" s="8">
        <f>(M93/60/60/24)+DATE(1970,1,1)</f>
        <v>42616.208333333328</v>
      </c>
      <c r="P93" t="b">
        <v>0</v>
      </c>
      <c r="Q93" t="b">
        <v>0</v>
      </c>
      <c r="R93" t="s">
        <v>206</v>
      </c>
      <c r="S93" t="str">
        <f t="shared" si="6"/>
        <v>publishing</v>
      </c>
      <c r="T93" t="str">
        <f t="shared" si="7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 s="16">
        <v>20000</v>
      </c>
      <c r="E94" s="16">
        <v>51775</v>
      </c>
      <c r="F94" s="9">
        <f t="shared" si="4"/>
        <v>2.5887500000000001</v>
      </c>
      <c r="G94" t="s">
        <v>20</v>
      </c>
      <c r="H94">
        <v>498</v>
      </c>
      <c r="I94" s="10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>(L94/60/60/24)+DATE(1970,1,1)</f>
        <v>40352.208333333336</v>
      </c>
      <c r="O94" s="8">
        <f>(M94/60/60/24)+DATE(1970,1,1)</f>
        <v>40353.208333333336</v>
      </c>
      <c r="P94" t="b">
        <v>0</v>
      </c>
      <c r="Q94" t="b">
        <v>1</v>
      </c>
      <c r="R94" t="s">
        <v>89</v>
      </c>
      <c r="S94" t="str">
        <f t="shared" si="6"/>
        <v>games</v>
      </c>
      <c r="T94" t="str">
        <f t="shared" si="7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 s="16">
        <v>108800</v>
      </c>
      <c r="E95" s="16">
        <v>65877</v>
      </c>
      <c r="F95" s="9">
        <f t="shared" si="4"/>
        <v>0.60548713235294116</v>
      </c>
      <c r="G95" t="s">
        <v>74</v>
      </c>
      <c r="H95">
        <v>610</v>
      </c>
      <c r="I95" s="10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>(L95/60/60/24)+DATE(1970,1,1)</f>
        <v>41202.208333333336</v>
      </c>
      <c r="O95" s="8">
        <f>(M95/60/60/24)+DATE(1970,1,1)</f>
        <v>41206.208333333336</v>
      </c>
      <c r="P95" t="b">
        <v>0</v>
      </c>
      <c r="Q95" t="b">
        <v>1</v>
      </c>
      <c r="R95" t="s">
        <v>33</v>
      </c>
      <c r="S95" t="str">
        <f t="shared" si="6"/>
        <v>theater</v>
      </c>
      <c r="T95" t="str">
        <f t="shared" si="7"/>
        <v>plays</v>
      </c>
    </row>
    <row r="96" spans="1:20" ht="17" x14ac:dyDescent="0.2">
      <c r="A96">
        <v>94</v>
      </c>
      <c r="B96" t="s">
        <v>237</v>
      </c>
      <c r="C96" s="3" t="s">
        <v>238</v>
      </c>
      <c r="D96" s="16">
        <v>2900</v>
      </c>
      <c r="E96" s="16">
        <v>8807</v>
      </c>
      <c r="F96" s="9">
        <f t="shared" si="4"/>
        <v>3.036896551724138</v>
      </c>
      <c r="G96" t="s">
        <v>20</v>
      </c>
      <c r="H96">
        <v>180</v>
      </c>
      <c r="I96" s="10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>(L96/60/60/24)+DATE(1970,1,1)</f>
        <v>43562.208333333328</v>
      </c>
      <c r="O96" s="8">
        <f>(M96/60/60/24)+DATE(1970,1,1)</f>
        <v>43573.208333333328</v>
      </c>
      <c r="P96" t="b">
        <v>0</v>
      </c>
      <c r="Q96" t="b">
        <v>0</v>
      </c>
      <c r="R96" t="s">
        <v>28</v>
      </c>
      <c r="S96" t="str">
        <f t="shared" si="6"/>
        <v>technology</v>
      </c>
      <c r="T96" t="str">
        <f t="shared" si="7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 s="16">
        <v>900</v>
      </c>
      <c r="E97" s="16">
        <v>1017</v>
      </c>
      <c r="F97" s="9">
        <f t="shared" si="4"/>
        <v>1.1299999999999999</v>
      </c>
      <c r="G97" t="s">
        <v>20</v>
      </c>
      <c r="H97">
        <v>27</v>
      </c>
      <c r="I97" s="10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>(L97/60/60/24)+DATE(1970,1,1)</f>
        <v>43752.208333333328</v>
      </c>
      <c r="O97" s="8">
        <f>(M97/60/60/24)+DATE(1970,1,1)</f>
        <v>43759.208333333328</v>
      </c>
      <c r="P97" t="b">
        <v>0</v>
      </c>
      <c r="Q97" t="b">
        <v>0</v>
      </c>
      <c r="R97" t="s">
        <v>42</v>
      </c>
      <c r="S97" t="str">
        <f t="shared" si="6"/>
        <v>film &amp; video</v>
      </c>
      <c r="T97" t="str">
        <f t="shared" si="7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 s="16">
        <v>69700</v>
      </c>
      <c r="E98" s="16">
        <v>151513</v>
      </c>
      <c r="F98" s="9">
        <f t="shared" si="4"/>
        <v>2.1737876614060259</v>
      </c>
      <c r="G98" t="s">
        <v>20</v>
      </c>
      <c r="H98">
        <v>2331</v>
      </c>
      <c r="I98" s="10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>(L98/60/60/24)+DATE(1970,1,1)</f>
        <v>40612.25</v>
      </c>
      <c r="O98" s="8">
        <f>(M98/60/60/24)+DATE(1970,1,1)</f>
        <v>40625.208333333336</v>
      </c>
      <c r="P98" t="b">
        <v>0</v>
      </c>
      <c r="Q98" t="b">
        <v>0</v>
      </c>
      <c r="R98" t="s">
        <v>33</v>
      </c>
      <c r="S98" t="str">
        <f t="shared" si="6"/>
        <v>theater</v>
      </c>
      <c r="T98" t="str">
        <f t="shared" si="7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 s="16">
        <v>1300</v>
      </c>
      <c r="E99" s="16">
        <v>12047</v>
      </c>
      <c r="F99" s="9">
        <f t="shared" si="4"/>
        <v>9.2669230769230762</v>
      </c>
      <c r="G99" t="s">
        <v>20</v>
      </c>
      <c r="H99">
        <v>113</v>
      </c>
      <c r="I99" s="10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>(L99/60/60/24)+DATE(1970,1,1)</f>
        <v>42180.208333333328</v>
      </c>
      <c r="O99" s="8">
        <f>(M99/60/60/24)+DATE(1970,1,1)</f>
        <v>42234.208333333328</v>
      </c>
      <c r="P99" t="b">
        <v>0</v>
      </c>
      <c r="Q99" t="b">
        <v>0</v>
      </c>
      <c r="R99" t="s">
        <v>17</v>
      </c>
      <c r="S99" t="str">
        <f t="shared" si="6"/>
        <v>food</v>
      </c>
      <c r="T99" t="str">
        <f t="shared" si="7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 s="16">
        <v>97800</v>
      </c>
      <c r="E100" s="16">
        <v>32951</v>
      </c>
      <c r="F100" s="9">
        <f t="shared" si="4"/>
        <v>0.33692229038854804</v>
      </c>
      <c r="G100" t="s">
        <v>14</v>
      </c>
      <c r="H100">
        <v>1220</v>
      </c>
      <c r="I100" s="10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>(L100/60/60/24)+DATE(1970,1,1)</f>
        <v>42212.208333333328</v>
      </c>
      <c r="O100" s="8">
        <f>(M100/60/60/24)+DATE(1970,1,1)</f>
        <v>42216.208333333328</v>
      </c>
      <c r="P100" t="b">
        <v>0</v>
      </c>
      <c r="Q100" t="b">
        <v>0</v>
      </c>
      <c r="R100" t="s">
        <v>89</v>
      </c>
      <c r="S100" t="str">
        <f t="shared" si="6"/>
        <v>games</v>
      </c>
      <c r="T100" t="str">
        <f t="shared" si="7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 s="16">
        <v>7600</v>
      </c>
      <c r="E101" s="16">
        <v>14951</v>
      </c>
      <c r="F101" s="9">
        <f t="shared" si="4"/>
        <v>1.9672368421052631</v>
      </c>
      <c r="G101" t="s">
        <v>20</v>
      </c>
      <c r="H101">
        <v>164</v>
      </c>
      <c r="I101" s="10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>(L101/60/60/24)+DATE(1970,1,1)</f>
        <v>41968.25</v>
      </c>
      <c r="O101" s="8">
        <f>(M101/60/60/24)+DATE(1970,1,1)</f>
        <v>41997.25</v>
      </c>
      <c r="P101" t="b">
        <v>0</v>
      </c>
      <c r="Q101" t="b">
        <v>0</v>
      </c>
      <c r="R101" t="s">
        <v>33</v>
      </c>
      <c r="S101" t="str">
        <f t="shared" si="6"/>
        <v>theater</v>
      </c>
      <c r="T101" t="str">
        <f t="shared" si="7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 s="16">
        <v>100</v>
      </c>
      <c r="E102" s="16">
        <v>1</v>
      </c>
      <c r="F102" s="9">
        <f t="shared" si="4"/>
        <v>0.01</v>
      </c>
      <c r="G102" t="s">
        <v>14</v>
      </c>
      <c r="H102">
        <v>1</v>
      </c>
      <c r="I102" s="10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>(L102/60/60/24)+DATE(1970,1,1)</f>
        <v>40835.208333333336</v>
      </c>
      <c r="O102" s="8">
        <f>(M102/60/60/24)+DATE(1970,1,1)</f>
        <v>40853.208333333336</v>
      </c>
      <c r="P102" t="b">
        <v>0</v>
      </c>
      <c r="Q102" t="b">
        <v>0</v>
      </c>
      <c r="R102" t="s">
        <v>33</v>
      </c>
      <c r="S102" t="str">
        <f t="shared" si="6"/>
        <v>theater</v>
      </c>
      <c r="T102" t="str">
        <f t="shared" si="7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 s="16">
        <v>900</v>
      </c>
      <c r="E103" s="16">
        <v>9193</v>
      </c>
      <c r="F103" s="9">
        <f t="shared" si="4"/>
        <v>10.214444444444444</v>
      </c>
      <c r="G103" t="s">
        <v>20</v>
      </c>
      <c r="H103">
        <v>164</v>
      </c>
      <c r="I103" s="10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>(L103/60/60/24)+DATE(1970,1,1)</f>
        <v>42056.25</v>
      </c>
      <c r="O103" s="8">
        <f>(M103/60/60/24)+DATE(1970,1,1)</f>
        <v>42063.25</v>
      </c>
      <c r="P103" t="b">
        <v>0</v>
      </c>
      <c r="Q103" t="b">
        <v>1</v>
      </c>
      <c r="R103" t="s">
        <v>50</v>
      </c>
      <c r="S103" t="str">
        <f t="shared" si="6"/>
        <v>music</v>
      </c>
      <c r="T103" t="str">
        <f t="shared" si="7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 s="16">
        <v>3700</v>
      </c>
      <c r="E104" s="16">
        <v>10422</v>
      </c>
      <c r="F104" s="9">
        <f t="shared" si="4"/>
        <v>2.8167567567567566</v>
      </c>
      <c r="G104" t="s">
        <v>20</v>
      </c>
      <c r="H104">
        <v>336</v>
      </c>
      <c r="I104" s="10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>(L104/60/60/24)+DATE(1970,1,1)</f>
        <v>43234.208333333328</v>
      </c>
      <c r="O104" s="8">
        <f>(M104/60/60/24)+DATE(1970,1,1)</f>
        <v>43241.208333333328</v>
      </c>
      <c r="P104" t="b">
        <v>0</v>
      </c>
      <c r="Q104" t="b">
        <v>1</v>
      </c>
      <c r="R104" t="s">
        <v>65</v>
      </c>
      <c r="S104" t="str">
        <f t="shared" si="6"/>
        <v>technology</v>
      </c>
      <c r="T104" t="str">
        <f t="shared" si="7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 s="16">
        <v>10000</v>
      </c>
      <c r="E105" s="16">
        <v>2461</v>
      </c>
      <c r="F105" s="9">
        <f t="shared" si="4"/>
        <v>0.24610000000000001</v>
      </c>
      <c r="G105" t="s">
        <v>14</v>
      </c>
      <c r="H105">
        <v>37</v>
      </c>
      <c r="I105" s="10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>(L105/60/60/24)+DATE(1970,1,1)</f>
        <v>40475.208333333336</v>
      </c>
      <c r="O105" s="8">
        <f>(M105/60/60/24)+DATE(1970,1,1)</f>
        <v>40484.208333333336</v>
      </c>
      <c r="P105" t="b">
        <v>0</v>
      </c>
      <c r="Q105" t="b">
        <v>0</v>
      </c>
      <c r="R105" t="s">
        <v>50</v>
      </c>
      <c r="S105" t="str">
        <f t="shared" si="6"/>
        <v>music</v>
      </c>
      <c r="T105" t="str">
        <f t="shared" si="7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 s="16">
        <v>119200</v>
      </c>
      <c r="E106" s="16">
        <v>170623</v>
      </c>
      <c r="F106" s="9">
        <f t="shared" si="4"/>
        <v>1.4314010067114094</v>
      </c>
      <c r="G106" t="s">
        <v>20</v>
      </c>
      <c r="H106">
        <v>1917</v>
      </c>
      <c r="I106" s="10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>(L106/60/60/24)+DATE(1970,1,1)</f>
        <v>42878.208333333328</v>
      </c>
      <c r="O106" s="8">
        <f>(M106/60/60/24)+DATE(1970,1,1)</f>
        <v>42879.208333333328</v>
      </c>
      <c r="P106" t="b">
        <v>0</v>
      </c>
      <c r="Q106" t="b">
        <v>0</v>
      </c>
      <c r="R106" t="s">
        <v>60</v>
      </c>
      <c r="S106" t="str">
        <f t="shared" si="6"/>
        <v>music</v>
      </c>
      <c r="T106" t="str">
        <f t="shared" si="7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 s="16">
        <v>6800</v>
      </c>
      <c r="E107" s="16">
        <v>9829</v>
      </c>
      <c r="F107" s="9">
        <f t="shared" si="4"/>
        <v>1.4454411764705883</v>
      </c>
      <c r="G107" t="s">
        <v>20</v>
      </c>
      <c r="H107">
        <v>95</v>
      </c>
      <c r="I107" s="10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>(L107/60/60/24)+DATE(1970,1,1)</f>
        <v>41366.208333333336</v>
      </c>
      <c r="O107" s="8">
        <f>(M107/60/60/24)+DATE(1970,1,1)</f>
        <v>41384.208333333336</v>
      </c>
      <c r="P107" t="b">
        <v>0</v>
      </c>
      <c r="Q107" t="b">
        <v>0</v>
      </c>
      <c r="R107" t="s">
        <v>28</v>
      </c>
      <c r="S107" t="str">
        <f t="shared" si="6"/>
        <v>technology</v>
      </c>
      <c r="T107" t="str">
        <f t="shared" si="7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 s="16">
        <v>3900</v>
      </c>
      <c r="E108" s="16">
        <v>14006</v>
      </c>
      <c r="F108" s="9">
        <f t="shared" si="4"/>
        <v>3.5912820512820511</v>
      </c>
      <c r="G108" t="s">
        <v>20</v>
      </c>
      <c r="H108">
        <v>147</v>
      </c>
      <c r="I108" s="10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>(L108/60/60/24)+DATE(1970,1,1)</f>
        <v>43716.208333333328</v>
      </c>
      <c r="O108" s="8">
        <f>(M108/60/60/24)+DATE(1970,1,1)</f>
        <v>43721.208333333328</v>
      </c>
      <c r="P108" t="b">
        <v>0</v>
      </c>
      <c r="Q108" t="b">
        <v>0</v>
      </c>
      <c r="R108" t="s">
        <v>33</v>
      </c>
      <c r="S108" t="str">
        <f t="shared" si="6"/>
        <v>theater</v>
      </c>
      <c r="T108" t="str">
        <f t="shared" si="7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 s="16">
        <v>3500</v>
      </c>
      <c r="E109" s="16">
        <v>6527</v>
      </c>
      <c r="F109" s="9">
        <f t="shared" si="4"/>
        <v>1.8648571428571428</v>
      </c>
      <c r="G109" t="s">
        <v>20</v>
      </c>
      <c r="H109">
        <v>86</v>
      </c>
      <c r="I109" s="10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>(L109/60/60/24)+DATE(1970,1,1)</f>
        <v>43213.208333333328</v>
      </c>
      <c r="O109" s="8">
        <f>(M109/60/60/24)+DATE(1970,1,1)</f>
        <v>43230.208333333328</v>
      </c>
      <c r="P109" t="b">
        <v>0</v>
      </c>
      <c r="Q109" t="b">
        <v>1</v>
      </c>
      <c r="R109" t="s">
        <v>33</v>
      </c>
      <c r="S109" t="str">
        <f t="shared" si="6"/>
        <v>theater</v>
      </c>
      <c r="T109" t="str">
        <f t="shared" si="7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 s="16">
        <v>1500</v>
      </c>
      <c r="E110" s="16">
        <v>8929</v>
      </c>
      <c r="F110" s="9">
        <f t="shared" si="4"/>
        <v>5.9526666666666666</v>
      </c>
      <c r="G110" t="s">
        <v>20</v>
      </c>
      <c r="H110">
        <v>83</v>
      </c>
      <c r="I110" s="10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>(L110/60/60/24)+DATE(1970,1,1)</f>
        <v>41005.208333333336</v>
      </c>
      <c r="O110" s="8">
        <f>(M110/60/60/24)+DATE(1970,1,1)</f>
        <v>41042.208333333336</v>
      </c>
      <c r="P110" t="b">
        <v>0</v>
      </c>
      <c r="Q110" t="b">
        <v>0</v>
      </c>
      <c r="R110" t="s">
        <v>42</v>
      </c>
      <c r="S110" t="str">
        <f t="shared" si="6"/>
        <v>film &amp; video</v>
      </c>
      <c r="T110" t="str">
        <f t="shared" si="7"/>
        <v>documentary</v>
      </c>
    </row>
    <row r="111" spans="1:20" ht="17" x14ac:dyDescent="0.2">
      <c r="A111">
        <v>109</v>
      </c>
      <c r="B111" t="s">
        <v>267</v>
      </c>
      <c r="C111" s="3" t="s">
        <v>268</v>
      </c>
      <c r="D111" s="16">
        <v>5200</v>
      </c>
      <c r="E111" s="16">
        <v>3079</v>
      </c>
      <c r="F111" s="9">
        <f t="shared" si="4"/>
        <v>0.5921153846153846</v>
      </c>
      <c r="G111" t="s">
        <v>14</v>
      </c>
      <c r="H111">
        <v>60</v>
      </c>
      <c r="I111" s="10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>(L111/60/60/24)+DATE(1970,1,1)</f>
        <v>41651.25</v>
      </c>
      <c r="O111" s="8">
        <f>(M111/60/60/24)+DATE(1970,1,1)</f>
        <v>41653.25</v>
      </c>
      <c r="P111" t="b">
        <v>0</v>
      </c>
      <c r="Q111" t="b">
        <v>0</v>
      </c>
      <c r="R111" t="s">
        <v>269</v>
      </c>
      <c r="S111" t="str">
        <f t="shared" si="6"/>
        <v>film &amp; video</v>
      </c>
      <c r="T111" t="str">
        <f t="shared" si="7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 s="16">
        <v>142400</v>
      </c>
      <c r="E112" s="16">
        <v>21307</v>
      </c>
      <c r="F112" s="9">
        <f t="shared" si="4"/>
        <v>0.14962780898876404</v>
      </c>
      <c r="G112" t="s">
        <v>14</v>
      </c>
      <c r="H112">
        <v>296</v>
      </c>
      <c r="I112" s="10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>(L112/60/60/24)+DATE(1970,1,1)</f>
        <v>43354.208333333328</v>
      </c>
      <c r="O112" s="8">
        <f>(M112/60/60/24)+DATE(1970,1,1)</f>
        <v>43373.208333333328</v>
      </c>
      <c r="P112" t="b">
        <v>0</v>
      </c>
      <c r="Q112" t="b">
        <v>0</v>
      </c>
      <c r="R112" t="s">
        <v>17</v>
      </c>
      <c r="S112" t="str">
        <f t="shared" si="6"/>
        <v>food</v>
      </c>
      <c r="T112" t="str">
        <f t="shared" si="7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 s="16">
        <v>61400</v>
      </c>
      <c r="E113" s="16">
        <v>73653</v>
      </c>
      <c r="F113" s="9">
        <f t="shared" si="4"/>
        <v>1.1995602605863191</v>
      </c>
      <c r="G113" t="s">
        <v>20</v>
      </c>
      <c r="H113">
        <v>676</v>
      </c>
      <c r="I113" s="10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>(L113/60/60/24)+DATE(1970,1,1)</f>
        <v>41174.208333333336</v>
      </c>
      <c r="O113" s="8">
        <f>(M113/60/60/24)+DATE(1970,1,1)</f>
        <v>41180.208333333336</v>
      </c>
      <c r="P113" t="b">
        <v>0</v>
      </c>
      <c r="Q113" t="b">
        <v>0</v>
      </c>
      <c r="R113" t="s">
        <v>133</v>
      </c>
      <c r="S113" t="str">
        <f t="shared" si="6"/>
        <v>publishing</v>
      </c>
      <c r="T113" t="str">
        <f t="shared" si="7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 s="16">
        <v>4700</v>
      </c>
      <c r="E114" s="16">
        <v>12635</v>
      </c>
      <c r="F114" s="9">
        <f t="shared" si="4"/>
        <v>2.6882978723404256</v>
      </c>
      <c r="G114" t="s">
        <v>20</v>
      </c>
      <c r="H114">
        <v>361</v>
      </c>
      <c r="I114" s="10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>(L114/60/60/24)+DATE(1970,1,1)</f>
        <v>41875.208333333336</v>
      </c>
      <c r="O114" s="8">
        <f>(M114/60/60/24)+DATE(1970,1,1)</f>
        <v>41890.208333333336</v>
      </c>
      <c r="P114" t="b">
        <v>0</v>
      </c>
      <c r="Q114" t="b">
        <v>0</v>
      </c>
      <c r="R114" t="s">
        <v>28</v>
      </c>
      <c r="S114" t="str">
        <f t="shared" si="6"/>
        <v>technology</v>
      </c>
      <c r="T114" t="str">
        <f t="shared" si="7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 s="16">
        <v>3300</v>
      </c>
      <c r="E115" s="16">
        <v>12437</v>
      </c>
      <c r="F115" s="9">
        <f t="shared" si="4"/>
        <v>3.7687878787878786</v>
      </c>
      <c r="G115" t="s">
        <v>20</v>
      </c>
      <c r="H115">
        <v>131</v>
      </c>
      <c r="I115" s="10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>(L115/60/60/24)+DATE(1970,1,1)</f>
        <v>42990.208333333328</v>
      </c>
      <c r="O115" s="8">
        <f>(M115/60/60/24)+DATE(1970,1,1)</f>
        <v>42997.208333333328</v>
      </c>
      <c r="P115" t="b">
        <v>0</v>
      </c>
      <c r="Q115" t="b">
        <v>0</v>
      </c>
      <c r="R115" t="s">
        <v>17</v>
      </c>
      <c r="S115" t="str">
        <f t="shared" si="6"/>
        <v>food</v>
      </c>
      <c r="T115" t="str">
        <f t="shared" si="7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 s="16">
        <v>1900</v>
      </c>
      <c r="E116" s="16">
        <v>13816</v>
      </c>
      <c r="F116" s="9">
        <f t="shared" si="4"/>
        <v>7.2715789473684209</v>
      </c>
      <c r="G116" t="s">
        <v>20</v>
      </c>
      <c r="H116">
        <v>126</v>
      </c>
      <c r="I116" s="10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>(L116/60/60/24)+DATE(1970,1,1)</f>
        <v>43564.208333333328</v>
      </c>
      <c r="O116" s="8">
        <f>(M116/60/60/24)+DATE(1970,1,1)</f>
        <v>43565.208333333328</v>
      </c>
      <c r="P116" t="b">
        <v>0</v>
      </c>
      <c r="Q116" t="b">
        <v>1</v>
      </c>
      <c r="R116" t="s">
        <v>65</v>
      </c>
      <c r="S116" t="str">
        <f t="shared" si="6"/>
        <v>technology</v>
      </c>
      <c r="T116" t="str">
        <f t="shared" si="7"/>
        <v>wearables</v>
      </c>
    </row>
    <row r="117" spans="1:20" ht="17" x14ac:dyDescent="0.2">
      <c r="A117">
        <v>115</v>
      </c>
      <c r="B117" t="s">
        <v>280</v>
      </c>
      <c r="C117" s="3" t="s">
        <v>281</v>
      </c>
      <c r="D117" s="16">
        <v>166700</v>
      </c>
      <c r="E117" s="16">
        <v>145382</v>
      </c>
      <c r="F117" s="9">
        <f t="shared" si="4"/>
        <v>0.87211757648470301</v>
      </c>
      <c r="G117" t="s">
        <v>14</v>
      </c>
      <c r="H117">
        <v>3304</v>
      </c>
      <c r="I117" s="10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>(L117/60/60/24)+DATE(1970,1,1)</f>
        <v>43056.25</v>
      </c>
      <c r="O117" s="8">
        <f>(M117/60/60/24)+DATE(1970,1,1)</f>
        <v>43091.25</v>
      </c>
      <c r="P117" t="b">
        <v>0</v>
      </c>
      <c r="Q117" t="b">
        <v>0</v>
      </c>
      <c r="R117" t="s">
        <v>119</v>
      </c>
      <c r="S117" t="str">
        <f t="shared" si="6"/>
        <v>publishing</v>
      </c>
      <c r="T117" t="str">
        <f t="shared" si="7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 s="16">
        <v>7200</v>
      </c>
      <c r="E118" s="16">
        <v>6336</v>
      </c>
      <c r="F118" s="9">
        <f t="shared" si="4"/>
        <v>0.88</v>
      </c>
      <c r="G118" t="s">
        <v>14</v>
      </c>
      <c r="H118">
        <v>73</v>
      </c>
      <c r="I118" s="10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>(L118/60/60/24)+DATE(1970,1,1)</f>
        <v>42265.208333333328</v>
      </c>
      <c r="O118" s="8">
        <f>(M118/60/60/24)+DATE(1970,1,1)</f>
        <v>42266.208333333328</v>
      </c>
      <c r="P118" t="b">
        <v>0</v>
      </c>
      <c r="Q118" t="b">
        <v>0</v>
      </c>
      <c r="R118" t="s">
        <v>33</v>
      </c>
      <c r="S118" t="str">
        <f t="shared" si="6"/>
        <v>theater</v>
      </c>
      <c r="T118" t="str">
        <f t="shared" si="7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 s="16">
        <v>4900</v>
      </c>
      <c r="E119" s="16">
        <v>8523</v>
      </c>
      <c r="F119" s="9">
        <f t="shared" si="4"/>
        <v>1.7393877551020409</v>
      </c>
      <c r="G119" t="s">
        <v>20</v>
      </c>
      <c r="H119">
        <v>275</v>
      </c>
      <c r="I119" s="10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>(L119/60/60/24)+DATE(1970,1,1)</f>
        <v>40808.208333333336</v>
      </c>
      <c r="O119" s="8">
        <f>(M119/60/60/24)+DATE(1970,1,1)</f>
        <v>40814.208333333336</v>
      </c>
      <c r="P119" t="b">
        <v>0</v>
      </c>
      <c r="Q119" t="b">
        <v>0</v>
      </c>
      <c r="R119" t="s">
        <v>269</v>
      </c>
      <c r="S119" t="str">
        <f t="shared" si="6"/>
        <v>film &amp; video</v>
      </c>
      <c r="T119" t="str">
        <f t="shared" si="7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 s="16">
        <v>5400</v>
      </c>
      <c r="E120" s="16">
        <v>6351</v>
      </c>
      <c r="F120" s="9">
        <f t="shared" si="4"/>
        <v>1.1761111111111111</v>
      </c>
      <c r="G120" t="s">
        <v>20</v>
      </c>
      <c r="H120">
        <v>67</v>
      </c>
      <c r="I120" s="10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>(L120/60/60/24)+DATE(1970,1,1)</f>
        <v>41665.25</v>
      </c>
      <c r="O120" s="8">
        <f>(M120/60/60/24)+DATE(1970,1,1)</f>
        <v>41671.25</v>
      </c>
      <c r="P120" t="b">
        <v>0</v>
      </c>
      <c r="Q120" t="b">
        <v>0</v>
      </c>
      <c r="R120" t="s">
        <v>122</v>
      </c>
      <c r="S120" t="str">
        <f t="shared" si="6"/>
        <v>photography</v>
      </c>
      <c r="T120" t="str">
        <f t="shared" si="7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 s="16">
        <v>5000</v>
      </c>
      <c r="E121" s="16">
        <v>10748</v>
      </c>
      <c r="F121" s="9">
        <f t="shared" si="4"/>
        <v>2.1496</v>
      </c>
      <c r="G121" t="s">
        <v>20</v>
      </c>
      <c r="H121">
        <v>154</v>
      </c>
      <c r="I121" s="10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>(L121/60/60/24)+DATE(1970,1,1)</f>
        <v>41806.208333333336</v>
      </c>
      <c r="O121" s="8">
        <f>(M121/60/60/24)+DATE(1970,1,1)</f>
        <v>41823.208333333336</v>
      </c>
      <c r="P121" t="b">
        <v>0</v>
      </c>
      <c r="Q121" t="b">
        <v>1</v>
      </c>
      <c r="R121" t="s">
        <v>42</v>
      </c>
      <c r="S121" t="str">
        <f t="shared" si="6"/>
        <v>film &amp; video</v>
      </c>
      <c r="T121" t="str">
        <f t="shared" si="7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 s="16">
        <v>75100</v>
      </c>
      <c r="E122" s="16">
        <v>112272</v>
      </c>
      <c r="F122" s="9">
        <f t="shared" si="4"/>
        <v>1.4949667110519307</v>
      </c>
      <c r="G122" t="s">
        <v>20</v>
      </c>
      <c r="H122">
        <v>1782</v>
      </c>
      <c r="I122" s="10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>(L122/60/60/24)+DATE(1970,1,1)</f>
        <v>42111.208333333328</v>
      </c>
      <c r="O122" s="8">
        <f>(M122/60/60/24)+DATE(1970,1,1)</f>
        <v>42115.208333333328</v>
      </c>
      <c r="P122" t="b">
        <v>0</v>
      </c>
      <c r="Q122" t="b">
        <v>1</v>
      </c>
      <c r="R122" t="s">
        <v>292</v>
      </c>
      <c r="S122" t="str">
        <f t="shared" si="6"/>
        <v>games</v>
      </c>
      <c r="T122" t="str">
        <f t="shared" si="7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 s="16">
        <v>45300</v>
      </c>
      <c r="E123" s="16">
        <v>99361</v>
      </c>
      <c r="F123" s="9">
        <f t="shared" si="4"/>
        <v>2.1933995584988963</v>
      </c>
      <c r="G123" t="s">
        <v>20</v>
      </c>
      <c r="H123">
        <v>903</v>
      </c>
      <c r="I123" s="10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>(L123/60/60/24)+DATE(1970,1,1)</f>
        <v>41917.208333333336</v>
      </c>
      <c r="O123" s="8">
        <f>(M123/60/60/24)+DATE(1970,1,1)</f>
        <v>41930.208333333336</v>
      </c>
      <c r="P123" t="b">
        <v>0</v>
      </c>
      <c r="Q123" t="b">
        <v>0</v>
      </c>
      <c r="R123" t="s">
        <v>89</v>
      </c>
      <c r="S123" t="str">
        <f t="shared" si="6"/>
        <v>games</v>
      </c>
      <c r="T123" t="str">
        <f t="shared" si="7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 s="16">
        <v>136800</v>
      </c>
      <c r="E124" s="16">
        <v>88055</v>
      </c>
      <c r="F124" s="9">
        <f t="shared" si="4"/>
        <v>0.64367690058479532</v>
      </c>
      <c r="G124" t="s">
        <v>14</v>
      </c>
      <c r="H124">
        <v>3387</v>
      </c>
      <c r="I124" s="10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>(L124/60/60/24)+DATE(1970,1,1)</f>
        <v>41970.25</v>
      </c>
      <c r="O124" s="8">
        <f>(M124/60/60/24)+DATE(1970,1,1)</f>
        <v>41997.25</v>
      </c>
      <c r="P124" t="b">
        <v>0</v>
      </c>
      <c r="Q124" t="b">
        <v>0</v>
      </c>
      <c r="R124" t="s">
        <v>119</v>
      </c>
      <c r="S124" t="str">
        <f t="shared" si="6"/>
        <v>publishing</v>
      </c>
      <c r="T124" t="str">
        <f t="shared" si="7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 s="16">
        <v>177700</v>
      </c>
      <c r="E125" s="16">
        <v>33092</v>
      </c>
      <c r="F125" s="9">
        <f t="shared" si="4"/>
        <v>0.18622397298818233</v>
      </c>
      <c r="G125" t="s">
        <v>14</v>
      </c>
      <c r="H125">
        <v>662</v>
      </c>
      <c r="I125" s="10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>(L125/60/60/24)+DATE(1970,1,1)</f>
        <v>42332.25</v>
      </c>
      <c r="O125" s="8">
        <f>(M125/60/60/24)+DATE(1970,1,1)</f>
        <v>42335.25</v>
      </c>
      <c r="P125" t="b">
        <v>1</v>
      </c>
      <c r="Q125" t="b">
        <v>0</v>
      </c>
      <c r="R125" t="s">
        <v>33</v>
      </c>
      <c r="S125" t="str">
        <f t="shared" si="6"/>
        <v>theater</v>
      </c>
      <c r="T125" t="str">
        <f t="shared" si="7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 s="16">
        <v>2600</v>
      </c>
      <c r="E126" s="16">
        <v>9562</v>
      </c>
      <c r="F126" s="9">
        <f t="shared" si="4"/>
        <v>3.6776923076923076</v>
      </c>
      <c r="G126" t="s">
        <v>20</v>
      </c>
      <c r="H126">
        <v>94</v>
      </c>
      <c r="I126" s="10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>(L126/60/60/24)+DATE(1970,1,1)</f>
        <v>43598.208333333328</v>
      </c>
      <c r="O126" s="8">
        <f>(M126/60/60/24)+DATE(1970,1,1)</f>
        <v>43651.208333333328</v>
      </c>
      <c r="P126" t="b">
        <v>0</v>
      </c>
      <c r="Q126" t="b">
        <v>0</v>
      </c>
      <c r="R126" t="s">
        <v>122</v>
      </c>
      <c r="S126" t="str">
        <f t="shared" si="6"/>
        <v>photography</v>
      </c>
      <c r="T126" t="str">
        <f t="shared" si="7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 s="16">
        <v>5300</v>
      </c>
      <c r="E127" s="16">
        <v>8475</v>
      </c>
      <c r="F127" s="9">
        <f t="shared" si="4"/>
        <v>1.5990566037735849</v>
      </c>
      <c r="G127" t="s">
        <v>20</v>
      </c>
      <c r="H127">
        <v>180</v>
      </c>
      <c r="I127" s="10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>(L127/60/60/24)+DATE(1970,1,1)</f>
        <v>43362.208333333328</v>
      </c>
      <c r="O127" s="8">
        <f>(M127/60/60/24)+DATE(1970,1,1)</f>
        <v>43366.208333333328</v>
      </c>
      <c r="P127" t="b">
        <v>0</v>
      </c>
      <c r="Q127" t="b">
        <v>0</v>
      </c>
      <c r="R127" t="s">
        <v>33</v>
      </c>
      <c r="S127" t="str">
        <f t="shared" si="6"/>
        <v>theater</v>
      </c>
      <c r="T127" t="str">
        <f t="shared" si="7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 s="16">
        <v>180200</v>
      </c>
      <c r="E128" s="16">
        <v>69617</v>
      </c>
      <c r="F128" s="9">
        <f t="shared" si="4"/>
        <v>0.38633185349611543</v>
      </c>
      <c r="G128" t="s">
        <v>14</v>
      </c>
      <c r="H128">
        <v>774</v>
      </c>
      <c r="I128" s="10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>(L128/60/60/24)+DATE(1970,1,1)</f>
        <v>42596.208333333328</v>
      </c>
      <c r="O128" s="8">
        <f>(M128/60/60/24)+DATE(1970,1,1)</f>
        <v>42624.208333333328</v>
      </c>
      <c r="P128" t="b">
        <v>0</v>
      </c>
      <c r="Q128" t="b">
        <v>1</v>
      </c>
      <c r="R128" t="s">
        <v>33</v>
      </c>
      <c r="S128" t="str">
        <f t="shared" si="6"/>
        <v>theater</v>
      </c>
      <c r="T128" t="str">
        <f t="shared" si="7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 s="16">
        <v>103200</v>
      </c>
      <c r="E129" s="16">
        <v>53067</v>
      </c>
      <c r="F129" s="9">
        <f t="shared" si="4"/>
        <v>0.51421511627906979</v>
      </c>
      <c r="G129" t="s">
        <v>14</v>
      </c>
      <c r="H129">
        <v>672</v>
      </c>
      <c r="I129" s="10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>(L129/60/60/24)+DATE(1970,1,1)</f>
        <v>40310.208333333336</v>
      </c>
      <c r="O129" s="8">
        <f>(M129/60/60/24)+DATE(1970,1,1)</f>
        <v>40313.208333333336</v>
      </c>
      <c r="P129" t="b">
        <v>0</v>
      </c>
      <c r="Q129" t="b">
        <v>0</v>
      </c>
      <c r="R129" t="s">
        <v>33</v>
      </c>
      <c r="S129" t="str">
        <f t="shared" si="6"/>
        <v>theater</v>
      </c>
      <c r="T129" t="str">
        <f t="shared" si="7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 s="16">
        <v>70600</v>
      </c>
      <c r="E130" s="16">
        <v>42596</v>
      </c>
      <c r="F130" s="9">
        <f t="shared" si="4"/>
        <v>0.60334277620396604</v>
      </c>
      <c r="G130" t="s">
        <v>74</v>
      </c>
      <c r="H130">
        <v>532</v>
      </c>
      <c r="I130" s="10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>(L130/60/60/24)+DATE(1970,1,1)</f>
        <v>40417.208333333336</v>
      </c>
      <c r="O130" s="8">
        <f>(M130/60/60/24)+DATE(1970,1,1)</f>
        <v>40430.208333333336</v>
      </c>
      <c r="P130" t="b">
        <v>0</v>
      </c>
      <c r="Q130" t="b">
        <v>0</v>
      </c>
      <c r="R130" t="s">
        <v>23</v>
      </c>
      <c r="S130" t="str">
        <f t="shared" si="6"/>
        <v>music</v>
      </c>
      <c r="T130" t="str">
        <f t="shared" si="7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 s="16">
        <v>148500</v>
      </c>
      <c r="E131" s="16">
        <v>4756</v>
      </c>
      <c r="F131" s="9">
        <f t="shared" ref="F131:F194" si="8">E131/D131</f>
        <v>3.2026936026936029E-2</v>
      </c>
      <c r="G131" t="s">
        <v>74</v>
      </c>
      <c r="H131">
        <v>55</v>
      </c>
      <c r="I131" s="10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>(L131/60/60/24)+DATE(1970,1,1)</f>
        <v>42038.25</v>
      </c>
      <c r="O131" s="8">
        <f>(M131/60/60/24)+DATE(1970,1,1)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0">_xlfn.TEXTBEFORE(R131,"/")</f>
        <v>food</v>
      </c>
      <c r="T131" t="str">
        <f t="shared" ref="T131:T194" si="11">_xlfn.TEXTAFTER(R131,"/")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 s="16">
        <v>9600</v>
      </c>
      <c r="E132" s="16">
        <v>14925</v>
      </c>
      <c r="F132" s="9">
        <f t="shared" si="8"/>
        <v>1.5546875</v>
      </c>
      <c r="G132" t="s">
        <v>20</v>
      </c>
      <c r="H132">
        <v>533</v>
      </c>
      <c r="I132" s="10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>(L132/60/60/24)+DATE(1970,1,1)</f>
        <v>40842.208333333336</v>
      </c>
      <c r="O132" s="8">
        <f>(M132/60/60/24)+DATE(1970,1,1)</f>
        <v>40858.25</v>
      </c>
      <c r="P132" t="b">
        <v>0</v>
      </c>
      <c r="Q132" t="b">
        <v>0</v>
      </c>
      <c r="R132" t="s">
        <v>53</v>
      </c>
      <c r="S132" t="str">
        <f t="shared" si="10"/>
        <v>film &amp; video</v>
      </c>
      <c r="T132" t="str">
        <f t="shared" si="11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 s="16">
        <v>164700</v>
      </c>
      <c r="E133" s="16">
        <v>166116</v>
      </c>
      <c r="F133" s="9">
        <f t="shared" si="8"/>
        <v>1.0085974499089254</v>
      </c>
      <c r="G133" t="s">
        <v>20</v>
      </c>
      <c r="H133">
        <v>2443</v>
      </c>
      <c r="I133" s="10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>(L133/60/60/24)+DATE(1970,1,1)</f>
        <v>41607.25</v>
      </c>
      <c r="O133" s="8">
        <f>(M133/60/60/24)+DATE(1970,1,1)</f>
        <v>41620.25</v>
      </c>
      <c r="P133" t="b">
        <v>0</v>
      </c>
      <c r="Q133" t="b">
        <v>0</v>
      </c>
      <c r="R133" t="s">
        <v>28</v>
      </c>
      <c r="S133" t="str">
        <f t="shared" si="10"/>
        <v>technology</v>
      </c>
      <c r="T133" t="str">
        <f t="shared" si="11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 s="16">
        <v>3300</v>
      </c>
      <c r="E134" s="16">
        <v>3834</v>
      </c>
      <c r="F134" s="9">
        <f t="shared" si="8"/>
        <v>1.1618181818181819</v>
      </c>
      <c r="G134" t="s">
        <v>20</v>
      </c>
      <c r="H134">
        <v>89</v>
      </c>
      <c r="I134" s="10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>(L134/60/60/24)+DATE(1970,1,1)</f>
        <v>43112.25</v>
      </c>
      <c r="O134" s="8">
        <f>(M134/60/60/24)+DATE(1970,1,1)</f>
        <v>43128.25</v>
      </c>
      <c r="P134" t="b">
        <v>0</v>
      </c>
      <c r="Q134" t="b">
        <v>1</v>
      </c>
      <c r="R134" t="s">
        <v>33</v>
      </c>
      <c r="S134" t="str">
        <f t="shared" si="10"/>
        <v>theater</v>
      </c>
      <c r="T134" t="str">
        <f t="shared" si="11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 s="16">
        <v>4500</v>
      </c>
      <c r="E135" s="16">
        <v>13985</v>
      </c>
      <c r="F135" s="9">
        <f t="shared" si="8"/>
        <v>3.1077777777777778</v>
      </c>
      <c r="G135" t="s">
        <v>20</v>
      </c>
      <c r="H135">
        <v>159</v>
      </c>
      <c r="I135" s="10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>(L135/60/60/24)+DATE(1970,1,1)</f>
        <v>40767.208333333336</v>
      </c>
      <c r="O135" s="8">
        <f>(M135/60/60/24)+DATE(1970,1,1)</f>
        <v>40789.208333333336</v>
      </c>
      <c r="P135" t="b">
        <v>0</v>
      </c>
      <c r="Q135" t="b">
        <v>0</v>
      </c>
      <c r="R135" t="s">
        <v>319</v>
      </c>
      <c r="S135" t="str">
        <f t="shared" si="10"/>
        <v>music</v>
      </c>
      <c r="T135" t="str">
        <f t="shared" si="11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 s="16">
        <v>99500</v>
      </c>
      <c r="E136" s="16">
        <v>89288</v>
      </c>
      <c r="F136" s="9">
        <f t="shared" si="8"/>
        <v>0.89736683417085428</v>
      </c>
      <c r="G136" t="s">
        <v>14</v>
      </c>
      <c r="H136">
        <v>940</v>
      </c>
      <c r="I136" s="10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>(L136/60/60/24)+DATE(1970,1,1)</f>
        <v>40713.208333333336</v>
      </c>
      <c r="O136" s="8">
        <f>(M136/60/60/24)+DATE(1970,1,1)</f>
        <v>40762.208333333336</v>
      </c>
      <c r="P136" t="b">
        <v>0</v>
      </c>
      <c r="Q136" t="b">
        <v>1</v>
      </c>
      <c r="R136" t="s">
        <v>42</v>
      </c>
      <c r="S136" t="str">
        <f t="shared" si="10"/>
        <v>film &amp; video</v>
      </c>
      <c r="T136" t="str">
        <f t="shared" si="11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 s="16">
        <v>7700</v>
      </c>
      <c r="E137" s="16">
        <v>5488</v>
      </c>
      <c r="F137" s="9">
        <f t="shared" si="8"/>
        <v>0.71272727272727276</v>
      </c>
      <c r="G137" t="s">
        <v>14</v>
      </c>
      <c r="H137">
        <v>117</v>
      </c>
      <c r="I137" s="10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>(L137/60/60/24)+DATE(1970,1,1)</f>
        <v>41340.25</v>
      </c>
      <c r="O137" s="8">
        <f>(M137/60/60/24)+DATE(1970,1,1)</f>
        <v>41345.208333333336</v>
      </c>
      <c r="P137" t="b">
        <v>0</v>
      </c>
      <c r="Q137" t="b">
        <v>1</v>
      </c>
      <c r="R137" t="s">
        <v>33</v>
      </c>
      <c r="S137" t="str">
        <f t="shared" si="10"/>
        <v>theater</v>
      </c>
      <c r="T137" t="str">
        <f t="shared" si="11"/>
        <v>plays</v>
      </c>
    </row>
    <row r="138" spans="1:20" ht="17" x14ac:dyDescent="0.2">
      <c r="A138">
        <v>136</v>
      </c>
      <c r="B138" t="s">
        <v>324</v>
      </c>
      <c r="C138" s="3" t="s">
        <v>325</v>
      </c>
      <c r="D138" s="16">
        <v>82800</v>
      </c>
      <c r="E138" s="16">
        <v>2721</v>
      </c>
      <c r="F138" s="9">
        <f t="shared" si="8"/>
        <v>3.2862318840579711E-2</v>
      </c>
      <c r="G138" t="s">
        <v>74</v>
      </c>
      <c r="H138">
        <v>58</v>
      </c>
      <c r="I138" s="10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>(L138/60/60/24)+DATE(1970,1,1)</f>
        <v>41797.208333333336</v>
      </c>
      <c r="O138" s="8">
        <f>(M138/60/60/24)+DATE(1970,1,1)</f>
        <v>41809.208333333336</v>
      </c>
      <c r="P138" t="b">
        <v>0</v>
      </c>
      <c r="Q138" t="b">
        <v>1</v>
      </c>
      <c r="R138" t="s">
        <v>53</v>
      </c>
      <c r="S138" t="str">
        <f t="shared" si="10"/>
        <v>film &amp; video</v>
      </c>
      <c r="T138" t="str">
        <f t="shared" si="11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 s="16">
        <v>1800</v>
      </c>
      <c r="E139" s="16">
        <v>4712</v>
      </c>
      <c r="F139" s="9">
        <f t="shared" si="8"/>
        <v>2.617777777777778</v>
      </c>
      <c r="G139" t="s">
        <v>20</v>
      </c>
      <c r="H139">
        <v>50</v>
      </c>
      <c r="I139" s="10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>(L139/60/60/24)+DATE(1970,1,1)</f>
        <v>40457.208333333336</v>
      </c>
      <c r="O139" s="8">
        <f>(M139/60/60/24)+DATE(1970,1,1)</f>
        <v>40463.208333333336</v>
      </c>
      <c r="P139" t="b">
        <v>0</v>
      </c>
      <c r="Q139" t="b">
        <v>0</v>
      </c>
      <c r="R139" t="s">
        <v>68</v>
      </c>
      <c r="S139" t="str">
        <f t="shared" si="10"/>
        <v>publishing</v>
      </c>
      <c r="T139" t="str">
        <f t="shared" si="11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 s="16">
        <v>9600</v>
      </c>
      <c r="E140" s="16">
        <v>9216</v>
      </c>
      <c r="F140" s="9">
        <f t="shared" si="8"/>
        <v>0.96</v>
      </c>
      <c r="G140" t="s">
        <v>14</v>
      </c>
      <c r="H140">
        <v>115</v>
      </c>
      <c r="I140" s="10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>(L140/60/60/24)+DATE(1970,1,1)</f>
        <v>41180.208333333336</v>
      </c>
      <c r="O140" s="8">
        <f>(M140/60/60/24)+DATE(1970,1,1)</f>
        <v>41186.208333333336</v>
      </c>
      <c r="P140" t="b">
        <v>0</v>
      </c>
      <c r="Q140" t="b">
        <v>0</v>
      </c>
      <c r="R140" t="s">
        <v>292</v>
      </c>
      <c r="S140" t="str">
        <f t="shared" si="10"/>
        <v>games</v>
      </c>
      <c r="T140" t="str">
        <f t="shared" si="11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 s="16">
        <v>92100</v>
      </c>
      <c r="E141" s="16">
        <v>19246</v>
      </c>
      <c r="F141" s="9">
        <f t="shared" si="8"/>
        <v>0.20896851248642778</v>
      </c>
      <c r="G141" t="s">
        <v>14</v>
      </c>
      <c r="H141">
        <v>326</v>
      </c>
      <c r="I141" s="10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>(L141/60/60/24)+DATE(1970,1,1)</f>
        <v>42115.208333333328</v>
      </c>
      <c r="O141" s="8">
        <f>(M141/60/60/24)+DATE(1970,1,1)</f>
        <v>42131.208333333328</v>
      </c>
      <c r="P141" t="b">
        <v>0</v>
      </c>
      <c r="Q141" t="b">
        <v>1</v>
      </c>
      <c r="R141" t="s">
        <v>65</v>
      </c>
      <c r="S141" t="str">
        <f t="shared" si="10"/>
        <v>technology</v>
      </c>
      <c r="T141" t="str">
        <f t="shared" si="11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 s="16">
        <v>5500</v>
      </c>
      <c r="E142" s="16">
        <v>12274</v>
      </c>
      <c r="F142" s="9">
        <f t="shared" si="8"/>
        <v>2.2316363636363636</v>
      </c>
      <c r="G142" t="s">
        <v>20</v>
      </c>
      <c r="H142">
        <v>186</v>
      </c>
      <c r="I142" s="10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>(L142/60/60/24)+DATE(1970,1,1)</f>
        <v>43156.25</v>
      </c>
      <c r="O142" s="8">
        <f>(M142/60/60/24)+DATE(1970,1,1)</f>
        <v>43161.25</v>
      </c>
      <c r="P142" t="b">
        <v>0</v>
      </c>
      <c r="Q142" t="b">
        <v>0</v>
      </c>
      <c r="R142" t="s">
        <v>42</v>
      </c>
      <c r="S142" t="str">
        <f t="shared" si="10"/>
        <v>film &amp; video</v>
      </c>
      <c r="T142" t="str">
        <f t="shared" si="11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 s="16">
        <v>64300</v>
      </c>
      <c r="E143" s="16">
        <v>65323</v>
      </c>
      <c r="F143" s="9">
        <f t="shared" si="8"/>
        <v>1.0159097978227061</v>
      </c>
      <c r="G143" t="s">
        <v>20</v>
      </c>
      <c r="H143">
        <v>1071</v>
      </c>
      <c r="I143" s="10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>(L143/60/60/24)+DATE(1970,1,1)</f>
        <v>42167.208333333328</v>
      </c>
      <c r="O143" s="8">
        <f>(M143/60/60/24)+DATE(1970,1,1)</f>
        <v>42173.208333333328</v>
      </c>
      <c r="P143" t="b">
        <v>0</v>
      </c>
      <c r="Q143" t="b">
        <v>0</v>
      </c>
      <c r="R143" t="s">
        <v>28</v>
      </c>
      <c r="S143" t="str">
        <f t="shared" si="10"/>
        <v>technology</v>
      </c>
      <c r="T143" t="str">
        <f t="shared" si="11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 s="16">
        <v>5000</v>
      </c>
      <c r="E144" s="16">
        <v>11502</v>
      </c>
      <c r="F144" s="9">
        <f t="shared" si="8"/>
        <v>2.3003999999999998</v>
      </c>
      <c r="G144" t="s">
        <v>20</v>
      </c>
      <c r="H144">
        <v>117</v>
      </c>
      <c r="I144" s="10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>(L144/60/60/24)+DATE(1970,1,1)</f>
        <v>41005.208333333336</v>
      </c>
      <c r="O144" s="8">
        <f>(M144/60/60/24)+DATE(1970,1,1)</f>
        <v>41046.208333333336</v>
      </c>
      <c r="P144" t="b">
        <v>0</v>
      </c>
      <c r="Q144" t="b">
        <v>0</v>
      </c>
      <c r="R144" t="s">
        <v>28</v>
      </c>
      <c r="S144" t="str">
        <f t="shared" si="10"/>
        <v>technology</v>
      </c>
      <c r="T144" t="str">
        <f t="shared" si="11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 s="16">
        <v>5400</v>
      </c>
      <c r="E145" s="16">
        <v>7322</v>
      </c>
      <c r="F145" s="9">
        <f t="shared" si="8"/>
        <v>1.355925925925926</v>
      </c>
      <c r="G145" t="s">
        <v>20</v>
      </c>
      <c r="H145">
        <v>70</v>
      </c>
      <c r="I145" s="10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>(L145/60/60/24)+DATE(1970,1,1)</f>
        <v>40357.208333333336</v>
      </c>
      <c r="O145" s="8">
        <f>(M145/60/60/24)+DATE(1970,1,1)</f>
        <v>40377.208333333336</v>
      </c>
      <c r="P145" t="b">
        <v>0</v>
      </c>
      <c r="Q145" t="b">
        <v>0</v>
      </c>
      <c r="R145" t="s">
        <v>60</v>
      </c>
      <c r="S145" t="str">
        <f t="shared" si="10"/>
        <v>music</v>
      </c>
      <c r="T145" t="str">
        <f t="shared" si="11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 s="16">
        <v>9000</v>
      </c>
      <c r="E146" s="16">
        <v>11619</v>
      </c>
      <c r="F146" s="9">
        <f t="shared" si="8"/>
        <v>1.2909999999999999</v>
      </c>
      <c r="G146" t="s">
        <v>20</v>
      </c>
      <c r="H146">
        <v>135</v>
      </c>
      <c r="I146" s="10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>(L146/60/60/24)+DATE(1970,1,1)</f>
        <v>43633.208333333328</v>
      </c>
      <c r="O146" s="8">
        <f>(M146/60/60/24)+DATE(1970,1,1)</f>
        <v>43641.208333333328</v>
      </c>
      <c r="P146" t="b">
        <v>0</v>
      </c>
      <c r="Q146" t="b">
        <v>0</v>
      </c>
      <c r="R146" t="s">
        <v>33</v>
      </c>
      <c r="S146" t="str">
        <f t="shared" si="10"/>
        <v>theater</v>
      </c>
      <c r="T146" t="str">
        <f t="shared" si="11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 s="16">
        <v>25000</v>
      </c>
      <c r="E147" s="16">
        <v>59128</v>
      </c>
      <c r="F147" s="9">
        <f t="shared" si="8"/>
        <v>2.3651200000000001</v>
      </c>
      <c r="G147" t="s">
        <v>20</v>
      </c>
      <c r="H147">
        <v>768</v>
      </c>
      <c r="I147" s="10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>(L147/60/60/24)+DATE(1970,1,1)</f>
        <v>41889.208333333336</v>
      </c>
      <c r="O147" s="8">
        <f>(M147/60/60/24)+DATE(1970,1,1)</f>
        <v>41894.208333333336</v>
      </c>
      <c r="P147" t="b">
        <v>0</v>
      </c>
      <c r="Q147" t="b">
        <v>0</v>
      </c>
      <c r="R147" t="s">
        <v>65</v>
      </c>
      <c r="S147" t="str">
        <f t="shared" si="10"/>
        <v>technology</v>
      </c>
      <c r="T147" t="str">
        <f t="shared" si="11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 s="16">
        <v>8800</v>
      </c>
      <c r="E148" s="16">
        <v>1518</v>
      </c>
      <c r="F148" s="9">
        <f t="shared" si="8"/>
        <v>0.17249999999999999</v>
      </c>
      <c r="G148" t="s">
        <v>74</v>
      </c>
      <c r="H148">
        <v>51</v>
      </c>
      <c r="I148" s="10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>(L148/60/60/24)+DATE(1970,1,1)</f>
        <v>40855.25</v>
      </c>
      <c r="O148" s="8">
        <f>(M148/60/60/24)+DATE(1970,1,1)</f>
        <v>40875.25</v>
      </c>
      <c r="P148" t="b">
        <v>0</v>
      </c>
      <c r="Q148" t="b">
        <v>0</v>
      </c>
      <c r="R148" t="s">
        <v>33</v>
      </c>
      <c r="S148" t="str">
        <f t="shared" si="10"/>
        <v>theater</v>
      </c>
      <c r="T148" t="str">
        <f t="shared" si="11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 s="16">
        <v>8300</v>
      </c>
      <c r="E149" s="16">
        <v>9337</v>
      </c>
      <c r="F149" s="9">
        <f t="shared" si="8"/>
        <v>1.1249397590361445</v>
      </c>
      <c r="G149" t="s">
        <v>20</v>
      </c>
      <c r="H149">
        <v>199</v>
      </c>
      <c r="I149" s="10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>(L149/60/60/24)+DATE(1970,1,1)</f>
        <v>42534.208333333328</v>
      </c>
      <c r="O149" s="8">
        <f>(M149/60/60/24)+DATE(1970,1,1)</f>
        <v>42540.208333333328</v>
      </c>
      <c r="P149" t="b">
        <v>0</v>
      </c>
      <c r="Q149" t="b">
        <v>1</v>
      </c>
      <c r="R149" t="s">
        <v>33</v>
      </c>
      <c r="S149" t="str">
        <f t="shared" si="10"/>
        <v>theater</v>
      </c>
      <c r="T149" t="str">
        <f t="shared" si="11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 s="16">
        <v>9300</v>
      </c>
      <c r="E150" s="16">
        <v>11255</v>
      </c>
      <c r="F150" s="9">
        <f t="shared" si="8"/>
        <v>1.2102150537634409</v>
      </c>
      <c r="G150" t="s">
        <v>20</v>
      </c>
      <c r="H150">
        <v>107</v>
      </c>
      <c r="I150" s="10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>(L150/60/60/24)+DATE(1970,1,1)</f>
        <v>42941.208333333328</v>
      </c>
      <c r="O150" s="8">
        <f>(M150/60/60/24)+DATE(1970,1,1)</f>
        <v>42950.208333333328</v>
      </c>
      <c r="P150" t="b">
        <v>0</v>
      </c>
      <c r="Q150" t="b">
        <v>0</v>
      </c>
      <c r="R150" t="s">
        <v>65</v>
      </c>
      <c r="S150" t="str">
        <f t="shared" si="10"/>
        <v>technology</v>
      </c>
      <c r="T150" t="str">
        <f t="shared" si="11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 s="16">
        <v>6200</v>
      </c>
      <c r="E151" s="16">
        <v>13632</v>
      </c>
      <c r="F151" s="9">
        <f t="shared" si="8"/>
        <v>2.1987096774193549</v>
      </c>
      <c r="G151" t="s">
        <v>20</v>
      </c>
      <c r="H151">
        <v>195</v>
      </c>
      <c r="I151" s="10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>(L151/60/60/24)+DATE(1970,1,1)</f>
        <v>41275.25</v>
      </c>
      <c r="O151" s="8">
        <f>(M151/60/60/24)+DATE(1970,1,1)</f>
        <v>41327.25</v>
      </c>
      <c r="P151" t="b">
        <v>0</v>
      </c>
      <c r="Q151" t="b">
        <v>0</v>
      </c>
      <c r="R151" t="s">
        <v>60</v>
      </c>
      <c r="S151" t="str">
        <f t="shared" si="10"/>
        <v>music</v>
      </c>
      <c r="T151" t="str">
        <f t="shared" si="11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 s="16">
        <v>100</v>
      </c>
      <c r="E152" s="16">
        <v>1</v>
      </c>
      <c r="F152" s="9">
        <f t="shared" si="8"/>
        <v>0.01</v>
      </c>
      <c r="G152" t="s">
        <v>14</v>
      </c>
      <c r="H152">
        <v>1</v>
      </c>
      <c r="I152" s="10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>(L152/60/60/24)+DATE(1970,1,1)</f>
        <v>43450.25</v>
      </c>
      <c r="O152" s="8">
        <f>(M152/60/60/24)+DATE(1970,1,1)</f>
        <v>43451.25</v>
      </c>
      <c r="P152" t="b">
        <v>0</v>
      </c>
      <c r="Q152" t="b">
        <v>0</v>
      </c>
      <c r="R152" t="s">
        <v>23</v>
      </c>
      <c r="S152" t="str">
        <f t="shared" si="10"/>
        <v>music</v>
      </c>
      <c r="T152" t="str">
        <f t="shared" si="11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 s="16">
        <v>137200</v>
      </c>
      <c r="E153" s="16">
        <v>88037</v>
      </c>
      <c r="F153" s="9">
        <f t="shared" si="8"/>
        <v>0.64166909620991253</v>
      </c>
      <c r="G153" t="s">
        <v>14</v>
      </c>
      <c r="H153">
        <v>1467</v>
      </c>
      <c r="I153" s="10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>(L153/60/60/24)+DATE(1970,1,1)</f>
        <v>41799.208333333336</v>
      </c>
      <c r="O153" s="8">
        <f>(M153/60/60/24)+DATE(1970,1,1)</f>
        <v>41850.208333333336</v>
      </c>
      <c r="P153" t="b">
        <v>0</v>
      </c>
      <c r="Q153" t="b">
        <v>0</v>
      </c>
      <c r="R153" t="s">
        <v>50</v>
      </c>
      <c r="S153" t="str">
        <f t="shared" si="10"/>
        <v>music</v>
      </c>
      <c r="T153" t="str">
        <f t="shared" si="11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 s="16">
        <v>41500</v>
      </c>
      <c r="E154" s="16">
        <v>175573</v>
      </c>
      <c r="F154" s="9">
        <f t="shared" si="8"/>
        <v>4.2306746987951804</v>
      </c>
      <c r="G154" t="s">
        <v>20</v>
      </c>
      <c r="H154">
        <v>3376</v>
      </c>
      <c r="I154" s="10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>(L154/60/60/24)+DATE(1970,1,1)</f>
        <v>42783.25</v>
      </c>
      <c r="O154" s="8">
        <f>(M154/60/60/24)+DATE(1970,1,1)</f>
        <v>42790.25</v>
      </c>
      <c r="P154" t="b">
        <v>0</v>
      </c>
      <c r="Q154" t="b">
        <v>0</v>
      </c>
      <c r="R154" t="s">
        <v>60</v>
      </c>
      <c r="S154" t="str">
        <f t="shared" si="10"/>
        <v>music</v>
      </c>
      <c r="T154" t="str">
        <f t="shared" si="11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 s="16">
        <v>189400</v>
      </c>
      <c r="E155" s="16">
        <v>176112</v>
      </c>
      <c r="F155" s="9">
        <f t="shared" si="8"/>
        <v>0.92984160506863778</v>
      </c>
      <c r="G155" t="s">
        <v>14</v>
      </c>
      <c r="H155">
        <v>5681</v>
      </c>
      <c r="I155" s="10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>(L155/60/60/24)+DATE(1970,1,1)</f>
        <v>41201.208333333336</v>
      </c>
      <c r="O155" s="8">
        <f>(M155/60/60/24)+DATE(1970,1,1)</f>
        <v>41207.208333333336</v>
      </c>
      <c r="P155" t="b">
        <v>0</v>
      </c>
      <c r="Q155" t="b">
        <v>0</v>
      </c>
      <c r="R155" t="s">
        <v>33</v>
      </c>
      <c r="S155" t="str">
        <f t="shared" si="10"/>
        <v>theater</v>
      </c>
      <c r="T155" t="str">
        <f t="shared" si="11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 s="16">
        <v>171300</v>
      </c>
      <c r="E156" s="16">
        <v>100650</v>
      </c>
      <c r="F156" s="9">
        <f t="shared" si="8"/>
        <v>0.58756567425569173</v>
      </c>
      <c r="G156" t="s">
        <v>14</v>
      </c>
      <c r="H156">
        <v>1059</v>
      </c>
      <c r="I156" s="10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>(L156/60/60/24)+DATE(1970,1,1)</f>
        <v>42502.208333333328</v>
      </c>
      <c r="O156" s="8">
        <f>(M156/60/60/24)+DATE(1970,1,1)</f>
        <v>42525.208333333328</v>
      </c>
      <c r="P156" t="b">
        <v>0</v>
      </c>
      <c r="Q156" t="b">
        <v>1</v>
      </c>
      <c r="R156" t="s">
        <v>60</v>
      </c>
      <c r="S156" t="str">
        <f t="shared" si="10"/>
        <v>music</v>
      </c>
      <c r="T156" t="str">
        <f t="shared" si="11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 s="16">
        <v>139500</v>
      </c>
      <c r="E157" s="16">
        <v>90706</v>
      </c>
      <c r="F157" s="9">
        <f t="shared" si="8"/>
        <v>0.65022222222222226</v>
      </c>
      <c r="G157" t="s">
        <v>14</v>
      </c>
      <c r="H157">
        <v>1194</v>
      </c>
      <c r="I157" s="10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>(L157/60/60/24)+DATE(1970,1,1)</f>
        <v>40262.208333333336</v>
      </c>
      <c r="O157" s="8">
        <f>(M157/60/60/24)+DATE(1970,1,1)</f>
        <v>40277.208333333336</v>
      </c>
      <c r="P157" t="b">
        <v>0</v>
      </c>
      <c r="Q157" t="b">
        <v>0</v>
      </c>
      <c r="R157" t="s">
        <v>33</v>
      </c>
      <c r="S157" t="str">
        <f t="shared" si="10"/>
        <v>theater</v>
      </c>
      <c r="T157" t="str">
        <f t="shared" si="11"/>
        <v>plays</v>
      </c>
    </row>
    <row r="158" spans="1:20" ht="17" x14ac:dyDescent="0.2">
      <c r="A158">
        <v>156</v>
      </c>
      <c r="B158" t="s">
        <v>364</v>
      </c>
      <c r="C158" s="3" t="s">
        <v>365</v>
      </c>
      <c r="D158" s="16">
        <v>36400</v>
      </c>
      <c r="E158" s="16">
        <v>26914</v>
      </c>
      <c r="F158" s="9">
        <f t="shared" si="8"/>
        <v>0.73939560439560437</v>
      </c>
      <c r="G158" t="s">
        <v>74</v>
      </c>
      <c r="H158">
        <v>379</v>
      </c>
      <c r="I158" s="10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>(L158/60/60/24)+DATE(1970,1,1)</f>
        <v>43743.208333333328</v>
      </c>
      <c r="O158" s="8">
        <f>(M158/60/60/24)+DATE(1970,1,1)</f>
        <v>43767.208333333328</v>
      </c>
      <c r="P158" t="b">
        <v>0</v>
      </c>
      <c r="Q158" t="b">
        <v>0</v>
      </c>
      <c r="R158" t="s">
        <v>23</v>
      </c>
      <c r="S158" t="str">
        <f t="shared" si="10"/>
        <v>music</v>
      </c>
      <c r="T158" t="str">
        <f t="shared" si="11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 s="16">
        <v>4200</v>
      </c>
      <c r="E159" s="16">
        <v>2212</v>
      </c>
      <c r="F159" s="9">
        <f t="shared" si="8"/>
        <v>0.52666666666666662</v>
      </c>
      <c r="G159" t="s">
        <v>14</v>
      </c>
      <c r="H159">
        <v>30</v>
      </c>
      <c r="I159" s="10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>(L159/60/60/24)+DATE(1970,1,1)</f>
        <v>41638.25</v>
      </c>
      <c r="O159" s="8">
        <f>(M159/60/60/24)+DATE(1970,1,1)</f>
        <v>41650.25</v>
      </c>
      <c r="P159" t="b">
        <v>0</v>
      </c>
      <c r="Q159" t="b">
        <v>0</v>
      </c>
      <c r="R159" t="s">
        <v>122</v>
      </c>
      <c r="S159" t="str">
        <f t="shared" si="10"/>
        <v>photography</v>
      </c>
      <c r="T159" t="str">
        <f t="shared" si="11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 s="16">
        <v>2100</v>
      </c>
      <c r="E160" s="16">
        <v>4640</v>
      </c>
      <c r="F160" s="9">
        <f t="shared" si="8"/>
        <v>2.2095238095238097</v>
      </c>
      <c r="G160" t="s">
        <v>20</v>
      </c>
      <c r="H160">
        <v>41</v>
      </c>
      <c r="I160" s="10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>(L160/60/60/24)+DATE(1970,1,1)</f>
        <v>42346.25</v>
      </c>
      <c r="O160" s="8">
        <f>(M160/60/60/24)+DATE(1970,1,1)</f>
        <v>42347.25</v>
      </c>
      <c r="P160" t="b">
        <v>0</v>
      </c>
      <c r="Q160" t="b">
        <v>0</v>
      </c>
      <c r="R160" t="s">
        <v>23</v>
      </c>
      <c r="S160" t="str">
        <f t="shared" si="10"/>
        <v>music</v>
      </c>
      <c r="T160" t="str">
        <f t="shared" si="11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 s="16">
        <v>191200</v>
      </c>
      <c r="E161" s="16">
        <v>191222</v>
      </c>
      <c r="F161" s="9">
        <f t="shared" si="8"/>
        <v>1.0001150627615063</v>
      </c>
      <c r="G161" t="s">
        <v>20</v>
      </c>
      <c r="H161">
        <v>1821</v>
      </c>
      <c r="I161" s="10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>(L161/60/60/24)+DATE(1970,1,1)</f>
        <v>43551.208333333328</v>
      </c>
      <c r="O161" s="8">
        <f>(M161/60/60/24)+DATE(1970,1,1)</f>
        <v>43569.208333333328</v>
      </c>
      <c r="P161" t="b">
        <v>0</v>
      </c>
      <c r="Q161" t="b">
        <v>1</v>
      </c>
      <c r="R161" t="s">
        <v>33</v>
      </c>
      <c r="S161" t="str">
        <f t="shared" si="10"/>
        <v>theater</v>
      </c>
      <c r="T161" t="str">
        <f t="shared" si="11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 s="16">
        <v>8000</v>
      </c>
      <c r="E162" s="16">
        <v>12985</v>
      </c>
      <c r="F162" s="9">
        <f t="shared" si="8"/>
        <v>1.6231249999999999</v>
      </c>
      <c r="G162" t="s">
        <v>20</v>
      </c>
      <c r="H162">
        <v>164</v>
      </c>
      <c r="I162" s="10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>(L162/60/60/24)+DATE(1970,1,1)</f>
        <v>43582.208333333328</v>
      </c>
      <c r="O162" s="8">
        <f>(M162/60/60/24)+DATE(1970,1,1)</f>
        <v>43598.208333333328</v>
      </c>
      <c r="P162" t="b">
        <v>0</v>
      </c>
      <c r="Q162" t="b">
        <v>0</v>
      </c>
      <c r="R162" t="s">
        <v>65</v>
      </c>
      <c r="S162" t="str">
        <f t="shared" si="10"/>
        <v>technology</v>
      </c>
      <c r="T162" t="str">
        <f t="shared" si="11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 s="16">
        <v>5500</v>
      </c>
      <c r="E163" s="16">
        <v>4300</v>
      </c>
      <c r="F163" s="9">
        <f t="shared" si="8"/>
        <v>0.78181818181818186</v>
      </c>
      <c r="G163" t="s">
        <v>14</v>
      </c>
      <c r="H163">
        <v>75</v>
      </c>
      <c r="I163" s="10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>(L163/60/60/24)+DATE(1970,1,1)</f>
        <v>42270.208333333328</v>
      </c>
      <c r="O163" s="8">
        <f>(M163/60/60/24)+DATE(1970,1,1)</f>
        <v>42276.208333333328</v>
      </c>
      <c r="P163" t="b">
        <v>0</v>
      </c>
      <c r="Q163" t="b">
        <v>1</v>
      </c>
      <c r="R163" t="s">
        <v>28</v>
      </c>
      <c r="S163" t="str">
        <f t="shared" si="10"/>
        <v>technology</v>
      </c>
      <c r="T163" t="str">
        <f t="shared" si="11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 s="16">
        <v>6100</v>
      </c>
      <c r="E164" s="16">
        <v>9134</v>
      </c>
      <c r="F164" s="9">
        <f t="shared" si="8"/>
        <v>1.4973770491803278</v>
      </c>
      <c r="G164" t="s">
        <v>20</v>
      </c>
      <c r="H164">
        <v>157</v>
      </c>
      <c r="I164" s="10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>(L164/60/60/24)+DATE(1970,1,1)</f>
        <v>43442.25</v>
      </c>
      <c r="O164" s="8">
        <f>(M164/60/60/24)+DATE(1970,1,1)</f>
        <v>43472.25</v>
      </c>
      <c r="P164" t="b">
        <v>0</v>
      </c>
      <c r="Q164" t="b">
        <v>0</v>
      </c>
      <c r="R164" t="s">
        <v>23</v>
      </c>
      <c r="S164" t="str">
        <f t="shared" si="10"/>
        <v>music</v>
      </c>
      <c r="T164" t="str">
        <f t="shared" si="11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 s="16">
        <v>3500</v>
      </c>
      <c r="E165" s="16">
        <v>8864</v>
      </c>
      <c r="F165" s="9">
        <f t="shared" si="8"/>
        <v>2.5325714285714285</v>
      </c>
      <c r="G165" t="s">
        <v>20</v>
      </c>
      <c r="H165">
        <v>246</v>
      </c>
      <c r="I165" s="10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>(L165/60/60/24)+DATE(1970,1,1)</f>
        <v>43028.208333333328</v>
      </c>
      <c r="O165" s="8">
        <f>(M165/60/60/24)+DATE(1970,1,1)</f>
        <v>43077.25</v>
      </c>
      <c r="P165" t="b">
        <v>0</v>
      </c>
      <c r="Q165" t="b">
        <v>1</v>
      </c>
      <c r="R165" t="s">
        <v>122</v>
      </c>
      <c r="S165" t="str">
        <f t="shared" si="10"/>
        <v>photography</v>
      </c>
      <c r="T165" t="str">
        <f t="shared" si="11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 s="16">
        <v>150500</v>
      </c>
      <c r="E166" s="16">
        <v>150755</v>
      </c>
      <c r="F166" s="9">
        <f t="shared" si="8"/>
        <v>1.0016943521594683</v>
      </c>
      <c r="G166" t="s">
        <v>20</v>
      </c>
      <c r="H166">
        <v>1396</v>
      </c>
      <c r="I166" s="10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>(L166/60/60/24)+DATE(1970,1,1)</f>
        <v>43016.208333333328</v>
      </c>
      <c r="O166" s="8">
        <f>(M166/60/60/24)+DATE(1970,1,1)</f>
        <v>43017.208333333328</v>
      </c>
      <c r="P166" t="b">
        <v>0</v>
      </c>
      <c r="Q166" t="b">
        <v>0</v>
      </c>
      <c r="R166" t="s">
        <v>33</v>
      </c>
      <c r="S166" t="str">
        <f t="shared" si="10"/>
        <v>theater</v>
      </c>
      <c r="T166" t="str">
        <f t="shared" si="11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 s="16">
        <v>90400</v>
      </c>
      <c r="E167" s="16">
        <v>110279</v>
      </c>
      <c r="F167" s="9">
        <f t="shared" si="8"/>
        <v>1.2199004424778761</v>
      </c>
      <c r="G167" t="s">
        <v>20</v>
      </c>
      <c r="H167">
        <v>2506</v>
      </c>
      <c r="I167" s="10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>(L167/60/60/24)+DATE(1970,1,1)</f>
        <v>42948.208333333328</v>
      </c>
      <c r="O167" s="8">
        <f>(M167/60/60/24)+DATE(1970,1,1)</f>
        <v>42980.208333333328</v>
      </c>
      <c r="P167" t="b">
        <v>0</v>
      </c>
      <c r="Q167" t="b">
        <v>0</v>
      </c>
      <c r="R167" t="s">
        <v>28</v>
      </c>
      <c r="S167" t="str">
        <f t="shared" si="10"/>
        <v>technology</v>
      </c>
      <c r="T167" t="str">
        <f t="shared" si="11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 s="16">
        <v>9800</v>
      </c>
      <c r="E168" s="16">
        <v>13439</v>
      </c>
      <c r="F168" s="9">
        <f t="shared" si="8"/>
        <v>1.3713265306122449</v>
      </c>
      <c r="G168" t="s">
        <v>20</v>
      </c>
      <c r="H168">
        <v>244</v>
      </c>
      <c r="I168" s="10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>(L168/60/60/24)+DATE(1970,1,1)</f>
        <v>40534.25</v>
      </c>
      <c r="O168" s="8">
        <f>(M168/60/60/24)+DATE(1970,1,1)</f>
        <v>40538.25</v>
      </c>
      <c r="P168" t="b">
        <v>0</v>
      </c>
      <c r="Q168" t="b">
        <v>0</v>
      </c>
      <c r="R168" t="s">
        <v>122</v>
      </c>
      <c r="S168" t="str">
        <f t="shared" si="10"/>
        <v>photography</v>
      </c>
      <c r="T168" t="str">
        <f t="shared" si="11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 s="16">
        <v>2600</v>
      </c>
      <c r="E169" s="16">
        <v>10804</v>
      </c>
      <c r="F169" s="9">
        <f t="shared" si="8"/>
        <v>4.155384615384615</v>
      </c>
      <c r="G169" t="s">
        <v>20</v>
      </c>
      <c r="H169">
        <v>146</v>
      </c>
      <c r="I169" s="10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>(L169/60/60/24)+DATE(1970,1,1)</f>
        <v>41435.208333333336</v>
      </c>
      <c r="O169" s="8">
        <f>(M169/60/60/24)+DATE(1970,1,1)</f>
        <v>41445.208333333336</v>
      </c>
      <c r="P169" t="b">
        <v>0</v>
      </c>
      <c r="Q169" t="b">
        <v>0</v>
      </c>
      <c r="R169" t="s">
        <v>33</v>
      </c>
      <c r="S169" t="str">
        <f t="shared" si="10"/>
        <v>theater</v>
      </c>
      <c r="T169" t="str">
        <f t="shared" si="11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 s="16">
        <v>128100</v>
      </c>
      <c r="E170" s="16">
        <v>40107</v>
      </c>
      <c r="F170" s="9">
        <f t="shared" si="8"/>
        <v>0.3130913348946136</v>
      </c>
      <c r="G170" t="s">
        <v>14</v>
      </c>
      <c r="H170">
        <v>955</v>
      </c>
      <c r="I170" s="10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>(L170/60/60/24)+DATE(1970,1,1)</f>
        <v>43518.25</v>
      </c>
      <c r="O170" s="8">
        <f>(M170/60/60/24)+DATE(1970,1,1)</f>
        <v>43541.208333333328</v>
      </c>
      <c r="P170" t="b">
        <v>0</v>
      </c>
      <c r="Q170" t="b">
        <v>1</v>
      </c>
      <c r="R170" t="s">
        <v>60</v>
      </c>
      <c r="S170" t="str">
        <f t="shared" si="10"/>
        <v>music</v>
      </c>
      <c r="T170" t="str">
        <f t="shared" si="11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 s="16">
        <v>23300</v>
      </c>
      <c r="E171" s="16">
        <v>98811</v>
      </c>
      <c r="F171" s="9">
        <f t="shared" si="8"/>
        <v>4.240815450643777</v>
      </c>
      <c r="G171" t="s">
        <v>20</v>
      </c>
      <c r="H171">
        <v>1267</v>
      </c>
      <c r="I171" s="10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>(L171/60/60/24)+DATE(1970,1,1)</f>
        <v>41077.208333333336</v>
      </c>
      <c r="O171" s="8">
        <f>(M171/60/60/24)+DATE(1970,1,1)</f>
        <v>41105.208333333336</v>
      </c>
      <c r="P171" t="b">
        <v>0</v>
      </c>
      <c r="Q171" t="b">
        <v>1</v>
      </c>
      <c r="R171" t="s">
        <v>100</v>
      </c>
      <c r="S171" t="str">
        <f t="shared" si="10"/>
        <v>film &amp; video</v>
      </c>
      <c r="T171" t="str">
        <f t="shared" si="11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 s="16">
        <v>188100</v>
      </c>
      <c r="E172" s="16">
        <v>5528</v>
      </c>
      <c r="F172" s="9">
        <f t="shared" si="8"/>
        <v>2.9388623072833599E-2</v>
      </c>
      <c r="G172" t="s">
        <v>14</v>
      </c>
      <c r="H172">
        <v>67</v>
      </c>
      <c r="I172" s="10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>(L172/60/60/24)+DATE(1970,1,1)</f>
        <v>42950.208333333328</v>
      </c>
      <c r="O172" s="8">
        <f>(M172/60/60/24)+DATE(1970,1,1)</f>
        <v>42957.208333333328</v>
      </c>
      <c r="P172" t="b">
        <v>0</v>
      </c>
      <c r="Q172" t="b">
        <v>0</v>
      </c>
      <c r="R172" t="s">
        <v>60</v>
      </c>
      <c r="S172" t="str">
        <f t="shared" si="10"/>
        <v>music</v>
      </c>
      <c r="T172" t="str">
        <f t="shared" si="11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 s="16">
        <v>4900</v>
      </c>
      <c r="E173" s="16">
        <v>521</v>
      </c>
      <c r="F173" s="9">
        <f t="shared" si="8"/>
        <v>0.1063265306122449</v>
      </c>
      <c r="G173" t="s">
        <v>14</v>
      </c>
      <c r="H173">
        <v>5</v>
      </c>
      <c r="I173" s="10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>(L173/60/60/24)+DATE(1970,1,1)</f>
        <v>41718.208333333336</v>
      </c>
      <c r="O173" s="8">
        <f>(M173/60/60/24)+DATE(1970,1,1)</f>
        <v>41740.208333333336</v>
      </c>
      <c r="P173" t="b">
        <v>0</v>
      </c>
      <c r="Q173" t="b">
        <v>0</v>
      </c>
      <c r="R173" t="s">
        <v>206</v>
      </c>
      <c r="S173" t="str">
        <f t="shared" si="10"/>
        <v>publishing</v>
      </c>
      <c r="T173" t="str">
        <f t="shared" si="11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 s="16">
        <v>800</v>
      </c>
      <c r="E174" s="16">
        <v>663</v>
      </c>
      <c r="F174" s="9">
        <f t="shared" si="8"/>
        <v>0.82874999999999999</v>
      </c>
      <c r="G174" t="s">
        <v>14</v>
      </c>
      <c r="H174">
        <v>26</v>
      </c>
      <c r="I174" s="10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>(L174/60/60/24)+DATE(1970,1,1)</f>
        <v>41839.208333333336</v>
      </c>
      <c r="O174" s="8">
        <f>(M174/60/60/24)+DATE(1970,1,1)</f>
        <v>41854.208333333336</v>
      </c>
      <c r="P174" t="b">
        <v>0</v>
      </c>
      <c r="Q174" t="b">
        <v>1</v>
      </c>
      <c r="R174" t="s">
        <v>42</v>
      </c>
      <c r="S174" t="str">
        <f t="shared" si="10"/>
        <v>film &amp; video</v>
      </c>
      <c r="T174" t="str">
        <f t="shared" si="11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 s="16">
        <v>96700</v>
      </c>
      <c r="E175" s="16">
        <v>157635</v>
      </c>
      <c r="F175" s="9">
        <f t="shared" si="8"/>
        <v>1.6301447776628748</v>
      </c>
      <c r="G175" t="s">
        <v>20</v>
      </c>
      <c r="H175">
        <v>1561</v>
      </c>
      <c r="I175" s="10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>(L175/60/60/24)+DATE(1970,1,1)</f>
        <v>41412.208333333336</v>
      </c>
      <c r="O175" s="8">
        <f>(M175/60/60/24)+DATE(1970,1,1)</f>
        <v>41418.208333333336</v>
      </c>
      <c r="P175" t="b">
        <v>0</v>
      </c>
      <c r="Q175" t="b">
        <v>0</v>
      </c>
      <c r="R175" t="s">
        <v>33</v>
      </c>
      <c r="S175" t="str">
        <f t="shared" si="10"/>
        <v>theater</v>
      </c>
      <c r="T175" t="str">
        <f t="shared" si="11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 s="16">
        <v>600</v>
      </c>
      <c r="E176" s="16">
        <v>5368</v>
      </c>
      <c r="F176" s="9">
        <f t="shared" si="8"/>
        <v>8.9466666666666672</v>
      </c>
      <c r="G176" t="s">
        <v>20</v>
      </c>
      <c r="H176">
        <v>48</v>
      </c>
      <c r="I176" s="10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>(L176/60/60/24)+DATE(1970,1,1)</f>
        <v>42282.208333333328</v>
      </c>
      <c r="O176" s="8">
        <f>(M176/60/60/24)+DATE(1970,1,1)</f>
        <v>42283.208333333328</v>
      </c>
      <c r="P176" t="b">
        <v>0</v>
      </c>
      <c r="Q176" t="b">
        <v>1</v>
      </c>
      <c r="R176" t="s">
        <v>65</v>
      </c>
      <c r="S176" t="str">
        <f t="shared" si="10"/>
        <v>technology</v>
      </c>
      <c r="T176" t="str">
        <f t="shared" si="11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 s="16">
        <v>181200</v>
      </c>
      <c r="E177" s="16">
        <v>47459</v>
      </c>
      <c r="F177" s="9">
        <f t="shared" si="8"/>
        <v>0.26191501103752757</v>
      </c>
      <c r="G177" t="s">
        <v>14</v>
      </c>
      <c r="H177">
        <v>1130</v>
      </c>
      <c r="I177" s="10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>(L177/60/60/24)+DATE(1970,1,1)</f>
        <v>42613.208333333328</v>
      </c>
      <c r="O177" s="8">
        <f>(M177/60/60/24)+DATE(1970,1,1)</f>
        <v>42632.208333333328</v>
      </c>
      <c r="P177" t="b">
        <v>0</v>
      </c>
      <c r="Q177" t="b">
        <v>0</v>
      </c>
      <c r="R177" t="s">
        <v>33</v>
      </c>
      <c r="S177" t="str">
        <f t="shared" si="10"/>
        <v>theater</v>
      </c>
      <c r="T177" t="str">
        <f t="shared" si="11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 s="16">
        <v>115000</v>
      </c>
      <c r="E178" s="16">
        <v>86060</v>
      </c>
      <c r="F178" s="9">
        <f t="shared" si="8"/>
        <v>0.74834782608695649</v>
      </c>
      <c r="G178" t="s">
        <v>14</v>
      </c>
      <c r="H178">
        <v>782</v>
      </c>
      <c r="I178" s="10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>(L178/60/60/24)+DATE(1970,1,1)</f>
        <v>42616.208333333328</v>
      </c>
      <c r="O178" s="8">
        <f>(M178/60/60/24)+DATE(1970,1,1)</f>
        <v>42625.208333333328</v>
      </c>
      <c r="P178" t="b">
        <v>0</v>
      </c>
      <c r="Q178" t="b">
        <v>0</v>
      </c>
      <c r="R178" t="s">
        <v>33</v>
      </c>
      <c r="S178" t="str">
        <f t="shared" si="10"/>
        <v>theater</v>
      </c>
      <c r="T178" t="str">
        <f t="shared" si="11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 s="16">
        <v>38800</v>
      </c>
      <c r="E179" s="16">
        <v>161593</v>
      </c>
      <c r="F179" s="9">
        <f t="shared" si="8"/>
        <v>4.1647680412371137</v>
      </c>
      <c r="G179" t="s">
        <v>20</v>
      </c>
      <c r="H179">
        <v>2739</v>
      </c>
      <c r="I179" s="10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>(L179/60/60/24)+DATE(1970,1,1)</f>
        <v>40497.25</v>
      </c>
      <c r="O179" s="8">
        <f>(M179/60/60/24)+DATE(1970,1,1)</f>
        <v>40522.25</v>
      </c>
      <c r="P179" t="b">
        <v>0</v>
      </c>
      <c r="Q179" t="b">
        <v>0</v>
      </c>
      <c r="R179" t="s">
        <v>33</v>
      </c>
      <c r="S179" t="str">
        <f t="shared" si="10"/>
        <v>theater</v>
      </c>
      <c r="T179" t="str">
        <f t="shared" si="11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 s="16">
        <v>7200</v>
      </c>
      <c r="E180" s="16">
        <v>6927</v>
      </c>
      <c r="F180" s="9">
        <f t="shared" si="8"/>
        <v>0.96208333333333329</v>
      </c>
      <c r="G180" t="s">
        <v>14</v>
      </c>
      <c r="H180">
        <v>210</v>
      </c>
      <c r="I180" s="10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>(L180/60/60/24)+DATE(1970,1,1)</f>
        <v>42999.208333333328</v>
      </c>
      <c r="O180" s="8">
        <f>(M180/60/60/24)+DATE(1970,1,1)</f>
        <v>43008.208333333328</v>
      </c>
      <c r="P180" t="b">
        <v>0</v>
      </c>
      <c r="Q180" t="b">
        <v>0</v>
      </c>
      <c r="R180" t="s">
        <v>17</v>
      </c>
      <c r="S180" t="str">
        <f t="shared" si="10"/>
        <v>food</v>
      </c>
      <c r="T180" t="str">
        <f t="shared" si="11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 s="16">
        <v>44500</v>
      </c>
      <c r="E181" s="16">
        <v>159185</v>
      </c>
      <c r="F181" s="9">
        <f t="shared" si="8"/>
        <v>3.5771910112359548</v>
      </c>
      <c r="G181" t="s">
        <v>20</v>
      </c>
      <c r="H181">
        <v>3537</v>
      </c>
      <c r="I181" s="10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>(L181/60/60/24)+DATE(1970,1,1)</f>
        <v>41350.208333333336</v>
      </c>
      <c r="O181" s="8">
        <f>(M181/60/60/24)+DATE(1970,1,1)</f>
        <v>41351.208333333336</v>
      </c>
      <c r="P181" t="b">
        <v>0</v>
      </c>
      <c r="Q181" t="b">
        <v>1</v>
      </c>
      <c r="R181" t="s">
        <v>33</v>
      </c>
      <c r="S181" t="str">
        <f t="shared" si="10"/>
        <v>theater</v>
      </c>
      <c r="T181" t="str">
        <f t="shared" si="11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 s="16">
        <v>56000</v>
      </c>
      <c r="E182" s="16">
        <v>172736</v>
      </c>
      <c r="F182" s="9">
        <f t="shared" si="8"/>
        <v>3.0845714285714285</v>
      </c>
      <c r="G182" t="s">
        <v>20</v>
      </c>
      <c r="H182">
        <v>2107</v>
      </c>
      <c r="I182" s="10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>(L182/60/60/24)+DATE(1970,1,1)</f>
        <v>40259.208333333336</v>
      </c>
      <c r="O182" s="8">
        <f>(M182/60/60/24)+DATE(1970,1,1)</f>
        <v>40264.208333333336</v>
      </c>
      <c r="P182" t="b">
        <v>0</v>
      </c>
      <c r="Q182" t="b">
        <v>0</v>
      </c>
      <c r="R182" t="s">
        <v>65</v>
      </c>
      <c r="S182" t="str">
        <f t="shared" si="10"/>
        <v>technology</v>
      </c>
      <c r="T182" t="str">
        <f t="shared" si="11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 s="16">
        <v>8600</v>
      </c>
      <c r="E183" s="16">
        <v>5315</v>
      </c>
      <c r="F183" s="9">
        <f t="shared" si="8"/>
        <v>0.61802325581395345</v>
      </c>
      <c r="G183" t="s">
        <v>14</v>
      </c>
      <c r="H183">
        <v>136</v>
      </c>
      <c r="I183" s="10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>(L183/60/60/24)+DATE(1970,1,1)</f>
        <v>43012.208333333328</v>
      </c>
      <c r="O183" s="8">
        <f>(M183/60/60/24)+DATE(1970,1,1)</f>
        <v>43030.208333333328</v>
      </c>
      <c r="P183" t="b">
        <v>0</v>
      </c>
      <c r="Q183" t="b">
        <v>0</v>
      </c>
      <c r="R183" t="s">
        <v>28</v>
      </c>
      <c r="S183" t="str">
        <f t="shared" si="10"/>
        <v>technology</v>
      </c>
      <c r="T183" t="str">
        <f t="shared" si="11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 s="16">
        <v>27100</v>
      </c>
      <c r="E184" s="16">
        <v>195750</v>
      </c>
      <c r="F184" s="9">
        <f t="shared" si="8"/>
        <v>7.2232472324723247</v>
      </c>
      <c r="G184" t="s">
        <v>20</v>
      </c>
      <c r="H184">
        <v>3318</v>
      </c>
      <c r="I184" s="10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>(L184/60/60/24)+DATE(1970,1,1)</f>
        <v>43631.208333333328</v>
      </c>
      <c r="O184" s="8">
        <f>(M184/60/60/24)+DATE(1970,1,1)</f>
        <v>43647.208333333328</v>
      </c>
      <c r="P184" t="b">
        <v>0</v>
      </c>
      <c r="Q184" t="b">
        <v>0</v>
      </c>
      <c r="R184" t="s">
        <v>33</v>
      </c>
      <c r="S184" t="str">
        <f t="shared" si="10"/>
        <v>theater</v>
      </c>
      <c r="T184" t="str">
        <f t="shared" si="11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 s="16">
        <v>5100</v>
      </c>
      <c r="E185" s="16">
        <v>3525</v>
      </c>
      <c r="F185" s="9">
        <f t="shared" si="8"/>
        <v>0.69117647058823528</v>
      </c>
      <c r="G185" t="s">
        <v>14</v>
      </c>
      <c r="H185">
        <v>86</v>
      </c>
      <c r="I185" s="10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>(L185/60/60/24)+DATE(1970,1,1)</f>
        <v>40430.208333333336</v>
      </c>
      <c r="O185" s="8">
        <f>(M185/60/60/24)+DATE(1970,1,1)</f>
        <v>40443.208333333336</v>
      </c>
      <c r="P185" t="b">
        <v>0</v>
      </c>
      <c r="Q185" t="b">
        <v>0</v>
      </c>
      <c r="R185" t="s">
        <v>23</v>
      </c>
      <c r="S185" t="str">
        <f t="shared" si="10"/>
        <v>music</v>
      </c>
      <c r="T185" t="str">
        <f t="shared" si="11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 s="16">
        <v>3600</v>
      </c>
      <c r="E186" s="16">
        <v>10550</v>
      </c>
      <c r="F186" s="9">
        <f t="shared" si="8"/>
        <v>2.9305555555555554</v>
      </c>
      <c r="G186" t="s">
        <v>20</v>
      </c>
      <c r="H186">
        <v>340</v>
      </c>
      <c r="I186" s="10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>(L186/60/60/24)+DATE(1970,1,1)</f>
        <v>43588.208333333328</v>
      </c>
      <c r="O186" s="8">
        <f>(M186/60/60/24)+DATE(1970,1,1)</f>
        <v>43589.208333333328</v>
      </c>
      <c r="P186" t="b">
        <v>0</v>
      </c>
      <c r="Q186" t="b">
        <v>0</v>
      </c>
      <c r="R186" t="s">
        <v>33</v>
      </c>
      <c r="S186" t="str">
        <f t="shared" si="10"/>
        <v>theater</v>
      </c>
      <c r="T186" t="str">
        <f t="shared" si="11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 s="16">
        <v>1000</v>
      </c>
      <c r="E187" s="16">
        <v>718</v>
      </c>
      <c r="F187" s="9">
        <f t="shared" si="8"/>
        <v>0.71799999999999997</v>
      </c>
      <c r="G187" t="s">
        <v>14</v>
      </c>
      <c r="H187">
        <v>19</v>
      </c>
      <c r="I187" s="10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>(L187/60/60/24)+DATE(1970,1,1)</f>
        <v>43233.208333333328</v>
      </c>
      <c r="O187" s="8">
        <f>(M187/60/60/24)+DATE(1970,1,1)</f>
        <v>43244.208333333328</v>
      </c>
      <c r="P187" t="b">
        <v>0</v>
      </c>
      <c r="Q187" t="b">
        <v>0</v>
      </c>
      <c r="R187" t="s">
        <v>269</v>
      </c>
      <c r="S187" t="str">
        <f t="shared" si="10"/>
        <v>film &amp; video</v>
      </c>
      <c r="T187" t="str">
        <f t="shared" si="11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 s="16">
        <v>88800</v>
      </c>
      <c r="E188" s="16">
        <v>28358</v>
      </c>
      <c r="F188" s="9">
        <f t="shared" si="8"/>
        <v>0.31934684684684683</v>
      </c>
      <c r="G188" t="s">
        <v>14</v>
      </c>
      <c r="H188">
        <v>886</v>
      </c>
      <c r="I188" s="10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>(L188/60/60/24)+DATE(1970,1,1)</f>
        <v>41782.208333333336</v>
      </c>
      <c r="O188" s="8">
        <f>(M188/60/60/24)+DATE(1970,1,1)</f>
        <v>41797.208333333336</v>
      </c>
      <c r="P188" t="b">
        <v>0</v>
      </c>
      <c r="Q188" t="b">
        <v>0</v>
      </c>
      <c r="R188" t="s">
        <v>33</v>
      </c>
      <c r="S188" t="str">
        <f t="shared" si="10"/>
        <v>theater</v>
      </c>
      <c r="T188" t="str">
        <f t="shared" si="11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 s="16">
        <v>60200</v>
      </c>
      <c r="E189" s="16">
        <v>138384</v>
      </c>
      <c r="F189" s="9">
        <f t="shared" si="8"/>
        <v>2.2987375415282392</v>
      </c>
      <c r="G189" t="s">
        <v>20</v>
      </c>
      <c r="H189">
        <v>1442</v>
      </c>
      <c r="I189" s="10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>(L189/60/60/24)+DATE(1970,1,1)</f>
        <v>41328.25</v>
      </c>
      <c r="O189" s="8">
        <f>(M189/60/60/24)+DATE(1970,1,1)</f>
        <v>41356.208333333336</v>
      </c>
      <c r="P189" t="b">
        <v>0</v>
      </c>
      <c r="Q189" t="b">
        <v>1</v>
      </c>
      <c r="R189" t="s">
        <v>100</v>
      </c>
      <c r="S189" t="str">
        <f t="shared" si="10"/>
        <v>film &amp; video</v>
      </c>
      <c r="T189" t="str">
        <f t="shared" si="11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 s="16">
        <v>8200</v>
      </c>
      <c r="E190" s="16">
        <v>2625</v>
      </c>
      <c r="F190" s="9">
        <f t="shared" si="8"/>
        <v>0.3201219512195122</v>
      </c>
      <c r="G190" t="s">
        <v>14</v>
      </c>
      <c r="H190">
        <v>35</v>
      </c>
      <c r="I190" s="1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>(L190/60/60/24)+DATE(1970,1,1)</f>
        <v>41975.25</v>
      </c>
      <c r="O190" s="8">
        <f>(M190/60/60/24)+DATE(1970,1,1)</f>
        <v>41976.25</v>
      </c>
      <c r="P190" t="b">
        <v>0</v>
      </c>
      <c r="Q190" t="b">
        <v>0</v>
      </c>
      <c r="R190" t="s">
        <v>33</v>
      </c>
      <c r="S190" t="str">
        <f t="shared" si="10"/>
        <v>theater</v>
      </c>
      <c r="T190" t="str">
        <f t="shared" si="11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 s="16">
        <v>191300</v>
      </c>
      <c r="E191" s="16">
        <v>45004</v>
      </c>
      <c r="F191" s="9">
        <f t="shared" si="8"/>
        <v>0.23525352848928385</v>
      </c>
      <c r="G191" t="s">
        <v>74</v>
      </c>
      <c r="H191">
        <v>441</v>
      </c>
      <c r="I191" s="10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>(L191/60/60/24)+DATE(1970,1,1)</f>
        <v>42433.25</v>
      </c>
      <c r="O191" s="8">
        <f>(M191/60/60/24)+DATE(1970,1,1)</f>
        <v>42433.25</v>
      </c>
      <c r="P191" t="b">
        <v>0</v>
      </c>
      <c r="Q191" t="b">
        <v>0</v>
      </c>
      <c r="R191" t="s">
        <v>33</v>
      </c>
      <c r="S191" t="str">
        <f t="shared" si="10"/>
        <v>theater</v>
      </c>
      <c r="T191" t="str">
        <f t="shared" si="11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 s="16">
        <v>3700</v>
      </c>
      <c r="E192" s="16">
        <v>2538</v>
      </c>
      <c r="F192" s="9">
        <f t="shared" si="8"/>
        <v>0.68594594594594593</v>
      </c>
      <c r="G192" t="s">
        <v>14</v>
      </c>
      <c r="H192">
        <v>24</v>
      </c>
      <c r="I192" s="10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>(L192/60/60/24)+DATE(1970,1,1)</f>
        <v>41429.208333333336</v>
      </c>
      <c r="O192" s="8">
        <f>(M192/60/60/24)+DATE(1970,1,1)</f>
        <v>41430.208333333336</v>
      </c>
      <c r="P192" t="b">
        <v>0</v>
      </c>
      <c r="Q192" t="b">
        <v>1</v>
      </c>
      <c r="R192" t="s">
        <v>33</v>
      </c>
      <c r="S192" t="str">
        <f t="shared" si="10"/>
        <v>theater</v>
      </c>
      <c r="T192" t="str">
        <f t="shared" si="11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 s="16">
        <v>8400</v>
      </c>
      <c r="E193" s="16">
        <v>3188</v>
      </c>
      <c r="F193" s="9">
        <f t="shared" si="8"/>
        <v>0.37952380952380954</v>
      </c>
      <c r="G193" t="s">
        <v>14</v>
      </c>
      <c r="H193">
        <v>86</v>
      </c>
      <c r="I193" s="10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>(L193/60/60/24)+DATE(1970,1,1)</f>
        <v>43536.208333333328</v>
      </c>
      <c r="O193" s="8">
        <f>(M193/60/60/24)+DATE(1970,1,1)</f>
        <v>43539.208333333328</v>
      </c>
      <c r="P193" t="b">
        <v>0</v>
      </c>
      <c r="Q193" t="b">
        <v>0</v>
      </c>
      <c r="R193" t="s">
        <v>33</v>
      </c>
      <c r="S193" t="str">
        <f t="shared" si="10"/>
        <v>theater</v>
      </c>
      <c r="T193" t="str">
        <f t="shared" si="11"/>
        <v>plays</v>
      </c>
    </row>
    <row r="194" spans="1:20" ht="17" x14ac:dyDescent="0.2">
      <c r="A194">
        <v>192</v>
      </c>
      <c r="B194" t="s">
        <v>436</v>
      </c>
      <c r="C194" s="3" t="s">
        <v>437</v>
      </c>
      <c r="D194" s="16">
        <v>42600</v>
      </c>
      <c r="E194" s="16">
        <v>8517</v>
      </c>
      <c r="F194" s="9">
        <f t="shared" si="8"/>
        <v>0.19992957746478873</v>
      </c>
      <c r="G194" t="s">
        <v>14</v>
      </c>
      <c r="H194">
        <v>243</v>
      </c>
      <c r="I194" s="10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>(L194/60/60/24)+DATE(1970,1,1)</f>
        <v>41817.208333333336</v>
      </c>
      <c r="O194" s="8">
        <f>(M194/60/60/24)+DATE(1970,1,1)</f>
        <v>41821.208333333336</v>
      </c>
      <c r="P194" t="b">
        <v>0</v>
      </c>
      <c r="Q194" t="b">
        <v>0</v>
      </c>
      <c r="R194" t="s">
        <v>23</v>
      </c>
      <c r="S194" t="str">
        <f t="shared" si="10"/>
        <v>music</v>
      </c>
      <c r="T194" t="str">
        <f t="shared" si="11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 s="16">
        <v>6600</v>
      </c>
      <c r="E195" s="16">
        <v>3012</v>
      </c>
      <c r="F195" s="9">
        <f t="shared" ref="F195:F258" si="12">E195/D195</f>
        <v>0.45636363636363636</v>
      </c>
      <c r="G195" t="s">
        <v>14</v>
      </c>
      <c r="H195">
        <v>65</v>
      </c>
      <c r="I195" s="10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>(L195/60/60/24)+DATE(1970,1,1)</f>
        <v>43198.208333333328</v>
      </c>
      <c r="O195" s="8">
        <f>(M195/60/60/24)+DATE(1970,1,1)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14">_xlfn.TEXTBEFORE(R195,"/")</f>
        <v>music</v>
      </c>
      <c r="T195" t="str">
        <f t="shared" ref="T195:T258" si="15">_xlfn.TEXTAFTER(R195,"/")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 s="16">
        <v>7100</v>
      </c>
      <c r="E196" s="16">
        <v>8716</v>
      </c>
      <c r="F196" s="9">
        <f t="shared" si="12"/>
        <v>1.227605633802817</v>
      </c>
      <c r="G196" t="s">
        <v>20</v>
      </c>
      <c r="H196">
        <v>126</v>
      </c>
      <c r="I196" s="10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>(L196/60/60/24)+DATE(1970,1,1)</f>
        <v>42261.208333333328</v>
      </c>
      <c r="O196" s="8">
        <f>(M196/60/60/24)+DATE(1970,1,1)</f>
        <v>42277.208333333328</v>
      </c>
      <c r="P196" t="b">
        <v>0</v>
      </c>
      <c r="Q196" t="b">
        <v>0</v>
      </c>
      <c r="R196" t="s">
        <v>148</v>
      </c>
      <c r="S196" t="str">
        <f t="shared" si="14"/>
        <v>music</v>
      </c>
      <c r="T196" t="str">
        <f t="shared" si="15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 s="16">
        <v>15800</v>
      </c>
      <c r="E197" s="16">
        <v>57157</v>
      </c>
      <c r="F197" s="9">
        <f t="shared" si="12"/>
        <v>3.61753164556962</v>
      </c>
      <c r="G197" t="s">
        <v>20</v>
      </c>
      <c r="H197">
        <v>524</v>
      </c>
      <c r="I197" s="10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>(L197/60/60/24)+DATE(1970,1,1)</f>
        <v>43310.208333333328</v>
      </c>
      <c r="O197" s="8">
        <f>(M197/60/60/24)+DATE(1970,1,1)</f>
        <v>43317.208333333328</v>
      </c>
      <c r="P197" t="b">
        <v>0</v>
      </c>
      <c r="Q197" t="b">
        <v>0</v>
      </c>
      <c r="R197" t="s">
        <v>50</v>
      </c>
      <c r="S197" t="str">
        <f t="shared" si="14"/>
        <v>music</v>
      </c>
      <c r="T197" t="str">
        <f t="shared" si="15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 s="16">
        <v>8200</v>
      </c>
      <c r="E198" s="16">
        <v>5178</v>
      </c>
      <c r="F198" s="9">
        <f t="shared" si="12"/>
        <v>0.63146341463414635</v>
      </c>
      <c r="G198" t="s">
        <v>14</v>
      </c>
      <c r="H198">
        <v>100</v>
      </c>
      <c r="I198" s="10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>(L198/60/60/24)+DATE(1970,1,1)</f>
        <v>42616.208333333328</v>
      </c>
      <c r="O198" s="8">
        <f>(M198/60/60/24)+DATE(1970,1,1)</f>
        <v>42635.208333333328</v>
      </c>
      <c r="P198" t="b">
        <v>0</v>
      </c>
      <c r="Q198" t="b">
        <v>0</v>
      </c>
      <c r="R198" t="s">
        <v>65</v>
      </c>
      <c r="S198" t="str">
        <f t="shared" si="14"/>
        <v>technology</v>
      </c>
      <c r="T198" t="str">
        <f t="shared" si="15"/>
        <v>wearables</v>
      </c>
    </row>
    <row r="199" spans="1:20" ht="17" x14ac:dyDescent="0.2">
      <c r="A199">
        <v>197</v>
      </c>
      <c r="B199" t="s">
        <v>446</v>
      </c>
      <c r="C199" s="3" t="s">
        <v>447</v>
      </c>
      <c r="D199" s="16">
        <v>54700</v>
      </c>
      <c r="E199" s="16">
        <v>163118</v>
      </c>
      <c r="F199" s="9">
        <f t="shared" si="12"/>
        <v>2.9820475319926874</v>
      </c>
      <c r="G199" t="s">
        <v>20</v>
      </c>
      <c r="H199">
        <v>1989</v>
      </c>
      <c r="I199" s="10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>(L199/60/60/24)+DATE(1970,1,1)</f>
        <v>42909.208333333328</v>
      </c>
      <c r="O199" s="8">
        <f>(M199/60/60/24)+DATE(1970,1,1)</f>
        <v>42923.208333333328</v>
      </c>
      <c r="P199" t="b">
        <v>0</v>
      </c>
      <c r="Q199" t="b">
        <v>0</v>
      </c>
      <c r="R199" t="s">
        <v>53</v>
      </c>
      <c r="S199" t="str">
        <f t="shared" si="14"/>
        <v>film &amp; video</v>
      </c>
      <c r="T199" t="str">
        <f t="shared" si="15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 s="16">
        <v>63200</v>
      </c>
      <c r="E200" s="16">
        <v>6041</v>
      </c>
      <c r="F200" s="9">
        <f t="shared" si="12"/>
        <v>9.5585443037974685E-2</v>
      </c>
      <c r="G200" t="s">
        <v>14</v>
      </c>
      <c r="H200">
        <v>168</v>
      </c>
      <c r="I200" s="10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>(L200/60/60/24)+DATE(1970,1,1)</f>
        <v>40396.208333333336</v>
      </c>
      <c r="O200" s="8">
        <f>(M200/60/60/24)+DATE(1970,1,1)</f>
        <v>40425.208333333336</v>
      </c>
      <c r="P200" t="b">
        <v>0</v>
      </c>
      <c r="Q200" t="b">
        <v>0</v>
      </c>
      <c r="R200" t="s">
        <v>50</v>
      </c>
      <c r="S200" t="str">
        <f t="shared" si="14"/>
        <v>music</v>
      </c>
      <c r="T200" t="str">
        <f t="shared" si="15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 s="16">
        <v>1800</v>
      </c>
      <c r="E201" s="16">
        <v>968</v>
      </c>
      <c r="F201" s="9">
        <f t="shared" si="12"/>
        <v>0.5377777777777778</v>
      </c>
      <c r="G201" t="s">
        <v>14</v>
      </c>
      <c r="H201">
        <v>13</v>
      </c>
      <c r="I201" s="10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>(L201/60/60/24)+DATE(1970,1,1)</f>
        <v>42192.208333333328</v>
      </c>
      <c r="O201" s="8">
        <f>(M201/60/60/24)+DATE(1970,1,1)</f>
        <v>42196.208333333328</v>
      </c>
      <c r="P201" t="b">
        <v>0</v>
      </c>
      <c r="Q201" t="b">
        <v>0</v>
      </c>
      <c r="R201" t="s">
        <v>23</v>
      </c>
      <c r="S201" t="str">
        <f t="shared" si="14"/>
        <v>music</v>
      </c>
      <c r="T201" t="str">
        <f t="shared" si="15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 s="16">
        <v>100</v>
      </c>
      <c r="E202" s="16">
        <v>2</v>
      </c>
      <c r="F202" s="9">
        <f t="shared" si="12"/>
        <v>0.02</v>
      </c>
      <c r="G202" t="s">
        <v>14</v>
      </c>
      <c r="H202">
        <v>1</v>
      </c>
      <c r="I202" s="10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>(L202/60/60/24)+DATE(1970,1,1)</f>
        <v>40262.208333333336</v>
      </c>
      <c r="O202" s="8">
        <f>(M202/60/60/24)+DATE(1970,1,1)</f>
        <v>40273.208333333336</v>
      </c>
      <c r="P202" t="b">
        <v>0</v>
      </c>
      <c r="Q202" t="b">
        <v>0</v>
      </c>
      <c r="R202" t="s">
        <v>33</v>
      </c>
      <c r="S202" t="str">
        <f t="shared" si="14"/>
        <v>theater</v>
      </c>
      <c r="T202" t="str">
        <f t="shared" si="15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 s="16">
        <v>2100</v>
      </c>
      <c r="E203" s="16">
        <v>14305</v>
      </c>
      <c r="F203" s="9">
        <f t="shared" si="12"/>
        <v>6.8119047619047617</v>
      </c>
      <c r="G203" t="s">
        <v>20</v>
      </c>
      <c r="H203">
        <v>157</v>
      </c>
      <c r="I203" s="10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>(L203/60/60/24)+DATE(1970,1,1)</f>
        <v>41845.208333333336</v>
      </c>
      <c r="O203" s="8">
        <f>(M203/60/60/24)+DATE(1970,1,1)</f>
        <v>41863.208333333336</v>
      </c>
      <c r="P203" t="b">
        <v>0</v>
      </c>
      <c r="Q203" t="b">
        <v>0</v>
      </c>
      <c r="R203" t="s">
        <v>28</v>
      </c>
      <c r="S203" t="str">
        <f t="shared" si="14"/>
        <v>technology</v>
      </c>
      <c r="T203" t="str">
        <f t="shared" si="15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 s="16">
        <v>8300</v>
      </c>
      <c r="E204" s="16">
        <v>6543</v>
      </c>
      <c r="F204" s="9">
        <f t="shared" si="12"/>
        <v>0.78831325301204824</v>
      </c>
      <c r="G204" t="s">
        <v>74</v>
      </c>
      <c r="H204">
        <v>82</v>
      </c>
      <c r="I204" s="10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>(L204/60/60/24)+DATE(1970,1,1)</f>
        <v>40818.208333333336</v>
      </c>
      <c r="O204" s="8">
        <f>(M204/60/60/24)+DATE(1970,1,1)</f>
        <v>40822.208333333336</v>
      </c>
      <c r="P204" t="b">
        <v>0</v>
      </c>
      <c r="Q204" t="b">
        <v>0</v>
      </c>
      <c r="R204" t="s">
        <v>17</v>
      </c>
      <c r="S204" t="str">
        <f t="shared" si="14"/>
        <v>food</v>
      </c>
      <c r="T204" t="str">
        <f t="shared" si="15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 s="16">
        <v>143900</v>
      </c>
      <c r="E205" s="16">
        <v>193413</v>
      </c>
      <c r="F205" s="9">
        <f t="shared" si="12"/>
        <v>1.3440792216817234</v>
      </c>
      <c r="G205" t="s">
        <v>20</v>
      </c>
      <c r="H205">
        <v>4498</v>
      </c>
      <c r="I205" s="10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>(L205/60/60/24)+DATE(1970,1,1)</f>
        <v>42752.25</v>
      </c>
      <c r="O205" s="8">
        <f>(M205/60/60/24)+DATE(1970,1,1)</f>
        <v>42754.25</v>
      </c>
      <c r="P205" t="b">
        <v>0</v>
      </c>
      <c r="Q205" t="b">
        <v>0</v>
      </c>
      <c r="R205" t="s">
        <v>33</v>
      </c>
      <c r="S205" t="str">
        <f t="shared" si="14"/>
        <v>theater</v>
      </c>
      <c r="T205" t="str">
        <f t="shared" si="15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 s="16">
        <v>75000</v>
      </c>
      <c r="E206" s="16">
        <v>2529</v>
      </c>
      <c r="F206" s="9">
        <f t="shared" si="12"/>
        <v>3.372E-2</v>
      </c>
      <c r="G206" t="s">
        <v>14</v>
      </c>
      <c r="H206">
        <v>40</v>
      </c>
      <c r="I206" s="10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>(L206/60/60/24)+DATE(1970,1,1)</f>
        <v>40636.208333333336</v>
      </c>
      <c r="O206" s="8">
        <f>(M206/60/60/24)+DATE(1970,1,1)</f>
        <v>40646.208333333336</v>
      </c>
      <c r="P206" t="b">
        <v>0</v>
      </c>
      <c r="Q206" t="b">
        <v>0</v>
      </c>
      <c r="R206" t="s">
        <v>159</v>
      </c>
      <c r="S206" t="str">
        <f t="shared" si="14"/>
        <v>music</v>
      </c>
      <c r="T206" t="str">
        <f t="shared" si="15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 s="16">
        <v>1300</v>
      </c>
      <c r="E207" s="16">
        <v>5614</v>
      </c>
      <c r="F207" s="9">
        <f t="shared" si="12"/>
        <v>4.3184615384615386</v>
      </c>
      <c r="G207" t="s">
        <v>20</v>
      </c>
      <c r="H207">
        <v>80</v>
      </c>
      <c r="I207" s="10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>(L207/60/60/24)+DATE(1970,1,1)</f>
        <v>43390.208333333328</v>
      </c>
      <c r="O207" s="8">
        <f>(M207/60/60/24)+DATE(1970,1,1)</f>
        <v>43402.208333333328</v>
      </c>
      <c r="P207" t="b">
        <v>1</v>
      </c>
      <c r="Q207" t="b">
        <v>0</v>
      </c>
      <c r="R207" t="s">
        <v>33</v>
      </c>
      <c r="S207" t="str">
        <f t="shared" si="14"/>
        <v>theater</v>
      </c>
      <c r="T207" t="str">
        <f t="shared" si="15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 s="16">
        <v>9000</v>
      </c>
      <c r="E208" s="16">
        <v>3496</v>
      </c>
      <c r="F208" s="9">
        <f t="shared" si="12"/>
        <v>0.38844444444444443</v>
      </c>
      <c r="G208" t="s">
        <v>74</v>
      </c>
      <c r="H208">
        <v>57</v>
      </c>
      <c r="I208" s="10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>(L208/60/60/24)+DATE(1970,1,1)</f>
        <v>40236.25</v>
      </c>
      <c r="O208" s="8">
        <f>(M208/60/60/24)+DATE(1970,1,1)</f>
        <v>40245.25</v>
      </c>
      <c r="P208" t="b">
        <v>0</v>
      </c>
      <c r="Q208" t="b">
        <v>0</v>
      </c>
      <c r="R208" t="s">
        <v>119</v>
      </c>
      <c r="S208" t="str">
        <f t="shared" si="14"/>
        <v>publishing</v>
      </c>
      <c r="T208" t="str">
        <f t="shared" si="15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 s="16">
        <v>1000</v>
      </c>
      <c r="E209" s="16">
        <v>4257</v>
      </c>
      <c r="F209" s="9">
        <f t="shared" si="12"/>
        <v>4.2569999999999997</v>
      </c>
      <c r="G209" t="s">
        <v>20</v>
      </c>
      <c r="H209">
        <v>43</v>
      </c>
      <c r="I209" s="10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>(L209/60/60/24)+DATE(1970,1,1)</f>
        <v>43340.208333333328</v>
      </c>
      <c r="O209" s="8">
        <f>(M209/60/60/24)+DATE(1970,1,1)</f>
        <v>43360.208333333328</v>
      </c>
      <c r="P209" t="b">
        <v>0</v>
      </c>
      <c r="Q209" t="b">
        <v>1</v>
      </c>
      <c r="R209" t="s">
        <v>23</v>
      </c>
      <c r="S209" t="str">
        <f t="shared" si="14"/>
        <v>music</v>
      </c>
      <c r="T209" t="str">
        <f t="shared" si="15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 s="16">
        <v>196900</v>
      </c>
      <c r="E210" s="16">
        <v>199110</v>
      </c>
      <c r="F210" s="9">
        <f t="shared" si="12"/>
        <v>1.0112239715591671</v>
      </c>
      <c r="G210" t="s">
        <v>20</v>
      </c>
      <c r="H210">
        <v>2053</v>
      </c>
      <c r="I210" s="10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>(L210/60/60/24)+DATE(1970,1,1)</f>
        <v>43048.25</v>
      </c>
      <c r="O210" s="8">
        <f>(M210/60/60/24)+DATE(1970,1,1)</f>
        <v>43072.25</v>
      </c>
      <c r="P210" t="b">
        <v>0</v>
      </c>
      <c r="Q210" t="b">
        <v>0</v>
      </c>
      <c r="R210" t="s">
        <v>42</v>
      </c>
      <c r="S210" t="str">
        <f t="shared" si="14"/>
        <v>film &amp; video</v>
      </c>
      <c r="T210" t="str">
        <f t="shared" si="15"/>
        <v>documentary</v>
      </c>
    </row>
    <row r="211" spans="1:20" ht="17" x14ac:dyDescent="0.2">
      <c r="A211">
        <v>209</v>
      </c>
      <c r="B211" t="s">
        <v>470</v>
      </c>
      <c r="C211" s="3" t="s">
        <v>471</v>
      </c>
      <c r="D211" s="16">
        <v>194500</v>
      </c>
      <c r="E211" s="16">
        <v>41212</v>
      </c>
      <c r="F211" s="9">
        <f t="shared" si="12"/>
        <v>0.21188688946015424</v>
      </c>
      <c r="G211" t="s">
        <v>47</v>
      </c>
      <c r="H211">
        <v>808</v>
      </c>
      <c r="I211" s="10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>(L211/60/60/24)+DATE(1970,1,1)</f>
        <v>42496.208333333328</v>
      </c>
      <c r="O211" s="8">
        <f>(M211/60/60/24)+DATE(1970,1,1)</f>
        <v>42503.208333333328</v>
      </c>
      <c r="P211" t="b">
        <v>0</v>
      </c>
      <c r="Q211" t="b">
        <v>0</v>
      </c>
      <c r="R211" t="s">
        <v>42</v>
      </c>
      <c r="S211" t="str">
        <f t="shared" si="14"/>
        <v>film &amp; video</v>
      </c>
      <c r="T211" t="str">
        <f t="shared" si="15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 s="16">
        <v>9400</v>
      </c>
      <c r="E212" s="16">
        <v>6338</v>
      </c>
      <c r="F212" s="9">
        <f t="shared" si="12"/>
        <v>0.67425531914893622</v>
      </c>
      <c r="G212" t="s">
        <v>14</v>
      </c>
      <c r="H212">
        <v>226</v>
      </c>
      <c r="I212" s="10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>(L212/60/60/24)+DATE(1970,1,1)</f>
        <v>42797.25</v>
      </c>
      <c r="O212" s="8">
        <f>(M212/60/60/24)+DATE(1970,1,1)</f>
        <v>42824.208333333328</v>
      </c>
      <c r="P212" t="b">
        <v>0</v>
      </c>
      <c r="Q212" t="b">
        <v>0</v>
      </c>
      <c r="R212" t="s">
        <v>474</v>
      </c>
      <c r="S212" t="str">
        <f t="shared" si="14"/>
        <v>film &amp; video</v>
      </c>
      <c r="T212" t="str">
        <f t="shared" si="15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 s="16">
        <v>104400</v>
      </c>
      <c r="E213" s="16">
        <v>99100</v>
      </c>
      <c r="F213" s="9">
        <f t="shared" si="12"/>
        <v>0.9492337164750958</v>
      </c>
      <c r="G213" t="s">
        <v>14</v>
      </c>
      <c r="H213">
        <v>1625</v>
      </c>
      <c r="I213" s="10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>(L213/60/60/24)+DATE(1970,1,1)</f>
        <v>41513.208333333336</v>
      </c>
      <c r="O213" s="8">
        <f>(M213/60/60/24)+DATE(1970,1,1)</f>
        <v>41537.208333333336</v>
      </c>
      <c r="P213" t="b">
        <v>0</v>
      </c>
      <c r="Q213" t="b">
        <v>0</v>
      </c>
      <c r="R213" t="s">
        <v>33</v>
      </c>
      <c r="S213" t="str">
        <f t="shared" si="14"/>
        <v>theater</v>
      </c>
      <c r="T213" t="str">
        <f t="shared" si="15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 s="16">
        <v>8100</v>
      </c>
      <c r="E214" s="16">
        <v>12300</v>
      </c>
      <c r="F214" s="9">
        <f t="shared" si="12"/>
        <v>1.5185185185185186</v>
      </c>
      <c r="G214" t="s">
        <v>20</v>
      </c>
      <c r="H214">
        <v>168</v>
      </c>
      <c r="I214" s="10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>(L214/60/60/24)+DATE(1970,1,1)</f>
        <v>43814.25</v>
      </c>
      <c r="O214" s="8">
        <f>(M214/60/60/24)+DATE(1970,1,1)</f>
        <v>43860.25</v>
      </c>
      <c r="P214" t="b">
        <v>0</v>
      </c>
      <c r="Q214" t="b">
        <v>0</v>
      </c>
      <c r="R214" t="s">
        <v>33</v>
      </c>
      <c r="S214" t="str">
        <f t="shared" si="14"/>
        <v>theater</v>
      </c>
      <c r="T214" t="str">
        <f t="shared" si="15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 s="16">
        <v>87900</v>
      </c>
      <c r="E215" s="16">
        <v>171549</v>
      </c>
      <c r="F215" s="9">
        <f t="shared" si="12"/>
        <v>1.9516382252559727</v>
      </c>
      <c r="G215" t="s">
        <v>20</v>
      </c>
      <c r="H215">
        <v>4289</v>
      </c>
      <c r="I215" s="10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>(L215/60/60/24)+DATE(1970,1,1)</f>
        <v>40488.208333333336</v>
      </c>
      <c r="O215" s="8">
        <f>(M215/60/60/24)+DATE(1970,1,1)</f>
        <v>40496.25</v>
      </c>
      <c r="P215" t="b">
        <v>0</v>
      </c>
      <c r="Q215" t="b">
        <v>1</v>
      </c>
      <c r="R215" t="s">
        <v>60</v>
      </c>
      <c r="S215" t="str">
        <f t="shared" si="14"/>
        <v>music</v>
      </c>
      <c r="T215" t="str">
        <f t="shared" si="15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 s="16">
        <v>1400</v>
      </c>
      <c r="E216" s="16">
        <v>14324</v>
      </c>
      <c r="F216" s="9">
        <f t="shared" si="12"/>
        <v>10.231428571428571</v>
      </c>
      <c r="G216" t="s">
        <v>20</v>
      </c>
      <c r="H216">
        <v>165</v>
      </c>
      <c r="I216" s="10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>(L216/60/60/24)+DATE(1970,1,1)</f>
        <v>40409.208333333336</v>
      </c>
      <c r="O216" s="8">
        <f>(M216/60/60/24)+DATE(1970,1,1)</f>
        <v>40415.208333333336</v>
      </c>
      <c r="P216" t="b">
        <v>0</v>
      </c>
      <c r="Q216" t="b">
        <v>0</v>
      </c>
      <c r="R216" t="s">
        <v>23</v>
      </c>
      <c r="S216" t="str">
        <f t="shared" si="14"/>
        <v>music</v>
      </c>
      <c r="T216" t="str">
        <f t="shared" si="15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 s="16">
        <v>156800</v>
      </c>
      <c r="E217" s="16">
        <v>6024</v>
      </c>
      <c r="F217" s="9">
        <f t="shared" si="12"/>
        <v>3.8418367346938778E-2</v>
      </c>
      <c r="G217" t="s">
        <v>14</v>
      </c>
      <c r="H217">
        <v>143</v>
      </c>
      <c r="I217" s="10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>(L217/60/60/24)+DATE(1970,1,1)</f>
        <v>43509.25</v>
      </c>
      <c r="O217" s="8">
        <f>(M217/60/60/24)+DATE(1970,1,1)</f>
        <v>43511.25</v>
      </c>
      <c r="P217" t="b">
        <v>0</v>
      </c>
      <c r="Q217" t="b">
        <v>0</v>
      </c>
      <c r="R217" t="s">
        <v>33</v>
      </c>
      <c r="S217" t="str">
        <f t="shared" si="14"/>
        <v>theater</v>
      </c>
      <c r="T217" t="str">
        <f t="shared" si="15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 s="16">
        <v>121700</v>
      </c>
      <c r="E218" s="16">
        <v>188721</v>
      </c>
      <c r="F218" s="9">
        <f t="shared" si="12"/>
        <v>1.5507066557107643</v>
      </c>
      <c r="G218" t="s">
        <v>20</v>
      </c>
      <c r="H218">
        <v>1815</v>
      </c>
      <c r="I218" s="10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>(L218/60/60/24)+DATE(1970,1,1)</f>
        <v>40869.25</v>
      </c>
      <c r="O218" s="8">
        <f>(M218/60/60/24)+DATE(1970,1,1)</f>
        <v>40871.25</v>
      </c>
      <c r="P218" t="b">
        <v>0</v>
      </c>
      <c r="Q218" t="b">
        <v>0</v>
      </c>
      <c r="R218" t="s">
        <v>33</v>
      </c>
      <c r="S218" t="str">
        <f t="shared" si="14"/>
        <v>theater</v>
      </c>
      <c r="T218" t="str">
        <f t="shared" si="15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 s="16">
        <v>129400</v>
      </c>
      <c r="E219" s="16">
        <v>57911</v>
      </c>
      <c r="F219" s="9">
        <f t="shared" si="12"/>
        <v>0.44753477588871715</v>
      </c>
      <c r="G219" t="s">
        <v>14</v>
      </c>
      <c r="H219">
        <v>934</v>
      </c>
      <c r="I219" s="10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>(L219/60/60/24)+DATE(1970,1,1)</f>
        <v>43583.208333333328</v>
      </c>
      <c r="O219" s="8">
        <f>(M219/60/60/24)+DATE(1970,1,1)</f>
        <v>43592.208333333328</v>
      </c>
      <c r="P219" t="b">
        <v>0</v>
      </c>
      <c r="Q219" t="b">
        <v>0</v>
      </c>
      <c r="R219" t="s">
        <v>474</v>
      </c>
      <c r="S219" t="str">
        <f t="shared" si="14"/>
        <v>film &amp; video</v>
      </c>
      <c r="T219" t="str">
        <f t="shared" si="15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 s="16">
        <v>5700</v>
      </c>
      <c r="E220" s="16">
        <v>12309</v>
      </c>
      <c r="F220" s="9">
        <f t="shared" si="12"/>
        <v>2.1594736842105262</v>
      </c>
      <c r="G220" t="s">
        <v>20</v>
      </c>
      <c r="H220">
        <v>397</v>
      </c>
      <c r="I220" s="10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>(L220/60/60/24)+DATE(1970,1,1)</f>
        <v>40858.25</v>
      </c>
      <c r="O220" s="8">
        <f>(M220/60/60/24)+DATE(1970,1,1)</f>
        <v>40892.25</v>
      </c>
      <c r="P220" t="b">
        <v>0</v>
      </c>
      <c r="Q220" t="b">
        <v>1</v>
      </c>
      <c r="R220" t="s">
        <v>100</v>
      </c>
      <c r="S220" t="str">
        <f t="shared" si="14"/>
        <v>film &amp; video</v>
      </c>
      <c r="T220" t="str">
        <f t="shared" si="15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 s="16">
        <v>41700</v>
      </c>
      <c r="E221" s="16">
        <v>138497</v>
      </c>
      <c r="F221" s="9">
        <f t="shared" si="12"/>
        <v>3.3212709832134291</v>
      </c>
      <c r="G221" t="s">
        <v>20</v>
      </c>
      <c r="H221">
        <v>1539</v>
      </c>
      <c r="I221" s="10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>(L221/60/60/24)+DATE(1970,1,1)</f>
        <v>41137.208333333336</v>
      </c>
      <c r="O221" s="8">
        <f>(M221/60/60/24)+DATE(1970,1,1)</f>
        <v>41149.208333333336</v>
      </c>
      <c r="P221" t="b">
        <v>0</v>
      </c>
      <c r="Q221" t="b">
        <v>0</v>
      </c>
      <c r="R221" t="s">
        <v>71</v>
      </c>
      <c r="S221" t="str">
        <f t="shared" si="14"/>
        <v>film &amp; video</v>
      </c>
      <c r="T221" t="str">
        <f t="shared" si="15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 s="16">
        <v>7900</v>
      </c>
      <c r="E222" s="16">
        <v>667</v>
      </c>
      <c r="F222" s="9">
        <f t="shared" si="12"/>
        <v>8.4430379746835441E-2</v>
      </c>
      <c r="G222" t="s">
        <v>14</v>
      </c>
      <c r="H222">
        <v>17</v>
      </c>
      <c r="I222" s="10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>(L222/60/60/24)+DATE(1970,1,1)</f>
        <v>40725.208333333336</v>
      </c>
      <c r="O222" s="8">
        <f>(M222/60/60/24)+DATE(1970,1,1)</f>
        <v>40743.208333333336</v>
      </c>
      <c r="P222" t="b">
        <v>1</v>
      </c>
      <c r="Q222" t="b">
        <v>0</v>
      </c>
      <c r="R222" t="s">
        <v>33</v>
      </c>
      <c r="S222" t="str">
        <f t="shared" si="14"/>
        <v>theater</v>
      </c>
      <c r="T222" t="str">
        <f t="shared" si="15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 s="16">
        <v>121500</v>
      </c>
      <c r="E223" s="16">
        <v>119830</v>
      </c>
      <c r="F223" s="9">
        <f t="shared" si="12"/>
        <v>0.9862551440329218</v>
      </c>
      <c r="G223" t="s">
        <v>14</v>
      </c>
      <c r="H223">
        <v>2179</v>
      </c>
      <c r="I223" s="10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>(L223/60/60/24)+DATE(1970,1,1)</f>
        <v>41081.208333333336</v>
      </c>
      <c r="O223" s="8">
        <f>(M223/60/60/24)+DATE(1970,1,1)</f>
        <v>41083.208333333336</v>
      </c>
      <c r="P223" t="b">
        <v>1</v>
      </c>
      <c r="Q223" t="b">
        <v>0</v>
      </c>
      <c r="R223" t="s">
        <v>17</v>
      </c>
      <c r="S223" t="str">
        <f t="shared" si="14"/>
        <v>food</v>
      </c>
      <c r="T223" t="str">
        <f t="shared" si="15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 s="16">
        <v>4800</v>
      </c>
      <c r="E224" s="16">
        <v>6623</v>
      </c>
      <c r="F224" s="9">
        <f t="shared" si="12"/>
        <v>1.3797916666666667</v>
      </c>
      <c r="G224" t="s">
        <v>20</v>
      </c>
      <c r="H224">
        <v>138</v>
      </c>
      <c r="I224" s="10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>(L224/60/60/24)+DATE(1970,1,1)</f>
        <v>41914.208333333336</v>
      </c>
      <c r="O224" s="8">
        <f>(M224/60/60/24)+DATE(1970,1,1)</f>
        <v>41915.208333333336</v>
      </c>
      <c r="P224" t="b">
        <v>0</v>
      </c>
      <c r="Q224" t="b">
        <v>0</v>
      </c>
      <c r="R224" t="s">
        <v>122</v>
      </c>
      <c r="S224" t="str">
        <f t="shared" si="14"/>
        <v>photography</v>
      </c>
      <c r="T224" t="str">
        <f t="shared" si="15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 s="16">
        <v>87300</v>
      </c>
      <c r="E225" s="16">
        <v>81897</v>
      </c>
      <c r="F225" s="9">
        <f t="shared" si="12"/>
        <v>0.93810996563573879</v>
      </c>
      <c r="G225" t="s">
        <v>14</v>
      </c>
      <c r="H225">
        <v>931</v>
      </c>
      <c r="I225" s="10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>(L225/60/60/24)+DATE(1970,1,1)</f>
        <v>42445.208333333328</v>
      </c>
      <c r="O225" s="8">
        <f>(M225/60/60/24)+DATE(1970,1,1)</f>
        <v>42459.208333333328</v>
      </c>
      <c r="P225" t="b">
        <v>0</v>
      </c>
      <c r="Q225" t="b">
        <v>0</v>
      </c>
      <c r="R225" t="s">
        <v>33</v>
      </c>
      <c r="S225" t="str">
        <f t="shared" si="14"/>
        <v>theater</v>
      </c>
      <c r="T225" t="str">
        <f t="shared" si="15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 s="16">
        <v>46300</v>
      </c>
      <c r="E226" s="16">
        <v>186885</v>
      </c>
      <c r="F226" s="9">
        <f t="shared" si="12"/>
        <v>4.0363930885529156</v>
      </c>
      <c r="G226" t="s">
        <v>20</v>
      </c>
      <c r="H226">
        <v>3594</v>
      </c>
      <c r="I226" s="10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>(L226/60/60/24)+DATE(1970,1,1)</f>
        <v>41906.208333333336</v>
      </c>
      <c r="O226" s="8">
        <f>(M226/60/60/24)+DATE(1970,1,1)</f>
        <v>41951.25</v>
      </c>
      <c r="P226" t="b">
        <v>0</v>
      </c>
      <c r="Q226" t="b">
        <v>0</v>
      </c>
      <c r="R226" t="s">
        <v>474</v>
      </c>
      <c r="S226" t="str">
        <f t="shared" si="14"/>
        <v>film &amp; video</v>
      </c>
      <c r="T226" t="str">
        <f t="shared" si="15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 s="16">
        <v>67800</v>
      </c>
      <c r="E227" s="16">
        <v>176398</v>
      </c>
      <c r="F227" s="9">
        <f t="shared" si="12"/>
        <v>2.6017404129793511</v>
      </c>
      <c r="G227" t="s">
        <v>20</v>
      </c>
      <c r="H227">
        <v>5880</v>
      </c>
      <c r="I227" s="10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>(L227/60/60/24)+DATE(1970,1,1)</f>
        <v>41762.208333333336</v>
      </c>
      <c r="O227" s="8">
        <f>(M227/60/60/24)+DATE(1970,1,1)</f>
        <v>41762.208333333336</v>
      </c>
      <c r="P227" t="b">
        <v>1</v>
      </c>
      <c r="Q227" t="b">
        <v>0</v>
      </c>
      <c r="R227" t="s">
        <v>23</v>
      </c>
      <c r="S227" t="str">
        <f t="shared" si="14"/>
        <v>music</v>
      </c>
      <c r="T227" t="str">
        <f t="shared" si="15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 s="16">
        <v>3000</v>
      </c>
      <c r="E228" s="16">
        <v>10999</v>
      </c>
      <c r="F228" s="9">
        <f t="shared" si="12"/>
        <v>3.6663333333333332</v>
      </c>
      <c r="G228" t="s">
        <v>20</v>
      </c>
      <c r="H228">
        <v>112</v>
      </c>
      <c r="I228" s="10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>(L228/60/60/24)+DATE(1970,1,1)</f>
        <v>40276.208333333336</v>
      </c>
      <c r="O228" s="8">
        <f>(M228/60/60/24)+DATE(1970,1,1)</f>
        <v>40313.208333333336</v>
      </c>
      <c r="P228" t="b">
        <v>0</v>
      </c>
      <c r="Q228" t="b">
        <v>0</v>
      </c>
      <c r="R228" t="s">
        <v>122</v>
      </c>
      <c r="S228" t="str">
        <f t="shared" si="14"/>
        <v>photography</v>
      </c>
      <c r="T228" t="str">
        <f t="shared" si="15"/>
        <v>photography books</v>
      </c>
    </row>
    <row r="229" spans="1:20" ht="17" x14ac:dyDescent="0.2">
      <c r="A229">
        <v>227</v>
      </c>
      <c r="B229" t="s">
        <v>506</v>
      </c>
      <c r="C229" s="3" t="s">
        <v>507</v>
      </c>
      <c r="D229" s="16">
        <v>60900</v>
      </c>
      <c r="E229" s="16">
        <v>102751</v>
      </c>
      <c r="F229" s="9">
        <f t="shared" si="12"/>
        <v>1.687208538587849</v>
      </c>
      <c r="G229" t="s">
        <v>20</v>
      </c>
      <c r="H229">
        <v>943</v>
      </c>
      <c r="I229" s="10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>(L229/60/60/24)+DATE(1970,1,1)</f>
        <v>42139.208333333328</v>
      </c>
      <c r="O229" s="8">
        <f>(M229/60/60/24)+DATE(1970,1,1)</f>
        <v>42145.208333333328</v>
      </c>
      <c r="P229" t="b">
        <v>0</v>
      </c>
      <c r="Q229" t="b">
        <v>0</v>
      </c>
      <c r="R229" t="s">
        <v>292</v>
      </c>
      <c r="S229" t="str">
        <f t="shared" si="14"/>
        <v>games</v>
      </c>
      <c r="T229" t="str">
        <f t="shared" si="15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 s="16">
        <v>137900</v>
      </c>
      <c r="E230" s="16">
        <v>165352</v>
      </c>
      <c r="F230" s="9">
        <f t="shared" si="12"/>
        <v>1.1990717911530093</v>
      </c>
      <c r="G230" t="s">
        <v>20</v>
      </c>
      <c r="H230">
        <v>2468</v>
      </c>
      <c r="I230" s="10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>(L230/60/60/24)+DATE(1970,1,1)</f>
        <v>42613.208333333328</v>
      </c>
      <c r="O230" s="8">
        <f>(M230/60/60/24)+DATE(1970,1,1)</f>
        <v>42638.208333333328</v>
      </c>
      <c r="P230" t="b">
        <v>0</v>
      </c>
      <c r="Q230" t="b">
        <v>0</v>
      </c>
      <c r="R230" t="s">
        <v>71</v>
      </c>
      <c r="S230" t="str">
        <f t="shared" si="14"/>
        <v>film &amp; video</v>
      </c>
      <c r="T230" t="str">
        <f t="shared" si="15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 s="16">
        <v>85600</v>
      </c>
      <c r="E231" s="16">
        <v>165798</v>
      </c>
      <c r="F231" s="9">
        <f t="shared" si="12"/>
        <v>1.936892523364486</v>
      </c>
      <c r="G231" t="s">
        <v>20</v>
      </c>
      <c r="H231">
        <v>2551</v>
      </c>
      <c r="I231" s="10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>(L231/60/60/24)+DATE(1970,1,1)</f>
        <v>42887.208333333328</v>
      </c>
      <c r="O231" s="8">
        <f>(M231/60/60/24)+DATE(1970,1,1)</f>
        <v>42935.208333333328</v>
      </c>
      <c r="P231" t="b">
        <v>0</v>
      </c>
      <c r="Q231" t="b">
        <v>1</v>
      </c>
      <c r="R231" t="s">
        <v>292</v>
      </c>
      <c r="S231" t="str">
        <f t="shared" si="14"/>
        <v>games</v>
      </c>
      <c r="T231" t="str">
        <f t="shared" si="15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 s="16">
        <v>2400</v>
      </c>
      <c r="E232" s="16">
        <v>10084</v>
      </c>
      <c r="F232" s="9">
        <f t="shared" si="12"/>
        <v>4.2016666666666671</v>
      </c>
      <c r="G232" t="s">
        <v>20</v>
      </c>
      <c r="H232">
        <v>101</v>
      </c>
      <c r="I232" s="10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>(L232/60/60/24)+DATE(1970,1,1)</f>
        <v>43805.25</v>
      </c>
      <c r="O232" s="8">
        <f>(M232/60/60/24)+DATE(1970,1,1)</f>
        <v>43805.25</v>
      </c>
      <c r="P232" t="b">
        <v>0</v>
      </c>
      <c r="Q232" t="b">
        <v>0</v>
      </c>
      <c r="R232" t="s">
        <v>89</v>
      </c>
      <c r="S232" t="str">
        <f t="shared" si="14"/>
        <v>games</v>
      </c>
      <c r="T232" t="str">
        <f t="shared" si="15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 s="16">
        <v>7200</v>
      </c>
      <c r="E233" s="16">
        <v>5523</v>
      </c>
      <c r="F233" s="9">
        <f t="shared" si="12"/>
        <v>0.76708333333333334</v>
      </c>
      <c r="G233" t="s">
        <v>74</v>
      </c>
      <c r="H233">
        <v>67</v>
      </c>
      <c r="I233" s="10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>(L233/60/60/24)+DATE(1970,1,1)</f>
        <v>41415.208333333336</v>
      </c>
      <c r="O233" s="8">
        <f>(M233/60/60/24)+DATE(1970,1,1)</f>
        <v>41473.208333333336</v>
      </c>
      <c r="P233" t="b">
        <v>0</v>
      </c>
      <c r="Q233" t="b">
        <v>0</v>
      </c>
      <c r="R233" t="s">
        <v>33</v>
      </c>
      <c r="S233" t="str">
        <f t="shared" si="14"/>
        <v>theater</v>
      </c>
      <c r="T233" t="str">
        <f t="shared" si="15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 s="16">
        <v>3400</v>
      </c>
      <c r="E234" s="16">
        <v>5823</v>
      </c>
      <c r="F234" s="9">
        <f t="shared" si="12"/>
        <v>1.7126470588235294</v>
      </c>
      <c r="G234" t="s">
        <v>20</v>
      </c>
      <c r="H234">
        <v>92</v>
      </c>
      <c r="I234" s="10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>(L234/60/60/24)+DATE(1970,1,1)</f>
        <v>42576.208333333328</v>
      </c>
      <c r="O234" s="8">
        <f>(M234/60/60/24)+DATE(1970,1,1)</f>
        <v>42577.208333333328</v>
      </c>
      <c r="P234" t="b">
        <v>0</v>
      </c>
      <c r="Q234" t="b">
        <v>0</v>
      </c>
      <c r="R234" t="s">
        <v>33</v>
      </c>
      <c r="S234" t="str">
        <f t="shared" si="14"/>
        <v>theater</v>
      </c>
      <c r="T234" t="str">
        <f t="shared" si="15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 s="16">
        <v>3800</v>
      </c>
      <c r="E235" s="16">
        <v>6000</v>
      </c>
      <c r="F235" s="9">
        <f t="shared" si="12"/>
        <v>1.5789473684210527</v>
      </c>
      <c r="G235" t="s">
        <v>20</v>
      </c>
      <c r="H235">
        <v>62</v>
      </c>
      <c r="I235" s="10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>(L235/60/60/24)+DATE(1970,1,1)</f>
        <v>40706.208333333336</v>
      </c>
      <c r="O235" s="8">
        <f>(M235/60/60/24)+DATE(1970,1,1)</f>
        <v>40722.208333333336</v>
      </c>
      <c r="P235" t="b">
        <v>0</v>
      </c>
      <c r="Q235" t="b">
        <v>0</v>
      </c>
      <c r="R235" t="s">
        <v>71</v>
      </c>
      <c r="S235" t="str">
        <f t="shared" si="14"/>
        <v>film &amp; video</v>
      </c>
      <c r="T235" t="str">
        <f t="shared" si="15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 s="16">
        <v>7500</v>
      </c>
      <c r="E236" s="16">
        <v>8181</v>
      </c>
      <c r="F236" s="9">
        <f t="shared" si="12"/>
        <v>1.0908</v>
      </c>
      <c r="G236" t="s">
        <v>20</v>
      </c>
      <c r="H236">
        <v>149</v>
      </c>
      <c r="I236" s="10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>(L236/60/60/24)+DATE(1970,1,1)</f>
        <v>42969.208333333328</v>
      </c>
      <c r="O236" s="8">
        <f>(M236/60/60/24)+DATE(1970,1,1)</f>
        <v>42976.208333333328</v>
      </c>
      <c r="P236" t="b">
        <v>0</v>
      </c>
      <c r="Q236" t="b">
        <v>1</v>
      </c>
      <c r="R236" t="s">
        <v>89</v>
      </c>
      <c r="S236" t="str">
        <f t="shared" si="14"/>
        <v>games</v>
      </c>
      <c r="T236" t="str">
        <f t="shared" si="15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 s="16">
        <v>8600</v>
      </c>
      <c r="E237" s="16">
        <v>3589</v>
      </c>
      <c r="F237" s="9">
        <f t="shared" si="12"/>
        <v>0.41732558139534881</v>
      </c>
      <c r="G237" t="s">
        <v>14</v>
      </c>
      <c r="H237">
        <v>92</v>
      </c>
      <c r="I237" s="10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>(L237/60/60/24)+DATE(1970,1,1)</f>
        <v>42779.25</v>
      </c>
      <c r="O237" s="8">
        <f>(M237/60/60/24)+DATE(1970,1,1)</f>
        <v>42784.25</v>
      </c>
      <c r="P237" t="b">
        <v>0</v>
      </c>
      <c r="Q237" t="b">
        <v>0</v>
      </c>
      <c r="R237" t="s">
        <v>71</v>
      </c>
      <c r="S237" t="str">
        <f t="shared" si="14"/>
        <v>film &amp; video</v>
      </c>
      <c r="T237" t="str">
        <f t="shared" si="15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 s="16">
        <v>39500</v>
      </c>
      <c r="E238" s="16">
        <v>4323</v>
      </c>
      <c r="F238" s="9">
        <f t="shared" si="12"/>
        <v>0.10944303797468355</v>
      </c>
      <c r="G238" t="s">
        <v>14</v>
      </c>
      <c r="H238">
        <v>57</v>
      </c>
      <c r="I238" s="10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>(L238/60/60/24)+DATE(1970,1,1)</f>
        <v>43641.208333333328</v>
      </c>
      <c r="O238" s="8">
        <f>(M238/60/60/24)+DATE(1970,1,1)</f>
        <v>43648.208333333328</v>
      </c>
      <c r="P238" t="b">
        <v>0</v>
      </c>
      <c r="Q238" t="b">
        <v>1</v>
      </c>
      <c r="R238" t="s">
        <v>23</v>
      </c>
      <c r="S238" t="str">
        <f t="shared" si="14"/>
        <v>music</v>
      </c>
      <c r="T238" t="str">
        <f t="shared" si="15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 s="16">
        <v>9300</v>
      </c>
      <c r="E239" s="16">
        <v>14822</v>
      </c>
      <c r="F239" s="9">
        <f t="shared" si="12"/>
        <v>1.593763440860215</v>
      </c>
      <c r="G239" t="s">
        <v>20</v>
      </c>
      <c r="H239">
        <v>329</v>
      </c>
      <c r="I239" s="10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>(L239/60/60/24)+DATE(1970,1,1)</f>
        <v>41754.208333333336</v>
      </c>
      <c r="O239" s="8">
        <f>(M239/60/60/24)+DATE(1970,1,1)</f>
        <v>41756.208333333336</v>
      </c>
      <c r="P239" t="b">
        <v>0</v>
      </c>
      <c r="Q239" t="b">
        <v>0</v>
      </c>
      <c r="R239" t="s">
        <v>71</v>
      </c>
      <c r="S239" t="str">
        <f t="shared" si="14"/>
        <v>film &amp; video</v>
      </c>
      <c r="T239" t="str">
        <f t="shared" si="15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 s="16">
        <v>2400</v>
      </c>
      <c r="E240" s="16">
        <v>10138</v>
      </c>
      <c r="F240" s="9">
        <f t="shared" si="12"/>
        <v>4.2241666666666671</v>
      </c>
      <c r="G240" t="s">
        <v>20</v>
      </c>
      <c r="H240">
        <v>97</v>
      </c>
      <c r="I240" s="10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>(L240/60/60/24)+DATE(1970,1,1)</f>
        <v>43083.25</v>
      </c>
      <c r="O240" s="8">
        <f>(M240/60/60/24)+DATE(1970,1,1)</f>
        <v>43108.25</v>
      </c>
      <c r="P240" t="b">
        <v>0</v>
      </c>
      <c r="Q240" t="b">
        <v>1</v>
      </c>
      <c r="R240" t="s">
        <v>33</v>
      </c>
      <c r="S240" t="str">
        <f t="shared" si="14"/>
        <v>theater</v>
      </c>
      <c r="T240" t="str">
        <f t="shared" si="15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 s="16">
        <v>3200</v>
      </c>
      <c r="E241" s="16">
        <v>3127</v>
      </c>
      <c r="F241" s="9">
        <f t="shared" si="12"/>
        <v>0.97718749999999999</v>
      </c>
      <c r="G241" t="s">
        <v>14</v>
      </c>
      <c r="H241">
        <v>41</v>
      </c>
      <c r="I241" s="10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>(L241/60/60/24)+DATE(1970,1,1)</f>
        <v>42245.208333333328</v>
      </c>
      <c r="O241" s="8">
        <f>(M241/60/60/24)+DATE(1970,1,1)</f>
        <v>42249.208333333328</v>
      </c>
      <c r="P241" t="b">
        <v>0</v>
      </c>
      <c r="Q241" t="b">
        <v>0</v>
      </c>
      <c r="R241" t="s">
        <v>65</v>
      </c>
      <c r="S241" t="str">
        <f t="shared" si="14"/>
        <v>technology</v>
      </c>
      <c r="T241" t="str">
        <f t="shared" si="15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 s="16">
        <v>29400</v>
      </c>
      <c r="E242" s="16">
        <v>123124</v>
      </c>
      <c r="F242" s="9">
        <f t="shared" si="12"/>
        <v>4.1878911564625847</v>
      </c>
      <c r="G242" t="s">
        <v>20</v>
      </c>
      <c r="H242">
        <v>1784</v>
      </c>
      <c r="I242" s="10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>(L242/60/60/24)+DATE(1970,1,1)</f>
        <v>40396.208333333336</v>
      </c>
      <c r="O242" s="8">
        <f>(M242/60/60/24)+DATE(1970,1,1)</f>
        <v>40397.208333333336</v>
      </c>
      <c r="P242" t="b">
        <v>0</v>
      </c>
      <c r="Q242" t="b">
        <v>0</v>
      </c>
      <c r="R242" t="s">
        <v>33</v>
      </c>
      <c r="S242" t="str">
        <f t="shared" si="14"/>
        <v>theater</v>
      </c>
      <c r="T242" t="str">
        <f t="shared" si="15"/>
        <v>plays</v>
      </c>
    </row>
    <row r="243" spans="1:20" ht="17" x14ac:dyDescent="0.2">
      <c r="A243">
        <v>241</v>
      </c>
      <c r="B243" t="s">
        <v>534</v>
      </c>
      <c r="C243" s="3" t="s">
        <v>535</v>
      </c>
      <c r="D243" s="16">
        <v>168500</v>
      </c>
      <c r="E243" s="16">
        <v>171729</v>
      </c>
      <c r="F243" s="9">
        <f t="shared" si="12"/>
        <v>1.0191632047477746</v>
      </c>
      <c r="G243" t="s">
        <v>20</v>
      </c>
      <c r="H243">
        <v>1684</v>
      </c>
      <c r="I243" s="10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>(L243/60/60/24)+DATE(1970,1,1)</f>
        <v>41742.208333333336</v>
      </c>
      <c r="O243" s="8">
        <f>(M243/60/60/24)+DATE(1970,1,1)</f>
        <v>41752.208333333336</v>
      </c>
      <c r="P243" t="b">
        <v>0</v>
      </c>
      <c r="Q243" t="b">
        <v>1</v>
      </c>
      <c r="R243" t="s">
        <v>68</v>
      </c>
      <c r="S243" t="str">
        <f t="shared" si="14"/>
        <v>publishing</v>
      </c>
      <c r="T243" t="str">
        <f t="shared" si="15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 s="16">
        <v>8400</v>
      </c>
      <c r="E244" s="16">
        <v>10729</v>
      </c>
      <c r="F244" s="9">
        <f t="shared" si="12"/>
        <v>1.2772619047619047</v>
      </c>
      <c r="G244" t="s">
        <v>20</v>
      </c>
      <c r="H244">
        <v>250</v>
      </c>
      <c r="I244" s="10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>(L244/60/60/24)+DATE(1970,1,1)</f>
        <v>42865.208333333328</v>
      </c>
      <c r="O244" s="8">
        <f>(M244/60/60/24)+DATE(1970,1,1)</f>
        <v>42875.208333333328</v>
      </c>
      <c r="P244" t="b">
        <v>0</v>
      </c>
      <c r="Q244" t="b">
        <v>1</v>
      </c>
      <c r="R244" t="s">
        <v>23</v>
      </c>
      <c r="S244" t="str">
        <f t="shared" si="14"/>
        <v>music</v>
      </c>
      <c r="T244" t="str">
        <f t="shared" si="15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 s="16">
        <v>2300</v>
      </c>
      <c r="E245" s="16">
        <v>10240</v>
      </c>
      <c r="F245" s="9">
        <f t="shared" si="12"/>
        <v>4.4521739130434783</v>
      </c>
      <c r="G245" t="s">
        <v>20</v>
      </c>
      <c r="H245">
        <v>238</v>
      </c>
      <c r="I245" s="10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>(L245/60/60/24)+DATE(1970,1,1)</f>
        <v>43163.25</v>
      </c>
      <c r="O245" s="8">
        <f>(M245/60/60/24)+DATE(1970,1,1)</f>
        <v>43166.25</v>
      </c>
      <c r="P245" t="b">
        <v>0</v>
      </c>
      <c r="Q245" t="b">
        <v>0</v>
      </c>
      <c r="R245" t="s">
        <v>33</v>
      </c>
      <c r="S245" t="str">
        <f t="shared" si="14"/>
        <v>theater</v>
      </c>
      <c r="T245" t="str">
        <f t="shared" si="15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 s="16">
        <v>700</v>
      </c>
      <c r="E246" s="16">
        <v>3988</v>
      </c>
      <c r="F246" s="9">
        <f t="shared" si="12"/>
        <v>5.6971428571428575</v>
      </c>
      <c r="G246" t="s">
        <v>20</v>
      </c>
      <c r="H246">
        <v>53</v>
      </c>
      <c r="I246" s="10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>(L246/60/60/24)+DATE(1970,1,1)</f>
        <v>41834.208333333336</v>
      </c>
      <c r="O246" s="8">
        <f>(M246/60/60/24)+DATE(1970,1,1)</f>
        <v>41886.208333333336</v>
      </c>
      <c r="P246" t="b">
        <v>0</v>
      </c>
      <c r="Q246" t="b">
        <v>0</v>
      </c>
      <c r="R246" t="s">
        <v>33</v>
      </c>
      <c r="S246" t="str">
        <f t="shared" si="14"/>
        <v>theater</v>
      </c>
      <c r="T246" t="str">
        <f t="shared" si="15"/>
        <v>plays</v>
      </c>
    </row>
    <row r="247" spans="1:20" ht="17" x14ac:dyDescent="0.2">
      <c r="A247">
        <v>245</v>
      </c>
      <c r="B247" t="s">
        <v>542</v>
      </c>
      <c r="C247" s="3" t="s">
        <v>543</v>
      </c>
      <c r="D247" s="16">
        <v>2900</v>
      </c>
      <c r="E247" s="16">
        <v>14771</v>
      </c>
      <c r="F247" s="9">
        <f t="shared" si="12"/>
        <v>5.0934482758620687</v>
      </c>
      <c r="G247" t="s">
        <v>20</v>
      </c>
      <c r="H247">
        <v>214</v>
      </c>
      <c r="I247" s="10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>(L247/60/60/24)+DATE(1970,1,1)</f>
        <v>41736.208333333336</v>
      </c>
      <c r="O247" s="8">
        <f>(M247/60/60/24)+DATE(1970,1,1)</f>
        <v>41737.208333333336</v>
      </c>
      <c r="P247" t="b">
        <v>0</v>
      </c>
      <c r="Q247" t="b">
        <v>0</v>
      </c>
      <c r="R247" t="s">
        <v>33</v>
      </c>
      <c r="S247" t="str">
        <f t="shared" si="14"/>
        <v>theater</v>
      </c>
      <c r="T247" t="str">
        <f t="shared" si="15"/>
        <v>plays</v>
      </c>
    </row>
    <row r="248" spans="1:20" ht="17" x14ac:dyDescent="0.2">
      <c r="A248">
        <v>246</v>
      </c>
      <c r="B248" t="s">
        <v>544</v>
      </c>
      <c r="C248" s="3" t="s">
        <v>545</v>
      </c>
      <c r="D248" s="16">
        <v>4500</v>
      </c>
      <c r="E248" s="16">
        <v>14649</v>
      </c>
      <c r="F248" s="9">
        <f t="shared" si="12"/>
        <v>3.2553333333333332</v>
      </c>
      <c r="G248" t="s">
        <v>20</v>
      </c>
      <c r="H248">
        <v>222</v>
      </c>
      <c r="I248" s="10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>(L248/60/60/24)+DATE(1970,1,1)</f>
        <v>41491.208333333336</v>
      </c>
      <c r="O248" s="8">
        <f>(M248/60/60/24)+DATE(1970,1,1)</f>
        <v>41495.208333333336</v>
      </c>
      <c r="P248" t="b">
        <v>0</v>
      </c>
      <c r="Q248" t="b">
        <v>0</v>
      </c>
      <c r="R248" t="s">
        <v>28</v>
      </c>
      <c r="S248" t="str">
        <f t="shared" si="14"/>
        <v>technology</v>
      </c>
      <c r="T248" t="str">
        <f t="shared" si="15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 s="16">
        <v>19800</v>
      </c>
      <c r="E249" s="16">
        <v>184658</v>
      </c>
      <c r="F249" s="9">
        <f t="shared" si="12"/>
        <v>9.3261616161616168</v>
      </c>
      <c r="G249" t="s">
        <v>20</v>
      </c>
      <c r="H249">
        <v>1884</v>
      </c>
      <c r="I249" s="10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>(L249/60/60/24)+DATE(1970,1,1)</f>
        <v>42726.25</v>
      </c>
      <c r="O249" s="8">
        <f>(M249/60/60/24)+DATE(1970,1,1)</f>
        <v>42741.25</v>
      </c>
      <c r="P249" t="b">
        <v>0</v>
      </c>
      <c r="Q249" t="b">
        <v>1</v>
      </c>
      <c r="R249" t="s">
        <v>119</v>
      </c>
      <c r="S249" t="str">
        <f t="shared" si="14"/>
        <v>publishing</v>
      </c>
      <c r="T249" t="str">
        <f t="shared" si="15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 s="16">
        <v>6200</v>
      </c>
      <c r="E250" s="16">
        <v>13103</v>
      </c>
      <c r="F250" s="9">
        <f t="shared" si="12"/>
        <v>2.1133870967741935</v>
      </c>
      <c r="G250" t="s">
        <v>20</v>
      </c>
      <c r="H250">
        <v>218</v>
      </c>
      <c r="I250" s="10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>(L250/60/60/24)+DATE(1970,1,1)</f>
        <v>42004.25</v>
      </c>
      <c r="O250" s="8">
        <f>(M250/60/60/24)+DATE(1970,1,1)</f>
        <v>42009.25</v>
      </c>
      <c r="P250" t="b">
        <v>0</v>
      </c>
      <c r="Q250" t="b">
        <v>0</v>
      </c>
      <c r="R250" t="s">
        <v>292</v>
      </c>
      <c r="S250" t="str">
        <f t="shared" si="14"/>
        <v>games</v>
      </c>
      <c r="T250" t="str">
        <f t="shared" si="15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 s="16">
        <v>61500</v>
      </c>
      <c r="E251" s="16">
        <v>168095</v>
      </c>
      <c r="F251" s="9">
        <f t="shared" si="12"/>
        <v>2.7332520325203253</v>
      </c>
      <c r="G251" t="s">
        <v>20</v>
      </c>
      <c r="H251">
        <v>6465</v>
      </c>
      <c r="I251" s="10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>(L251/60/60/24)+DATE(1970,1,1)</f>
        <v>42006.25</v>
      </c>
      <c r="O251" s="8">
        <f>(M251/60/60/24)+DATE(1970,1,1)</f>
        <v>42013.25</v>
      </c>
      <c r="P251" t="b">
        <v>0</v>
      </c>
      <c r="Q251" t="b">
        <v>0</v>
      </c>
      <c r="R251" t="s">
        <v>206</v>
      </c>
      <c r="S251" t="str">
        <f t="shared" si="14"/>
        <v>publishing</v>
      </c>
      <c r="T251" t="str">
        <f t="shared" si="15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 s="16">
        <v>100</v>
      </c>
      <c r="E252" s="16">
        <v>3</v>
      </c>
      <c r="F252" s="9">
        <f t="shared" si="12"/>
        <v>0.03</v>
      </c>
      <c r="G252" t="s">
        <v>14</v>
      </c>
      <c r="H252">
        <v>1</v>
      </c>
      <c r="I252" s="10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>(L252/60/60/24)+DATE(1970,1,1)</f>
        <v>40203.25</v>
      </c>
      <c r="O252" s="8">
        <f>(M252/60/60/24)+DATE(1970,1,1)</f>
        <v>40238.25</v>
      </c>
      <c r="P252" t="b">
        <v>0</v>
      </c>
      <c r="Q252" t="b">
        <v>0</v>
      </c>
      <c r="R252" t="s">
        <v>23</v>
      </c>
      <c r="S252" t="str">
        <f t="shared" si="14"/>
        <v>music</v>
      </c>
      <c r="T252" t="str">
        <f t="shared" si="15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 s="16">
        <v>7100</v>
      </c>
      <c r="E253" s="16">
        <v>3840</v>
      </c>
      <c r="F253" s="9">
        <f t="shared" si="12"/>
        <v>0.54084507042253516</v>
      </c>
      <c r="G253" t="s">
        <v>14</v>
      </c>
      <c r="H253">
        <v>101</v>
      </c>
      <c r="I253" s="10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>(L253/60/60/24)+DATE(1970,1,1)</f>
        <v>41252.25</v>
      </c>
      <c r="O253" s="8">
        <f>(M253/60/60/24)+DATE(1970,1,1)</f>
        <v>41254.25</v>
      </c>
      <c r="P253" t="b">
        <v>0</v>
      </c>
      <c r="Q253" t="b">
        <v>0</v>
      </c>
      <c r="R253" t="s">
        <v>33</v>
      </c>
      <c r="S253" t="str">
        <f t="shared" si="14"/>
        <v>theater</v>
      </c>
      <c r="T253" t="str">
        <f t="shared" si="15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 s="16">
        <v>1000</v>
      </c>
      <c r="E254" s="16">
        <v>6263</v>
      </c>
      <c r="F254" s="9">
        <f t="shared" si="12"/>
        <v>6.2629999999999999</v>
      </c>
      <c r="G254" t="s">
        <v>20</v>
      </c>
      <c r="H254">
        <v>59</v>
      </c>
      <c r="I254" s="10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>(L254/60/60/24)+DATE(1970,1,1)</f>
        <v>41572.208333333336</v>
      </c>
      <c r="O254" s="8">
        <f>(M254/60/60/24)+DATE(1970,1,1)</f>
        <v>41577.208333333336</v>
      </c>
      <c r="P254" t="b">
        <v>0</v>
      </c>
      <c r="Q254" t="b">
        <v>0</v>
      </c>
      <c r="R254" t="s">
        <v>33</v>
      </c>
      <c r="S254" t="str">
        <f t="shared" si="14"/>
        <v>theater</v>
      </c>
      <c r="T254" t="str">
        <f t="shared" si="15"/>
        <v>plays</v>
      </c>
    </row>
    <row r="255" spans="1:20" ht="17" x14ac:dyDescent="0.2">
      <c r="A255">
        <v>253</v>
      </c>
      <c r="B255" t="s">
        <v>558</v>
      </c>
      <c r="C255" s="3" t="s">
        <v>559</v>
      </c>
      <c r="D255" s="16">
        <v>121500</v>
      </c>
      <c r="E255" s="16">
        <v>108161</v>
      </c>
      <c r="F255" s="9">
        <f t="shared" si="12"/>
        <v>0.8902139917695473</v>
      </c>
      <c r="G255" t="s">
        <v>14</v>
      </c>
      <c r="H255">
        <v>1335</v>
      </c>
      <c r="I255" s="10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>(L255/60/60/24)+DATE(1970,1,1)</f>
        <v>40641.208333333336</v>
      </c>
      <c r="O255" s="8">
        <f>(M255/60/60/24)+DATE(1970,1,1)</f>
        <v>40653.208333333336</v>
      </c>
      <c r="P255" t="b">
        <v>0</v>
      </c>
      <c r="Q255" t="b">
        <v>0</v>
      </c>
      <c r="R255" t="s">
        <v>53</v>
      </c>
      <c r="S255" t="str">
        <f t="shared" si="14"/>
        <v>film &amp; video</v>
      </c>
      <c r="T255" t="str">
        <f t="shared" si="15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 s="16">
        <v>4600</v>
      </c>
      <c r="E256" s="16">
        <v>8505</v>
      </c>
      <c r="F256" s="9">
        <f t="shared" si="12"/>
        <v>1.8489130434782608</v>
      </c>
      <c r="G256" t="s">
        <v>20</v>
      </c>
      <c r="H256">
        <v>88</v>
      </c>
      <c r="I256" s="10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>(L256/60/60/24)+DATE(1970,1,1)</f>
        <v>42787.25</v>
      </c>
      <c r="O256" s="8">
        <f>(M256/60/60/24)+DATE(1970,1,1)</f>
        <v>42789.25</v>
      </c>
      <c r="P256" t="b">
        <v>0</v>
      </c>
      <c r="Q256" t="b">
        <v>0</v>
      </c>
      <c r="R256" t="s">
        <v>68</v>
      </c>
      <c r="S256" t="str">
        <f t="shared" si="14"/>
        <v>publishing</v>
      </c>
      <c r="T256" t="str">
        <f t="shared" si="15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 s="16">
        <v>80500</v>
      </c>
      <c r="E257" s="16">
        <v>96735</v>
      </c>
      <c r="F257" s="9">
        <f t="shared" si="12"/>
        <v>1.2016770186335404</v>
      </c>
      <c r="G257" t="s">
        <v>20</v>
      </c>
      <c r="H257">
        <v>1697</v>
      </c>
      <c r="I257" s="10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>(L257/60/60/24)+DATE(1970,1,1)</f>
        <v>40590.25</v>
      </c>
      <c r="O257" s="8">
        <f>(M257/60/60/24)+DATE(1970,1,1)</f>
        <v>40595.25</v>
      </c>
      <c r="P257" t="b">
        <v>0</v>
      </c>
      <c r="Q257" t="b">
        <v>1</v>
      </c>
      <c r="R257" t="s">
        <v>23</v>
      </c>
      <c r="S257" t="str">
        <f t="shared" si="14"/>
        <v>music</v>
      </c>
      <c r="T257" t="str">
        <f t="shared" si="15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 s="16">
        <v>4100</v>
      </c>
      <c r="E258" s="16">
        <v>959</v>
      </c>
      <c r="F258" s="9">
        <f t="shared" si="12"/>
        <v>0.23390243902439026</v>
      </c>
      <c r="G258" t="s">
        <v>14</v>
      </c>
      <c r="H258">
        <v>15</v>
      </c>
      <c r="I258" s="10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>(L258/60/60/24)+DATE(1970,1,1)</f>
        <v>42393.25</v>
      </c>
      <c r="O258" s="8">
        <f>(M258/60/60/24)+DATE(1970,1,1)</f>
        <v>42430.25</v>
      </c>
      <c r="P258" t="b">
        <v>0</v>
      </c>
      <c r="Q258" t="b">
        <v>0</v>
      </c>
      <c r="R258" t="s">
        <v>23</v>
      </c>
      <c r="S258" t="str">
        <f t="shared" si="14"/>
        <v>music</v>
      </c>
      <c r="T258" t="str">
        <f t="shared" si="15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 s="16">
        <v>5700</v>
      </c>
      <c r="E259" s="16">
        <v>8322</v>
      </c>
      <c r="F259" s="9">
        <f t="shared" ref="F259:F322" si="16">E259/D259</f>
        <v>1.46</v>
      </c>
      <c r="G259" t="s">
        <v>20</v>
      </c>
      <c r="H259">
        <v>92</v>
      </c>
      <c r="I259" s="10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>(L259/60/60/24)+DATE(1970,1,1)</f>
        <v>41338.25</v>
      </c>
      <c r="O259" s="8">
        <f>(M259/60/60/24)+DATE(1970,1,1)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18">_xlfn.TEXTBEFORE(R259,"/")</f>
        <v>theater</v>
      </c>
      <c r="T259" t="str">
        <f t="shared" ref="T259:T322" si="19">_xlfn.TEXTAFTER(R259,"/")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 s="16">
        <v>5000</v>
      </c>
      <c r="E260" s="16">
        <v>13424</v>
      </c>
      <c r="F260" s="9">
        <f t="shared" si="16"/>
        <v>2.6848000000000001</v>
      </c>
      <c r="G260" t="s">
        <v>20</v>
      </c>
      <c r="H260">
        <v>186</v>
      </c>
      <c r="I260" s="10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>(L260/60/60/24)+DATE(1970,1,1)</f>
        <v>42712.25</v>
      </c>
      <c r="O260" s="8">
        <f>(M260/60/60/24)+DATE(1970,1,1)</f>
        <v>42732.25</v>
      </c>
      <c r="P260" t="b">
        <v>0</v>
      </c>
      <c r="Q260" t="b">
        <v>1</v>
      </c>
      <c r="R260" t="s">
        <v>33</v>
      </c>
      <c r="S260" t="str">
        <f t="shared" si="18"/>
        <v>theater</v>
      </c>
      <c r="T260" t="str">
        <f t="shared" si="19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 s="16">
        <v>1800</v>
      </c>
      <c r="E261" s="16">
        <v>10755</v>
      </c>
      <c r="F261" s="9">
        <f t="shared" si="16"/>
        <v>5.9749999999999996</v>
      </c>
      <c r="G261" t="s">
        <v>20</v>
      </c>
      <c r="H261">
        <v>138</v>
      </c>
      <c r="I261" s="10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>(L261/60/60/24)+DATE(1970,1,1)</f>
        <v>41251.25</v>
      </c>
      <c r="O261" s="8">
        <f>(M261/60/60/24)+DATE(1970,1,1)</f>
        <v>41270.25</v>
      </c>
      <c r="P261" t="b">
        <v>1</v>
      </c>
      <c r="Q261" t="b">
        <v>0</v>
      </c>
      <c r="R261" t="s">
        <v>122</v>
      </c>
      <c r="S261" t="str">
        <f t="shared" si="18"/>
        <v>photography</v>
      </c>
      <c r="T261" t="str">
        <f t="shared" si="19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 s="16">
        <v>6300</v>
      </c>
      <c r="E262" s="16">
        <v>9935</v>
      </c>
      <c r="F262" s="9">
        <f t="shared" si="16"/>
        <v>1.5769841269841269</v>
      </c>
      <c r="G262" t="s">
        <v>20</v>
      </c>
      <c r="H262">
        <v>261</v>
      </c>
      <c r="I262" s="10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>(L262/60/60/24)+DATE(1970,1,1)</f>
        <v>41180.208333333336</v>
      </c>
      <c r="O262" s="8">
        <f>(M262/60/60/24)+DATE(1970,1,1)</f>
        <v>41192.208333333336</v>
      </c>
      <c r="P262" t="b">
        <v>0</v>
      </c>
      <c r="Q262" t="b">
        <v>0</v>
      </c>
      <c r="R262" t="s">
        <v>23</v>
      </c>
      <c r="S262" t="str">
        <f t="shared" si="18"/>
        <v>music</v>
      </c>
      <c r="T262" t="str">
        <f t="shared" si="19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 s="16">
        <v>84300</v>
      </c>
      <c r="E263" s="16">
        <v>26303</v>
      </c>
      <c r="F263" s="9">
        <f t="shared" si="16"/>
        <v>0.31201660735468567</v>
      </c>
      <c r="G263" t="s">
        <v>14</v>
      </c>
      <c r="H263">
        <v>454</v>
      </c>
      <c r="I263" s="10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>(L263/60/60/24)+DATE(1970,1,1)</f>
        <v>40415.208333333336</v>
      </c>
      <c r="O263" s="8">
        <f>(M263/60/60/24)+DATE(1970,1,1)</f>
        <v>40419.208333333336</v>
      </c>
      <c r="P263" t="b">
        <v>0</v>
      </c>
      <c r="Q263" t="b">
        <v>1</v>
      </c>
      <c r="R263" t="s">
        <v>23</v>
      </c>
      <c r="S263" t="str">
        <f t="shared" si="18"/>
        <v>music</v>
      </c>
      <c r="T263" t="str">
        <f t="shared" si="19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 s="16">
        <v>1700</v>
      </c>
      <c r="E264" s="16">
        <v>5328</v>
      </c>
      <c r="F264" s="9">
        <f t="shared" si="16"/>
        <v>3.1341176470588237</v>
      </c>
      <c r="G264" t="s">
        <v>20</v>
      </c>
      <c r="H264">
        <v>107</v>
      </c>
      <c r="I264" s="10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>(L264/60/60/24)+DATE(1970,1,1)</f>
        <v>40638.208333333336</v>
      </c>
      <c r="O264" s="8">
        <f>(M264/60/60/24)+DATE(1970,1,1)</f>
        <v>40664.208333333336</v>
      </c>
      <c r="P264" t="b">
        <v>0</v>
      </c>
      <c r="Q264" t="b">
        <v>1</v>
      </c>
      <c r="R264" t="s">
        <v>60</v>
      </c>
      <c r="S264" t="str">
        <f t="shared" si="18"/>
        <v>music</v>
      </c>
      <c r="T264" t="str">
        <f t="shared" si="19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 s="16">
        <v>2900</v>
      </c>
      <c r="E265" s="16">
        <v>10756</v>
      </c>
      <c r="F265" s="9">
        <f t="shared" si="16"/>
        <v>3.7089655172413791</v>
      </c>
      <c r="G265" t="s">
        <v>20</v>
      </c>
      <c r="H265">
        <v>199</v>
      </c>
      <c r="I265" s="10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>(L265/60/60/24)+DATE(1970,1,1)</f>
        <v>40187.25</v>
      </c>
      <c r="O265" s="8">
        <f>(M265/60/60/24)+DATE(1970,1,1)</f>
        <v>40187.25</v>
      </c>
      <c r="P265" t="b">
        <v>0</v>
      </c>
      <c r="Q265" t="b">
        <v>0</v>
      </c>
      <c r="R265" t="s">
        <v>122</v>
      </c>
      <c r="S265" t="str">
        <f t="shared" si="18"/>
        <v>photography</v>
      </c>
      <c r="T265" t="str">
        <f t="shared" si="19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 s="16">
        <v>45600</v>
      </c>
      <c r="E266" s="16">
        <v>165375</v>
      </c>
      <c r="F266" s="9">
        <f t="shared" si="16"/>
        <v>3.6266447368421053</v>
      </c>
      <c r="G266" t="s">
        <v>20</v>
      </c>
      <c r="H266">
        <v>5512</v>
      </c>
      <c r="I266" s="10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>(L266/60/60/24)+DATE(1970,1,1)</f>
        <v>41317.25</v>
      </c>
      <c r="O266" s="8">
        <f>(M266/60/60/24)+DATE(1970,1,1)</f>
        <v>41333.25</v>
      </c>
      <c r="P266" t="b">
        <v>0</v>
      </c>
      <c r="Q266" t="b">
        <v>0</v>
      </c>
      <c r="R266" t="s">
        <v>33</v>
      </c>
      <c r="S266" t="str">
        <f t="shared" si="18"/>
        <v>theater</v>
      </c>
      <c r="T266" t="str">
        <f t="shared" si="19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 s="16">
        <v>4900</v>
      </c>
      <c r="E267" s="16">
        <v>6031</v>
      </c>
      <c r="F267" s="9">
        <f t="shared" si="16"/>
        <v>1.2308163265306122</v>
      </c>
      <c r="G267" t="s">
        <v>20</v>
      </c>
      <c r="H267">
        <v>86</v>
      </c>
      <c r="I267" s="10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>(L267/60/60/24)+DATE(1970,1,1)</f>
        <v>42372.25</v>
      </c>
      <c r="O267" s="8">
        <f>(M267/60/60/24)+DATE(1970,1,1)</f>
        <v>42416.25</v>
      </c>
      <c r="P267" t="b">
        <v>0</v>
      </c>
      <c r="Q267" t="b">
        <v>0</v>
      </c>
      <c r="R267" t="s">
        <v>33</v>
      </c>
      <c r="S267" t="str">
        <f t="shared" si="18"/>
        <v>theater</v>
      </c>
      <c r="T267" t="str">
        <f t="shared" si="19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 s="16">
        <v>111900</v>
      </c>
      <c r="E268" s="16">
        <v>85902</v>
      </c>
      <c r="F268" s="9">
        <f t="shared" si="16"/>
        <v>0.76766756032171579</v>
      </c>
      <c r="G268" t="s">
        <v>14</v>
      </c>
      <c r="H268">
        <v>3182</v>
      </c>
      <c r="I268" s="10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>(L268/60/60/24)+DATE(1970,1,1)</f>
        <v>41950.25</v>
      </c>
      <c r="O268" s="8">
        <f>(M268/60/60/24)+DATE(1970,1,1)</f>
        <v>41983.25</v>
      </c>
      <c r="P268" t="b">
        <v>0</v>
      </c>
      <c r="Q268" t="b">
        <v>1</v>
      </c>
      <c r="R268" t="s">
        <v>159</v>
      </c>
      <c r="S268" t="str">
        <f t="shared" si="18"/>
        <v>music</v>
      </c>
      <c r="T268" t="str">
        <f t="shared" si="19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 s="16">
        <v>61600</v>
      </c>
      <c r="E269" s="16">
        <v>143910</v>
      </c>
      <c r="F269" s="9">
        <f t="shared" si="16"/>
        <v>2.3362012987012988</v>
      </c>
      <c r="G269" t="s">
        <v>20</v>
      </c>
      <c r="H269">
        <v>2768</v>
      </c>
      <c r="I269" s="10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>(L269/60/60/24)+DATE(1970,1,1)</f>
        <v>41206.208333333336</v>
      </c>
      <c r="O269" s="8">
        <f>(M269/60/60/24)+DATE(1970,1,1)</f>
        <v>41222.25</v>
      </c>
      <c r="P269" t="b">
        <v>0</v>
      </c>
      <c r="Q269" t="b">
        <v>0</v>
      </c>
      <c r="R269" t="s">
        <v>33</v>
      </c>
      <c r="S269" t="str">
        <f t="shared" si="18"/>
        <v>theater</v>
      </c>
      <c r="T269" t="str">
        <f t="shared" si="19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 s="16">
        <v>1500</v>
      </c>
      <c r="E270" s="16">
        <v>2708</v>
      </c>
      <c r="F270" s="9">
        <f t="shared" si="16"/>
        <v>1.8053333333333332</v>
      </c>
      <c r="G270" t="s">
        <v>20</v>
      </c>
      <c r="H270">
        <v>48</v>
      </c>
      <c r="I270" s="10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>(L270/60/60/24)+DATE(1970,1,1)</f>
        <v>41186.208333333336</v>
      </c>
      <c r="O270" s="8">
        <f>(M270/60/60/24)+DATE(1970,1,1)</f>
        <v>41232.25</v>
      </c>
      <c r="P270" t="b">
        <v>0</v>
      </c>
      <c r="Q270" t="b">
        <v>0</v>
      </c>
      <c r="R270" t="s">
        <v>42</v>
      </c>
      <c r="S270" t="str">
        <f t="shared" si="18"/>
        <v>film &amp; video</v>
      </c>
      <c r="T270" t="str">
        <f t="shared" si="19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 s="16">
        <v>3500</v>
      </c>
      <c r="E271" s="16">
        <v>8842</v>
      </c>
      <c r="F271" s="9">
        <f t="shared" si="16"/>
        <v>2.5262857142857142</v>
      </c>
      <c r="G271" t="s">
        <v>20</v>
      </c>
      <c r="H271">
        <v>87</v>
      </c>
      <c r="I271" s="10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>(L271/60/60/24)+DATE(1970,1,1)</f>
        <v>43496.25</v>
      </c>
      <c r="O271" s="8">
        <f>(M271/60/60/24)+DATE(1970,1,1)</f>
        <v>43517.25</v>
      </c>
      <c r="P271" t="b">
        <v>0</v>
      </c>
      <c r="Q271" t="b">
        <v>0</v>
      </c>
      <c r="R271" t="s">
        <v>269</v>
      </c>
      <c r="S271" t="str">
        <f t="shared" si="18"/>
        <v>film &amp; video</v>
      </c>
      <c r="T271" t="str">
        <f t="shared" si="19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 s="16">
        <v>173900</v>
      </c>
      <c r="E272" s="16">
        <v>47260</v>
      </c>
      <c r="F272" s="9">
        <f t="shared" si="16"/>
        <v>0.27176538240368026</v>
      </c>
      <c r="G272" t="s">
        <v>74</v>
      </c>
      <c r="H272">
        <v>1890</v>
      </c>
      <c r="I272" s="10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>(L272/60/60/24)+DATE(1970,1,1)</f>
        <v>40514.25</v>
      </c>
      <c r="O272" s="8">
        <f>(M272/60/60/24)+DATE(1970,1,1)</f>
        <v>40516.25</v>
      </c>
      <c r="P272" t="b">
        <v>0</v>
      </c>
      <c r="Q272" t="b">
        <v>0</v>
      </c>
      <c r="R272" t="s">
        <v>89</v>
      </c>
      <c r="S272" t="str">
        <f t="shared" si="18"/>
        <v>games</v>
      </c>
      <c r="T272" t="str">
        <f t="shared" si="19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 s="16">
        <v>153700</v>
      </c>
      <c r="E273" s="16">
        <v>1953</v>
      </c>
      <c r="F273" s="9">
        <f t="shared" si="16"/>
        <v>1.2706571242680547E-2</v>
      </c>
      <c r="G273" t="s">
        <v>47</v>
      </c>
      <c r="H273">
        <v>61</v>
      </c>
      <c r="I273" s="10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>(L273/60/60/24)+DATE(1970,1,1)</f>
        <v>42345.25</v>
      </c>
      <c r="O273" s="8">
        <f>(M273/60/60/24)+DATE(1970,1,1)</f>
        <v>42376.25</v>
      </c>
      <c r="P273" t="b">
        <v>0</v>
      </c>
      <c r="Q273" t="b">
        <v>0</v>
      </c>
      <c r="R273" t="s">
        <v>122</v>
      </c>
      <c r="S273" t="str">
        <f t="shared" si="18"/>
        <v>photography</v>
      </c>
      <c r="T273" t="str">
        <f t="shared" si="19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 s="16">
        <v>51100</v>
      </c>
      <c r="E274" s="16">
        <v>155349</v>
      </c>
      <c r="F274" s="9">
        <f t="shared" si="16"/>
        <v>3.0400978473581213</v>
      </c>
      <c r="G274" t="s">
        <v>20</v>
      </c>
      <c r="H274">
        <v>1894</v>
      </c>
      <c r="I274" s="10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>(L274/60/60/24)+DATE(1970,1,1)</f>
        <v>43656.208333333328</v>
      </c>
      <c r="O274" s="8">
        <f>(M274/60/60/24)+DATE(1970,1,1)</f>
        <v>43681.208333333328</v>
      </c>
      <c r="P274" t="b">
        <v>0</v>
      </c>
      <c r="Q274" t="b">
        <v>1</v>
      </c>
      <c r="R274" t="s">
        <v>33</v>
      </c>
      <c r="S274" t="str">
        <f t="shared" si="18"/>
        <v>theater</v>
      </c>
      <c r="T274" t="str">
        <f t="shared" si="19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 s="16">
        <v>7800</v>
      </c>
      <c r="E275" s="16">
        <v>10704</v>
      </c>
      <c r="F275" s="9">
        <f t="shared" si="16"/>
        <v>1.3723076923076922</v>
      </c>
      <c r="G275" t="s">
        <v>20</v>
      </c>
      <c r="H275">
        <v>282</v>
      </c>
      <c r="I275" s="10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>(L275/60/60/24)+DATE(1970,1,1)</f>
        <v>42995.208333333328</v>
      </c>
      <c r="O275" s="8">
        <f>(M275/60/60/24)+DATE(1970,1,1)</f>
        <v>42998.208333333328</v>
      </c>
      <c r="P275" t="b">
        <v>0</v>
      </c>
      <c r="Q275" t="b">
        <v>0</v>
      </c>
      <c r="R275" t="s">
        <v>33</v>
      </c>
      <c r="S275" t="str">
        <f t="shared" si="18"/>
        <v>theater</v>
      </c>
      <c r="T275" t="str">
        <f t="shared" si="19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 s="16">
        <v>2400</v>
      </c>
      <c r="E276" s="16">
        <v>773</v>
      </c>
      <c r="F276" s="9">
        <f t="shared" si="16"/>
        <v>0.32208333333333333</v>
      </c>
      <c r="G276" t="s">
        <v>14</v>
      </c>
      <c r="H276">
        <v>15</v>
      </c>
      <c r="I276" s="10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>(L276/60/60/24)+DATE(1970,1,1)</f>
        <v>43045.25</v>
      </c>
      <c r="O276" s="8">
        <f>(M276/60/60/24)+DATE(1970,1,1)</f>
        <v>43050.25</v>
      </c>
      <c r="P276" t="b">
        <v>0</v>
      </c>
      <c r="Q276" t="b">
        <v>0</v>
      </c>
      <c r="R276" t="s">
        <v>33</v>
      </c>
      <c r="S276" t="str">
        <f t="shared" si="18"/>
        <v>theater</v>
      </c>
      <c r="T276" t="str">
        <f t="shared" si="19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 s="16">
        <v>3900</v>
      </c>
      <c r="E277" s="16">
        <v>9419</v>
      </c>
      <c r="F277" s="9">
        <f t="shared" si="16"/>
        <v>2.4151282051282053</v>
      </c>
      <c r="G277" t="s">
        <v>20</v>
      </c>
      <c r="H277">
        <v>116</v>
      </c>
      <c r="I277" s="10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>(L277/60/60/24)+DATE(1970,1,1)</f>
        <v>43561.208333333328</v>
      </c>
      <c r="O277" s="8">
        <f>(M277/60/60/24)+DATE(1970,1,1)</f>
        <v>43569.208333333328</v>
      </c>
      <c r="P277" t="b">
        <v>0</v>
      </c>
      <c r="Q277" t="b">
        <v>0</v>
      </c>
      <c r="R277" t="s">
        <v>206</v>
      </c>
      <c r="S277" t="str">
        <f t="shared" si="18"/>
        <v>publishing</v>
      </c>
      <c r="T277" t="str">
        <f t="shared" si="19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 s="16">
        <v>5500</v>
      </c>
      <c r="E278" s="16">
        <v>5324</v>
      </c>
      <c r="F278" s="9">
        <f t="shared" si="16"/>
        <v>0.96799999999999997</v>
      </c>
      <c r="G278" t="s">
        <v>14</v>
      </c>
      <c r="H278">
        <v>133</v>
      </c>
      <c r="I278" s="10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>(L278/60/60/24)+DATE(1970,1,1)</f>
        <v>41018.208333333336</v>
      </c>
      <c r="O278" s="8">
        <f>(M278/60/60/24)+DATE(1970,1,1)</f>
        <v>41023.208333333336</v>
      </c>
      <c r="P278" t="b">
        <v>0</v>
      </c>
      <c r="Q278" t="b">
        <v>1</v>
      </c>
      <c r="R278" t="s">
        <v>89</v>
      </c>
      <c r="S278" t="str">
        <f t="shared" si="18"/>
        <v>games</v>
      </c>
      <c r="T278" t="str">
        <f t="shared" si="19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 s="16">
        <v>700</v>
      </c>
      <c r="E279" s="16">
        <v>7465</v>
      </c>
      <c r="F279" s="9">
        <f t="shared" si="16"/>
        <v>10.664285714285715</v>
      </c>
      <c r="G279" t="s">
        <v>20</v>
      </c>
      <c r="H279">
        <v>83</v>
      </c>
      <c r="I279" s="10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>(L279/60/60/24)+DATE(1970,1,1)</f>
        <v>40378.208333333336</v>
      </c>
      <c r="O279" s="8">
        <f>(M279/60/60/24)+DATE(1970,1,1)</f>
        <v>40380.208333333336</v>
      </c>
      <c r="P279" t="b">
        <v>0</v>
      </c>
      <c r="Q279" t="b">
        <v>0</v>
      </c>
      <c r="R279" t="s">
        <v>33</v>
      </c>
      <c r="S279" t="str">
        <f t="shared" si="18"/>
        <v>theater</v>
      </c>
      <c r="T279" t="str">
        <f t="shared" si="19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 s="16">
        <v>2700</v>
      </c>
      <c r="E280" s="16">
        <v>8799</v>
      </c>
      <c r="F280" s="9">
        <f t="shared" si="16"/>
        <v>3.2588888888888889</v>
      </c>
      <c r="G280" t="s">
        <v>20</v>
      </c>
      <c r="H280">
        <v>91</v>
      </c>
      <c r="I280" s="10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>(L280/60/60/24)+DATE(1970,1,1)</f>
        <v>41239.25</v>
      </c>
      <c r="O280" s="8">
        <f>(M280/60/60/24)+DATE(1970,1,1)</f>
        <v>41264.25</v>
      </c>
      <c r="P280" t="b">
        <v>0</v>
      </c>
      <c r="Q280" t="b">
        <v>0</v>
      </c>
      <c r="R280" t="s">
        <v>28</v>
      </c>
      <c r="S280" t="str">
        <f t="shared" si="18"/>
        <v>technology</v>
      </c>
      <c r="T280" t="str">
        <f t="shared" si="19"/>
        <v>web</v>
      </c>
    </row>
    <row r="281" spans="1:20" ht="17" x14ac:dyDescent="0.2">
      <c r="A281">
        <v>279</v>
      </c>
      <c r="B281" t="s">
        <v>610</v>
      </c>
      <c r="C281" s="3" t="s">
        <v>611</v>
      </c>
      <c r="D281" s="16">
        <v>8000</v>
      </c>
      <c r="E281" s="16">
        <v>13656</v>
      </c>
      <c r="F281" s="9">
        <f t="shared" si="16"/>
        <v>1.7070000000000001</v>
      </c>
      <c r="G281" t="s">
        <v>20</v>
      </c>
      <c r="H281">
        <v>546</v>
      </c>
      <c r="I281" s="10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>(L281/60/60/24)+DATE(1970,1,1)</f>
        <v>43346.208333333328</v>
      </c>
      <c r="O281" s="8">
        <f>(M281/60/60/24)+DATE(1970,1,1)</f>
        <v>43349.208333333328</v>
      </c>
      <c r="P281" t="b">
        <v>0</v>
      </c>
      <c r="Q281" t="b">
        <v>0</v>
      </c>
      <c r="R281" t="s">
        <v>33</v>
      </c>
      <c r="S281" t="str">
        <f t="shared" si="18"/>
        <v>theater</v>
      </c>
      <c r="T281" t="str">
        <f t="shared" si="19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 s="16">
        <v>2500</v>
      </c>
      <c r="E282" s="16">
        <v>14536</v>
      </c>
      <c r="F282" s="9">
        <f t="shared" si="16"/>
        <v>5.8144</v>
      </c>
      <c r="G282" t="s">
        <v>20</v>
      </c>
      <c r="H282">
        <v>393</v>
      </c>
      <c r="I282" s="10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>(L282/60/60/24)+DATE(1970,1,1)</f>
        <v>43060.25</v>
      </c>
      <c r="O282" s="8">
        <f>(M282/60/60/24)+DATE(1970,1,1)</f>
        <v>43066.25</v>
      </c>
      <c r="P282" t="b">
        <v>0</v>
      </c>
      <c r="Q282" t="b">
        <v>0</v>
      </c>
      <c r="R282" t="s">
        <v>71</v>
      </c>
      <c r="S282" t="str">
        <f t="shared" si="18"/>
        <v>film &amp; video</v>
      </c>
      <c r="T282" t="str">
        <f t="shared" si="19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 s="16">
        <v>164500</v>
      </c>
      <c r="E283" s="16">
        <v>150552</v>
      </c>
      <c r="F283" s="9">
        <f t="shared" si="16"/>
        <v>0.91520972644376897</v>
      </c>
      <c r="G283" t="s">
        <v>14</v>
      </c>
      <c r="H283">
        <v>2062</v>
      </c>
      <c r="I283" s="10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>(L283/60/60/24)+DATE(1970,1,1)</f>
        <v>40979.25</v>
      </c>
      <c r="O283" s="8">
        <f>(M283/60/60/24)+DATE(1970,1,1)</f>
        <v>41000.208333333336</v>
      </c>
      <c r="P283" t="b">
        <v>0</v>
      </c>
      <c r="Q283" t="b">
        <v>1</v>
      </c>
      <c r="R283" t="s">
        <v>33</v>
      </c>
      <c r="S283" t="str">
        <f t="shared" si="18"/>
        <v>theater</v>
      </c>
      <c r="T283" t="str">
        <f t="shared" si="19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 s="16">
        <v>8400</v>
      </c>
      <c r="E284" s="16">
        <v>9076</v>
      </c>
      <c r="F284" s="9">
        <f t="shared" si="16"/>
        <v>1.0804761904761904</v>
      </c>
      <c r="G284" t="s">
        <v>20</v>
      </c>
      <c r="H284">
        <v>133</v>
      </c>
      <c r="I284" s="10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>(L284/60/60/24)+DATE(1970,1,1)</f>
        <v>42701.25</v>
      </c>
      <c r="O284" s="8">
        <f>(M284/60/60/24)+DATE(1970,1,1)</f>
        <v>42707.25</v>
      </c>
      <c r="P284" t="b">
        <v>0</v>
      </c>
      <c r="Q284" t="b">
        <v>1</v>
      </c>
      <c r="R284" t="s">
        <v>269</v>
      </c>
      <c r="S284" t="str">
        <f t="shared" si="18"/>
        <v>film &amp; video</v>
      </c>
      <c r="T284" t="str">
        <f t="shared" si="19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 s="16">
        <v>8100</v>
      </c>
      <c r="E285" s="16">
        <v>1517</v>
      </c>
      <c r="F285" s="9">
        <f t="shared" si="16"/>
        <v>0.18728395061728395</v>
      </c>
      <c r="G285" t="s">
        <v>14</v>
      </c>
      <c r="H285">
        <v>29</v>
      </c>
      <c r="I285" s="10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>(L285/60/60/24)+DATE(1970,1,1)</f>
        <v>42520.208333333328</v>
      </c>
      <c r="O285" s="8">
        <f>(M285/60/60/24)+DATE(1970,1,1)</f>
        <v>42525.208333333328</v>
      </c>
      <c r="P285" t="b">
        <v>0</v>
      </c>
      <c r="Q285" t="b">
        <v>0</v>
      </c>
      <c r="R285" t="s">
        <v>23</v>
      </c>
      <c r="S285" t="str">
        <f t="shared" si="18"/>
        <v>music</v>
      </c>
      <c r="T285" t="str">
        <f t="shared" si="19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 s="16">
        <v>9800</v>
      </c>
      <c r="E286" s="16">
        <v>8153</v>
      </c>
      <c r="F286" s="9">
        <f t="shared" si="16"/>
        <v>0.83193877551020412</v>
      </c>
      <c r="G286" t="s">
        <v>14</v>
      </c>
      <c r="H286">
        <v>132</v>
      </c>
      <c r="I286" s="10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>(L286/60/60/24)+DATE(1970,1,1)</f>
        <v>41030.208333333336</v>
      </c>
      <c r="O286" s="8">
        <f>(M286/60/60/24)+DATE(1970,1,1)</f>
        <v>41035.208333333336</v>
      </c>
      <c r="P286" t="b">
        <v>0</v>
      </c>
      <c r="Q286" t="b">
        <v>0</v>
      </c>
      <c r="R286" t="s">
        <v>28</v>
      </c>
      <c r="S286" t="str">
        <f t="shared" si="18"/>
        <v>technology</v>
      </c>
      <c r="T286" t="str">
        <f t="shared" si="19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 s="16">
        <v>900</v>
      </c>
      <c r="E287" s="16">
        <v>6357</v>
      </c>
      <c r="F287" s="9">
        <f t="shared" si="16"/>
        <v>7.0633333333333335</v>
      </c>
      <c r="G287" t="s">
        <v>20</v>
      </c>
      <c r="H287">
        <v>254</v>
      </c>
      <c r="I287" s="10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>(L287/60/60/24)+DATE(1970,1,1)</f>
        <v>42623.208333333328</v>
      </c>
      <c r="O287" s="8">
        <f>(M287/60/60/24)+DATE(1970,1,1)</f>
        <v>42661.208333333328</v>
      </c>
      <c r="P287" t="b">
        <v>0</v>
      </c>
      <c r="Q287" t="b">
        <v>0</v>
      </c>
      <c r="R287" t="s">
        <v>33</v>
      </c>
      <c r="S287" t="str">
        <f t="shared" si="18"/>
        <v>theater</v>
      </c>
      <c r="T287" t="str">
        <f t="shared" si="19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 s="16">
        <v>112100</v>
      </c>
      <c r="E288" s="16">
        <v>19557</v>
      </c>
      <c r="F288" s="9">
        <f t="shared" si="16"/>
        <v>0.17446030330062445</v>
      </c>
      <c r="G288" t="s">
        <v>74</v>
      </c>
      <c r="H288">
        <v>184</v>
      </c>
      <c r="I288" s="10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>(L288/60/60/24)+DATE(1970,1,1)</f>
        <v>42697.25</v>
      </c>
      <c r="O288" s="8">
        <f>(M288/60/60/24)+DATE(1970,1,1)</f>
        <v>42704.25</v>
      </c>
      <c r="P288" t="b">
        <v>0</v>
      </c>
      <c r="Q288" t="b">
        <v>0</v>
      </c>
      <c r="R288" t="s">
        <v>33</v>
      </c>
      <c r="S288" t="str">
        <f t="shared" si="18"/>
        <v>theater</v>
      </c>
      <c r="T288" t="str">
        <f t="shared" si="19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 s="16">
        <v>6300</v>
      </c>
      <c r="E289" s="16">
        <v>13213</v>
      </c>
      <c r="F289" s="9">
        <f t="shared" si="16"/>
        <v>2.0973015873015872</v>
      </c>
      <c r="G289" t="s">
        <v>20</v>
      </c>
      <c r="H289">
        <v>176</v>
      </c>
      <c r="I289" s="10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>(L289/60/60/24)+DATE(1970,1,1)</f>
        <v>42122.208333333328</v>
      </c>
      <c r="O289" s="8">
        <f>(M289/60/60/24)+DATE(1970,1,1)</f>
        <v>42122.208333333328</v>
      </c>
      <c r="P289" t="b">
        <v>0</v>
      </c>
      <c r="Q289" t="b">
        <v>0</v>
      </c>
      <c r="R289" t="s">
        <v>50</v>
      </c>
      <c r="S289" t="str">
        <f t="shared" si="18"/>
        <v>music</v>
      </c>
      <c r="T289" t="str">
        <f t="shared" si="19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 s="16">
        <v>5600</v>
      </c>
      <c r="E290" s="16">
        <v>5476</v>
      </c>
      <c r="F290" s="9">
        <f t="shared" si="16"/>
        <v>0.97785714285714287</v>
      </c>
      <c r="G290" t="s">
        <v>14</v>
      </c>
      <c r="H290">
        <v>137</v>
      </c>
      <c r="I290" s="10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>(L290/60/60/24)+DATE(1970,1,1)</f>
        <v>40982.208333333336</v>
      </c>
      <c r="O290" s="8">
        <f>(M290/60/60/24)+DATE(1970,1,1)</f>
        <v>40983.208333333336</v>
      </c>
      <c r="P290" t="b">
        <v>0</v>
      </c>
      <c r="Q290" t="b">
        <v>1</v>
      </c>
      <c r="R290" t="s">
        <v>148</v>
      </c>
      <c r="S290" t="str">
        <f t="shared" si="18"/>
        <v>music</v>
      </c>
      <c r="T290" t="str">
        <f t="shared" si="19"/>
        <v>metal</v>
      </c>
    </row>
    <row r="291" spans="1:20" ht="17" x14ac:dyDescent="0.2">
      <c r="A291">
        <v>289</v>
      </c>
      <c r="B291" t="s">
        <v>630</v>
      </c>
      <c r="C291" s="3" t="s">
        <v>631</v>
      </c>
      <c r="D291" s="16">
        <v>800</v>
      </c>
      <c r="E291" s="16">
        <v>13474</v>
      </c>
      <c r="F291" s="9">
        <f t="shared" si="16"/>
        <v>16.842500000000001</v>
      </c>
      <c r="G291" t="s">
        <v>20</v>
      </c>
      <c r="H291">
        <v>337</v>
      </c>
      <c r="I291" s="10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>(L291/60/60/24)+DATE(1970,1,1)</f>
        <v>42219.208333333328</v>
      </c>
      <c r="O291" s="8">
        <f>(M291/60/60/24)+DATE(1970,1,1)</f>
        <v>42222.208333333328</v>
      </c>
      <c r="P291" t="b">
        <v>0</v>
      </c>
      <c r="Q291" t="b">
        <v>0</v>
      </c>
      <c r="R291" t="s">
        <v>33</v>
      </c>
      <c r="S291" t="str">
        <f t="shared" si="18"/>
        <v>theater</v>
      </c>
      <c r="T291" t="str">
        <f t="shared" si="19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 s="16">
        <v>168600</v>
      </c>
      <c r="E292" s="16">
        <v>91722</v>
      </c>
      <c r="F292" s="9">
        <f t="shared" si="16"/>
        <v>0.54402135231316728</v>
      </c>
      <c r="G292" t="s">
        <v>14</v>
      </c>
      <c r="H292">
        <v>908</v>
      </c>
      <c r="I292" s="10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>(L292/60/60/24)+DATE(1970,1,1)</f>
        <v>41404.208333333336</v>
      </c>
      <c r="O292" s="8">
        <f>(M292/60/60/24)+DATE(1970,1,1)</f>
        <v>41436.208333333336</v>
      </c>
      <c r="P292" t="b">
        <v>0</v>
      </c>
      <c r="Q292" t="b">
        <v>1</v>
      </c>
      <c r="R292" t="s">
        <v>42</v>
      </c>
      <c r="S292" t="str">
        <f t="shared" si="18"/>
        <v>film &amp; video</v>
      </c>
      <c r="T292" t="str">
        <f t="shared" si="19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 s="16">
        <v>1800</v>
      </c>
      <c r="E293" s="16">
        <v>8219</v>
      </c>
      <c r="F293" s="9">
        <f t="shared" si="16"/>
        <v>4.5661111111111108</v>
      </c>
      <c r="G293" t="s">
        <v>20</v>
      </c>
      <c r="H293">
        <v>107</v>
      </c>
      <c r="I293" s="10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>(L293/60/60/24)+DATE(1970,1,1)</f>
        <v>40831.208333333336</v>
      </c>
      <c r="O293" s="8">
        <f>(M293/60/60/24)+DATE(1970,1,1)</f>
        <v>40835.208333333336</v>
      </c>
      <c r="P293" t="b">
        <v>1</v>
      </c>
      <c r="Q293" t="b">
        <v>0</v>
      </c>
      <c r="R293" t="s">
        <v>28</v>
      </c>
      <c r="S293" t="str">
        <f t="shared" si="18"/>
        <v>technology</v>
      </c>
      <c r="T293" t="str">
        <f t="shared" si="19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 s="16">
        <v>7300</v>
      </c>
      <c r="E294" s="16">
        <v>717</v>
      </c>
      <c r="F294" s="9">
        <f t="shared" si="16"/>
        <v>9.8219178082191785E-2</v>
      </c>
      <c r="G294" t="s">
        <v>14</v>
      </c>
      <c r="H294">
        <v>10</v>
      </c>
      <c r="I294" s="10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>(L294/60/60/24)+DATE(1970,1,1)</f>
        <v>40984.208333333336</v>
      </c>
      <c r="O294" s="8">
        <f>(M294/60/60/24)+DATE(1970,1,1)</f>
        <v>41002.208333333336</v>
      </c>
      <c r="P294" t="b">
        <v>0</v>
      </c>
      <c r="Q294" t="b">
        <v>0</v>
      </c>
      <c r="R294" t="s">
        <v>17</v>
      </c>
      <c r="S294" t="str">
        <f t="shared" si="18"/>
        <v>food</v>
      </c>
      <c r="T294" t="str">
        <f t="shared" si="19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 s="16">
        <v>6500</v>
      </c>
      <c r="E295" s="16">
        <v>1065</v>
      </c>
      <c r="F295" s="9">
        <f t="shared" si="16"/>
        <v>0.16384615384615384</v>
      </c>
      <c r="G295" t="s">
        <v>74</v>
      </c>
      <c r="H295">
        <v>32</v>
      </c>
      <c r="I295" s="10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>(L295/60/60/24)+DATE(1970,1,1)</f>
        <v>40456.208333333336</v>
      </c>
      <c r="O295" s="8">
        <f>(M295/60/60/24)+DATE(1970,1,1)</f>
        <v>40465.208333333336</v>
      </c>
      <c r="P295" t="b">
        <v>0</v>
      </c>
      <c r="Q295" t="b">
        <v>0</v>
      </c>
      <c r="R295" t="s">
        <v>33</v>
      </c>
      <c r="S295" t="str">
        <f t="shared" si="18"/>
        <v>theater</v>
      </c>
      <c r="T295" t="str">
        <f t="shared" si="19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 s="16">
        <v>600</v>
      </c>
      <c r="E296" s="16">
        <v>8038</v>
      </c>
      <c r="F296" s="9">
        <f t="shared" si="16"/>
        <v>13.396666666666667</v>
      </c>
      <c r="G296" t="s">
        <v>20</v>
      </c>
      <c r="H296">
        <v>183</v>
      </c>
      <c r="I296" s="10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>(L296/60/60/24)+DATE(1970,1,1)</f>
        <v>43399.208333333328</v>
      </c>
      <c r="O296" s="8">
        <f>(M296/60/60/24)+DATE(1970,1,1)</f>
        <v>43411.25</v>
      </c>
      <c r="P296" t="b">
        <v>0</v>
      </c>
      <c r="Q296" t="b">
        <v>0</v>
      </c>
      <c r="R296" t="s">
        <v>33</v>
      </c>
      <c r="S296" t="str">
        <f t="shared" si="18"/>
        <v>theater</v>
      </c>
      <c r="T296" t="str">
        <f t="shared" si="19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 s="16">
        <v>192900</v>
      </c>
      <c r="E297" s="16">
        <v>68769</v>
      </c>
      <c r="F297" s="9">
        <f t="shared" si="16"/>
        <v>0.35650077760497667</v>
      </c>
      <c r="G297" t="s">
        <v>14</v>
      </c>
      <c r="H297">
        <v>1910</v>
      </c>
      <c r="I297" s="10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>(L297/60/60/24)+DATE(1970,1,1)</f>
        <v>41562.208333333336</v>
      </c>
      <c r="O297" s="8">
        <f>(M297/60/60/24)+DATE(1970,1,1)</f>
        <v>41587.25</v>
      </c>
      <c r="P297" t="b">
        <v>0</v>
      </c>
      <c r="Q297" t="b">
        <v>0</v>
      </c>
      <c r="R297" t="s">
        <v>33</v>
      </c>
      <c r="S297" t="str">
        <f t="shared" si="18"/>
        <v>theater</v>
      </c>
      <c r="T297" t="str">
        <f t="shared" si="19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 s="16">
        <v>6100</v>
      </c>
      <c r="E298" s="16">
        <v>3352</v>
      </c>
      <c r="F298" s="9">
        <f t="shared" si="16"/>
        <v>0.54950819672131146</v>
      </c>
      <c r="G298" t="s">
        <v>14</v>
      </c>
      <c r="H298">
        <v>38</v>
      </c>
      <c r="I298" s="10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>(L298/60/60/24)+DATE(1970,1,1)</f>
        <v>43493.25</v>
      </c>
      <c r="O298" s="8">
        <f>(M298/60/60/24)+DATE(1970,1,1)</f>
        <v>43515.25</v>
      </c>
      <c r="P298" t="b">
        <v>0</v>
      </c>
      <c r="Q298" t="b">
        <v>0</v>
      </c>
      <c r="R298" t="s">
        <v>33</v>
      </c>
      <c r="S298" t="str">
        <f t="shared" si="18"/>
        <v>theater</v>
      </c>
      <c r="T298" t="str">
        <f t="shared" si="19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 s="16">
        <v>7200</v>
      </c>
      <c r="E299" s="16">
        <v>6785</v>
      </c>
      <c r="F299" s="9">
        <f t="shared" si="16"/>
        <v>0.94236111111111109</v>
      </c>
      <c r="G299" t="s">
        <v>14</v>
      </c>
      <c r="H299">
        <v>104</v>
      </c>
      <c r="I299" s="10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>(L299/60/60/24)+DATE(1970,1,1)</f>
        <v>41653.25</v>
      </c>
      <c r="O299" s="8">
        <f>(M299/60/60/24)+DATE(1970,1,1)</f>
        <v>41662.25</v>
      </c>
      <c r="P299" t="b">
        <v>0</v>
      </c>
      <c r="Q299" t="b">
        <v>1</v>
      </c>
      <c r="R299" t="s">
        <v>33</v>
      </c>
      <c r="S299" t="str">
        <f t="shared" si="18"/>
        <v>theater</v>
      </c>
      <c r="T299" t="str">
        <f t="shared" si="19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 s="16">
        <v>3500</v>
      </c>
      <c r="E300" s="16">
        <v>5037</v>
      </c>
      <c r="F300" s="9">
        <f t="shared" si="16"/>
        <v>1.4391428571428571</v>
      </c>
      <c r="G300" t="s">
        <v>20</v>
      </c>
      <c r="H300">
        <v>72</v>
      </c>
      <c r="I300" s="10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>(L300/60/60/24)+DATE(1970,1,1)</f>
        <v>42426.25</v>
      </c>
      <c r="O300" s="8">
        <f>(M300/60/60/24)+DATE(1970,1,1)</f>
        <v>42444.208333333328</v>
      </c>
      <c r="P300" t="b">
        <v>0</v>
      </c>
      <c r="Q300" t="b">
        <v>1</v>
      </c>
      <c r="R300" t="s">
        <v>23</v>
      </c>
      <c r="S300" t="str">
        <f t="shared" si="18"/>
        <v>music</v>
      </c>
      <c r="T300" t="str">
        <f t="shared" si="19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 s="16">
        <v>3800</v>
      </c>
      <c r="E301" s="16">
        <v>1954</v>
      </c>
      <c r="F301" s="9">
        <f t="shared" si="16"/>
        <v>0.51421052631578945</v>
      </c>
      <c r="G301" t="s">
        <v>14</v>
      </c>
      <c r="H301">
        <v>49</v>
      </c>
      <c r="I301" s="10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>(L301/60/60/24)+DATE(1970,1,1)</f>
        <v>42432.25</v>
      </c>
      <c r="O301" s="8">
        <f>(M301/60/60/24)+DATE(1970,1,1)</f>
        <v>42488.208333333328</v>
      </c>
      <c r="P301" t="b">
        <v>0</v>
      </c>
      <c r="Q301" t="b">
        <v>0</v>
      </c>
      <c r="R301" t="s">
        <v>17</v>
      </c>
      <c r="S301" t="str">
        <f t="shared" si="18"/>
        <v>food</v>
      </c>
      <c r="T301" t="str">
        <f t="shared" si="19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 s="16">
        <v>100</v>
      </c>
      <c r="E302" s="16">
        <v>5</v>
      </c>
      <c r="F302" s="9">
        <f t="shared" si="16"/>
        <v>0.05</v>
      </c>
      <c r="G302" t="s">
        <v>14</v>
      </c>
      <c r="H302">
        <v>1</v>
      </c>
      <c r="I302" s="10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>(L302/60/60/24)+DATE(1970,1,1)</f>
        <v>42977.208333333328</v>
      </c>
      <c r="O302" s="8">
        <f>(M302/60/60/24)+DATE(1970,1,1)</f>
        <v>42978.208333333328</v>
      </c>
      <c r="P302" t="b">
        <v>0</v>
      </c>
      <c r="Q302" t="b">
        <v>1</v>
      </c>
      <c r="R302" t="s">
        <v>68</v>
      </c>
      <c r="S302" t="str">
        <f t="shared" si="18"/>
        <v>publishing</v>
      </c>
      <c r="T302" t="str">
        <f t="shared" si="19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 s="16">
        <v>900</v>
      </c>
      <c r="E303" s="16">
        <v>12102</v>
      </c>
      <c r="F303" s="9">
        <f t="shared" si="16"/>
        <v>13.446666666666667</v>
      </c>
      <c r="G303" t="s">
        <v>20</v>
      </c>
      <c r="H303">
        <v>295</v>
      </c>
      <c r="I303" s="10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>(L303/60/60/24)+DATE(1970,1,1)</f>
        <v>42061.25</v>
      </c>
      <c r="O303" s="8">
        <f>(M303/60/60/24)+DATE(1970,1,1)</f>
        <v>42078.208333333328</v>
      </c>
      <c r="P303" t="b">
        <v>0</v>
      </c>
      <c r="Q303" t="b">
        <v>0</v>
      </c>
      <c r="R303" t="s">
        <v>42</v>
      </c>
      <c r="S303" t="str">
        <f t="shared" si="18"/>
        <v>film &amp; video</v>
      </c>
      <c r="T303" t="str">
        <f t="shared" si="19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 s="16">
        <v>76100</v>
      </c>
      <c r="E304" s="16">
        <v>24234</v>
      </c>
      <c r="F304" s="9">
        <f t="shared" si="16"/>
        <v>0.31844940867279897</v>
      </c>
      <c r="G304" t="s">
        <v>14</v>
      </c>
      <c r="H304">
        <v>245</v>
      </c>
      <c r="I304" s="10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>(L304/60/60/24)+DATE(1970,1,1)</f>
        <v>43345.208333333328</v>
      </c>
      <c r="O304" s="8">
        <f>(M304/60/60/24)+DATE(1970,1,1)</f>
        <v>43359.208333333328</v>
      </c>
      <c r="P304" t="b">
        <v>0</v>
      </c>
      <c r="Q304" t="b">
        <v>0</v>
      </c>
      <c r="R304" t="s">
        <v>33</v>
      </c>
      <c r="S304" t="str">
        <f t="shared" si="18"/>
        <v>theater</v>
      </c>
      <c r="T304" t="str">
        <f t="shared" si="19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 s="16">
        <v>3400</v>
      </c>
      <c r="E305" s="16">
        <v>2809</v>
      </c>
      <c r="F305" s="9">
        <f t="shared" si="16"/>
        <v>0.82617647058823529</v>
      </c>
      <c r="G305" t="s">
        <v>14</v>
      </c>
      <c r="H305">
        <v>32</v>
      </c>
      <c r="I305" s="10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>(L305/60/60/24)+DATE(1970,1,1)</f>
        <v>42376.25</v>
      </c>
      <c r="O305" s="8">
        <f>(M305/60/60/24)+DATE(1970,1,1)</f>
        <v>42381.25</v>
      </c>
      <c r="P305" t="b">
        <v>0</v>
      </c>
      <c r="Q305" t="b">
        <v>0</v>
      </c>
      <c r="R305" t="s">
        <v>60</v>
      </c>
      <c r="S305" t="str">
        <f t="shared" si="18"/>
        <v>music</v>
      </c>
      <c r="T305" t="str">
        <f t="shared" si="19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 s="16">
        <v>2100</v>
      </c>
      <c r="E306" s="16">
        <v>11469</v>
      </c>
      <c r="F306" s="9">
        <f t="shared" si="16"/>
        <v>5.4614285714285717</v>
      </c>
      <c r="G306" t="s">
        <v>20</v>
      </c>
      <c r="H306">
        <v>142</v>
      </c>
      <c r="I306" s="10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>(L306/60/60/24)+DATE(1970,1,1)</f>
        <v>42589.208333333328</v>
      </c>
      <c r="O306" s="8">
        <f>(M306/60/60/24)+DATE(1970,1,1)</f>
        <v>42630.208333333328</v>
      </c>
      <c r="P306" t="b">
        <v>0</v>
      </c>
      <c r="Q306" t="b">
        <v>0</v>
      </c>
      <c r="R306" t="s">
        <v>42</v>
      </c>
      <c r="S306" t="str">
        <f t="shared" si="18"/>
        <v>film &amp; video</v>
      </c>
      <c r="T306" t="str">
        <f t="shared" si="19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 s="16">
        <v>2800</v>
      </c>
      <c r="E307" s="16">
        <v>8014</v>
      </c>
      <c r="F307" s="9">
        <f t="shared" si="16"/>
        <v>2.8621428571428571</v>
      </c>
      <c r="G307" t="s">
        <v>20</v>
      </c>
      <c r="H307">
        <v>85</v>
      </c>
      <c r="I307" s="10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>(L307/60/60/24)+DATE(1970,1,1)</f>
        <v>42448.208333333328</v>
      </c>
      <c r="O307" s="8">
        <f>(M307/60/60/24)+DATE(1970,1,1)</f>
        <v>42489.208333333328</v>
      </c>
      <c r="P307" t="b">
        <v>0</v>
      </c>
      <c r="Q307" t="b">
        <v>0</v>
      </c>
      <c r="R307" t="s">
        <v>33</v>
      </c>
      <c r="S307" t="str">
        <f t="shared" si="18"/>
        <v>theater</v>
      </c>
      <c r="T307" t="str">
        <f t="shared" si="19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 s="16">
        <v>6500</v>
      </c>
      <c r="E308" s="16">
        <v>514</v>
      </c>
      <c r="F308" s="9">
        <f t="shared" si="16"/>
        <v>7.9076923076923072E-2</v>
      </c>
      <c r="G308" t="s">
        <v>14</v>
      </c>
      <c r="H308">
        <v>7</v>
      </c>
      <c r="I308" s="10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>(L308/60/60/24)+DATE(1970,1,1)</f>
        <v>42930.208333333328</v>
      </c>
      <c r="O308" s="8">
        <f>(M308/60/60/24)+DATE(1970,1,1)</f>
        <v>42933.208333333328</v>
      </c>
      <c r="P308" t="b">
        <v>0</v>
      </c>
      <c r="Q308" t="b">
        <v>1</v>
      </c>
      <c r="R308" t="s">
        <v>33</v>
      </c>
      <c r="S308" t="str">
        <f t="shared" si="18"/>
        <v>theater</v>
      </c>
      <c r="T308" t="str">
        <f t="shared" si="19"/>
        <v>plays</v>
      </c>
    </row>
    <row r="309" spans="1:20" ht="17" x14ac:dyDescent="0.2">
      <c r="A309">
        <v>307</v>
      </c>
      <c r="B309" t="s">
        <v>666</v>
      </c>
      <c r="C309" s="3" t="s">
        <v>667</v>
      </c>
      <c r="D309" s="16">
        <v>32900</v>
      </c>
      <c r="E309" s="16">
        <v>43473</v>
      </c>
      <c r="F309" s="9">
        <f t="shared" si="16"/>
        <v>1.3213677811550153</v>
      </c>
      <c r="G309" t="s">
        <v>20</v>
      </c>
      <c r="H309">
        <v>659</v>
      </c>
      <c r="I309" s="10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>(L309/60/60/24)+DATE(1970,1,1)</f>
        <v>41066.208333333336</v>
      </c>
      <c r="O309" s="8">
        <f>(M309/60/60/24)+DATE(1970,1,1)</f>
        <v>41086.208333333336</v>
      </c>
      <c r="P309" t="b">
        <v>0</v>
      </c>
      <c r="Q309" t="b">
        <v>1</v>
      </c>
      <c r="R309" t="s">
        <v>119</v>
      </c>
      <c r="S309" t="str">
        <f t="shared" si="18"/>
        <v>publishing</v>
      </c>
      <c r="T309" t="str">
        <f t="shared" si="19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 s="16">
        <v>118200</v>
      </c>
      <c r="E310" s="16">
        <v>87560</v>
      </c>
      <c r="F310" s="9">
        <f t="shared" si="16"/>
        <v>0.74077834179357027</v>
      </c>
      <c r="G310" t="s">
        <v>14</v>
      </c>
      <c r="H310">
        <v>803</v>
      </c>
      <c r="I310" s="10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>(L310/60/60/24)+DATE(1970,1,1)</f>
        <v>40651.208333333336</v>
      </c>
      <c r="O310" s="8">
        <f>(M310/60/60/24)+DATE(1970,1,1)</f>
        <v>40652.208333333336</v>
      </c>
      <c r="P310" t="b">
        <v>0</v>
      </c>
      <c r="Q310" t="b">
        <v>0</v>
      </c>
      <c r="R310" t="s">
        <v>33</v>
      </c>
      <c r="S310" t="str">
        <f t="shared" si="18"/>
        <v>theater</v>
      </c>
      <c r="T310" t="str">
        <f t="shared" si="19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 s="16">
        <v>4100</v>
      </c>
      <c r="E311" s="16">
        <v>3087</v>
      </c>
      <c r="F311" s="9">
        <f t="shared" si="16"/>
        <v>0.75292682926829269</v>
      </c>
      <c r="G311" t="s">
        <v>74</v>
      </c>
      <c r="H311">
        <v>75</v>
      </c>
      <c r="I311" s="10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>(L311/60/60/24)+DATE(1970,1,1)</f>
        <v>40807.208333333336</v>
      </c>
      <c r="O311" s="8">
        <f>(M311/60/60/24)+DATE(1970,1,1)</f>
        <v>40827.208333333336</v>
      </c>
      <c r="P311" t="b">
        <v>0</v>
      </c>
      <c r="Q311" t="b">
        <v>1</v>
      </c>
      <c r="R311" t="s">
        <v>60</v>
      </c>
      <c r="S311" t="str">
        <f t="shared" si="18"/>
        <v>music</v>
      </c>
      <c r="T311" t="str">
        <f t="shared" si="19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 s="16">
        <v>7800</v>
      </c>
      <c r="E312" s="16">
        <v>1586</v>
      </c>
      <c r="F312" s="9">
        <f t="shared" si="16"/>
        <v>0.20333333333333334</v>
      </c>
      <c r="G312" t="s">
        <v>14</v>
      </c>
      <c r="H312">
        <v>16</v>
      </c>
      <c r="I312" s="10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>(L312/60/60/24)+DATE(1970,1,1)</f>
        <v>40277.208333333336</v>
      </c>
      <c r="O312" s="8">
        <f>(M312/60/60/24)+DATE(1970,1,1)</f>
        <v>40293.208333333336</v>
      </c>
      <c r="P312" t="b">
        <v>0</v>
      </c>
      <c r="Q312" t="b">
        <v>0</v>
      </c>
      <c r="R312" t="s">
        <v>89</v>
      </c>
      <c r="S312" t="str">
        <f t="shared" si="18"/>
        <v>games</v>
      </c>
      <c r="T312" t="str">
        <f t="shared" si="19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 s="16">
        <v>6300</v>
      </c>
      <c r="E313" s="16">
        <v>12812</v>
      </c>
      <c r="F313" s="9">
        <f t="shared" si="16"/>
        <v>2.0336507936507937</v>
      </c>
      <c r="G313" t="s">
        <v>20</v>
      </c>
      <c r="H313">
        <v>121</v>
      </c>
      <c r="I313" s="10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>(L313/60/60/24)+DATE(1970,1,1)</f>
        <v>40590.25</v>
      </c>
      <c r="O313" s="8">
        <f>(M313/60/60/24)+DATE(1970,1,1)</f>
        <v>40602.25</v>
      </c>
      <c r="P313" t="b">
        <v>0</v>
      </c>
      <c r="Q313" t="b">
        <v>0</v>
      </c>
      <c r="R313" t="s">
        <v>33</v>
      </c>
      <c r="S313" t="str">
        <f t="shared" si="18"/>
        <v>theater</v>
      </c>
      <c r="T313" t="str">
        <f t="shared" si="19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 s="16">
        <v>59100</v>
      </c>
      <c r="E314" s="16">
        <v>183345</v>
      </c>
      <c r="F314" s="9">
        <f t="shared" si="16"/>
        <v>3.1022842639593908</v>
      </c>
      <c r="G314" t="s">
        <v>20</v>
      </c>
      <c r="H314">
        <v>3742</v>
      </c>
      <c r="I314" s="10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>(L314/60/60/24)+DATE(1970,1,1)</f>
        <v>41572.208333333336</v>
      </c>
      <c r="O314" s="8">
        <f>(M314/60/60/24)+DATE(1970,1,1)</f>
        <v>41579.208333333336</v>
      </c>
      <c r="P314" t="b">
        <v>0</v>
      </c>
      <c r="Q314" t="b">
        <v>0</v>
      </c>
      <c r="R314" t="s">
        <v>33</v>
      </c>
      <c r="S314" t="str">
        <f t="shared" si="18"/>
        <v>theater</v>
      </c>
      <c r="T314" t="str">
        <f t="shared" si="19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 s="16">
        <v>2200</v>
      </c>
      <c r="E315" s="16">
        <v>8697</v>
      </c>
      <c r="F315" s="9">
        <f t="shared" si="16"/>
        <v>3.9531818181818181</v>
      </c>
      <c r="G315" t="s">
        <v>20</v>
      </c>
      <c r="H315">
        <v>223</v>
      </c>
      <c r="I315" s="10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>(L315/60/60/24)+DATE(1970,1,1)</f>
        <v>40966.25</v>
      </c>
      <c r="O315" s="8">
        <f>(M315/60/60/24)+DATE(1970,1,1)</f>
        <v>40968.25</v>
      </c>
      <c r="P315" t="b">
        <v>0</v>
      </c>
      <c r="Q315" t="b">
        <v>0</v>
      </c>
      <c r="R315" t="s">
        <v>23</v>
      </c>
      <c r="S315" t="str">
        <f t="shared" si="18"/>
        <v>music</v>
      </c>
      <c r="T315" t="str">
        <f t="shared" si="19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 s="16">
        <v>1400</v>
      </c>
      <c r="E316" s="16">
        <v>4126</v>
      </c>
      <c r="F316" s="9">
        <f t="shared" si="16"/>
        <v>2.9471428571428571</v>
      </c>
      <c r="G316" t="s">
        <v>20</v>
      </c>
      <c r="H316">
        <v>133</v>
      </c>
      <c r="I316" s="10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>(L316/60/60/24)+DATE(1970,1,1)</f>
        <v>43536.208333333328</v>
      </c>
      <c r="O316" s="8">
        <f>(M316/60/60/24)+DATE(1970,1,1)</f>
        <v>43541.208333333328</v>
      </c>
      <c r="P316" t="b">
        <v>0</v>
      </c>
      <c r="Q316" t="b">
        <v>1</v>
      </c>
      <c r="R316" t="s">
        <v>42</v>
      </c>
      <c r="S316" t="str">
        <f t="shared" si="18"/>
        <v>film &amp; video</v>
      </c>
      <c r="T316" t="str">
        <f t="shared" si="19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 s="16">
        <v>9500</v>
      </c>
      <c r="E317" s="16">
        <v>3220</v>
      </c>
      <c r="F317" s="9">
        <f t="shared" si="16"/>
        <v>0.33894736842105261</v>
      </c>
      <c r="G317" t="s">
        <v>14</v>
      </c>
      <c r="H317">
        <v>31</v>
      </c>
      <c r="I317" s="10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>(L317/60/60/24)+DATE(1970,1,1)</f>
        <v>41783.208333333336</v>
      </c>
      <c r="O317" s="8">
        <f>(M317/60/60/24)+DATE(1970,1,1)</f>
        <v>41812.208333333336</v>
      </c>
      <c r="P317" t="b">
        <v>0</v>
      </c>
      <c r="Q317" t="b">
        <v>0</v>
      </c>
      <c r="R317" t="s">
        <v>33</v>
      </c>
      <c r="S317" t="str">
        <f t="shared" si="18"/>
        <v>theater</v>
      </c>
      <c r="T317" t="str">
        <f t="shared" si="19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 s="16">
        <v>9600</v>
      </c>
      <c r="E318" s="16">
        <v>6401</v>
      </c>
      <c r="F318" s="9">
        <f t="shared" si="16"/>
        <v>0.66677083333333331</v>
      </c>
      <c r="G318" t="s">
        <v>14</v>
      </c>
      <c r="H318">
        <v>108</v>
      </c>
      <c r="I318" s="10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>(L318/60/60/24)+DATE(1970,1,1)</f>
        <v>43788.25</v>
      </c>
      <c r="O318" s="8">
        <f>(M318/60/60/24)+DATE(1970,1,1)</f>
        <v>43789.25</v>
      </c>
      <c r="P318" t="b">
        <v>0</v>
      </c>
      <c r="Q318" t="b">
        <v>1</v>
      </c>
      <c r="R318" t="s">
        <v>17</v>
      </c>
      <c r="S318" t="str">
        <f t="shared" si="18"/>
        <v>food</v>
      </c>
      <c r="T318" t="str">
        <f t="shared" si="19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 s="16">
        <v>6600</v>
      </c>
      <c r="E319" s="16">
        <v>1269</v>
      </c>
      <c r="F319" s="9">
        <f t="shared" si="16"/>
        <v>0.19227272727272726</v>
      </c>
      <c r="G319" t="s">
        <v>14</v>
      </c>
      <c r="H319">
        <v>30</v>
      </c>
      <c r="I319" s="10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>(L319/60/60/24)+DATE(1970,1,1)</f>
        <v>42869.208333333328</v>
      </c>
      <c r="O319" s="8">
        <f>(M319/60/60/24)+DATE(1970,1,1)</f>
        <v>42882.208333333328</v>
      </c>
      <c r="P319" t="b">
        <v>0</v>
      </c>
      <c r="Q319" t="b">
        <v>0</v>
      </c>
      <c r="R319" t="s">
        <v>33</v>
      </c>
      <c r="S319" t="str">
        <f t="shared" si="18"/>
        <v>theater</v>
      </c>
      <c r="T319" t="str">
        <f t="shared" si="19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 s="16">
        <v>5700</v>
      </c>
      <c r="E320" s="16">
        <v>903</v>
      </c>
      <c r="F320" s="9">
        <f t="shared" si="16"/>
        <v>0.15842105263157893</v>
      </c>
      <c r="G320" t="s">
        <v>14</v>
      </c>
      <c r="H320">
        <v>17</v>
      </c>
      <c r="I320" s="10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>(L320/60/60/24)+DATE(1970,1,1)</f>
        <v>41684.25</v>
      </c>
      <c r="O320" s="8">
        <f>(M320/60/60/24)+DATE(1970,1,1)</f>
        <v>41686.25</v>
      </c>
      <c r="P320" t="b">
        <v>0</v>
      </c>
      <c r="Q320" t="b">
        <v>0</v>
      </c>
      <c r="R320" t="s">
        <v>23</v>
      </c>
      <c r="S320" t="str">
        <f t="shared" si="18"/>
        <v>music</v>
      </c>
      <c r="T320" t="str">
        <f t="shared" si="19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 s="16">
        <v>8400</v>
      </c>
      <c r="E321" s="16">
        <v>3251</v>
      </c>
      <c r="F321" s="9">
        <f t="shared" si="16"/>
        <v>0.38702380952380955</v>
      </c>
      <c r="G321" t="s">
        <v>74</v>
      </c>
      <c r="H321">
        <v>64</v>
      </c>
      <c r="I321" s="10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>(L321/60/60/24)+DATE(1970,1,1)</f>
        <v>40402.208333333336</v>
      </c>
      <c r="O321" s="8">
        <f>(M321/60/60/24)+DATE(1970,1,1)</f>
        <v>40426.208333333336</v>
      </c>
      <c r="P321" t="b">
        <v>0</v>
      </c>
      <c r="Q321" t="b">
        <v>0</v>
      </c>
      <c r="R321" t="s">
        <v>28</v>
      </c>
      <c r="S321" t="str">
        <f t="shared" si="18"/>
        <v>technology</v>
      </c>
      <c r="T321" t="str">
        <f t="shared" si="19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 s="16">
        <v>84400</v>
      </c>
      <c r="E322" s="16">
        <v>8092</v>
      </c>
      <c r="F322" s="9">
        <f t="shared" si="16"/>
        <v>9.5876777251184833E-2</v>
      </c>
      <c r="G322" t="s">
        <v>14</v>
      </c>
      <c r="H322">
        <v>80</v>
      </c>
      <c r="I322" s="10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>(L322/60/60/24)+DATE(1970,1,1)</f>
        <v>40673.208333333336</v>
      </c>
      <c r="O322" s="8">
        <f>(M322/60/60/24)+DATE(1970,1,1)</f>
        <v>40682.208333333336</v>
      </c>
      <c r="P322" t="b">
        <v>0</v>
      </c>
      <c r="Q322" t="b">
        <v>0</v>
      </c>
      <c r="R322" t="s">
        <v>119</v>
      </c>
      <c r="S322" t="str">
        <f t="shared" si="18"/>
        <v>publishing</v>
      </c>
      <c r="T322" t="str">
        <f t="shared" si="19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 s="16">
        <v>170400</v>
      </c>
      <c r="E323" s="16">
        <v>160422</v>
      </c>
      <c r="F323" s="9">
        <f t="shared" ref="F323:F386" si="20">E323/D323</f>
        <v>0.94144366197183094</v>
      </c>
      <c r="G323" t="s">
        <v>14</v>
      </c>
      <c r="H323">
        <v>2468</v>
      </c>
      <c r="I323" s="10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>(L323/60/60/24)+DATE(1970,1,1)</f>
        <v>40634.208333333336</v>
      </c>
      <c r="O323" s="8">
        <f>(M323/60/60/24)+DATE(1970,1,1)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22">_xlfn.TEXTBEFORE(R323,"/")</f>
        <v>film &amp; video</v>
      </c>
      <c r="T323" t="str">
        <f t="shared" ref="T323:T386" si="23">_xlfn.TEXTAFTER(R323,"/")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 s="16">
        <v>117900</v>
      </c>
      <c r="E324" s="16">
        <v>196377</v>
      </c>
      <c r="F324" s="9">
        <f t="shared" si="20"/>
        <v>1.6656234096692113</v>
      </c>
      <c r="G324" t="s">
        <v>20</v>
      </c>
      <c r="H324">
        <v>5168</v>
      </c>
      <c r="I324" s="10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>(L324/60/60/24)+DATE(1970,1,1)</f>
        <v>40507.25</v>
      </c>
      <c r="O324" s="8">
        <f>(M324/60/60/24)+DATE(1970,1,1)</f>
        <v>40520.25</v>
      </c>
      <c r="P324" t="b">
        <v>0</v>
      </c>
      <c r="Q324" t="b">
        <v>0</v>
      </c>
      <c r="R324" t="s">
        <v>33</v>
      </c>
      <c r="S324" t="str">
        <f t="shared" si="22"/>
        <v>theater</v>
      </c>
      <c r="T324" t="str">
        <f t="shared" si="23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 s="16">
        <v>8900</v>
      </c>
      <c r="E325" s="16">
        <v>2148</v>
      </c>
      <c r="F325" s="9">
        <f t="shared" si="20"/>
        <v>0.24134831460674158</v>
      </c>
      <c r="G325" t="s">
        <v>14</v>
      </c>
      <c r="H325">
        <v>26</v>
      </c>
      <c r="I325" s="10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>(L325/60/60/24)+DATE(1970,1,1)</f>
        <v>41725.208333333336</v>
      </c>
      <c r="O325" s="8">
        <f>(M325/60/60/24)+DATE(1970,1,1)</f>
        <v>41727.208333333336</v>
      </c>
      <c r="P325" t="b">
        <v>0</v>
      </c>
      <c r="Q325" t="b">
        <v>0</v>
      </c>
      <c r="R325" t="s">
        <v>42</v>
      </c>
      <c r="S325" t="str">
        <f t="shared" si="22"/>
        <v>film &amp; video</v>
      </c>
      <c r="T325" t="str">
        <f t="shared" si="23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 s="16">
        <v>7100</v>
      </c>
      <c r="E326" s="16">
        <v>11648</v>
      </c>
      <c r="F326" s="9">
        <f t="shared" si="20"/>
        <v>1.6405633802816901</v>
      </c>
      <c r="G326" t="s">
        <v>20</v>
      </c>
      <c r="H326">
        <v>307</v>
      </c>
      <c r="I326" s="10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>(L326/60/60/24)+DATE(1970,1,1)</f>
        <v>42176.208333333328</v>
      </c>
      <c r="O326" s="8">
        <f>(M326/60/60/24)+DATE(1970,1,1)</f>
        <v>42188.208333333328</v>
      </c>
      <c r="P326" t="b">
        <v>0</v>
      </c>
      <c r="Q326" t="b">
        <v>1</v>
      </c>
      <c r="R326" t="s">
        <v>33</v>
      </c>
      <c r="S326" t="str">
        <f t="shared" si="22"/>
        <v>theater</v>
      </c>
      <c r="T326" t="str">
        <f t="shared" si="23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 s="16">
        <v>6500</v>
      </c>
      <c r="E327" s="16">
        <v>5897</v>
      </c>
      <c r="F327" s="9">
        <f t="shared" si="20"/>
        <v>0.90723076923076929</v>
      </c>
      <c r="G327" t="s">
        <v>14</v>
      </c>
      <c r="H327">
        <v>73</v>
      </c>
      <c r="I327" s="10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>(L327/60/60/24)+DATE(1970,1,1)</f>
        <v>43267.208333333328</v>
      </c>
      <c r="O327" s="8">
        <f>(M327/60/60/24)+DATE(1970,1,1)</f>
        <v>43290.208333333328</v>
      </c>
      <c r="P327" t="b">
        <v>0</v>
      </c>
      <c r="Q327" t="b">
        <v>1</v>
      </c>
      <c r="R327" t="s">
        <v>33</v>
      </c>
      <c r="S327" t="str">
        <f t="shared" si="22"/>
        <v>theater</v>
      </c>
      <c r="T327" t="str">
        <f t="shared" si="23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 s="16">
        <v>7200</v>
      </c>
      <c r="E328" s="16">
        <v>3326</v>
      </c>
      <c r="F328" s="9">
        <f t="shared" si="20"/>
        <v>0.46194444444444444</v>
      </c>
      <c r="G328" t="s">
        <v>14</v>
      </c>
      <c r="H328">
        <v>128</v>
      </c>
      <c r="I328" s="10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>(L328/60/60/24)+DATE(1970,1,1)</f>
        <v>42364.25</v>
      </c>
      <c r="O328" s="8">
        <f>(M328/60/60/24)+DATE(1970,1,1)</f>
        <v>42370.25</v>
      </c>
      <c r="P328" t="b">
        <v>0</v>
      </c>
      <c r="Q328" t="b">
        <v>0</v>
      </c>
      <c r="R328" t="s">
        <v>71</v>
      </c>
      <c r="S328" t="str">
        <f t="shared" si="22"/>
        <v>film &amp; video</v>
      </c>
      <c r="T328" t="str">
        <f t="shared" si="23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 s="16">
        <v>2600</v>
      </c>
      <c r="E329" s="16">
        <v>1002</v>
      </c>
      <c r="F329" s="9">
        <f t="shared" si="20"/>
        <v>0.38538461538461538</v>
      </c>
      <c r="G329" t="s">
        <v>14</v>
      </c>
      <c r="H329">
        <v>33</v>
      </c>
      <c r="I329" s="10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>(L329/60/60/24)+DATE(1970,1,1)</f>
        <v>43705.208333333328</v>
      </c>
      <c r="O329" s="8">
        <f>(M329/60/60/24)+DATE(1970,1,1)</f>
        <v>43709.208333333328</v>
      </c>
      <c r="P329" t="b">
        <v>0</v>
      </c>
      <c r="Q329" t="b">
        <v>1</v>
      </c>
      <c r="R329" t="s">
        <v>33</v>
      </c>
      <c r="S329" t="str">
        <f t="shared" si="22"/>
        <v>theater</v>
      </c>
      <c r="T329" t="str">
        <f t="shared" si="23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 s="16">
        <v>98700</v>
      </c>
      <c r="E330" s="16">
        <v>131826</v>
      </c>
      <c r="F330" s="9">
        <f t="shared" si="20"/>
        <v>1.3356231003039514</v>
      </c>
      <c r="G330" t="s">
        <v>20</v>
      </c>
      <c r="H330">
        <v>2441</v>
      </c>
      <c r="I330" s="10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>(L330/60/60/24)+DATE(1970,1,1)</f>
        <v>43434.25</v>
      </c>
      <c r="O330" s="8">
        <f>(M330/60/60/24)+DATE(1970,1,1)</f>
        <v>43445.25</v>
      </c>
      <c r="P330" t="b">
        <v>0</v>
      </c>
      <c r="Q330" t="b">
        <v>0</v>
      </c>
      <c r="R330" t="s">
        <v>23</v>
      </c>
      <c r="S330" t="str">
        <f t="shared" si="22"/>
        <v>music</v>
      </c>
      <c r="T330" t="str">
        <f t="shared" si="23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 s="16">
        <v>93800</v>
      </c>
      <c r="E331" s="16">
        <v>21477</v>
      </c>
      <c r="F331" s="9">
        <f t="shared" si="20"/>
        <v>0.22896588486140726</v>
      </c>
      <c r="G331" t="s">
        <v>47</v>
      </c>
      <c r="H331">
        <v>211</v>
      </c>
      <c r="I331" s="10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>(L331/60/60/24)+DATE(1970,1,1)</f>
        <v>42716.25</v>
      </c>
      <c r="O331" s="8">
        <f>(M331/60/60/24)+DATE(1970,1,1)</f>
        <v>42727.25</v>
      </c>
      <c r="P331" t="b">
        <v>0</v>
      </c>
      <c r="Q331" t="b">
        <v>0</v>
      </c>
      <c r="R331" t="s">
        <v>89</v>
      </c>
      <c r="S331" t="str">
        <f t="shared" si="22"/>
        <v>games</v>
      </c>
      <c r="T331" t="str">
        <f t="shared" si="23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 s="16">
        <v>33700</v>
      </c>
      <c r="E332" s="16">
        <v>62330</v>
      </c>
      <c r="F332" s="9">
        <f t="shared" si="20"/>
        <v>1.8495548961424333</v>
      </c>
      <c r="G332" t="s">
        <v>20</v>
      </c>
      <c r="H332">
        <v>1385</v>
      </c>
      <c r="I332" s="10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>(L332/60/60/24)+DATE(1970,1,1)</f>
        <v>43077.25</v>
      </c>
      <c r="O332" s="8">
        <f>(M332/60/60/24)+DATE(1970,1,1)</f>
        <v>43078.25</v>
      </c>
      <c r="P332" t="b">
        <v>0</v>
      </c>
      <c r="Q332" t="b">
        <v>0</v>
      </c>
      <c r="R332" t="s">
        <v>42</v>
      </c>
      <c r="S332" t="str">
        <f t="shared" si="22"/>
        <v>film &amp; video</v>
      </c>
      <c r="T332" t="str">
        <f t="shared" si="23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 s="16">
        <v>3300</v>
      </c>
      <c r="E333" s="16">
        <v>14643</v>
      </c>
      <c r="F333" s="9">
        <f t="shared" si="20"/>
        <v>4.4372727272727275</v>
      </c>
      <c r="G333" t="s">
        <v>20</v>
      </c>
      <c r="H333">
        <v>190</v>
      </c>
      <c r="I333" s="10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>(L333/60/60/24)+DATE(1970,1,1)</f>
        <v>40896.25</v>
      </c>
      <c r="O333" s="8">
        <f>(M333/60/60/24)+DATE(1970,1,1)</f>
        <v>40897.25</v>
      </c>
      <c r="P333" t="b">
        <v>0</v>
      </c>
      <c r="Q333" t="b">
        <v>0</v>
      </c>
      <c r="R333" t="s">
        <v>17</v>
      </c>
      <c r="S333" t="str">
        <f t="shared" si="22"/>
        <v>food</v>
      </c>
      <c r="T333" t="str">
        <f t="shared" si="23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 s="16">
        <v>20700</v>
      </c>
      <c r="E334" s="16">
        <v>41396</v>
      </c>
      <c r="F334" s="9">
        <f t="shared" si="20"/>
        <v>1.999806763285024</v>
      </c>
      <c r="G334" t="s">
        <v>20</v>
      </c>
      <c r="H334">
        <v>470</v>
      </c>
      <c r="I334" s="10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>(L334/60/60/24)+DATE(1970,1,1)</f>
        <v>41361.208333333336</v>
      </c>
      <c r="O334" s="8">
        <f>(M334/60/60/24)+DATE(1970,1,1)</f>
        <v>41362.208333333336</v>
      </c>
      <c r="P334" t="b">
        <v>0</v>
      </c>
      <c r="Q334" t="b">
        <v>0</v>
      </c>
      <c r="R334" t="s">
        <v>65</v>
      </c>
      <c r="S334" t="str">
        <f t="shared" si="22"/>
        <v>technology</v>
      </c>
      <c r="T334" t="str">
        <f t="shared" si="23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 s="16">
        <v>9600</v>
      </c>
      <c r="E335" s="16">
        <v>11900</v>
      </c>
      <c r="F335" s="9">
        <f t="shared" si="20"/>
        <v>1.2395833333333333</v>
      </c>
      <c r="G335" t="s">
        <v>20</v>
      </c>
      <c r="H335">
        <v>253</v>
      </c>
      <c r="I335" s="10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>(L335/60/60/24)+DATE(1970,1,1)</f>
        <v>43424.25</v>
      </c>
      <c r="O335" s="8">
        <f>(M335/60/60/24)+DATE(1970,1,1)</f>
        <v>43452.25</v>
      </c>
      <c r="P335" t="b">
        <v>0</v>
      </c>
      <c r="Q335" t="b">
        <v>0</v>
      </c>
      <c r="R335" t="s">
        <v>33</v>
      </c>
      <c r="S335" t="str">
        <f t="shared" si="22"/>
        <v>theater</v>
      </c>
      <c r="T335" t="str">
        <f t="shared" si="23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 s="16">
        <v>66200</v>
      </c>
      <c r="E336" s="16">
        <v>123538</v>
      </c>
      <c r="F336" s="9">
        <f t="shared" si="20"/>
        <v>1.8661329305135952</v>
      </c>
      <c r="G336" t="s">
        <v>20</v>
      </c>
      <c r="H336">
        <v>1113</v>
      </c>
      <c r="I336" s="10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>(L336/60/60/24)+DATE(1970,1,1)</f>
        <v>43110.25</v>
      </c>
      <c r="O336" s="8">
        <f>(M336/60/60/24)+DATE(1970,1,1)</f>
        <v>43117.25</v>
      </c>
      <c r="P336" t="b">
        <v>0</v>
      </c>
      <c r="Q336" t="b">
        <v>0</v>
      </c>
      <c r="R336" t="s">
        <v>23</v>
      </c>
      <c r="S336" t="str">
        <f t="shared" si="22"/>
        <v>music</v>
      </c>
      <c r="T336" t="str">
        <f t="shared" si="23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 s="16">
        <v>173800</v>
      </c>
      <c r="E337" s="16">
        <v>198628</v>
      </c>
      <c r="F337" s="9">
        <f t="shared" si="20"/>
        <v>1.1428538550057536</v>
      </c>
      <c r="G337" t="s">
        <v>20</v>
      </c>
      <c r="H337">
        <v>2283</v>
      </c>
      <c r="I337" s="10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>(L337/60/60/24)+DATE(1970,1,1)</f>
        <v>43784.25</v>
      </c>
      <c r="O337" s="8">
        <f>(M337/60/60/24)+DATE(1970,1,1)</f>
        <v>43797.25</v>
      </c>
      <c r="P337" t="b">
        <v>0</v>
      </c>
      <c r="Q337" t="b">
        <v>0</v>
      </c>
      <c r="R337" t="s">
        <v>23</v>
      </c>
      <c r="S337" t="str">
        <f t="shared" si="22"/>
        <v>music</v>
      </c>
      <c r="T337" t="str">
        <f t="shared" si="23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 s="16">
        <v>70700</v>
      </c>
      <c r="E338" s="16">
        <v>68602</v>
      </c>
      <c r="F338" s="9">
        <f t="shared" si="20"/>
        <v>0.97032531824611035</v>
      </c>
      <c r="G338" t="s">
        <v>14</v>
      </c>
      <c r="H338">
        <v>1072</v>
      </c>
      <c r="I338" s="10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>(L338/60/60/24)+DATE(1970,1,1)</f>
        <v>40527.25</v>
      </c>
      <c r="O338" s="8">
        <f>(M338/60/60/24)+DATE(1970,1,1)</f>
        <v>40528.25</v>
      </c>
      <c r="P338" t="b">
        <v>0</v>
      </c>
      <c r="Q338" t="b">
        <v>1</v>
      </c>
      <c r="R338" t="s">
        <v>23</v>
      </c>
      <c r="S338" t="str">
        <f t="shared" si="22"/>
        <v>music</v>
      </c>
      <c r="T338" t="str">
        <f t="shared" si="23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 s="16">
        <v>94500</v>
      </c>
      <c r="E339" s="16">
        <v>116064</v>
      </c>
      <c r="F339" s="9">
        <f t="shared" si="20"/>
        <v>1.2281904761904763</v>
      </c>
      <c r="G339" t="s">
        <v>20</v>
      </c>
      <c r="H339">
        <v>1095</v>
      </c>
      <c r="I339" s="10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>(L339/60/60/24)+DATE(1970,1,1)</f>
        <v>43780.25</v>
      </c>
      <c r="O339" s="8">
        <f>(M339/60/60/24)+DATE(1970,1,1)</f>
        <v>43781.25</v>
      </c>
      <c r="P339" t="b">
        <v>0</v>
      </c>
      <c r="Q339" t="b">
        <v>0</v>
      </c>
      <c r="R339" t="s">
        <v>33</v>
      </c>
      <c r="S339" t="str">
        <f t="shared" si="22"/>
        <v>theater</v>
      </c>
      <c r="T339" t="str">
        <f t="shared" si="23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 s="16">
        <v>69800</v>
      </c>
      <c r="E340" s="16">
        <v>125042</v>
      </c>
      <c r="F340" s="9">
        <f t="shared" si="20"/>
        <v>1.7914326647564469</v>
      </c>
      <c r="G340" t="s">
        <v>20</v>
      </c>
      <c r="H340">
        <v>1690</v>
      </c>
      <c r="I340" s="10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>(L340/60/60/24)+DATE(1970,1,1)</f>
        <v>40821.208333333336</v>
      </c>
      <c r="O340" s="8">
        <f>(M340/60/60/24)+DATE(1970,1,1)</f>
        <v>40851.208333333336</v>
      </c>
      <c r="P340" t="b">
        <v>0</v>
      </c>
      <c r="Q340" t="b">
        <v>0</v>
      </c>
      <c r="R340" t="s">
        <v>33</v>
      </c>
      <c r="S340" t="str">
        <f t="shared" si="22"/>
        <v>theater</v>
      </c>
      <c r="T340" t="str">
        <f t="shared" si="23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 s="16">
        <v>136300</v>
      </c>
      <c r="E341" s="16">
        <v>108974</v>
      </c>
      <c r="F341" s="9">
        <f t="shared" si="20"/>
        <v>0.79951577402787966</v>
      </c>
      <c r="G341" t="s">
        <v>74</v>
      </c>
      <c r="H341">
        <v>1297</v>
      </c>
      <c r="I341" s="10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>(L341/60/60/24)+DATE(1970,1,1)</f>
        <v>42949.208333333328</v>
      </c>
      <c r="O341" s="8">
        <f>(M341/60/60/24)+DATE(1970,1,1)</f>
        <v>42963.208333333328</v>
      </c>
      <c r="P341" t="b">
        <v>0</v>
      </c>
      <c r="Q341" t="b">
        <v>0</v>
      </c>
      <c r="R341" t="s">
        <v>33</v>
      </c>
      <c r="S341" t="str">
        <f t="shared" si="22"/>
        <v>theater</v>
      </c>
      <c r="T341" t="str">
        <f t="shared" si="23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 s="16">
        <v>37100</v>
      </c>
      <c r="E342" s="16">
        <v>34964</v>
      </c>
      <c r="F342" s="9">
        <f t="shared" si="20"/>
        <v>0.94242587601078165</v>
      </c>
      <c r="G342" t="s">
        <v>14</v>
      </c>
      <c r="H342">
        <v>393</v>
      </c>
      <c r="I342" s="10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>(L342/60/60/24)+DATE(1970,1,1)</f>
        <v>40889.25</v>
      </c>
      <c r="O342" s="8">
        <f>(M342/60/60/24)+DATE(1970,1,1)</f>
        <v>40890.25</v>
      </c>
      <c r="P342" t="b">
        <v>0</v>
      </c>
      <c r="Q342" t="b">
        <v>0</v>
      </c>
      <c r="R342" t="s">
        <v>122</v>
      </c>
      <c r="S342" t="str">
        <f t="shared" si="22"/>
        <v>photography</v>
      </c>
      <c r="T342" t="str">
        <f t="shared" si="23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 s="16">
        <v>114300</v>
      </c>
      <c r="E343" s="16">
        <v>96777</v>
      </c>
      <c r="F343" s="9">
        <f t="shared" si="20"/>
        <v>0.84669291338582675</v>
      </c>
      <c r="G343" t="s">
        <v>14</v>
      </c>
      <c r="H343">
        <v>1257</v>
      </c>
      <c r="I343" s="10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>(L343/60/60/24)+DATE(1970,1,1)</f>
        <v>42244.208333333328</v>
      </c>
      <c r="O343" s="8">
        <f>(M343/60/60/24)+DATE(1970,1,1)</f>
        <v>42251.208333333328</v>
      </c>
      <c r="P343" t="b">
        <v>0</v>
      </c>
      <c r="Q343" t="b">
        <v>0</v>
      </c>
      <c r="R343" t="s">
        <v>60</v>
      </c>
      <c r="S343" t="str">
        <f t="shared" si="22"/>
        <v>music</v>
      </c>
      <c r="T343" t="str">
        <f t="shared" si="23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 s="16">
        <v>47900</v>
      </c>
      <c r="E344" s="16">
        <v>31864</v>
      </c>
      <c r="F344" s="9">
        <f t="shared" si="20"/>
        <v>0.66521920668058454</v>
      </c>
      <c r="G344" t="s">
        <v>14</v>
      </c>
      <c r="H344">
        <v>328</v>
      </c>
      <c r="I344" s="10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>(L344/60/60/24)+DATE(1970,1,1)</f>
        <v>41475.208333333336</v>
      </c>
      <c r="O344" s="8">
        <f>(M344/60/60/24)+DATE(1970,1,1)</f>
        <v>41487.208333333336</v>
      </c>
      <c r="P344" t="b">
        <v>0</v>
      </c>
      <c r="Q344" t="b">
        <v>0</v>
      </c>
      <c r="R344" t="s">
        <v>33</v>
      </c>
      <c r="S344" t="str">
        <f t="shared" si="22"/>
        <v>theater</v>
      </c>
      <c r="T344" t="str">
        <f t="shared" si="23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 s="16">
        <v>9000</v>
      </c>
      <c r="E345" s="16">
        <v>4853</v>
      </c>
      <c r="F345" s="9">
        <f t="shared" si="20"/>
        <v>0.53922222222222227</v>
      </c>
      <c r="G345" t="s">
        <v>14</v>
      </c>
      <c r="H345">
        <v>147</v>
      </c>
      <c r="I345" s="10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>(L345/60/60/24)+DATE(1970,1,1)</f>
        <v>41597.25</v>
      </c>
      <c r="O345" s="8">
        <f>(M345/60/60/24)+DATE(1970,1,1)</f>
        <v>41650.25</v>
      </c>
      <c r="P345" t="b">
        <v>0</v>
      </c>
      <c r="Q345" t="b">
        <v>0</v>
      </c>
      <c r="R345" t="s">
        <v>33</v>
      </c>
      <c r="S345" t="str">
        <f t="shared" si="22"/>
        <v>theater</v>
      </c>
      <c r="T345" t="str">
        <f t="shared" si="23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 s="16">
        <v>197600</v>
      </c>
      <c r="E346" s="16">
        <v>82959</v>
      </c>
      <c r="F346" s="9">
        <f t="shared" si="20"/>
        <v>0.41983299595141699</v>
      </c>
      <c r="G346" t="s">
        <v>14</v>
      </c>
      <c r="H346">
        <v>830</v>
      </c>
      <c r="I346" s="10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>(L346/60/60/24)+DATE(1970,1,1)</f>
        <v>43122.25</v>
      </c>
      <c r="O346" s="8">
        <f>(M346/60/60/24)+DATE(1970,1,1)</f>
        <v>43162.25</v>
      </c>
      <c r="P346" t="b">
        <v>0</v>
      </c>
      <c r="Q346" t="b">
        <v>0</v>
      </c>
      <c r="R346" t="s">
        <v>89</v>
      </c>
      <c r="S346" t="str">
        <f t="shared" si="22"/>
        <v>games</v>
      </c>
      <c r="T346" t="str">
        <f t="shared" si="23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 s="16">
        <v>157600</v>
      </c>
      <c r="E347" s="16">
        <v>23159</v>
      </c>
      <c r="F347" s="9">
        <f t="shared" si="20"/>
        <v>0.14694796954314721</v>
      </c>
      <c r="G347" t="s">
        <v>14</v>
      </c>
      <c r="H347">
        <v>331</v>
      </c>
      <c r="I347" s="10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>(L347/60/60/24)+DATE(1970,1,1)</f>
        <v>42194.208333333328</v>
      </c>
      <c r="O347" s="8">
        <f>(M347/60/60/24)+DATE(1970,1,1)</f>
        <v>42195.208333333328</v>
      </c>
      <c r="P347" t="b">
        <v>0</v>
      </c>
      <c r="Q347" t="b">
        <v>0</v>
      </c>
      <c r="R347" t="s">
        <v>53</v>
      </c>
      <c r="S347" t="str">
        <f t="shared" si="22"/>
        <v>film &amp; video</v>
      </c>
      <c r="T347" t="str">
        <f t="shared" si="23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 s="16">
        <v>8000</v>
      </c>
      <c r="E348" s="16">
        <v>2758</v>
      </c>
      <c r="F348" s="9">
        <f t="shared" si="20"/>
        <v>0.34475</v>
      </c>
      <c r="G348" t="s">
        <v>14</v>
      </c>
      <c r="H348">
        <v>25</v>
      </c>
      <c r="I348" s="10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>(L348/60/60/24)+DATE(1970,1,1)</f>
        <v>42971.208333333328</v>
      </c>
      <c r="O348" s="8">
        <f>(M348/60/60/24)+DATE(1970,1,1)</f>
        <v>43026.208333333328</v>
      </c>
      <c r="P348" t="b">
        <v>0</v>
      </c>
      <c r="Q348" t="b">
        <v>1</v>
      </c>
      <c r="R348" t="s">
        <v>60</v>
      </c>
      <c r="S348" t="str">
        <f t="shared" si="22"/>
        <v>music</v>
      </c>
      <c r="T348" t="str">
        <f t="shared" si="23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 s="16">
        <v>900</v>
      </c>
      <c r="E349" s="16">
        <v>12607</v>
      </c>
      <c r="F349" s="9">
        <f t="shared" si="20"/>
        <v>14.007777777777777</v>
      </c>
      <c r="G349" t="s">
        <v>20</v>
      </c>
      <c r="H349">
        <v>191</v>
      </c>
      <c r="I349" s="10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>(L349/60/60/24)+DATE(1970,1,1)</f>
        <v>42046.25</v>
      </c>
      <c r="O349" s="8">
        <f>(M349/60/60/24)+DATE(1970,1,1)</f>
        <v>42070.25</v>
      </c>
      <c r="P349" t="b">
        <v>0</v>
      </c>
      <c r="Q349" t="b">
        <v>0</v>
      </c>
      <c r="R349" t="s">
        <v>28</v>
      </c>
      <c r="S349" t="str">
        <f t="shared" si="22"/>
        <v>technology</v>
      </c>
      <c r="T349" t="str">
        <f t="shared" si="23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 s="16">
        <v>199000</v>
      </c>
      <c r="E350" s="16">
        <v>142823</v>
      </c>
      <c r="F350" s="9">
        <f t="shared" si="20"/>
        <v>0.71770351758793971</v>
      </c>
      <c r="G350" t="s">
        <v>14</v>
      </c>
      <c r="H350">
        <v>3483</v>
      </c>
      <c r="I350" s="10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>(L350/60/60/24)+DATE(1970,1,1)</f>
        <v>42782.25</v>
      </c>
      <c r="O350" s="8">
        <f>(M350/60/60/24)+DATE(1970,1,1)</f>
        <v>42795.25</v>
      </c>
      <c r="P350" t="b">
        <v>0</v>
      </c>
      <c r="Q350" t="b">
        <v>0</v>
      </c>
      <c r="R350" t="s">
        <v>17</v>
      </c>
      <c r="S350" t="str">
        <f t="shared" si="22"/>
        <v>food</v>
      </c>
      <c r="T350" t="str">
        <f t="shared" si="23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 s="16">
        <v>180800</v>
      </c>
      <c r="E351" s="16">
        <v>95958</v>
      </c>
      <c r="F351" s="9">
        <f t="shared" si="20"/>
        <v>0.53074115044247783</v>
      </c>
      <c r="G351" t="s">
        <v>14</v>
      </c>
      <c r="H351">
        <v>923</v>
      </c>
      <c r="I351" s="10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>(L351/60/60/24)+DATE(1970,1,1)</f>
        <v>42930.208333333328</v>
      </c>
      <c r="O351" s="8">
        <f>(M351/60/60/24)+DATE(1970,1,1)</f>
        <v>42960.208333333328</v>
      </c>
      <c r="P351" t="b">
        <v>0</v>
      </c>
      <c r="Q351" t="b">
        <v>0</v>
      </c>
      <c r="R351" t="s">
        <v>33</v>
      </c>
      <c r="S351" t="str">
        <f t="shared" si="22"/>
        <v>theater</v>
      </c>
      <c r="T351" t="str">
        <f t="shared" si="23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 s="16">
        <v>100</v>
      </c>
      <c r="E352" s="16">
        <v>5</v>
      </c>
      <c r="F352" s="9">
        <f t="shared" si="20"/>
        <v>0.05</v>
      </c>
      <c r="G352" t="s">
        <v>14</v>
      </c>
      <c r="H352">
        <v>1</v>
      </c>
      <c r="I352" s="10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>(L352/60/60/24)+DATE(1970,1,1)</f>
        <v>42144.208333333328</v>
      </c>
      <c r="O352" s="8">
        <f>(M352/60/60/24)+DATE(1970,1,1)</f>
        <v>42162.208333333328</v>
      </c>
      <c r="P352" t="b">
        <v>0</v>
      </c>
      <c r="Q352" t="b">
        <v>1</v>
      </c>
      <c r="R352" t="s">
        <v>159</v>
      </c>
      <c r="S352" t="str">
        <f t="shared" si="22"/>
        <v>music</v>
      </c>
      <c r="T352" t="str">
        <f t="shared" si="23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 s="16">
        <v>74100</v>
      </c>
      <c r="E353" s="16">
        <v>94631</v>
      </c>
      <c r="F353" s="9">
        <f t="shared" si="20"/>
        <v>1.2770715249662619</v>
      </c>
      <c r="G353" t="s">
        <v>20</v>
      </c>
      <c r="H353">
        <v>2013</v>
      </c>
      <c r="I353" s="10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>(L353/60/60/24)+DATE(1970,1,1)</f>
        <v>42240.208333333328</v>
      </c>
      <c r="O353" s="8">
        <f>(M353/60/60/24)+DATE(1970,1,1)</f>
        <v>42254.208333333328</v>
      </c>
      <c r="P353" t="b">
        <v>0</v>
      </c>
      <c r="Q353" t="b">
        <v>0</v>
      </c>
      <c r="R353" t="s">
        <v>23</v>
      </c>
      <c r="S353" t="str">
        <f t="shared" si="22"/>
        <v>music</v>
      </c>
      <c r="T353" t="str">
        <f t="shared" si="23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 s="16">
        <v>2800</v>
      </c>
      <c r="E354" s="16">
        <v>977</v>
      </c>
      <c r="F354" s="9">
        <f t="shared" si="20"/>
        <v>0.34892857142857142</v>
      </c>
      <c r="G354" t="s">
        <v>14</v>
      </c>
      <c r="H354">
        <v>33</v>
      </c>
      <c r="I354" s="10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>(L354/60/60/24)+DATE(1970,1,1)</f>
        <v>42315.25</v>
      </c>
      <c r="O354" s="8">
        <f>(M354/60/60/24)+DATE(1970,1,1)</f>
        <v>42323.25</v>
      </c>
      <c r="P354" t="b">
        <v>0</v>
      </c>
      <c r="Q354" t="b">
        <v>0</v>
      </c>
      <c r="R354" t="s">
        <v>33</v>
      </c>
      <c r="S354" t="str">
        <f t="shared" si="22"/>
        <v>theater</v>
      </c>
      <c r="T354" t="str">
        <f t="shared" si="23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 s="16">
        <v>33600</v>
      </c>
      <c r="E355" s="16">
        <v>137961</v>
      </c>
      <c r="F355" s="9">
        <f t="shared" si="20"/>
        <v>4.105982142857143</v>
      </c>
      <c r="G355" t="s">
        <v>20</v>
      </c>
      <c r="H355">
        <v>1703</v>
      </c>
      <c r="I355" s="10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>(L355/60/60/24)+DATE(1970,1,1)</f>
        <v>43651.208333333328</v>
      </c>
      <c r="O355" s="8">
        <f>(M355/60/60/24)+DATE(1970,1,1)</f>
        <v>43652.208333333328</v>
      </c>
      <c r="P355" t="b">
        <v>0</v>
      </c>
      <c r="Q355" t="b">
        <v>0</v>
      </c>
      <c r="R355" t="s">
        <v>33</v>
      </c>
      <c r="S355" t="str">
        <f t="shared" si="22"/>
        <v>theater</v>
      </c>
      <c r="T355" t="str">
        <f t="shared" si="23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 s="16">
        <v>6100</v>
      </c>
      <c r="E356" s="16">
        <v>7548</v>
      </c>
      <c r="F356" s="9">
        <f t="shared" si="20"/>
        <v>1.2373770491803278</v>
      </c>
      <c r="G356" t="s">
        <v>20</v>
      </c>
      <c r="H356">
        <v>80</v>
      </c>
      <c r="I356" s="10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>(L356/60/60/24)+DATE(1970,1,1)</f>
        <v>41520.208333333336</v>
      </c>
      <c r="O356" s="8">
        <f>(M356/60/60/24)+DATE(1970,1,1)</f>
        <v>41527.208333333336</v>
      </c>
      <c r="P356" t="b">
        <v>0</v>
      </c>
      <c r="Q356" t="b">
        <v>0</v>
      </c>
      <c r="R356" t="s">
        <v>42</v>
      </c>
      <c r="S356" t="str">
        <f t="shared" si="22"/>
        <v>film &amp; video</v>
      </c>
      <c r="T356" t="str">
        <f t="shared" si="23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 s="16">
        <v>3800</v>
      </c>
      <c r="E357" s="16">
        <v>2241</v>
      </c>
      <c r="F357" s="9">
        <f t="shared" si="20"/>
        <v>0.58973684210526311</v>
      </c>
      <c r="G357" t="s">
        <v>47</v>
      </c>
      <c r="H357">
        <v>86</v>
      </c>
      <c r="I357" s="10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>(L357/60/60/24)+DATE(1970,1,1)</f>
        <v>42757.25</v>
      </c>
      <c r="O357" s="8">
        <f>(M357/60/60/24)+DATE(1970,1,1)</f>
        <v>42797.25</v>
      </c>
      <c r="P357" t="b">
        <v>0</v>
      </c>
      <c r="Q357" t="b">
        <v>0</v>
      </c>
      <c r="R357" t="s">
        <v>65</v>
      </c>
      <c r="S357" t="str">
        <f t="shared" si="22"/>
        <v>technology</v>
      </c>
      <c r="T357" t="str">
        <f t="shared" si="23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 s="16">
        <v>9300</v>
      </c>
      <c r="E358" s="16">
        <v>3431</v>
      </c>
      <c r="F358" s="9">
        <f t="shared" si="20"/>
        <v>0.36892473118279567</v>
      </c>
      <c r="G358" t="s">
        <v>14</v>
      </c>
      <c r="H358">
        <v>40</v>
      </c>
      <c r="I358" s="10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>(L358/60/60/24)+DATE(1970,1,1)</f>
        <v>40922.25</v>
      </c>
      <c r="O358" s="8">
        <f>(M358/60/60/24)+DATE(1970,1,1)</f>
        <v>40931.25</v>
      </c>
      <c r="P358" t="b">
        <v>0</v>
      </c>
      <c r="Q358" t="b">
        <v>0</v>
      </c>
      <c r="R358" t="s">
        <v>33</v>
      </c>
      <c r="S358" t="str">
        <f t="shared" si="22"/>
        <v>theater</v>
      </c>
      <c r="T358" t="str">
        <f t="shared" si="23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 s="16">
        <v>2300</v>
      </c>
      <c r="E359" s="16">
        <v>4253</v>
      </c>
      <c r="F359" s="9">
        <f t="shared" si="20"/>
        <v>1.8491304347826087</v>
      </c>
      <c r="G359" t="s">
        <v>20</v>
      </c>
      <c r="H359">
        <v>41</v>
      </c>
      <c r="I359" s="10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>(L359/60/60/24)+DATE(1970,1,1)</f>
        <v>42250.208333333328</v>
      </c>
      <c r="O359" s="8">
        <f>(M359/60/60/24)+DATE(1970,1,1)</f>
        <v>42275.208333333328</v>
      </c>
      <c r="P359" t="b">
        <v>0</v>
      </c>
      <c r="Q359" t="b">
        <v>0</v>
      </c>
      <c r="R359" t="s">
        <v>89</v>
      </c>
      <c r="S359" t="str">
        <f t="shared" si="22"/>
        <v>games</v>
      </c>
      <c r="T359" t="str">
        <f t="shared" si="23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 s="16">
        <v>9700</v>
      </c>
      <c r="E360" s="16">
        <v>1146</v>
      </c>
      <c r="F360" s="9">
        <f t="shared" si="20"/>
        <v>0.11814432989690722</v>
      </c>
      <c r="G360" t="s">
        <v>14</v>
      </c>
      <c r="H360">
        <v>23</v>
      </c>
      <c r="I360" s="10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>(L360/60/60/24)+DATE(1970,1,1)</f>
        <v>43322.208333333328</v>
      </c>
      <c r="O360" s="8">
        <f>(M360/60/60/24)+DATE(1970,1,1)</f>
        <v>43325.208333333328</v>
      </c>
      <c r="P360" t="b">
        <v>1</v>
      </c>
      <c r="Q360" t="b">
        <v>0</v>
      </c>
      <c r="R360" t="s">
        <v>122</v>
      </c>
      <c r="S360" t="str">
        <f t="shared" si="22"/>
        <v>photography</v>
      </c>
      <c r="T360" t="str">
        <f t="shared" si="23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 s="16">
        <v>4000</v>
      </c>
      <c r="E361" s="16">
        <v>11948</v>
      </c>
      <c r="F361" s="9">
        <f t="shared" si="20"/>
        <v>2.9870000000000001</v>
      </c>
      <c r="G361" t="s">
        <v>20</v>
      </c>
      <c r="H361">
        <v>187</v>
      </c>
      <c r="I361" s="10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>(L361/60/60/24)+DATE(1970,1,1)</f>
        <v>40782.208333333336</v>
      </c>
      <c r="O361" s="8">
        <f>(M361/60/60/24)+DATE(1970,1,1)</f>
        <v>40789.208333333336</v>
      </c>
      <c r="P361" t="b">
        <v>0</v>
      </c>
      <c r="Q361" t="b">
        <v>0</v>
      </c>
      <c r="R361" t="s">
        <v>71</v>
      </c>
      <c r="S361" t="str">
        <f t="shared" si="22"/>
        <v>film &amp; video</v>
      </c>
      <c r="T361" t="str">
        <f t="shared" si="23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 s="16">
        <v>59700</v>
      </c>
      <c r="E362" s="16">
        <v>135132</v>
      </c>
      <c r="F362" s="9">
        <f t="shared" si="20"/>
        <v>2.2635175879396985</v>
      </c>
      <c r="G362" t="s">
        <v>20</v>
      </c>
      <c r="H362">
        <v>2875</v>
      </c>
      <c r="I362" s="10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>(L362/60/60/24)+DATE(1970,1,1)</f>
        <v>40544.25</v>
      </c>
      <c r="O362" s="8">
        <f>(M362/60/60/24)+DATE(1970,1,1)</f>
        <v>40558.25</v>
      </c>
      <c r="P362" t="b">
        <v>0</v>
      </c>
      <c r="Q362" t="b">
        <v>1</v>
      </c>
      <c r="R362" t="s">
        <v>33</v>
      </c>
      <c r="S362" t="str">
        <f t="shared" si="22"/>
        <v>theater</v>
      </c>
      <c r="T362" t="str">
        <f t="shared" si="23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 s="16">
        <v>5500</v>
      </c>
      <c r="E363" s="16">
        <v>9546</v>
      </c>
      <c r="F363" s="9">
        <f t="shared" si="20"/>
        <v>1.7356363636363636</v>
      </c>
      <c r="G363" t="s">
        <v>20</v>
      </c>
      <c r="H363">
        <v>88</v>
      </c>
      <c r="I363" s="10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>(L363/60/60/24)+DATE(1970,1,1)</f>
        <v>43015.208333333328</v>
      </c>
      <c r="O363" s="8">
        <f>(M363/60/60/24)+DATE(1970,1,1)</f>
        <v>43039.208333333328</v>
      </c>
      <c r="P363" t="b">
        <v>0</v>
      </c>
      <c r="Q363" t="b">
        <v>0</v>
      </c>
      <c r="R363" t="s">
        <v>33</v>
      </c>
      <c r="S363" t="str">
        <f t="shared" si="22"/>
        <v>theater</v>
      </c>
      <c r="T363" t="str">
        <f t="shared" si="23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 s="16">
        <v>3700</v>
      </c>
      <c r="E364" s="16">
        <v>13755</v>
      </c>
      <c r="F364" s="9">
        <f t="shared" si="20"/>
        <v>3.7175675675675675</v>
      </c>
      <c r="G364" t="s">
        <v>20</v>
      </c>
      <c r="H364">
        <v>191</v>
      </c>
      <c r="I364" s="10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>(L364/60/60/24)+DATE(1970,1,1)</f>
        <v>40570.25</v>
      </c>
      <c r="O364" s="8">
        <f>(M364/60/60/24)+DATE(1970,1,1)</f>
        <v>40608.25</v>
      </c>
      <c r="P364" t="b">
        <v>0</v>
      </c>
      <c r="Q364" t="b">
        <v>0</v>
      </c>
      <c r="R364" t="s">
        <v>23</v>
      </c>
      <c r="S364" t="str">
        <f t="shared" si="22"/>
        <v>music</v>
      </c>
      <c r="T364" t="str">
        <f t="shared" si="23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 s="16">
        <v>5200</v>
      </c>
      <c r="E365" s="16">
        <v>8330</v>
      </c>
      <c r="F365" s="9">
        <f t="shared" si="20"/>
        <v>1.601923076923077</v>
      </c>
      <c r="G365" t="s">
        <v>20</v>
      </c>
      <c r="H365">
        <v>139</v>
      </c>
      <c r="I365" s="10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>(L365/60/60/24)+DATE(1970,1,1)</f>
        <v>40904.25</v>
      </c>
      <c r="O365" s="8">
        <f>(M365/60/60/24)+DATE(1970,1,1)</f>
        <v>40905.25</v>
      </c>
      <c r="P365" t="b">
        <v>0</v>
      </c>
      <c r="Q365" t="b">
        <v>0</v>
      </c>
      <c r="R365" t="s">
        <v>23</v>
      </c>
      <c r="S365" t="str">
        <f t="shared" si="22"/>
        <v>music</v>
      </c>
      <c r="T365" t="str">
        <f t="shared" si="23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 s="16">
        <v>900</v>
      </c>
      <c r="E366" s="16">
        <v>14547</v>
      </c>
      <c r="F366" s="9">
        <f t="shared" si="20"/>
        <v>16.163333333333334</v>
      </c>
      <c r="G366" t="s">
        <v>20</v>
      </c>
      <c r="H366">
        <v>186</v>
      </c>
      <c r="I366" s="10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>(L366/60/60/24)+DATE(1970,1,1)</f>
        <v>43164.25</v>
      </c>
      <c r="O366" s="8">
        <f>(M366/60/60/24)+DATE(1970,1,1)</f>
        <v>43194.208333333328</v>
      </c>
      <c r="P366" t="b">
        <v>0</v>
      </c>
      <c r="Q366" t="b">
        <v>0</v>
      </c>
      <c r="R366" t="s">
        <v>60</v>
      </c>
      <c r="S366" t="str">
        <f t="shared" si="22"/>
        <v>music</v>
      </c>
      <c r="T366" t="str">
        <f t="shared" si="23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 s="16">
        <v>1600</v>
      </c>
      <c r="E367" s="16">
        <v>11735</v>
      </c>
      <c r="F367" s="9">
        <f t="shared" si="20"/>
        <v>7.3343749999999996</v>
      </c>
      <c r="G367" t="s">
        <v>20</v>
      </c>
      <c r="H367">
        <v>112</v>
      </c>
      <c r="I367" s="10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>(L367/60/60/24)+DATE(1970,1,1)</f>
        <v>42733.25</v>
      </c>
      <c r="O367" s="8">
        <f>(M367/60/60/24)+DATE(1970,1,1)</f>
        <v>42760.25</v>
      </c>
      <c r="P367" t="b">
        <v>0</v>
      </c>
      <c r="Q367" t="b">
        <v>0</v>
      </c>
      <c r="R367" t="s">
        <v>33</v>
      </c>
      <c r="S367" t="str">
        <f t="shared" si="22"/>
        <v>theater</v>
      </c>
      <c r="T367" t="str">
        <f t="shared" si="23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 s="16">
        <v>1800</v>
      </c>
      <c r="E368" s="16">
        <v>10658</v>
      </c>
      <c r="F368" s="9">
        <f t="shared" si="20"/>
        <v>5.9211111111111112</v>
      </c>
      <c r="G368" t="s">
        <v>20</v>
      </c>
      <c r="H368">
        <v>101</v>
      </c>
      <c r="I368" s="10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>(L368/60/60/24)+DATE(1970,1,1)</f>
        <v>40546.25</v>
      </c>
      <c r="O368" s="8">
        <f>(M368/60/60/24)+DATE(1970,1,1)</f>
        <v>40547.25</v>
      </c>
      <c r="P368" t="b">
        <v>0</v>
      </c>
      <c r="Q368" t="b">
        <v>1</v>
      </c>
      <c r="R368" t="s">
        <v>33</v>
      </c>
      <c r="S368" t="str">
        <f t="shared" si="22"/>
        <v>theater</v>
      </c>
      <c r="T368" t="str">
        <f t="shared" si="23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 s="16">
        <v>9900</v>
      </c>
      <c r="E369" s="16">
        <v>1870</v>
      </c>
      <c r="F369" s="9">
        <f t="shared" si="20"/>
        <v>0.18888888888888888</v>
      </c>
      <c r="G369" t="s">
        <v>14</v>
      </c>
      <c r="H369">
        <v>75</v>
      </c>
      <c r="I369" s="10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>(L369/60/60/24)+DATE(1970,1,1)</f>
        <v>41930.208333333336</v>
      </c>
      <c r="O369" s="8">
        <f>(M369/60/60/24)+DATE(1970,1,1)</f>
        <v>41954.25</v>
      </c>
      <c r="P369" t="b">
        <v>0</v>
      </c>
      <c r="Q369" t="b">
        <v>1</v>
      </c>
      <c r="R369" t="s">
        <v>33</v>
      </c>
      <c r="S369" t="str">
        <f t="shared" si="22"/>
        <v>theater</v>
      </c>
      <c r="T369" t="str">
        <f t="shared" si="23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 s="16">
        <v>5200</v>
      </c>
      <c r="E370" s="16">
        <v>14394</v>
      </c>
      <c r="F370" s="9">
        <f t="shared" si="20"/>
        <v>2.7680769230769231</v>
      </c>
      <c r="G370" t="s">
        <v>20</v>
      </c>
      <c r="H370">
        <v>206</v>
      </c>
      <c r="I370" s="10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>(L370/60/60/24)+DATE(1970,1,1)</f>
        <v>40464.208333333336</v>
      </c>
      <c r="O370" s="8">
        <f>(M370/60/60/24)+DATE(1970,1,1)</f>
        <v>40487.208333333336</v>
      </c>
      <c r="P370" t="b">
        <v>0</v>
      </c>
      <c r="Q370" t="b">
        <v>1</v>
      </c>
      <c r="R370" t="s">
        <v>42</v>
      </c>
      <c r="S370" t="str">
        <f t="shared" si="22"/>
        <v>film &amp; video</v>
      </c>
      <c r="T370" t="str">
        <f t="shared" si="23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 s="16">
        <v>5400</v>
      </c>
      <c r="E371" s="16">
        <v>14743</v>
      </c>
      <c r="F371" s="9">
        <f t="shared" si="20"/>
        <v>2.730185185185185</v>
      </c>
      <c r="G371" t="s">
        <v>20</v>
      </c>
      <c r="H371">
        <v>154</v>
      </c>
      <c r="I371" s="10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>(L371/60/60/24)+DATE(1970,1,1)</f>
        <v>41308.25</v>
      </c>
      <c r="O371" s="8">
        <f>(M371/60/60/24)+DATE(1970,1,1)</f>
        <v>41347.208333333336</v>
      </c>
      <c r="P371" t="b">
        <v>0</v>
      </c>
      <c r="Q371" t="b">
        <v>1</v>
      </c>
      <c r="R371" t="s">
        <v>269</v>
      </c>
      <c r="S371" t="str">
        <f t="shared" si="22"/>
        <v>film &amp; video</v>
      </c>
      <c r="T371" t="str">
        <f t="shared" si="23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 s="16">
        <v>112300</v>
      </c>
      <c r="E372" s="16">
        <v>178965</v>
      </c>
      <c r="F372" s="9">
        <f t="shared" si="20"/>
        <v>1.593633125556545</v>
      </c>
      <c r="G372" t="s">
        <v>20</v>
      </c>
      <c r="H372">
        <v>5966</v>
      </c>
      <c r="I372" s="10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>(L372/60/60/24)+DATE(1970,1,1)</f>
        <v>43570.208333333328</v>
      </c>
      <c r="O372" s="8">
        <f>(M372/60/60/24)+DATE(1970,1,1)</f>
        <v>43576.208333333328</v>
      </c>
      <c r="P372" t="b">
        <v>0</v>
      </c>
      <c r="Q372" t="b">
        <v>0</v>
      </c>
      <c r="R372" t="s">
        <v>33</v>
      </c>
      <c r="S372" t="str">
        <f t="shared" si="22"/>
        <v>theater</v>
      </c>
      <c r="T372" t="str">
        <f t="shared" si="23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 s="16">
        <v>189200</v>
      </c>
      <c r="E373" s="16">
        <v>128410</v>
      </c>
      <c r="F373" s="9">
        <f t="shared" si="20"/>
        <v>0.67869978858350954</v>
      </c>
      <c r="G373" t="s">
        <v>14</v>
      </c>
      <c r="H373">
        <v>2176</v>
      </c>
      <c r="I373" s="10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>(L373/60/60/24)+DATE(1970,1,1)</f>
        <v>42043.25</v>
      </c>
      <c r="O373" s="8">
        <f>(M373/60/60/24)+DATE(1970,1,1)</f>
        <v>42094.208333333328</v>
      </c>
      <c r="P373" t="b">
        <v>0</v>
      </c>
      <c r="Q373" t="b">
        <v>0</v>
      </c>
      <c r="R373" t="s">
        <v>33</v>
      </c>
      <c r="S373" t="str">
        <f t="shared" si="22"/>
        <v>theater</v>
      </c>
      <c r="T373" t="str">
        <f t="shared" si="23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 s="16">
        <v>900</v>
      </c>
      <c r="E374" s="16">
        <v>14324</v>
      </c>
      <c r="F374" s="9">
        <f t="shared" si="20"/>
        <v>15.915555555555555</v>
      </c>
      <c r="G374" t="s">
        <v>20</v>
      </c>
      <c r="H374">
        <v>169</v>
      </c>
      <c r="I374" s="10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>(L374/60/60/24)+DATE(1970,1,1)</f>
        <v>42012.25</v>
      </c>
      <c r="O374" s="8">
        <f>(M374/60/60/24)+DATE(1970,1,1)</f>
        <v>42032.25</v>
      </c>
      <c r="P374" t="b">
        <v>0</v>
      </c>
      <c r="Q374" t="b">
        <v>1</v>
      </c>
      <c r="R374" t="s">
        <v>42</v>
      </c>
      <c r="S374" t="str">
        <f t="shared" si="22"/>
        <v>film &amp; video</v>
      </c>
      <c r="T374" t="str">
        <f t="shared" si="23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 s="16">
        <v>22500</v>
      </c>
      <c r="E375" s="16">
        <v>164291</v>
      </c>
      <c r="F375" s="9">
        <f t="shared" si="20"/>
        <v>7.3018222222222224</v>
      </c>
      <c r="G375" t="s">
        <v>20</v>
      </c>
      <c r="H375">
        <v>2106</v>
      </c>
      <c r="I375" s="10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>(L375/60/60/24)+DATE(1970,1,1)</f>
        <v>42964.208333333328</v>
      </c>
      <c r="O375" s="8">
        <f>(M375/60/60/24)+DATE(1970,1,1)</f>
        <v>42972.208333333328</v>
      </c>
      <c r="P375" t="b">
        <v>0</v>
      </c>
      <c r="Q375" t="b">
        <v>0</v>
      </c>
      <c r="R375" t="s">
        <v>33</v>
      </c>
      <c r="S375" t="str">
        <f t="shared" si="22"/>
        <v>theater</v>
      </c>
      <c r="T375" t="str">
        <f t="shared" si="23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 s="16">
        <v>167400</v>
      </c>
      <c r="E376" s="16">
        <v>22073</v>
      </c>
      <c r="F376" s="9">
        <f t="shared" si="20"/>
        <v>0.13185782556750297</v>
      </c>
      <c r="G376" t="s">
        <v>14</v>
      </c>
      <c r="H376">
        <v>441</v>
      </c>
      <c r="I376" s="10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>(L376/60/60/24)+DATE(1970,1,1)</f>
        <v>43476.25</v>
      </c>
      <c r="O376" s="8">
        <f>(M376/60/60/24)+DATE(1970,1,1)</f>
        <v>43481.25</v>
      </c>
      <c r="P376" t="b">
        <v>0</v>
      </c>
      <c r="Q376" t="b">
        <v>1</v>
      </c>
      <c r="R376" t="s">
        <v>42</v>
      </c>
      <c r="S376" t="str">
        <f t="shared" si="22"/>
        <v>film &amp; video</v>
      </c>
      <c r="T376" t="str">
        <f t="shared" si="23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 s="16">
        <v>2700</v>
      </c>
      <c r="E377" s="16">
        <v>1479</v>
      </c>
      <c r="F377" s="9">
        <f t="shared" si="20"/>
        <v>0.54777777777777781</v>
      </c>
      <c r="G377" t="s">
        <v>14</v>
      </c>
      <c r="H377">
        <v>25</v>
      </c>
      <c r="I377" s="10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>(L377/60/60/24)+DATE(1970,1,1)</f>
        <v>42293.208333333328</v>
      </c>
      <c r="O377" s="8">
        <f>(M377/60/60/24)+DATE(1970,1,1)</f>
        <v>42350.25</v>
      </c>
      <c r="P377" t="b">
        <v>0</v>
      </c>
      <c r="Q377" t="b">
        <v>0</v>
      </c>
      <c r="R377" t="s">
        <v>60</v>
      </c>
      <c r="S377" t="str">
        <f t="shared" si="22"/>
        <v>music</v>
      </c>
      <c r="T377" t="str">
        <f t="shared" si="23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 s="16">
        <v>3400</v>
      </c>
      <c r="E378" s="16">
        <v>12275</v>
      </c>
      <c r="F378" s="9">
        <f t="shared" si="20"/>
        <v>3.6102941176470589</v>
      </c>
      <c r="G378" t="s">
        <v>20</v>
      </c>
      <c r="H378">
        <v>131</v>
      </c>
      <c r="I378" s="10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>(L378/60/60/24)+DATE(1970,1,1)</f>
        <v>41826.208333333336</v>
      </c>
      <c r="O378" s="8">
        <f>(M378/60/60/24)+DATE(1970,1,1)</f>
        <v>41832.208333333336</v>
      </c>
      <c r="P378" t="b">
        <v>0</v>
      </c>
      <c r="Q378" t="b">
        <v>0</v>
      </c>
      <c r="R378" t="s">
        <v>23</v>
      </c>
      <c r="S378" t="str">
        <f t="shared" si="22"/>
        <v>music</v>
      </c>
      <c r="T378" t="str">
        <f t="shared" si="23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 s="16">
        <v>49700</v>
      </c>
      <c r="E379" s="16">
        <v>5098</v>
      </c>
      <c r="F379" s="9">
        <f t="shared" si="20"/>
        <v>0.10257545271629778</v>
      </c>
      <c r="G379" t="s">
        <v>14</v>
      </c>
      <c r="H379">
        <v>127</v>
      </c>
      <c r="I379" s="10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>(L379/60/60/24)+DATE(1970,1,1)</f>
        <v>43760.208333333328</v>
      </c>
      <c r="O379" s="8">
        <f>(M379/60/60/24)+DATE(1970,1,1)</f>
        <v>43774.25</v>
      </c>
      <c r="P379" t="b">
        <v>0</v>
      </c>
      <c r="Q379" t="b">
        <v>0</v>
      </c>
      <c r="R379" t="s">
        <v>33</v>
      </c>
      <c r="S379" t="str">
        <f t="shared" si="22"/>
        <v>theater</v>
      </c>
      <c r="T379" t="str">
        <f t="shared" si="23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 s="16">
        <v>178200</v>
      </c>
      <c r="E380" s="16">
        <v>24882</v>
      </c>
      <c r="F380" s="9">
        <f t="shared" si="20"/>
        <v>0.13962962962962963</v>
      </c>
      <c r="G380" t="s">
        <v>14</v>
      </c>
      <c r="H380">
        <v>355</v>
      </c>
      <c r="I380" s="10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>(L380/60/60/24)+DATE(1970,1,1)</f>
        <v>43241.208333333328</v>
      </c>
      <c r="O380" s="8">
        <f>(M380/60/60/24)+DATE(1970,1,1)</f>
        <v>43279.208333333328</v>
      </c>
      <c r="P380" t="b">
        <v>0</v>
      </c>
      <c r="Q380" t="b">
        <v>0</v>
      </c>
      <c r="R380" t="s">
        <v>42</v>
      </c>
      <c r="S380" t="str">
        <f t="shared" si="22"/>
        <v>film &amp; video</v>
      </c>
      <c r="T380" t="str">
        <f t="shared" si="23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 s="16">
        <v>7200</v>
      </c>
      <c r="E381" s="16">
        <v>2912</v>
      </c>
      <c r="F381" s="9">
        <f t="shared" si="20"/>
        <v>0.40444444444444444</v>
      </c>
      <c r="G381" t="s">
        <v>14</v>
      </c>
      <c r="H381">
        <v>44</v>
      </c>
      <c r="I381" s="10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>(L381/60/60/24)+DATE(1970,1,1)</f>
        <v>40843.208333333336</v>
      </c>
      <c r="O381" s="8">
        <f>(M381/60/60/24)+DATE(1970,1,1)</f>
        <v>40857.25</v>
      </c>
      <c r="P381" t="b">
        <v>0</v>
      </c>
      <c r="Q381" t="b">
        <v>0</v>
      </c>
      <c r="R381" t="s">
        <v>33</v>
      </c>
      <c r="S381" t="str">
        <f t="shared" si="22"/>
        <v>theater</v>
      </c>
      <c r="T381" t="str">
        <f t="shared" si="23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 s="16">
        <v>2500</v>
      </c>
      <c r="E382" s="16">
        <v>4008</v>
      </c>
      <c r="F382" s="9">
        <f t="shared" si="20"/>
        <v>1.6032</v>
      </c>
      <c r="G382" t="s">
        <v>20</v>
      </c>
      <c r="H382">
        <v>84</v>
      </c>
      <c r="I382" s="10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>(L382/60/60/24)+DATE(1970,1,1)</f>
        <v>41448.208333333336</v>
      </c>
      <c r="O382" s="8">
        <f>(M382/60/60/24)+DATE(1970,1,1)</f>
        <v>41453.208333333336</v>
      </c>
      <c r="P382" t="b">
        <v>0</v>
      </c>
      <c r="Q382" t="b">
        <v>0</v>
      </c>
      <c r="R382" t="s">
        <v>33</v>
      </c>
      <c r="S382" t="str">
        <f t="shared" si="22"/>
        <v>theater</v>
      </c>
      <c r="T382" t="str">
        <f t="shared" si="23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 s="16">
        <v>5300</v>
      </c>
      <c r="E383" s="16">
        <v>9749</v>
      </c>
      <c r="F383" s="9">
        <f t="shared" si="20"/>
        <v>1.8394339622641509</v>
      </c>
      <c r="G383" t="s">
        <v>20</v>
      </c>
      <c r="H383">
        <v>155</v>
      </c>
      <c r="I383" s="10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>(L383/60/60/24)+DATE(1970,1,1)</f>
        <v>42163.208333333328</v>
      </c>
      <c r="O383" s="8">
        <f>(M383/60/60/24)+DATE(1970,1,1)</f>
        <v>42209.208333333328</v>
      </c>
      <c r="P383" t="b">
        <v>0</v>
      </c>
      <c r="Q383" t="b">
        <v>0</v>
      </c>
      <c r="R383" t="s">
        <v>33</v>
      </c>
      <c r="S383" t="str">
        <f t="shared" si="22"/>
        <v>theater</v>
      </c>
      <c r="T383" t="str">
        <f t="shared" si="23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 s="16">
        <v>9100</v>
      </c>
      <c r="E384" s="16">
        <v>5803</v>
      </c>
      <c r="F384" s="9">
        <f t="shared" si="20"/>
        <v>0.63769230769230767</v>
      </c>
      <c r="G384" t="s">
        <v>14</v>
      </c>
      <c r="H384">
        <v>67</v>
      </c>
      <c r="I384" s="10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>(L384/60/60/24)+DATE(1970,1,1)</f>
        <v>43024.208333333328</v>
      </c>
      <c r="O384" s="8">
        <f>(M384/60/60/24)+DATE(1970,1,1)</f>
        <v>43043.208333333328</v>
      </c>
      <c r="P384" t="b">
        <v>0</v>
      </c>
      <c r="Q384" t="b">
        <v>0</v>
      </c>
      <c r="R384" t="s">
        <v>122</v>
      </c>
      <c r="S384" t="str">
        <f t="shared" si="22"/>
        <v>photography</v>
      </c>
      <c r="T384" t="str">
        <f t="shared" si="23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 s="16">
        <v>6300</v>
      </c>
      <c r="E385" s="16">
        <v>14199</v>
      </c>
      <c r="F385" s="9">
        <f t="shared" si="20"/>
        <v>2.2538095238095237</v>
      </c>
      <c r="G385" t="s">
        <v>20</v>
      </c>
      <c r="H385">
        <v>189</v>
      </c>
      <c r="I385" s="10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>(L385/60/60/24)+DATE(1970,1,1)</f>
        <v>43509.25</v>
      </c>
      <c r="O385" s="8">
        <f>(M385/60/60/24)+DATE(1970,1,1)</f>
        <v>43515.25</v>
      </c>
      <c r="P385" t="b">
        <v>0</v>
      </c>
      <c r="Q385" t="b">
        <v>1</v>
      </c>
      <c r="R385" t="s">
        <v>17</v>
      </c>
      <c r="S385" t="str">
        <f t="shared" si="22"/>
        <v>food</v>
      </c>
      <c r="T385" t="str">
        <f t="shared" si="23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 s="16">
        <v>114400</v>
      </c>
      <c r="E386" s="16">
        <v>196779</v>
      </c>
      <c r="F386" s="9">
        <f t="shared" si="20"/>
        <v>1.7200961538461539</v>
      </c>
      <c r="G386" t="s">
        <v>20</v>
      </c>
      <c r="H386">
        <v>4799</v>
      </c>
      <c r="I386" s="10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>(L386/60/60/24)+DATE(1970,1,1)</f>
        <v>42776.25</v>
      </c>
      <c r="O386" s="8">
        <f>(M386/60/60/24)+DATE(1970,1,1)</f>
        <v>42803.25</v>
      </c>
      <c r="P386" t="b">
        <v>1</v>
      </c>
      <c r="Q386" t="b">
        <v>1</v>
      </c>
      <c r="R386" t="s">
        <v>42</v>
      </c>
      <c r="S386" t="str">
        <f t="shared" si="22"/>
        <v>film &amp; video</v>
      </c>
      <c r="T386" t="str">
        <f t="shared" si="23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 s="16">
        <v>38900</v>
      </c>
      <c r="E387" s="16">
        <v>56859</v>
      </c>
      <c r="F387" s="9">
        <f t="shared" ref="F387:F450" si="24">E387/D387</f>
        <v>1.4616709511568124</v>
      </c>
      <c r="G387" t="s">
        <v>20</v>
      </c>
      <c r="H387">
        <v>1137</v>
      </c>
      <c r="I387" s="10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>(L387/60/60/24)+DATE(1970,1,1)</f>
        <v>43553.208333333328</v>
      </c>
      <c r="O387" s="8">
        <f>(M387/60/60/24)+DATE(1970,1,1)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26">_xlfn.TEXTBEFORE(R387,"/")</f>
        <v>publishing</v>
      </c>
      <c r="T387" t="str">
        <f t="shared" ref="T387:T450" si="27">_xlfn.TEXTAFTER(R387,"/")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 s="16">
        <v>135500</v>
      </c>
      <c r="E388" s="16">
        <v>103554</v>
      </c>
      <c r="F388" s="9">
        <f t="shared" si="24"/>
        <v>0.76423616236162362</v>
      </c>
      <c r="G388" t="s">
        <v>14</v>
      </c>
      <c r="H388">
        <v>1068</v>
      </c>
      <c r="I388" s="10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>(L388/60/60/24)+DATE(1970,1,1)</f>
        <v>40355.208333333336</v>
      </c>
      <c r="O388" s="8">
        <f>(M388/60/60/24)+DATE(1970,1,1)</f>
        <v>40367.208333333336</v>
      </c>
      <c r="P388" t="b">
        <v>0</v>
      </c>
      <c r="Q388" t="b">
        <v>0</v>
      </c>
      <c r="R388" t="s">
        <v>33</v>
      </c>
      <c r="S388" t="str">
        <f t="shared" si="26"/>
        <v>theater</v>
      </c>
      <c r="T388" t="str">
        <f t="shared" si="27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 s="16">
        <v>109000</v>
      </c>
      <c r="E389" s="16">
        <v>42795</v>
      </c>
      <c r="F389" s="9">
        <f t="shared" si="24"/>
        <v>0.39261467889908258</v>
      </c>
      <c r="G389" t="s">
        <v>14</v>
      </c>
      <c r="H389">
        <v>424</v>
      </c>
      <c r="I389" s="10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>(L389/60/60/24)+DATE(1970,1,1)</f>
        <v>41072.208333333336</v>
      </c>
      <c r="O389" s="8">
        <f>(M389/60/60/24)+DATE(1970,1,1)</f>
        <v>41077.208333333336</v>
      </c>
      <c r="P389" t="b">
        <v>0</v>
      </c>
      <c r="Q389" t="b">
        <v>0</v>
      </c>
      <c r="R389" t="s">
        <v>65</v>
      </c>
      <c r="S389" t="str">
        <f t="shared" si="26"/>
        <v>technology</v>
      </c>
      <c r="T389" t="str">
        <f t="shared" si="27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 s="16">
        <v>114800</v>
      </c>
      <c r="E390" s="16">
        <v>12938</v>
      </c>
      <c r="F390" s="9">
        <f t="shared" si="24"/>
        <v>0.11270034843205574</v>
      </c>
      <c r="G390" t="s">
        <v>74</v>
      </c>
      <c r="H390">
        <v>145</v>
      </c>
      <c r="I390" s="10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>(L390/60/60/24)+DATE(1970,1,1)</f>
        <v>40912.25</v>
      </c>
      <c r="O390" s="8">
        <f>(M390/60/60/24)+DATE(1970,1,1)</f>
        <v>40914.25</v>
      </c>
      <c r="P390" t="b">
        <v>0</v>
      </c>
      <c r="Q390" t="b">
        <v>0</v>
      </c>
      <c r="R390" t="s">
        <v>60</v>
      </c>
      <c r="S390" t="str">
        <f t="shared" si="26"/>
        <v>music</v>
      </c>
      <c r="T390" t="str">
        <f t="shared" si="27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 s="16">
        <v>83000</v>
      </c>
      <c r="E391" s="16">
        <v>101352</v>
      </c>
      <c r="F391" s="9">
        <f t="shared" si="24"/>
        <v>1.2211084337349398</v>
      </c>
      <c r="G391" t="s">
        <v>20</v>
      </c>
      <c r="H391">
        <v>1152</v>
      </c>
      <c r="I391" s="10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>(L391/60/60/24)+DATE(1970,1,1)</f>
        <v>40479.208333333336</v>
      </c>
      <c r="O391" s="8">
        <f>(M391/60/60/24)+DATE(1970,1,1)</f>
        <v>40506.25</v>
      </c>
      <c r="P391" t="b">
        <v>0</v>
      </c>
      <c r="Q391" t="b">
        <v>0</v>
      </c>
      <c r="R391" t="s">
        <v>33</v>
      </c>
      <c r="S391" t="str">
        <f t="shared" si="26"/>
        <v>theater</v>
      </c>
      <c r="T391" t="str">
        <f t="shared" si="27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 s="16">
        <v>2400</v>
      </c>
      <c r="E392" s="16">
        <v>4477</v>
      </c>
      <c r="F392" s="9">
        <f t="shared" si="24"/>
        <v>1.8654166666666667</v>
      </c>
      <c r="G392" t="s">
        <v>20</v>
      </c>
      <c r="H392">
        <v>50</v>
      </c>
      <c r="I392" s="10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>(L392/60/60/24)+DATE(1970,1,1)</f>
        <v>41530.208333333336</v>
      </c>
      <c r="O392" s="8">
        <f>(M392/60/60/24)+DATE(1970,1,1)</f>
        <v>41545.208333333336</v>
      </c>
      <c r="P392" t="b">
        <v>0</v>
      </c>
      <c r="Q392" t="b">
        <v>0</v>
      </c>
      <c r="R392" t="s">
        <v>122</v>
      </c>
      <c r="S392" t="str">
        <f t="shared" si="26"/>
        <v>photography</v>
      </c>
      <c r="T392" t="str">
        <f t="shared" si="27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 s="16">
        <v>60400</v>
      </c>
      <c r="E393" s="16">
        <v>4393</v>
      </c>
      <c r="F393" s="9">
        <f t="shared" si="24"/>
        <v>7.27317880794702E-2</v>
      </c>
      <c r="G393" t="s">
        <v>14</v>
      </c>
      <c r="H393">
        <v>151</v>
      </c>
      <c r="I393" s="10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>(L393/60/60/24)+DATE(1970,1,1)</f>
        <v>41653.25</v>
      </c>
      <c r="O393" s="8">
        <f>(M393/60/60/24)+DATE(1970,1,1)</f>
        <v>41655.25</v>
      </c>
      <c r="P393" t="b">
        <v>0</v>
      </c>
      <c r="Q393" t="b">
        <v>0</v>
      </c>
      <c r="R393" t="s">
        <v>68</v>
      </c>
      <c r="S393" t="str">
        <f t="shared" si="26"/>
        <v>publishing</v>
      </c>
      <c r="T393" t="str">
        <f t="shared" si="27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 s="16">
        <v>102900</v>
      </c>
      <c r="E394" s="16">
        <v>67546</v>
      </c>
      <c r="F394" s="9">
        <f t="shared" si="24"/>
        <v>0.65642371234207963</v>
      </c>
      <c r="G394" t="s">
        <v>14</v>
      </c>
      <c r="H394">
        <v>1608</v>
      </c>
      <c r="I394" s="10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>(L394/60/60/24)+DATE(1970,1,1)</f>
        <v>40549.25</v>
      </c>
      <c r="O394" s="8">
        <f>(M394/60/60/24)+DATE(1970,1,1)</f>
        <v>40551.25</v>
      </c>
      <c r="P394" t="b">
        <v>0</v>
      </c>
      <c r="Q394" t="b">
        <v>0</v>
      </c>
      <c r="R394" t="s">
        <v>65</v>
      </c>
      <c r="S394" t="str">
        <f t="shared" si="26"/>
        <v>technology</v>
      </c>
      <c r="T394" t="str">
        <f t="shared" si="27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 s="16">
        <v>62800</v>
      </c>
      <c r="E395" s="16">
        <v>143788</v>
      </c>
      <c r="F395" s="9">
        <f t="shared" si="24"/>
        <v>2.2896178343949045</v>
      </c>
      <c r="G395" t="s">
        <v>20</v>
      </c>
      <c r="H395">
        <v>3059</v>
      </c>
      <c r="I395" s="10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>(L395/60/60/24)+DATE(1970,1,1)</f>
        <v>42933.208333333328</v>
      </c>
      <c r="O395" s="8">
        <f>(M395/60/60/24)+DATE(1970,1,1)</f>
        <v>42934.208333333328</v>
      </c>
      <c r="P395" t="b">
        <v>0</v>
      </c>
      <c r="Q395" t="b">
        <v>0</v>
      </c>
      <c r="R395" t="s">
        <v>159</v>
      </c>
      <c r="S395" t="str">
        <f t="shared" si="26"/>
        <v>music</v>
      </c>
      <c r="T395" t="str">
        <f t="shared" si="27"/>
        <v>jazz</v>
      </c>
    </row>
    <row r="396" spans="1:20" ht="17" x14ac:dyDescent="0.2">
      <c r="A396">
        <v>394</v>
      </c>
      <c r="B396" t="s">
        <v>840</v>
      </c>
      <c r="C396" s="3" t="s">
        <v>841</v>
      </c>
      <c r="D396" s="16">
        <v>800</v>
      </c>
      <c r="E396" s="16">
        <v>3755</v>
      </c>
      <c r="F396" s="9">
        <f t="shared" si="24"/>
        <v>4.6937499999999996</v>
      </c>
      <c r="G396" t="s">
        <v>20</v>
      </c>
      <c r="H396">
        <v>34</v>
      </c>
      <c r="I396" s="10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>(L396/60/60/24)+DATE(1970,1,1)</f>
        <v>41484.208333333336</v>
      </c>
      <c r="O396" s="8">
        <f>(M396/60/60/24)+DATE(1970,1,1)</f>
        <v>41494.208333333336</v>
      </c>
      <c r="P396" t="b">
        <v>0</v>
      </c>
      <c r="Q396" t="b">
        <v>1</v>
      </c>
      <c r="R396" t="s">
        <v>42</v>
      </c>
      <c r="S396" t="str">
        <f t="shared" si="26"/>
        <v>film &amp; video</v>
      </c>
      <c r="T396" t="str">
        <f t="shared" si="27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 s="16">
        <v>7100</v>
      </c>
      <c r="E397" s="16">
        <v>9238</v>
      </c>
      <c r="F397" s="9">
        <f t="shared" si="24"/>
        <v>1.3011267605633803</v>
      </c>
      <c r="G397" t="s">
        <v>20</v>
      </c>
      <c r="H397">
        <v>220</v>
      </c>
      <c r="I397" s="10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>(L397/60/60/24)+DATE(1970,1,1)</f>
        <v>40885.25</v>
      </c>
      <c r="O397" s="8">
        <f>(M397/60/60/24)+DATE(1970,1,1)</f>
        <v>40886.25</v>
      </c>
      <c r="P397" t="b">
        <v>1</v>
      </c>
      <c r="Q397" t="b">
        <v>0</v>
      </c>
      <c r="R397" t="s">
        <v>33</v>
      </c>
      <c r="S397" t="str">
        <f t="shared" si="26"/>
        <v>theater</v>
      </c>
      <c r="T397" t="str">
        <f t="shared" si="27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 s="16">
        <v>46100</v>
      </c>
      <c r="E398" s="16">
        <v>77012</v>
      </c>
      <c r="F398" s="9">
        <f t="shared" si="24"/>
        <v>1.6705422993492407</v>
      </c>
      <c r="G398" t="s">
        <v>20</v>
      </c>
      <c r="H398">
        <v>1604</v>
      </c>
      <c r="I398" s="10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>(L398/60/60/24)+DATE(1970,1,1)</f>
        <v>43378.208333333328</v>
      </c>
      <c r="O398" s="8">
        <f>(M398/60/60/24)+DATE(1970,1,1)</f>
        <v>43386.208333333328</v>
      </c>
      <c r="P398" t="b">
        <v>0</v>
      </c>
      <c r="Q398" t="b">
        <v>0</v>
      </c>
      <c r="R398" t="s">
        <v>53</v>
      </c>
      <c r="S398" t="str">
        <f t="shared" si="26"/>
        <v>film &amp; video</v>
      </c>
      <c r="T398" t="str">
        <f t="shared" si="27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 s="16">
        <v>8100</v>
      </c>
      <c r="E399" s="16">
        <v>14083</v>
      </c>
      <c r="F399" s="9">
        <f t="shared" si="24"/>
        <v>1.738641975308642</v>
      </c>
      <c r="G399" t="s">
        <v>20</v>
      </c>
      <c r="H399">
        <v>454</v>
      </c>
      <c r="I399" s="10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>(L399/60/60/24)+DATE(1970,1,1)</f>
        <v>41417.208333333336</v>
      </c>
      <c r="O399" s="8">
        <f>(M399/60/60/24)+DATE(1970,1,1)</f>
        <v>41423.208333333336</v>
      </c>
      <c r="P399" t="b">
        <v>0</v>
      </c>
      <c r="Q399" t="b">
        <v>0</v>
      </c>
      <c r="R399" t="s">
        <v>23</v>
      </c>
      <c r="S399" t="str">
        <f t="shared" si="26"/>
        <v>music</v>
      </c>
      <c r="T399" t="str">
        <f t="shared" si="27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 s="16">
        <v>1700</v>
      </c>
      <c r="E400" s="16">
        <v>12202</v>
      </c>
      <c r="F400" s="9">
        <f t="shared" si="24"/>
        <v>7.1776470588235295</v>
      </c>
      <c r="G400" t="s">
        <v>20</v>
      </c>
      <c r="H400">
        <v>123</v>
      </c>
      <c r="I400" s="10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>(L400/60/60/24)+DATE(1970,1,1)</f>
        <v>43228.208333333328</v>
      </c>
      <c r="O400" s="8">
        <f>(M400/60/60/24)+DATE(1970,1,1)</f>
        <v>43230.208333333328</v>
      </c>
      <c r="P400" t="b">
        <v>0</v>
      </c>
      <c r="Q400" t="b">
        <v>1</v>
      </c>
      <c r="R400" t="s">
        <v>71</v>
      </c>
      <c r="S400" t="str">
        <f t="shared" si="26"/>
        <v>film &amp; video</v>
      </c>
      <c r="T400" t="str">
        <f t="shared" si="27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 s="16">
        <v>97300</v>
      </c>
      <c r="E401" s="16">
        <v>62127</v>
      </c>
      <c r="F401" s="9">
        <f t="shared" si="24"/>
        <v>0.63850976361767731</v>
      </c>
      <c r="G401" t="s">
        <v>14</v>
      </c>
      <c r="H401">
        <v>941</v>
      </c>
      <c r="I401" s="10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>(L401/60/60/24)+DATE(1970,1,1)</f>
        <v>40576.25</v>
      </c>
      <c r="O401" s="8">
        <f>(M401/60/60/24)+DATE(1970,1,1)</f>
        <v>40583.25</v>
      </c>
      <c r="P401" t="b">
        <v>0</v>
      </c>
      <c r="Q401" t="b">
        <v>0</v>
      </c>
      <c r="R401" t="s">
        <v>60</v>
      </c>
      <c r="S401" t="str">
        <f t="shared" si="26"/>
        <v>music</v>
      </c>
      <c r="T401" t="str">
        <f t="shared" si="27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 s="16">
        <v>100</v>
      </c>
      <c r="E402" s="16">
        <v>2</v>
      </c>
      <c r="F402" s="9">
        <f t="shared" si="24"/>
        <v>0.02</v>
      </c>
      <c r="G402" t="s">
        <v>14</v>
      </c>
      <c r="H402">
        <v>1</v>
      </c>
      <c r="I402" s="10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>(L402/60/60/24)+DATE(1970,1,1)</f>
        <v>41502.208333333336</v>
      </c>
      <c r="O402" s="8">
        <f>(M402/60/60/24)+DATE(1970,1,1)</f>
        <v>41524.208333333336</v>
      </c>
      <c r="P402" t="b">
        <v>0</v>
      </c>
      <c r="Q402" t="b">
        <v>1</v>
      </c>
      <c r="R402" t="s">
        <v>122</v>
      </c>
      <c r="S402" t="str">
        <f t="shared" si="26"/>
        <v>photography</v>
      </c>
      <c r="T402" t="str">
        <f t="shared" si="27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 s="16">
        <v>900</v>
      </c>
      <c r="E403" s="16">
        <v>13772</v>
      </c>
      <c r="F403" s="9">
        <f t="shared" si="24"/>
        <v>15.302222222222222</v>
      </c>
      <c r="G403" t="s">
        <v>20</v>
      </c>
      <c r="H403">
        <v>299</v>
      </c>
      <c r="I403" s="10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>(L403/60/60/24)+DATE(1970,1,1)</f>
        <v>43765.208333333328</v>
      </c>
      <c r="O403" s="8">
        <f>(M403/60/60/24)+DATE(1970,1,1)</f>
        <v>43765.208333333328</v>
      </c>
      <c r="P403" t="b">
        <v>0</v>
      </c>
      <c r="Q403" t="b">
        <v>0</v>
      </c>
      <c r="R403" t="s">
        <v>33</v>
      </c>
      <c r="S403" t="str">
        <f t="shared" si="26"/>
        <v>theater</v>
      </c>
      <c r="T403" t="str">
        <f t="shared" si="27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 s="16">
        <v>7300</v>
      </c>
      <c r="E404" s="16">
        <v>2946</v>
      </c>
      <c r="F404" s="9">
        <f t="shared" si="24"/>
        <v>0.40356164383561643</v>
      </c>
      <c r="G404" t="s">
        <v>14</v>
      </c>
      <c r="H404">
        <v>40</v>
      </c>
      <c r="I404" s="10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>(L404/60/60/24)+DATE(1970,1,1)</f>
        <v>40914.25</v>
      </c>
      <c r="O404" s="8">
        <f>(M404/60/60/24)+DATE(1970,1,1)</f>
        <v>40961.25</v>
      </c>
      <c r="P404" t="b">
        <v>0</v>
      </c>
      <c r="Q404" t="b">
        <v>1</v>
      </c>
      <c r="R404" t="s">
        <v>100</v>
      </c>
      <c r="S404" t="str">
        <f t="shared" si="26"/>
        <v>film &amp; video</v>
      </c>
      <c r="T404" t="str">
        <f t="shared" si="27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 s="16">
        <v>195800</v>
      </c>
      <c r="E405" s="16">
        <v>168820</v>
      </c>
      <c r="F405" s="9">
        <f t="shared" si="24"/>
        <v>0.86220633299284988</v>
      </c>
      <c r="G405" t="s">
        <v>14</v>
      </c>
      <c r="H405">
        <v>3015</v>
      </c>
      <c r="I405" s="10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>(L405/60/60/24)+DATE(1970,1,1)</f>
        <v>40310.208333333336</v>
      </c>
      <c r="O405" s="8">
        <f>(M405/60/60/24)+DATE(1970,1,1)</f>
        <v>40346.208333333336</v>
      </c>
      <c r="P405" t="b">
        <v>0</v>
      </c>
      <c r="Q405" t="b">
        <v>1</v>
      </c>
      <c r="R405" t="s">
        <v>33</v>
      </c>
      <c r="S405" t="str">
        <f t="shared" si="26"/>
        <v>theater</v>
      </c>
      <c r="T405" t="str">
        <f t="shared" si="27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 s="16">
        <v>48900</v>
      </c>
      <c r="E406" s="16">
        <v>154321</v>
      </c>
      <c r="F406" s="9">
        <f t="shared" si="24"/>
        <v>3.1558486707566464</v>
      </c>
      <c r="G406" t="s">
        <v>20</v>
      </c>
      <c r="H406">
        <v>2237</v>
      </c>
      <c r="I406" s="10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>(L406/60/60/24)+DATE(1970,1,1)</f>
        <v>43053.25</v>
      </c>
      <c r="O406" s="8">
        <f>(M406/60/60/24)+DATE(1970,1,1)</f>
        <v>43056.25</v>
      </c>
      <c r="P406" t="b">
        <v>0</v>
      </c>
      <c r="Q406" t="b">
        <v>0</v>
      </c>
      <c r="R406" t="s">
        <v>33</v>
      </c>
      <c r="S406" t="str">
        <f t="shared" si="26"/>
        <v>theater</v>
      </c>
      <c r="T406" t="str">
        <f t="shared" si="27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 s="16">
        <v>29600</v>
      </c>
      <c r="E407" s="16">
        <v>26527</v>
      </c>
      <c r="F407" s="9">
        <f t="shared" si="24"/>
        <v>0.89618243243243245</v>
      </c>
      <c r="G407" t="s">
        <v>14</v>
      </c>
      <c r="H407">
        <v>435</v>
      </c>
      <c r="I407" s="10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>(L407/60/60/24)+DATE(1970,1,1)</f>
        <v>43255.208333333328</v>
      </c>
      <c r="O407" s="8">
        <f>(M407/60/60/24)+DATE(1970,1,1)</f>
        <v>43305.208333333328</v>
      </c>
      <c r="P407" t="b">
        <v>0</v>
      </c>
      <c r="Q407" t="b">
        <v>0</v>
      </c>
      <c r="R407" t="s">
        <v>33</v>
      </c>
      <c r="S407" t="str">
        <f t="shared" si="26"/>
        <v>theater</v>
      </c>
      <c r="T407" t="str">
        <f t="shared" si="27"/>
        <v>plays</v>
      </c>
    </row>
    <row r="408" spans="1:20" ht="17" x14ac:dyDescent="0.2">
      <c r="A408">
        <v>406</v>
      </c>
      <c r="B408" t="s">
        <v>863</v>
      </c>
      <c r="C408" s="3" t="s">
        <v>864</v>
      </c>
      <c r="D408" s="16">
        <v>39300</v>
      </c>
      <c r="E408" s="16">
        <v>71583</v>
      </c>
      <c r="F408" s="9">
        <f t="shared" si="24"/>
        <v>1.8214503816793892</v>
      </c>
      <c r="G408" t="s">
        <v>20</v>
      </c>
      <c r="H408">
        <v>645</v>
      </c>
      <c r="I408" s="10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>(L408/60/60/24)+DATE(1970,1,1)</f>
        <v>41304.25</v>
      </c>
      <c r="O408" s="8">
        <f>(M408/60/60/24)+DATE(1970,1,1)</f>
        <v>41316.25</v>
      </c>
      <c r="P408" t="b">
        <v>1</v>
      </c>
      <c r="Q408" t="b">
        <v>0</v>
      </c>
      <c r="R408" t="s">
        <v>42</v>
      </c>
      <c r="S408" t="str">
        <f t="shared" si="26"/>
        <v>film &amp; video</v>
      </c>
      <c r="T408" t="str">
        <f t="shared" si="27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 s="16">
        <v>3400</v>
      </c>
      <c r="E409" s="16">
        <v>12100</v>
      </c>
      <c r="F409" s="9">
        <f t="shared" si="24"/>
        <v>3.5588235294117645</v>
      </c>
      <c r="G409" t="s">
        <v>20</v>
      </c>
      <c r="H409">
        <v>484</v>
      </c>
      <c r="I409" s="10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>(L409/60/60/24)+DATE(1970,1,1)</f>
        <v>43751.208333333328</v>
      </c>
      <c r="O409" s="8">
        <f>(M409/60/60/24)+DATE(1970,1,1)</f>
        <v>43758.208333333328</v>
      </c>
      <c r="P409" t="b">
        <v>0</v>
      </c>
      <c r="Q409" t="b">
        <v>0</v>
      </c>
      <c r="R409" t="s">
        <v>33</v>
      </c>
      <c r="S409" t="str">
        <f t="shared" si="26"/>
        <v>theater</v>
      </c>
      <c r="T409" t="str">
        <f t="shared" si="27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 s="16">
        <v>9200</v>
      </c>
      <c r="E410" s="16">
        <v>12129</v>
      </c>
      <c r="F410" s="9">
        <f t="shared" si="24"/>
        <v>1.3183695652173912</v>
      </c>
      <c r="G410" t="s">
        <v>20</v>
      </c>
      <c r="H410">
        <v>154</v>
      </c>
      <c r="I410" s="10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>(L410/60/60/24)+DATE(1970,1,1)</f>
        <v>42541.208333333328</v>
      </c>
      <c r="O410" s="8">
        <f>(M410/60/60/24)+DATE(1970,1,1)</f>
        <v>42561.208333333328</v>
      </c>
      <c r="P410" t="b">
        <v>0</v>
      </c>
      <c r="Q410" t="b">
        <v>0</v>
      </c>
      <c r="R410" t="s">
        <v>42</v>
      </c>
      <c r="S410" t="str">
        <f t="shared" si="26"/>
        <v>film &amp; video</v>
      </c>
      <c r="T410" t="str">
        <f t="shared" si="27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 s="16">
        <v>135600</v>
      </c>
      <c r="E411" s="16">
        <v>62804</v>
      </c>
      <c r="F411" s="9">
        <f t="shared" si="24"/>
        <v>0.46315634218289087</v>
      </c>
      <c r="G411" t="s">
        <v>14</v>
      </c>
      <c r="H411">
        <v>714</v>
      </c>
      <c r="I411" s="10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>(L411/60/60/24)+DATE(1970,1,1)</f>
        <v>42843.208333333328</v>
      </c>
      <c r="O411" s="8">
        <f>(M411/60/60/24)+DATE(1970,1,1)</f>
        <v>42847.208333333328</v>
      </c>
      <c r="P411" t="b">
        <v>0</v>
      </c>
      <c r="Q411" t="b">
        <v>0</v>
      </c>
      <c r="R411" t="s">
        <v>23</v>
      </c>
      <c r="S411" t="str">
        <f t="shared" si="26"/>
        <v>music</v>
      </c>
      <c r="T411" t="str">
        <f t="shared" si="27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 s="16">
        <v>153700</v>
      </c>
      <c r="E412" s="16">
        <v>55536</v>
      </c>
      <c r="F412" s="9">
        <f t="shared" si="24"/>
        <v>0.36132726089785294</v>
      </c>
      <c r="G412" t="s">
        <v>47</v>
      </c>
      <c r="H412">
        <v>1111</v>
      </c>
      <c r="I412" s="10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>(L412/60/60/24)+DATE(1970,1,1)</f>
        <v>42122.208333333328</v>
      </c>
      <c r="O412" s="8">
        <f>(M412/60/60/24)+DATE(1970,1,1)</f>
        <v>42122.208333333328</v>
      </c>
      <c r="P412" t="b">
        <v>0</v>
      </c>
      <c r="Q412" t="b">
        <v>0</v>
      </c>
      <c r="R412" t="s">
        <v>292</v>
      </c>
      <c r="S412" t="str">
        <f t="shared" si="26"/>
        <v>games</v>
      </c>
      <c r="T412" t="str">
        <f t="shared" si="27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 s="16">
        <v>7800</v>
      </c>
      <c r="E413" s="16">
        <v>8161</v>
      </c>
      <c r="F413" s="9">
        <f t="shared" si="24"/>
        <v>1.0462820512820512</v>
      </c>
      <c r="G413" t="s">
        <v>20</v>
      </c>
      <c r="H413">
        <v>82</v>
      </c>
      <c r="I413" s="10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>(L413/60/60/24)+DATE(1970,1,1)</f>
        <v>42884.208333333328</v>
      </c>
      <c r="O413" s="8">
        <f>(M413/60/60/24)+DATE(1970,1,1)</f>
        <v>42886.208333333328</v>
      </c>
      <c r="P413" t="b">
        <v>0</v>
      </c>
      <c r="Q413" t="b">
        <v>0</v>
      </c>
      <c r="R413" t="s">
        <v>33</v>
      </c>
      <c r="S413" t="str">
        <f t="shared" si="26"/>
        <v>theater</v>
      </c>
      <c r="T413" t="str">
        <f t="shared" si="27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 s="16">
        <v>2100</v>
      </c>
      <c r="E414" s="16">
        <v>14046</v>
      </c>
      <c r="F414" s="9">
        <f t="shared" si="24"/>
        <v>6.6885714285714286</v>
      </c>
      <c r="G414" t="s">
        <v>20</v>
      </c>
      <c r="H414">
        <v>134</v>
      </c>
      <c r="I414" s="10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>(L414/60/60/24)+DATE(1970,1,1)</f>
        <v>41642.25</v>
      </c>
      <c r="O414" s="8">
        <f>(M414/60/60/24)+DATE(1970,1,1)</f>
        <v>41652.25</v>
      </c>
      <c r="P414" t="b">
        <v>0</v>
      </c>
      <c r="Q414" t="b">
        <v>0</v>
      </c>
      <c r="R414" t="s">
        <v>119</v>
      </c>
      <c r="S414" t="str">
        <f t="shared" si="26"/>
        <v>publishing</v>
      </c>
      <c r="T414" t="str">
        <f t="shared" si="27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 s="16">
        <v>189500</v>
      </c>
      <c r="E415" s="16">
        <v>117628</v>
      </c>
      <c r="F415" s="9">
        <f t="shared" si="24"/>
        <v>0.62072823218997364</v>
      </c>
      <c r="G415" t="s">
        <v>47</v>
      </c>
      <c r="H415">
        <v>1089</v>
      </c>
      <c r="I415" s="10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>(L415/60/60/24)+DATE(1970,1,1)</f>
        <v>43431.25</v>
      </c>
      <c r="O415" s="8">
        <f>(M415/60/60/24)+DATE(1970,1,1)</f>
        <v>43458.25</v>
      </c>
      <c r="P415" t="b">
        <v>0</v>
      </c>
      <c r="Q415" t="b">
        <v>0</v>
      </c>
      <c r="R415" t="s">
        <v>71</v>
      </c>
      <c r="S415" t="str">
        <f t="shared" si="26"/>
        <v>film &amp; video</v>
      </c>
      <c r="T415" t="str">
        <f t="shared" si="27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 s="16">
        <v>188200</v>
      </c>
      <c r="E416" s="16">
        <v>159405</v>
      </c>
      <c r="F416" s="9">
        <f t="shared" si="24"/>
        <v>0.84699787460148779</v>
      </c>
      <c r="G416" t="s">
        <v>14</v>
      </c>
      <c r="H416">
        <v>5497</v>
      </c>
      <c r="I416" s="10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>(L416/60/60/24)+DATE(1970,1,1)</f>
        <v>40288.208333333336</v>
      </c>
      <c r="O416" s="8">
        <f>(M416/60/60/24)+DATE(1970,1,1)</f>
        <v>40296.208333333336</v>
      </c>
      <c r="P416" t="b">
        <v>0</v>
      </c>
      <c r="Q416" t="b">
        <v>1</v>
      </c>
      <c r="R416" t="s">
        <v>17</v>
      </c>
      <c r="S416" t="str">
        <f t="shared" si="26"/>
        <v>food</v>
      </c>
      <c r="T416" t="str">
        <f t="shared" si="27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 s="16">
        <v>113500</v>
      </c>
      <c r="E417" s="16">
        <v>12552</v>
      </c>
      <c r="F417" s="9">
        <f t="shared" si="24"/>
        <v>0.11059030837004405</v>
      </c>
      <c r="G417" t="s">
        <v>14</v>
      </c>
      <c r="H417">
        <v>418</v>
      </c>
      <c r="I417" s="10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>(L417/60/60/24)+DATE(1970,1,1)</f>
        <v>40921.25</v>
      </c>
      <c r="O417" s="8">
        <f>(M417/60/60/24)+DATE(1970,1,1)</f>
        <v>40938.25</v>
      </c>
      <c r="P417" t="b">
        <v>0</v>
      </c>
      <c r="Q417" t="b">
        <v>0</v>
      </c>
      <c r="R417" t="s">
        <v>33</v>
      </c>
      <c r="S417" t="str">
        <f t="shared" si="26"/>
        <v>theater</v>
      </c>
      <c r="T417" t="str">
        <f t="shared" si="27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 s="16">
        <v>134600</v>
      </c>
      <c r="E418" s="16">
        <v>59007</v>
      </c>
      <c r="F418" s="9">
        <f t="shared" si="24"/>
        <v>0.43838781575037145</v>
      </c>
      <c r="G418" t="s">
        <v>14</v>
      </c>
      <c r="H418">
        <v>1439</v>
      </c>
      <c r="I418" s="10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>(L418/60/60/24)+DATE(1970,1,1)</f>
        <v>40560.25</v>
      </c>
      <c r="O418" s="8">
        <f>(M418/60/60/24)+DATE(1970,1,1)</f>
        <v>40569.25</v>
      </c>
      <c r="P418" t="b">
        <v>0</v>
      </c>
      <c r="Q418" t="b">
        <v>1</v>
      </c>
      <c r="R418" t="s">
        <v>42</v>
      </c>
      <c r="S418" t="str">
        <f t="shared" si="26"/>
        <v>film &amp; video</v>
      </c>
      <c r="T418" t="str">
        <f t="shared" si="27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 s="16">
        <v>1700</v>
      </c>
      <c r="E419" s="16">
        <v>943</v>
      </c>
      <c r="F419" s="9">
        <f t="shared" si="24"/>
        <v>0.55470588235294116</v>
      </c>
      <c r="G419" t="s">
        <v>14</v>
      </c>
      <c r="H419">
        <v>15</v>
      </c>
      <c r="I419" s="10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>(L419/60/60/24)+DATE(1970,1,1)</f>
        <v>43407.208333333328</v>
      </c>
      <c r="O419" s="8">
        <f>(M419/60/60/24)+DATE(1970,1,1)</f>
        <v>43431.25</v>
      </c>
      <c r="P419" t="b">
        <v>0</v>
      </c>
      <c r="Q419" t="b">
        <v>0</v>
      </c>
      <c r="R419" t="s">
        <v>33</v>
      </c>
      <c r="S419" t="str">
        <f t="shared" si="26"/>
        <v>theater</v>
      </c>
      <c r="T419" t="str">
        <f t="shared" si="27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 s="16">
        <v>163700</v>
      </c>
      <c r="E420" s="16">
        <v>93963</v>
      </c>
      <c r="F420" s="9">
        <f t="shared" si="24"/>
        <v>0.57399511301160655</v>
      </c>
      <c r="G420" t="s">
        <v>14</v>
      </c>
      <c r="H420">
        <v>1999</v>
      </c>
      <c r="I420" s="10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>(L420/60/60/24)+DATE(1970,1,1)</f>
        <v>41035.208333333336</v>
      </c>
      <c r="O420" s="8">
        <f>(M420/60/60/24)+DATE(1970,1,1)</f>
        <v>41036.208333333336</v>
      </c>
      <c r="P420" t="b">
        <v>0</v>
      </c>
      <c r="Q420" t="b">
        <v>0</v>
      </c>
      <c r="R420" t="s">
        <v>42</v>
      </c>
      <c r="S420" t="str">
        <f t="shared" si="26"/>
        <v>film &amp; video</v>
      </c>
      <c r="T420" t="str">
        <f t="shared" si="27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 s="16">
        <v>113800</v>
      </c>
      <c r="E421" s="16">
        <v>140469</v>
      </c>
      <c r="F421" s="9">
        <f t="shared" si="24"/>
        <v>1.2343497363796134</v>
      </c>
      <c r="G421" t="s">
        <v>20</v>
      </c>
      <c r="H421">
        <v>5203</v>
      </c>
      <c r="I421" s="10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>(L421/60/60/24)+DATE(1970,1,1)</f>
        <v>40899.25</v>
      </c>
      <c r="O421" s="8">
        <f>(M421/60/60/24)+DATE(1970,1,1)</f>
        <v>40905.25</v>
      </c>
      <c r="P421" t="b">
        <v>0</v>
      </c>
      <c r="Q421" t="b">
        <v>0</v>
      </c>
      <c r="R421" t="s">
        <v>28</v>
      </c>
      <c r="S421" t="str">
        <f t="shared" si="26"/>
        <v>technology</v>
      </c>
      <c r="T421" t="str">
        <f t="shared" si="27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 s="16">
        <v>5000</v>
      </c>
      <c r="E422" s="16">
        <v>6423</v>
      </c>
      <c r="F422" s="9">
        <f t="shared" si="24"/>
        <v>1.2846</v>
      </c>
      <c r="G422" t="s">
        <v>20</v>
      </c>
      <c r="H422">
        <v>94</v>
      </c>
      <c r="I422" s="10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>(L422/60/60/24)+DATE(1970,1,1)</f>
        <v>42911.208333333328</v>
      </c>
      <c r="O422" s="8">
        <f>(M422/60/60/24)+DATE(1970,1,1)</f>
        <v>42925.208333333328</v>
      </c>
      <c r="P422" t="b">
        <v>0</v>
      </c>
      <c r="Q422" t="b">
        <v>0</v>
      </c>
      <c r="R422" t="s">
        <v>33</v>
      </c>
      <c r="S422" t="str">
        <f t="shared" si="26"/>
        <v>theater</v>
      </c>
      <c r="T422" t="str">
        <f t="shared" si="27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 s="16">
        <v>9400</v>
      </c>
      <c r="E423" s="16">
        <v>6015</v>
      </c>
      <c r="F423" s="9">
        <f t="shared" si="24"/>
        <v>0.63989361702127656</v>
      </c>
      <c r="G423" t="s">
        <v>14</v>
      </c>
      <c r="H423">
        <v>118</v>
      </c>
      <c r="I423" s="10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>(L423/60/60/24)+DATE(1970,1,1)</f>
        <v>42915.208333333328</v>
      </c>
      <c r="O423" s="8">
        <f>(M423/60/60/24)+DATE(1970,1,1)</f>
        <v>42945.208333333328</v>
      </c>
      <c r="P423" t="b">
        <v>0</v>
      </c>
      <c r="Q423" t="b">
        <v>1</v>
      </c>
      <c r="R423" t="s">
        <v>65</v>
      </c>
      <c r="S423" t="str">
        <f t="shared" si="26"/>
        <v>technology</v>
      </c>
      <c r="T423" t="str">
        <f t="shared" si="27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 s="16">
        <v>8700</v>
      </c>
      <c r="E424" s="16">
        <v>11075</v>
      </c>
      <c r="F424" s="9">
        <f t="shared" si="24"/>
        <v>1.2729885057471264</v>
      </c>
      <c r="G424" t="s">
        <v>20</v>
      </c>
      <c r="H424">
        <v>205</v>
      </c>
      <c r="I424" s="10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>(L424/60/60/24)+DATE(1970,1,1)</f>
        <v>40285.208333333336</v>
      </c>
      <c r="O424" s="8">
        <f>(M424/60/60/24)+DATE(1970,1,1)</f>
        <v>40305.208333333336</v>
      </c>
      <c r="P424" t="b">
        <v>0</v>
      </c>
      <c r="Q424" t="b">
        <v>1</v>
      </c>
      <c r="R424" t="s">
        <v>33</v>
      </c>
      <c r="S424" t="str">
        <f t="shared" si="26"/>
        <v>theater</v>
      </c>
      <c r="T424" t="str">
        <f t="shared" si="27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 s="16">
        <v>147800</v>
      </c>
      <c r="E425" s="16">
        <v>15723</v>
      </c>
      <c r="F425" s="9">
        <f t="shared" si="24"/>
        <v>0.10638024357239513</v>
      </c>
      <c r="G425" t="s">
        <v>14</v>
      </c>
      <c r="H425">
        <v>162</v>
      </c>
      <c r="I425" s="10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>(L425/60/60/24)+DATE(1970,1,1)</f>
        <v>40808.208333333336</v>
      </c>
      <c r="O425" s="8">
        <f>(M425/60/60/24)+DATE(1970,1,1)</f>
        <v>40810.208333333336</v>
      </c>
      <c r="P425" t="b">
        <v>0</v>
      </c>
      <c r="Q425" t="b">
        <v>1</v>
      </c>
      <c r="R425" t="s">
        <v>17</v>
      </c>
      <c r="S425" t="str">
        <f t="shared" si="26"/>
        <v>food</v>
      </c>
      <c r="T425" t="str">
        <f t="shared" si="27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 s="16">
        <v>5100</v>
      </c>
      <c r="E426" s="16">
        <v>2064</v>
      </c>
      <c r="F426" s="9">
        <f t="shared" si="24"/>
        <v>0.40470588235294119</v>
      </c>
      <c r="G426" t="s">
        <v>14</v>
      </c>
      <c r="H426">
        <v>83</v>
      </c>
      <c r="I426" s="10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>(L426/60/60/24)+DATE(1970,1,1)</f>
        <v>43208.208333333328</v>
      </c>
      <c r="O426" s="8">
        <f>(M426/60/60/24)+DATE(1970,1,1)</f>
        <v>43214.208333333328</v>
      </c>
      <c r="P426" t="b">
        <v>0</v>
      </c>
      <c r="Q426" t="b">
        <v>0</v>
      </c>
      <c r="R426" t="s">
        <v>60</v>
      </c>
      <c r="S426" t="str">
        <f t="shared" si="26"/>
        <v>music</v>
      </c>
      <c r="T426" t="str">
        <f t="shared" si="27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 s="16">
        <v>2700</v>
      </c>
      <c r="E427" s="16">
        <v>7767</v>
      </c>
      <c r="F427" s="9">
        <f t="shared" si="24"/>
        <v>2.8766666666666665</v>
      </c>
      <c r="G427" t="s">
        <v>20</v>
      </c>
      <c r="H427">
        <v>92</v>
      </c>
      <c r="I427" s="10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>(L427/60/60/24)+DATE(1970,1,1)</f>
        <v>42213.208333333328</v>
      </c>
      <c r="O427" s="8">
        <f>(M427/60/60/24)+DATE(1970,1,1)</f>
        <v>42219.208333333328</v>
      </c>
      <c r="P427" t="b">
        <v>0</v>
      </c>
      <c r="Q427" t="b">
        <v>0</v>
      </c>
      <c r="R427" t="s">
        <v>122</v>
      </c>
      <c r="S427" t="str">
        <f t="shared" si="26"/>
        <v>photography</v>
      </c>
      <c r="T427" t="str">
        <f t="shared" si="27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 s="16">
        <v>1800</v>
      </c>
      <c r="E428" s="16">
        <v>10313</v>
      </c>
      <c r="F428" s="9">
        <f t="shared" si="24"/>
        <v>5.7294444444444448</v>
      </c>
      <c r="G428" t="s">
        <v>20</v>
      </c>
      <c r="H428">
        <v>219</v>
      </c>
      <c r="I428" s="10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>(L428/60/60/24)+DATE(1970,1,1)</f>
        <v>41332.25</v>
      </c>
      <c r="O428" s="8">
        <f>(M428/60/60/24)+DATE(1970,1,1)</f>
        <v>41339.25</v>
      </c>
      <c r="P428" t="b">
        <v>0</v>
      </c>
      <c r="Q428" t="b">
        <v>0</v>
      </c>
      <c r="R428" t="s">
        <v>33</v>
      </c>
      <c r="S428" t="str">
        <f t="shared" si="26"/>
        <v>theater</v>
      </c>
      <c r="T428" t="str">
        <f t="shared" si="27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 s="16">
        <v>174500</v>
      </c>
      <c r="E429" s="16">
        <v>197018</v>
      </c>
      <c r="F429" s="9">
        <f t="shared" si="24"/>
        <v>1.1290429799426933</v>
      </c>
      <c r="G429" t="s">
        <v>20</v>
      </c>
      <c r="H429">
        <v>2526</v>
      </c>
      <c r="I429" s="10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>(L429/60/60/24)+DATE(1970,1,1)</f>
        <v>41895.208333333336</v>
      </c>
      <c r="O429" s="8">
        <f>(M429/60/60/24)+DATE(1970,1,1)</f>
        <v>41927.208333333336</v>
      </c>
      <c r="P429" t="b">
        <v>0</v>
      </c>
      <c r="Q429" t="b">
        <v>1</v>
      </c>
      <c r="R429" t="s">
        <v>33</v>
      </c>
      <c r="S429" t="str">
        <f t="shared" si="26"/>
        <v>theater</v>
      </c>
      <c r="T429" t="str">
        <f t="shared" si="27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 s="16">
        <v>101400</v>
      </c>
      <c r="E430" s="16">
        <v>47037</v>
      </c>
      <c r="F430" s="9">
        <f t="shared" si="24"/>
        <v>0.46387573964497042</v>
      </c>
      <c r="G430" t="s">
        <v>14</v>
      </c>
      <c r="H430">
        <v>747</v>
      </c>
      <c r="I430" s="10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>(L430/60/60/24)+DATE(1970,1,1)</f>
        <v>40585.25</v>
      </c>
      <c r="O430" s="8">
        <f>(M430/60/60/24)+DATE(1970,1,1)</f>
        <v>40592.25</v>
      </c>
      <c r="P430" t="b">
        <v>0</v>
      </c>
      <c r="Q430" t="b">
        <v>0</v>
      </c>
      <c r="R430" t="s">
        <v>71</v>
      </c>
      <c r="S430" t="str">
        <f t="shared" si="26"/>
        <v>film &amp; video</v>
      </c>
      <c r="T430" t="str">
        <f t="shared" si="27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 s="16">
        <v>191000</v>
      </c>
      <c r="E431" s="16">
        <v>173191</v>
      </c>
      <c r="F431" s="9">
        <f t="shared" si="24"/>
        <v>0.90675916230366493</v>
      </c>
      <c r="G431" t="s">
        <v>74</v>
      </c>
      <c r="H431">
        <v>2138</v>
      </c>
      <c r="I431" s="10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>(L431/60/60/24)+DATE(1970,1,1)</f>
        <v>41680.25</v>
      </c>
      <c r="O431" s="8">
        <f>(M431/60/60/24)+DATE(1970,1,1)</f>
        <v>41708.208333333336</v>
      </c>
      <c r="P431" t="b">
        <v>0</v>
      </c>
      <c r="Q431" t="b">
        <v>1</v>
      </c>
      <c r="R431" t="s">
        <v>122</v>
      </c>
      <c r="S431" t="str">
        <f t="shared" si="26"/>
        <v>photography</v>
      </c>
      <c r="T431" t="str">
        <f t="shared" si="27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 s="16">
        <v>8100</v>
      </c>
      <c r="E432" s="16">
        <v>5487</v>
      </c>
      <c r="F432" s="9">
        <f t="shared" si="24"/>
        <v>0.67740740740740746</v>
      </c>
      <c r="G432" t="s">
        <v>14</v>
      </c>
      <c r="H432">
        <v>84</v>
      </c>
      <c r="I432" s="10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>(L432/60/60/24)+DATE(1970,1,1)</f>
        <v>43737.208333333328</v>
      </c>
      <c r="O432" s="8">
        <f>(M432/60/60/24)+DATE(1970,1,1)</f>
        <v>43771.208333333328</v>
      </c>
      <c r="P432" t="b">
        <v>0</v>
      </c>
      <c r="Q432" t="b">
        <v>0</v>
      </c>
      <c r="R432" t="s">
        <v>33</v>
      </c>
      <c r="S432" t="str">
        <f t="shared" si="26"/>
        <v>theater</v>
      </c>
      <c r="T432" t="str">
        <f t="shared" si="27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 s="16">
        <v>5100</v>
      </c>
      <c r="E433" s="16">
        <v>9817</v>
      </c>
      <c r="F433" s="9">
        <f t="shared" si="24"/>
        <v>1.9249019607843136</v>
      </c>
      <c r="G433" t="s">
        <v>20</v>
      </c>
      <c r="H433">
        <v>94</v>
      </c>
      <c r="I433" s="10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>(L433/60/60/24)+DATE(1970,1,1)</f>
        <v>43273.208333333328</v>
      </c>
      <c r="O433" s="8">
        <f>(M433/60/60/24)+DATE(1970,1,1)</f>
        <v>43290.208333333328</v>
      </c>
      <c r="P433" t="b">
        <v>1</v>
      </c>
      <c r="Q433" t="b">
        <v>0</v>
      </c>
      <c r="R433" t="s">
        <v>33</v>
      </c>
      <c r="S433" t="str">
        <f t="shared" si="26"/>
        <v>theater</v>
      </c>
      <c r="T433" t="str">
        <f t="shared" si="27"/>
        <v>plays</v>
      </c>
    </row>
    <row r="434" spans="1:20" ht="17" x14ac:dyDescent="0.2">
      <c r="A434">
        <v>432</v>
      </c>
      <c r="B434" t="s">
        <v>913</v>
      </c>
      <c r="C434" s="3" t="s">
        <v>914</v>
      </c>
      <c r="D434" s="16">
        <v>7700</v>
      </c>
      <c r="E434" s="16">
        <v>6369</v>
      </c>
      <c r="F434" s="9">
        <f t="shared" si="24"/>
        <v>0.82714285714285718</v>
      </c>
      <c r="G434" t="s">
        <v>14</v>
      </c>
      <c r="H434">
        <v>91</v>
      </c>
      <c r="I434" s="10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>(L434/60/60/24)+DATE(1970,1,1)</f>
        <v>41761.208333333336</v>
      </c>
      <c r="O434" s="8">
        <f>(M434/60/60/24)+DATE(1970,1,1)</f>
        <v>41781.208333333336</v>
      </c>
      <c r="P434" t="b">
        <v>0</v>
      </c>
      <c r="Q434" t="b">
        <v>0</v>
      </c>
      <c r="R434" t="s">
        <v>33</v>
      </c>
      <c r="S434" t="str">
        <f t="shared" si="26"/>
        <v>theater</v>
      </c>
      <c r="T434" t="str">
        <f t="shared" si="27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 s="16">
        <v>121400</v>
      </c>
      <c r="E435" s="16">
        <v>65755</v>
      </c>
      <c r="F435" s="9">
        <f t="shared" si="24"/>
        <v>0.54163920922570019</v>
      </c>
      <c r="G435" t="s">
        <v>14</v>
      </c>
      <c r="H435">
        <v>792</v>
      </c>
      <c r="I435" s="10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>(L435/60/60/24)+DATE(1970,1,1)</f>
        <v>41603.25</v>
      </c>
      <c r="O435" s="8">
        <f>(M435/60/60/24)+DATE(1970,1,1)</f>
        <v>41619.25</v>
      </c>
      <c r="P435" t="b">
        <v>0</v>
      </c>
      <c r="Q435" t="b">
        <v>1</v>
      </c>
      <c r="R435" t="s">
        <v>42</v>
      </c>
      <c r="S435" t="str">
        <f t="shared" si="26"/>
        <v>film &amp; video</v>
      </c>
      <c r="T435" t="str">
        <f t="shared" si="27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 s="16">
        <v>5400</v>
      </c>
      <c r="E436" s="16">
        <v>903</v>
      </c>
      <c r="F436" s="9">
        <f t="shared" si="24"/>
        <v>0.16722222222222222</v>
      </c>
      <c r="G436" t="s">
        <v>74</v>
      </c>
      <c r="H436">
        <v>10</v>
      </c>
      <c r="I436" s="10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>(L436/60/60/24)+DATE(1970,1,1)</f>
        <v>42705.25</v>
      </c>
      <c r="O436" s="8">
        <f>(M436/60/60/24)+DATE(1970,1,1)</f>
        <v>42719.25</v>
      </c>
      <c r="P436" t="b">
        <v>1</v>
      </c>
      <c r="Q436" t="b">
        <v>0</v>
      </c>
      <c r="R436" t="s">
        <v>33</v>
      </c>
      <c r="S436" t="str">
        <f t="shared" si="26"/>
        <v>theater</v>
      </c>
      <c r="T436" t="str">
        <f t="shared" si="27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 s="16">
        <v>152400</v>
      </c>
      <c r="E437" s="16">
        <v>178120</v>
      </c>
      <c r="F437" s="9">
        <f t="shared" si="24"/>
        <v>1.168766404199475</v>
      </c>
      <c r="G437" t="s">
        <v>20</v>
      </c>
      <c r="H437">
        <v>1713</v>
      </c>
      <c r="I437" s="10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>(L437/60/60/24)+DATE(1970,1,1)</f>
        <v>41988.25</v>
      </c>
      <c r="O437" s="8">
        <f>(M437/60/60/24)+DATE(1970,1,1)</f>
        <v>42000.25</v>
      </c>
      <c r="P437" t="b">
        <v>0</v>
      </c>
      <c r="Q437" t="b">
        <v>1</v>
      </c>
      <c r="R437" t="s">
        <v>33</v>
      </c>
      <c r="S437" t="str">
        <f t="shared" si="26"/>
        <v>theater</v>
      </c>
      <c r="T437" t="str">
        <f t="shared" si="27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 s="16">
        <v>1300</v>
      </c>
      <c r="E438" s="16">
        <v>13678</v>
      </c>
      <c r="F438" s="9">
        <f t="shared" si="24"/>
        <v>10.521538461538462</v>
      </c>
      <c r="G438" t="s">
        <v>20</v>
      </c>
      <c r="H438">
        <v>249</v>
      </c>
      <c r="I438" s="10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>(L438/60/60/24)+DATE(1970,1,1)</f>
        <v>43575.208333333328</v>
      </c>
      <c r="O438" s="8">
        <f>(M438/60/60/24)+DATE(1970,1,1)</f>
        <v>43576.208333333328</v>
      </c>
      <c r="P438" t="b">
        <v>0</v>
      </c>
      <c r="Q438" t="b">
        <v>0</v>
      </c>
      <c r="R438" t="s">
        <v>159</v>
      </c>
      <c r="S438" t="str">
        <f t="shared" si="26"/>
        <v>music</v>
      </c>
      <c r="T438" t="str">
        <f t="shared" si="27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 s="16">
        <v>8100</v>
      </c>
      <c r="E439" s="16">
        <v>9969</v>
      </c>
      <c r="F439" s="9">
        <f t="shared" si="24"/>
        <v>1.2307407407407407</v>
      </c>
      <c r="G439" t="s">
        <v>20</v>
      </c>
      <c r="H439">
        <v>192</v>
      </c>
      <c r="I439" s="10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>(L439/60/60/24)+DATE(1970,1,1)</f>
        <v>42260.208333333328</v>
      </c>
      <c r="O439" s="8">
        <f>(M439/60/60/24)+DATE(1970,1,1)</f>
        <v>42263.208333333328</v>
      </c>
      <c r="P439" t="b">
        <v>0</v>
      </c>
      <c r="Q439" t="b">
        <v>1</v>
      </c>
      <c r="R439" t="s">
        <v>71</v>
      </c>
      <c r="S439" t="str">
        <f t="shared" si="26"/>
        <v>film &amp; video</v>
      </c>
      <c r="T439" t="str">
        <f t="shared" si="27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 s="16">
        <v>8300</v>
      </c>
      <c r="E440" s="16">
        <v>14827</v>
      </c>
      <c r="F440" s="9">
        <f t="shared" si="24"/>
        <v>1.7863855421686747</v>
      </c>
      <c r="G440" t="s">
        <v>20</v>
      </c>
      <c r="H440">
        <v>247</v>
      </c>
      <c r="I440" s="10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>(L440/60/60/24)+DATE(1970,1,1)</f>
        <v>41337.25</v>
      </c>
      <c r="O440" s="8">
        <f>(M440/60/60/24)+DATE(1970,1,1)</f>
        <v>41367.208333333336</v>
      </c>
      <c r="P440" t="b">
        <v>0</v>
      </c>
      <c r="Q440" t="b">
        <v>0</v>
      </c>
      <c r="R440" t="s">
        <v>33</v>
      </c>
      <c r="S440" t="str">
        <f t="shared" si="26"/>
        <v>theater</v>
      </c>
      <c r="T440" t="str">
        <f t="shared" si="27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 s="16">
        <v>28400</v>
      </c>
      <c r="E441" s="16">
        <v>100900</v>
      </c>
      <c r="F441" s="9">
        <f t="shared" si="24"/>
        <v>3.5528169014084505</v>
      </c>
      <c r="G441" t="s">
        <v>20</v>
      </c>
      <c r="H441">
        <v>2293</v>
      </c>
      <c r="I441" s="10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>(L441/60/60/24)+DATE(1970,1,1)</f>
        <v>42680.208333333328</v>
      </c>
      <c r="O441" s="8">
        <f>(M441/60/60/24)+DATE(1970,1,1)</f>
        <v>42687.25</v>
      </c>
      <c r="P441" t="b">
        <v>0</v>
      </c>
      <c r="Q441" t="b">
        <v>0</v>
      </c>
      <c r="R441" t="s">
        <v>474</v>
      </c>
      <c r="S441" t="str">
        <f t="shared" si="26"/>
        <v>film &amp; video</v>
      </c>
      <c r="T441" t="str">
        <f t="shared" si="27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 s="16">
        <v>102500</v>
      </c>
      <c r="E442" s="16">
        <v>165954</v>
      </c>
      <c r="F442" s="9">
        <f t="shared" si="24"/>
        <v>1.6190634146341463</v>
      </c>
      <c r="G442" t="s">
        <v>20</v>
      </c>
      <c r="H442">
        <v>3131</v>
      </c>
      <c r="I442" s="10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>(L442/60/60/24)+DATE(1970,1,1)</f>
        <v>42916.208333333328</v>
      </c>
      <c r="O442" s="8">
        <f>(M442/60/60/24)+DATE(1970,1,1)</f>
        <v>42926.208333333328</v>
      </c>
      <c r="P442" t="b">
        <v>0</v>
      </c>
      <c r="Q442" t="b">
        <v>0</v>
      </c>
      <c r="R442" t="s">
        <v>269</v>
      </c>
      <c r="S442" t="str">
        <f t="shared" si="26"/>
        <v>film &amp; video</v>
      </c>
      <c r="T442" t="str">
        <f t="shared" si="27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 s="16">
        <v>7000</v>
      </c>
      <c r="E443" s="16">
        <v>1744</v>
      </c>
      <c r="F443" s="9">
        <f t="shared" si="24"/>
        <v>0.24914285714285714</v>
      </c>
      <c r="G443" t="s">
        <v>14</v>
      </c>
      <c r="H443">
        <v>32</v>
      </c>
      <c r="I443" s="10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>(L443/60/60/24)+DATE(1970,1,1)</f>
        <v>41025.208333333336</v>
      </c>
      <c r="O443" s="8">
        <f>(M443/60/60/24)+DATE(1970,1,1)</f>
        <v>41053.208333333336</v>
      </c>
      <c r="P443" t="b">
        <v>0</v>
      </c>
      <c r="Q443" t="b">
        <v>0</v>
      </c>
      <c r="R443" t="s">
        <v>65</v>
      </c>
      <c r="S443" t="str">
        <f t="shared" si="26"/>
        <v>technology</v>
      </c>
      <c r="T443" t="str">
        <f t="shared" si="27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 s="16">
        <v>5400</v>
      </c>
      <c r="E444" s="16">
        <v>10731</v>
      </c>
      <c r="F444" s="9">
        <f t="shared" si="24"/>
        <v>1.9872222222222222</v>
      </c>
      <c r="G444" t="s">
        <v>20</v>
      </c>
      <c r="H444">
        <v>143</v>
      </c>
      <c r="I444" s="10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>(L444/60/60/24)+DATE(1970,1,1)</f>
        <v>42980.208333333328</v>
      </c>
      <c r="O444" s="8">
        <f>(M444/60/60/24)+DATE(1970,1,1)</f>
        <v>42996.208333333328</v>
      </c>
      <c r="P444" t="b">
        <v>0</v>
      </c>
      <c r="Q444" t="b">
        <v>0</v>
      </c>
      <c r="R444" t="s">
        <v>33</v>
      </c>
      <c r="S444" t="str">
        <f t="shared" si="26"/>
        <v>theater</v>
      </c>
      <c r="T444" t="str">
        <f t="shared" si="27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 s="16">
        <v>9300</v>
      </c>
      <c r="E445" s="16">
        <v>3232</v>
      </c>
      <c r="F445" s="9">
        <f t="shared" si="24"/>
        <v>0.34752688172043011</v>
      </c>
      <c r="G445" t="s">
        <v>74</v>
      </c>
      <c r="H445">
        <v>90</v>
      </c>
      <c r="I445" s="10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>(L445/60/60/24)+DATE(1970,1,1)</f>
        <v>40451.208333333336</v>
      </c>
      <c r="O445" s="8">
        <f>(M445/60/60/24)+DATE(1970,1,1)</f>
        <v>40470.208333333336</v>
      </c>
      <c r="P445" t="b">
        <v>0</v>
      </c>
      <c r="Q445" t="b">
        <v>0</v>
      </c>
      <c r="R445" t="s">
        <v>33</v>
      </c>
      <c r="S445" t="str">
        <f t="shared" si="26"/>
        <v>theater</v>
      </c>
      <c r="T445" t="str">
        <f t="shared" si="27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 s="16">
        <v>6200</v>
      </c>
      <c r="E446" s="16">
        <v>10938</v>
      </c>
      <c r="F446" s="9">
        <f t="shared" si="24"/>
        <v>1.7641935483870967</v>
      </c>
      <c r="G446" t="s">
        <v>20</v>
      </c>
      <c r="H446">
        <v>296</v>
      </c>
      <c r="I446" s="10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>(L446/60/60/24)+DATE(1970,1,1)</f>
        <v>40748.208333333336</v>
      </c>
      <c r="O446" s="8">
        <f>(M446/60/60/24)+DATE(1970,1,1)</f>
        <v>40750.208333333336</v>
      </c>
      <c r="P446" t="b">
        <v>0</v>
      </c>
      <c r="Q446" t="b">
        <v>1</v>
      </c>
      <c r="R446" t="s">
        <v>60</v>
      </c>
      <c r="S446" t="str">
        <f t="shared" si="26"/>
        <v>music</v>
      </c>
      <c r="T446" t="str">
        <f t="shared" si="27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 s="16">
        <v>2100</v>
      </c>
      <c r="E447" s="16">
        <v>10739</v>
      </c>
      <c r="F447" s="9">
        <f t="shared" si="24"/>
        <v>5.1138095238095236</v>
      </c>
      <c r="G447" t="s">
        <v>20</v>
      </c>
      <c r="H447">
        <v>170</v>
      </c>
      <c r="I447" s="10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>(L447/60/60/24)+DATE(1970,1,1)</f>
        <v>40515.25</v>
      </c>
      <c r="O447" s="8">
        <f>(M447/60/60/24)+DATE(1970,1,1)</f>
        <v>40536.25</v>
      </c>
      <c r="P447" t="b">
        <v>0</v>
      </c>
      <c r="Q447" t="b">
        <v>1</v>
      </c>
      <c r="R447" t="s">
        <v>33</v>
      </c>
      <c r="S447" t="str">
        <f t="shared" si="26"/>
        <v>theater</v>
      </c>
      <c r="T447" t="str">
        <f t="shared" si="27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 s="16">
        <v>6800</v>
      </c>
      <c r="E448" s="16">
        <v>5579</v>
      </c>
      <c r="F448" s="9">
        <f t="shared" si="24"/>
        <v>0.82044117647058823</v>
      </c>
      <c r="G448" t="s">
        <v>14</v>
      </c>
      <c r="H448">
        <v>186</v>
      </c>
      <c r="I448" s="10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>(L448/60/60/24)+DATE(1970,1,1)</f>
        <v>41261.25</v>
      </c>
      <c r="O448" s="8">
        <f>(M448/60/60/24)+DATE(1970,1,1)</f>
        <v>41263.25</v>
      </c>
      <c r="P448" t="b">
        <v>0</v>
      </c>
      <c r="Q448" t="b">
        <v>0</v>
      </c>
      <c r="R448" t="s">
        <v>65</v>
      </c>
      <c r="S448" t="str">
        <f t="shared" si="26"/>
        <v>technology</v>
      </c>
      <c r="T448" t="str">
        <f t="shared" si="27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 s="16">
        <v>155200</v>
      </c>
      <c r="E449" s="16">
        <v>37754</v>
      </c>
      <c r="F449" s="9">
        <f t="shared" si="24"/>
        <v>0.24326030927835052</v>
      </c>
      <c r="G449" t="s">
        <v>74</v>
      </c>
      <c r="H449">
        <v>439</v>
      </c>
      <c r="I449" s="10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>(L449/60/60/24)+DATE(1970,1,1)</f>
        <v>43088.25</v>
      </c>
      <c r="O449" s="8">
        <f>(M449/60/60/24)+DATE(1970,1,1)</f>
        <v>43104.25</v>
      </c>
      <c r="P449" t="b">
        <v>0</v>
      </c>
      <c r="Q449" t="b">
        <v>0</v>
      </c>
      <c r="R449" t="s">
        <v>269</v>
      </c>
      <c r="S449" t="str">
        <f t="shared" si="26"/>
        <v>film &amp; video</v>
      </c>
      <c r="T449" t="str">
        <f t="shared" si="27"/>
        <v>television</v>
      </c>
    </row>
    <row r="450" spans="1:20" ht="17" x14ac:dyDescent="0.2">
      <c r="A450">
        <v>448</v>
      </c>
      <c r="B450" t="s">
        <v>944</v>
      </c>
      <c r="C450" s="3" t="s">
        <v>945</v>
      </c>
      <c r="D450" s="16">
        <v>89900</v>
      </c>
      <c r="E450" s="16">
        <v>45384</v>
      </c>
      <c r="F450" s="9">
        <f t="shared" si="24"/>
        <v>0.50482758620689661</v>
      </c>
      <c r="G450" t="s">
        <v>14</v>
      </c>
      <c r="H450">
        <v>605</v>
      </c>
      <c r="I450" s="10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>(L450/60/60/24)+DATE(1970,1,1)</f>
        <v>41378.208333333336</v>
      </c>
      <c r="O450" s="8">
        <f>(M450/60/60/24)+DATE(1970,1,1)</f>
        <v>41380.208333333336</v>
      </c>
      <c r="P450" t="b">
        <v>0</v>
      </c>
      <c r="Q450" t="b">
        <v>1</v>
      </c>
      <c r="R450" t="s">
        <v>89</v>
      </c>
      <c r="S450" t="str">
        <f t="shared" si="26"/>
        <v>games</v>
      </c>
      <c r="T450" t="str">
        <f t="shared" si="27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 s="16">
        <v>900</v>
      </c>
      <c r="E451" s="16">
        <v>8703</v>
      </c>
      <c r="F451" s="9">
        <f t="shared" ref="F451:F514" si="28">E451/D451</f>
        <v>9.67</v>
      </c>
      <c r="G451" t="s">
        <v>20</v>
      </c>
      <c r="H451">
        <v>86</v>
      </c>
      <c r="I451" s="10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>(L451/60/60/24)+DATE(1970,1,1)</f>
        <v>43530.25</v>
      </c>
      <c r="O451" s="8">
        <f>(M451/60/60/24)+DATE(1970,1,1)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30">_xlfn.TEXTBEFORE(R451,"/")</f>
        <v>games</v>
      </c>
      <c r="T451" t="str">
        <f t="shared" ref="T451:T514" si="31">_xlfn.TEXTAFTER(R451,"/")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 s="16">
        <v>100</v>
      </c>
      <c r="E452" s="16">
        <v>4</v>
      </c>
      <c r="F452" s="9">
        <f t="shared" si="28"/>
        <v>0.04</v>
      </c>
      <c r="G452" t="s">
        <v>14</v>
      </c>
      <c r="H452">
        <v>1</v>
      </c>
      <c r="I452" s="10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>(L452/60/60/24)+DATE(1970,1,1)</f>
        <v>43394.208333333328</v>
      </c>
      <c r="O452" s="8">
        <f>(M452/60/60/24)+DATE(1970,1,1)</f>
        <v>43417.25</v>
      </c>
      <c r="P452" t="b">
        <v>0</v>
      </c>
      <c r="Q452" t="b">
        <v>0</v>
      </c>
      <c r="R452" t="s">
        <v>71</v>
      </c>
      <c r="S452" t="str">
        <f t="shared" si="30"/>
        <v>film &amp; video</v>
      </c>
      <c r="T452" t="str">
        <f t="shared" si="31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 s="16">
        <v>148400</v>
      </c>
      <c r="E453" s="16">
        <v>182302</v>
      </c>
      <c r="F453" s="9">
        <f t="shared" si="28"/>
        <v>1.2284501347708894</v>
      </c>
      <c r="G453" t="s">
        <v>20</v>
      </c>
      <c r="H453">
        <v>6286</v>
      </c>
      <c r="I453" s="10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>(L453/60/60/24)+DATE(1970,1,1)</f>
        <v>42935.208333333328</v>
      </c>
      <c r="O453" s="8">
        <f>(M453/60/60/24)+DATE(1970,1,1)</f>
        <v>42966.208333333328</v>
      </c>
      <c r="P453" t="b">
        <v>0</v>
      </c>
      <c r="Q453" t="b">
        <v>0</v>
      </c>
      <c r="R453" t="s">
        <v>23</v>
      </c>
      <c r="S453" t="str">
        <f t="shared" si="30"/>
        <v>music</v>
      </c>
      <c r="T453" t="str">
        <f t="shared" si="31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 s="16">
        <v>4800</v>
      </c>
      <c r="E454" s="16">
        <v>3045</v>
      </c>
      <c r="F454" s="9">
        <f t="shared" si="28"/>
        <v>0.63437500000000002</v>
      </c>
      <c r="G454" t="s">
        <v>14</v>
      </c>
      <c r="H454">
        <v>31</v>
      </c>
      <c r="I454" s="10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>(L454/60/60/24)+DATE(1970,1,1)</f>
        <v>40365.208333333336</v>
      </c>
      <c r="O454" s="8">
        <f>(M454/60/60/24)+DATE(1970,1,1)</f>
        <v>40366.208333333336</v>
      </c>
      <c r="P454" t="b">
        <v>0</v>
      </c>
      <c r="Q454" t="b">
        <v>0</v>
      </c>
      <c r="R454" t="s">
        <v>53</v>
      </c>
      <c r="S454" t="str">
        <f t="shared" si="30"/>
        <v>film &amp; video</v>
      </c>
      <c r="T454" t="str">
        <f t="shared" si="31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 s="16">
        <v>182400</v>
      </c>
      <c r="E455" s="16">
        <v>102749</v>
      </c>
      <c r="F455" s="9">
        <f t="shared" si="28"/>
        <v>0.56331688596491225</v>
      </c>
      <c r="G455" t="s">
        <v>14</v>
      </c>
      <c r="H455">
        <v>1181</v>
      </c>
      <c r="I455" s="10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>(L455/60/60/24)+DATE(1970,1,1)</f>
        <v>42705.25</v>
      </c>
      <c r="O455" s="8">
        <f>(M455/60/60/24)+DATE(1970,1,1)</f>
        <v>42746.25</v>
      </c>
      <c r="P455" t="b">
        <v>0</v>
      </c>
      <c r="Q455" t="b">
        <v>0</v>
      </c>
      <c r="R455" t="s">
        <v>474</v>
      </c>
      <c r="S455" t="str">
        <f t="shared" si="30"/>
        <v>film &amp; video</v>
      </c>
      <c r="T455" t="str">
        <f t="shared" si="31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 s="16">
        <v>4000</v>
      </c>
      <c r="E456" s="16">
        <v>1763</v>
      </c>
      <c r="F456" s="9">
        <f t="shared" si="28"/>
        <v>0.44074999999999998</v>
      </c>
      <c r="G456" t="s">
        <v>14</v>
      </c>
      <c r="H456">
        <v>39</v>
      </c>
      <c r="I456" s="10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>(L456/60/60/24)+DATE(1970,1,1)</f>
        <v>41568.208333333336</v>
      </c>
      <c r="O456" s="8">
        <f>(M456/60/60/24)+DATE(1970,1,1)</f>
        <v>41604.25</v>
      </c>
      <c r="P456" t="b">
        <v>0</v>
      </c>
      <c r="Q456" t="b">
        <v>1</v>
      </c>
      <c r="R456" t="s">
        <v>53</v>
      </c>
      <c r="S456" t="str">
        <f t="shared" si="30"/>
        <v>film &amp; video</v>
      </c>
      <c r="T456" t="str">
        <f t="shared" si="31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 s="16">
        <v>116500</v>
      </c>
      <c r="E457" s="16">
        <v>137904</v>
      </c>
      <c r="F457" s="9">
        <f t="shared" si="28"/>
        <v>1.1837253218884121</v>
      </c>
      <c r="G457" t="s">
        <v>20</v>
      </c>
      <c r="H457">
        <v>3727</v>
      </c>
      <c r="I457" s="10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>(L457/60/60/24)+DATE(1970,1,1)</f>
        <v>40809.208333333336</v>
      </c>
      <c r="O457" s="8">
        <f>(M457/60/60/24)+DATE(1970,1,1)</f>
        <v>40832.208333333336</v>
      </c>
      <c r="P457" t="b">
        <v>0</v>
      </c>
      <c r="Q457" t="b">
        <v>0</v>
      </c>
      <c r="R457" t="s">
        <v>33</v>
      </c>
      <c r="S457" t="str">
        <f t="shared" si="30"/>
        <v>theater</v>
      </c>
      <c r="T457" t="str">
        <f t="shared" si="31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 s="16">
        <v>146400</v>
      </c>
      <c r="E458" s="16">
        <v>152438</v>
      </c>
      <c r="F458" s="9">
        <f t="shared" si="28"/>
        <v>1.041243169398907</v>
      </c>
      <c r="G458" t="s">
        <v>20</v>
      </c>
      <c r="H458">
        <v>1605</v>
      </c>
      <c r="I458" s="10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>(L458/60/60/24)+DATE(1970,1,1)</f>
        <v>43141.25</v>
      </c>
      <c r="O458" s="8">
        <f>(M458/60/60/24)+DATE(1970,1,1)</f>
        <v>43141.25</v>
      </c>
      <c r="P458" t="b">
        <v>0</v>
      </c>
      <c r="Q458" t="b">
        <v>1</v>
      </c>
      <c r="R458" t="s">
        <v>60</v>
      </c>
      <c r="S458" t="str">
        <f t="shared" si="30"/>
        <v>music</v>
      </c>
      <c r="T458" t="str">
        <f t="shared" si="31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 s="16">
        <v>5000</v>
      </c>
      <c r="E459" s="16">
        <v>1332</v>
      </c>
      <c r="F459" s="9">
        <f t="shared" si="28"/>
        <v>0.26640000000000003</v>
      </c>
      <c r="G459" t="s">
        <v>14</v>
      </c>
      <c r="H459">
        <v>46</v>
      </c>
      <c r="I459" s="10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>(L459/60/60/24)+DATE(1970,1,1)</f>
        <v>42657.208333333328</v>
      </c>
      <c r="O459" s="8">
        <f>(M459/60/60/24)+DATE(1970,1,1)</f>
        <v>42659.208333333328</v>
      </c>
      <c r="P459" t="b">
        <v>0</v>
      </c>
      <c r="Q459" t="b">
        <v>0</v>
      </c>
      <c r="R459" t="s">
        <v>33</v>
      </c>
      <c r="S459" t="str">
        <f t="shared" si="30"/>
        <v>theater</v>
      </c>
      <c r="T459" t="str">
        <f t="shared" si="31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 s="16">
        <v>33800</v>
      </c>
      <c r="E460" s="16">
        <v>118706</v>
      </c>
      <c r="F460" s="9">
        <f t="shared" si="28"/>
        <v>3.5120118343195266</v>
      </c>
      <c r="G460" t="s">
        <v>20</v>
      </c>
      <c r="H460">
        <v>2120</v>
      </c>
      <c r="I460" s="10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>(L460/60/60/24)+DATE(1970,1,1)</f>
        <v>40265.208333333336</v>
      </c>
      <c r="O460" s="8">
        <f>(M460/60/60/24)+DATE(1970,1,1)</f>
        <v>40309.208333333336</v>
      </c>
      <c r="P460" t="b">
        <v>0</v>
      </c>
      <c r="Q460" t="b">
        <v>0</v>
      </c>
      <c r="R460" t="s">
        <v>33</v>
      </c>
      <c r="S460" t="str">
        <f t="shared" si="30"/>
        <v>theater</v>
      </c>
      <c r="T460" t="str">
        <f t="shared" si="31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 s="16">
        <v>6300</v>
      </c>
      <c r="E461" s="16">
        <v>5674</v>
      </c>
      <c r="F461" s="9">
        <f t="shared" si="28"/>
        <v>0.90063492063492068</v>
      </c>
      <c r="G461" t="s">
        <v>14</v>
      </c>
      <c r="H461">
        <v>105</v>
      </c>
      <c r="I461" s="10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>(L461/60/60/24)+DATE(1970,1,1)</f>
        <v>42001.25</v>
      </c>
      <c r="O461" s="8">
        <f>(M461/60/60/24)+DATE(1970,1,1)</f>
        <v>42026.25</v>
      </c>
      <c r="P461" t="b">
        <v>0</v>
      </c>
      <c r="Q461" t="b">
        <v>0</v>
      </c>
      <c r="R461" t="s">
        <v>42</v>
      </c>
      <c r="S461" t="str">
        <f t="shared" si="30"/>
        <v>film &amp; video</v>
      </c>
      <c r="T461" t="str">
        <f t="shared" si="31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 s="16">
        <v>2400</v>
      </c>
      <c r="E462" s="16">
        <v>4119</v>
      </c>
      <c r="F462" s="9">
        <f t="shared" si="28"/>
        <v>1.7162500000000001</v>
      </c>
      <c r="G462" t="s">
        <v>20</v>
      </c>
      <c r="H462">
        <v>50</v>
      </c>
      <c r="I462" s="10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>(L462/60/60/24)+DATE(1970,1,1)</f>
        <v>40399.208333333336</v>
      </c>
      <c r="O462" s="8">
        <f>(M462/60/60/24)+DATE(1970,1,1)</f>
        <v>40402.208333333336</v>
      </c>
      <c r="P462" t="b">
        <v>0</v>
      </c>
      <c r="Q462" t="b">
        <v>0</v>
      </c>
      <c r="R462" t="s">
        <v>33</v>
      </c>
      <c r="S462" t="str">
        <f t="shared" si="30"/>
        <v>theater</v>
      </c>
      <c r="T462" t="str">
        <f t="shared" si="31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 s="16">
        <v>98800</v>
      </c>
      <c r="E463" s="16">
        <v>139354</v>
      </c>
      <c r="F463" s="9">
        <f t="shared" si="28"/>
        <v>1.4104655870445344</v>
      </c>
      <c r="G463" t="s">
        <v>20</v>
      </c>
      <c r="H463">
        <v>2080</v>
      </c>
      <c r="I463" s="10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>(L463/60/60/24)+DATE(1970,1,1)</f>
        <v>41757.208333333336</v>
      </c>
      <c r="O463" s="8">
        <f>(M463/60/60/24)+DATE(1970,1,1)</f>
        <v>41777.208333333336</v>
      </c>
      <c r="P463" t="b">
        <v>0</v>
      </c>
      <c r="Q463" t="b">
        <v>0</v>
      </c>
      <c r="R463" t="s">
        <v>53</v>
      </c>
      <c r="S463" t="str">
        <f t="shared" si="30"/>
        <v>film &amp; video</v>
      </c>
      <c r="T463" t="str">
        <f t="shared" si="31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 s="16">
        <v>188800</v>
      </c>
      <c r="E464" s="16">
        <v>57734</v>
      </c>
      <c r="F464" s="9">
        <f t="shared" si="28"/>
        <v>0.30579449152542371</v>
      </c>
      <c r="G464" t="s">
        <v>14</v>
      </c>
      <c r="H464">
        <v>535</v>
      </c>
      <c r="I464" s="10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>(L464/60/60/24)+DATE(1970,1,1)</f>
        <v>41304.25</v>
      </c>
      <c r="O464" s="8">
        <f>(M464/60/60/24)+DATE(1970,1,1)</f>
        <v>41342.25</v>
      </c>
      <c r="P464" t="b">
        <v>0</v>
      </c>
      <c r="Q464" t="b">
        <v>0</v>
      </c>
      <c r="R464" t="s">
        <v>292</v>
      </c>
      <c r="S464" t="str">
        <f t="shared" si="30"/>
        <v>games</v>
      </c>
      <c r="T464" t="str">
        <f t="shared" si="31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 s="16">
        <v>134300</v>
      </c>
      <c r="E465" s="16">
        <v>145265</v>
      </c>
      <c r="F465" s="9">
        <f t="shared" si="28"/>
        <v>1.0816455696202532</v>
      </c>
      <c r="G465" t="s">
        <v>20</v>
      </c>
      <c r="H465">
        <v>2105</v>
      </c>
      <c r="I465" s="10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>(L465/60/60/24)+DATE(1970,1,1)</f>
        <v>41639.25</v>
      </c>
      <c r="O465" s="8">
        <f>(M465/60/60/24)+DATE(1970,1,1)</f>
        <v>41643.25</v>
      </c>
      <c r="P465" t="b">
        <v>0</v>
      </c>
      <c r="Q465" t="b">
        <v>0</v>
      </c>
      <c r="R465" t="s">
        <v>71</v>
      </c>
      <c r="S465" t="str">
        <f t="shared" si="30"/>
        <v>film &amp; video</v>
      </c>
      <c r="T465" t="str">
        <f t="shared" si="31"/>
        <v>animation</v>
      </c>
    </row>
    <row r="466" spans="1:20" ht="17" x14ac:dyDescent="0.2">
      <c r="A466">
        <v>464</v>
      </c>
      <c r="B466" t="s">
        <v>976</v>
      </c>
      <c r="C466" s="3" t="s">
        <v>977</v>
      </c>
      <c r="D466" s="16">
        <v>71200</v>
      </c>
      <c r="E466" s="16">
        <v>95020</v>
      </c>
      <c r="F466" s="9">
        <f t="shared" si="28"/>
        <v>1.3345505617977529</v>
      </c>
      <c r="G466" t="s">
        <v>20</v>
      </c>
      <c r="H466">
        <v>2436</v>
      </c>
      <c r="I466" s="10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>(L466/60/60/24)+DATE(1970,1,1)</f>
        <v>43142.25</v>
      </c>
      <c r="O466" s="8">
        <f>(M466/60/60/24)+DATE(1970,1,1)</f>
        <v>43156.25</v>
      </c>
      <c r="P466" t="b">
        <v>0</v>
      </c>
      <c r="Q466" t="b">
        <v>0</v>
      </c>
      <c r="R466" t="s">
        <v>33</v>
      </c>
      <c r="S466" t="str">
        <f t="shared" si="30"/>
        <v>theater</v>
      </c>
      <c r="T466" t="str">
        <f t="shared" si="31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 s="16">
        <v>4700</v>
      </c>
      <c r="E467" s="16">
        <v>8829</v>
      </c>
      <c r="F467" s="9">
        <f t="shared" si="28"/>
        <v>1.8785106382978722</v>
      </c>
      <c r="G467" t="s">
        <v>20</v>
      </c>
      <c r="H467">
        <v>80</v>
      </c>
      <c r="I467" s="10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>(L467/60/60/24)+DATE(1970,1,1)</f>
        <v>43127.25</v>
      </c>
      <c r="O467" s="8">
        <f>(M467/60/60/24)+DATE(1970,1,1)</f>
        <v>43136.25</v>
      </c>
      <c r="P467" t="b">
        <v>0</v>
      </c>
      <c r="Q467" t="b">
        <v>0</v>
      </c>
      <c r="R467" t="s">
        <v>206</v>
      </c>
      <c r="S467" t="str">
        <f t="shared" si="30"/>
        <v>publishing</v>
      </c>
      <c r="T467" t="str">
        <f t="shared" si="31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 s="16">
        <v>1200</v>
      </c>
      <c r="E468" s="16">
        <v>3984</v>
      </c>
      <c r="F468" s="9">
        <f t="shared" si="28"/>
        <v>3.32</v>
      </c>
      <c r="G468" t="s">
        <v>20</v>
      </c>
      <c r="H468">
        <v>42</v>
      </c>
      <c r="I468" s="10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>(L468/60/60/24)+DATE(1970,1,1)</f>
        <v>41409.208333333336</v>
      </c>
      <c r="O468" s="8">
        <f>(M468/60/60/24)+DATE(1970,1,1)</f>
        <v>41432.208333333336</v>
      </c>
      <c r="P468" t="b">
        <v>0</v>
      </c>
      <c r="Q468" t="b">
        <v>1</v>
      </c>
      <c r="R468" t="s">
        <v>65</v>
      </c>
      <c r="S468" t="str">
        <f t="shared" si="30"/>
        <v>technology</v>
      </c>
      <c r="T468" t="str">
        <f t="shared" si="31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 s="16">
        <v>1400</v>
      </c>
      <c r="E469" s="16">
        <v>8053</v>
      </c>
      <c r="F469" s="9">
        <f t="shared" si="28"/>
        <v>5.7521428571428572</v>
      </c>
      <c r="G469" t="s">
        <v>20</v>
      </c>
      <c r="H469">
        <v>139</v>
      </c>
      <c r="I469" s="10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>(L469/60/60/24)+DATE(1970,1,1)</f>
        <v>42331.25</v>
      </c>
      <c r="O469" s="8">
        <f>(M469/60/60/24)+DATE(1970,1,1)</f>
        <v>42338.25</v>
      </c>
      <c r="P469" t="b">
        <v>0</v>
      </c>
      <c r="Q469" t="b">
        <v>1</v>
      </c>
      <c r="R469" t="s">
        <v>28</v>
      </c>
      <c r="S469" t="str">
        <f t="shared" si="30"/>
        <v>technology</v>
      </c>
      <c r="T469" t="str">
        <f t="shared" si="31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 s="16">
        <v>4000</v>
      </c>
      <c r="E470" s="16">
        <v>1620</v>
      </c>
      <c r="F470" s="9">
        <f t="shared" si="28"/>
        <v>0.40500000000000003</v>
      </c>
      <c r="G470" t="s">
        <v>14</v>
      </c>
      <c r="H470">
        <v>16</v>
      </c>
      <c r="I470" s="1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>(L470/60/60/24)+DATE(1970,1,1)</f>
        <v>43569.208333333328</v>
      </c>
      <c r="O470" s="8">
        <f>(M470/60/60/24)+DATE(1970,1,1)</f>
        <v>43585.208333333328</v>
      </c>
      <c r="P470" t="b">
        <v>0</v>
      </c>
      <c r="Q470" t="b">
        <v>0</v>
      </c>
      <c r="R470" t="s">
        <v>33</v>
      </c>
      <c r="S470" t="str">
        <f t="shared" si="30"/>
        <v>theater</v>
      </c>
      <c r="T470" t="str">
        <f t="shared" si="31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 s="16">
        <v>5600</v>
      </c>
      <c r="E471" s="16">
        <v>10328</v>
      </c>
      <c r="F471" s="9">
        <f t="shared" si="28"/>
        <v>1.8442857142857143</v>
      </c>
      <c r="G471" t="s">
        <v>20</v>
      </c>
      <c r="H471">
        <v>159</v>
      </c>
      <c r="I471" s="10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>(L471/60/60/24)+DATE(1970,1,1)</f>
        <v>42142.208333333328</v>
      </c>
      <c r="O471" s="8">
        <f>(M471/60/60/24)+DATE(1970,1,1)</f>
        <v>42144.208333333328</v>
      </c>
      <c r="P471" t="b">
        <v>0</v>
      </c>
      <c r="Q471" t="b">
        <v>0</v>
      </c>
      <c r="R471" t="s">
        <v>53</v>
      </c>
      <c r="S471" t="str">
        <f t="shared" si="30"/>
        <v>film &amp; video</v>
      </c>
      <c r="T471" t="str">
        <f t="shared" si="31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 s="16">
        <v>3600</v>
      </c>
      <c r="E472" s="16">
        <v>10289</v>
      </c>
      <c r="F472" s="9">
        <f t="shared" si="28"/>
        <v>2.8580555555555556</v>
      </c>
      <c r="G472" t="s">
        <v>20</v>
      </c>
      <c r="H472">
        <v>381</v>
      </c>
      <c r="I472" s="10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>(L472/60/60/24)+DATE(1970,1,1)</f>
        <v>42716.25</v>
      </c>
      <c r="O472" s="8">
        <f>(M472/60/60/24)+DATE(1970,1,1)</f>
        <v>42723.25</v>
      </c>
      <c r="P472" t="b">
        <v>0</v>
      </c>
      <c r="Q472" t="b">
        <v>0</v>
      </c>
      <c r="R472" t="s">
        <v>65</v>
      </c>
      <c r="S472" t="str">
        <f t="shared" si="30"/>
        <v>technology</v>
      </c>
      <c r="T472" t="str">
        <f t="shared" si="31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 s="16">
        <v>3100</v>
      </c>
      <c r="E473" s="16">
        <v>9889</v>
      </c>
      <c r="F473" s="9">
        <f t="shared" si="28"/>
        <v>3.19</v>
      </c>
      <c r="G473" t="s">
        <v>20</v>
      </c>
      <c r="H473">
        <v>194</v>
      </c>
      <c r="I473" s="10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>(L473/60/60/24)+DATE(1970,1,1)</f>
        <v>41031.208333333336</v>
      </c>
      <c r="O473" s="8">
        <f>(M473/60/60/24)+DATE(1970,1,1)</f>
        <v>41031.208333333336</v>
      </c>
      <c r="P473" t="b">
        <v>0</v>
      </c>
      <c r="Q473" t="b">
        <v>1</v>
      </c>
      <c r="R473" t="s">
        <v>17</v>
      </c>
      <c r="S473" t="str">
        <f t="shared" si="30"/>
        <v>food</v>
      </c>
      <c r="T473" t="str">
        <f t="shared" si="31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 s="16">
        <v>153800</v>
      </c>
      <c r="E474" s="16">
        <v>60342</v>
      </c>
      <c r="F474" s="9">
        <f t="shared" si="28"/>
        <v>0.39234070221066319</v>
      </c>
      <c r="G474" t="s">
        <v>14</v>
      </c>
      <c r="H474">
        <v>575</v>
      </c>
      <c r="I474" s="10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>(L474/60/60/24)+DATE(1970,1,1)</f>
        <v>43535.208333333328</v>
      </c>
      <c r="O474" s="8">
        <f>(M474/60/60/24)+DATE(1970,1,1)</f>
        <v>43589.208333333328</v>
      </c>
      <c r="P474" t="b">
        <v>0</v>
      </c>
      <c r="Q474" t="b">
        <v>0</v>
      </c>
      <c r="R474" t="s">
        <v>23</v>
      </c>
      <c r="S474" t="str">
        <f t="shared" si="30"/>
        <v>music</v>
      </c>
      <c r="T474" t="str">
        <f t="shared" si="31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 s="16">
        <v>5000</v>
      </c>
      <c r="E475" s="16">
        <v>8907</v>
      </c>
      <c r="F475" s="9">
        <f t="shared" si="28"/>
        <v>1.7814000000000001</v>
      </c>
      <c r="G475" t="s">
        <v>20</v>
      </c>
      <c r="H475">
        <v>106</v>
      </c>
      <c r="I475" s="10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>(L475/60/60/24)+DATE(1970,1,1)</f>
        <v>43277.208333333328</v>
      </c>
      <c r="O475" s="8">
        <f>(M475/60/60/24)+DATE(1970,1,1)</f>
        <v>43278.208333333328</v>
      </c>
      <c r="P475" t="b">
        <v>0</v>
      </c>
      <c r="Q475" t="b">
        <v>0</v>
      </c>
      <c r="R475" t="s">
        <v>50</v>
      </c>
      <c r="S475" t="str">
        <f t="shared" si="30"/>
        <v>music</v>
      </c>
      <c r="T475" t="str">
        <f t="shared" si="31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 s="16">
        <v>4000</v>
      </c>
      <c r="E476" s="16">
        <v>14606</v>
      </c>
      <c r="F476" s="9">
        <f t="shared" si="28"/>
        <v>3.6515</v>
      </c>
      <c r="G476" t="s">
        <v>20</v>
      </c>
      <c r="H476">
        <v>142</v>
      </c>
      <c r="I476" s="10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>(L476/60/60/24)+DATE(1970,1,1)</f>
        <v>41989.25</v>
      </c>
      <c r="O476" s="8">
        <f>(M476/60/60/24)+DATE(1970,1,1)</f>
        <v>41990.25</v>
      </c>
      <c r="P476" t="b">
        <v>0</v>
      </c>
      <c r="Q476" t="b">
        <v>0</v>
      </c>
      <c r="R476" t="s">
        <v>269</v>
      </c>
      <c r="S476" t="str">
        <f t="shared" si="30"/>
        <v>film &amp; video</v>
      </c>
      <c r="T476" t="str">
        <f t="shared" si="31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 s="16">
        <v>7400</v>
      </c>
      <c r="E477" s="16">
        <v>8432</v>
      </c>
      <c r="F477" s="9">
        <f t="shared" si="28"/>
        <v>1.1394594594594594</v>
      </c>
      <c r="G477" t="s">
        <v>20</v>
      </c>
      <c r="H477">
        <v>211</v>
      </c>
      <c r="I477" s="10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>(L477/60/60/24)+DATE(1970,1,1)</f>
        <v>41450.208333333336</v>
      </c>
      <c r="O477" s="8">
        <f>(M477/60/60/24)+DATE(1970,1,1)</f>
        <v>41454.208333333336</v>
      </c>
      <c r="P477" t="b">
        <v>0</v>
      </c>
      <c r="Q477" t="b">
        <v>1</v>
      </c>
      <c r="R477" t="s">
        <v>206</v>
      </c>
      <c r="S477" t="str">
        <f t="shared" si="30"/>
        <v>publishing</v>
      </c>
      <c r="T477" t="str">
        <f t="shared" si="31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 s="16">
        <v>191500</v>
      </c>
      <c r="E478" s="16">
        <v>57122</v>
      </c>
      <c r="F478" s="9">
        <f t="shared" si="28"/>
        <v>0.29828720626631855</v>
      </c>
      <c r="G478" t="s">
        <v>14</v>
      </c>
      <c r="H478">
        <v>1120</v>
      </c>
      <c r="I478" s="10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>(L478/60/60/24)+DATE(1970,1,1)</f>
        <v>43322.208333333328</v>
      </c>
      <c r="O478" s="8">
        <f>(M478/60/60/24)+DATE(1970,1,1)</f>
        <v>43328.208333333328</v>
      </c>
      <c r="P478" t="b">
        <v>0</v>
      </c>
      <c r="Q478" t="b">
        <v>0</v>
      </c>
      <c r="R478" t="s">
        <v>119</v>
      </c>
      <c r="S478" t="str">
        <f t="shared" si="30"/>
        <v>publishing</v>
      </c>
      <c r="T478" t="str">
        <f t="shared" si="31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 s="16">
        <v>8500</v>
      </c>
      <c r="E479" s="16">
        <v>4613</v>
      </c>
      <c r="F479" s="9">
        <f t="shared" si="28"/>
        <v>0.54270588235294115</v>
      </c>
      <c r="G479" t="s">
        <v>14</v>
      </c>
      <c r="H479">
        <v>113</v>
      </c>
      <c r="I479" s="10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>(L479/60/60/24)+DATE(1970,1,1)</f>
        <v>40720.208333333336</v>
      </c>
      <c r="O479" s="8">
        <f>(M479/60/60/24)+DATE(1970,1,1)</f>
        <v>40747.208333333336</v>
      </c>
      <c r="P479" t="b">
        <v>0</v>
      </c>
      <c r="Q479" t="b">
        <v>0</v>
      </c>
      <c r="R479" t="s">
        <v>474</v>
      </c>
      <c r="S479" t="str">
        <f t="shared" si="30"/>
        <v>film &amp; video</v>
      </c>
      <c r="T479" t="str">
        <f t="shared" si="31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 s="16">
        <v>68800</v>
      </c>
      <c r="E480" s="16">
        <v>162603</v>
      </c>
      <c r="F480" s="9">
        <f t="shared" si="28"/>
        <v>2.3634156976744185</v>
      </c>
      <c r="G480" t="s">
        <v>20</v>
      </c>
      <c r="H480">
        <v>2756</v>
      </c>
      <c r="I480" s="10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>(L480/60/60/24)+DATE(1970,1,1)</f>
        <v>42072.208333333328</v>
      </c>
      <c r="O480" s="8">
        <f>(M480/60/60/24)+DATE(1970,1,1)</f>
        <v>42084.208333333328</v>
      </c>
      <c r="P480" t="b">
        <v>0</v>
      </c>
      <c r="Q480" t="b">
        <v>0</v>
      </c>
      <c r="R480" t="s">
        <v>65</v>
      </c>
      <c r="S480" t="str">
        <f t="shared" si="30"/>
        <v>technology</v>
      </c>
      <c r="T480" t="str">
        <f t="shared" si="31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 s="16">
        <v>2400</v>
      </c>
      <c r="E481" s="16">
        <v>12310</v>
      </c>
      <c r="F481" s="9">
        <f t="shared" si="28"/>
        <v>5.1291666666666664</v>
      </c>
      <c r="G481" t="s">
        <v>20</v>
      </c>
      <c r="H481">
        <v>173</v>
      </c>
      <c r="I481" s="10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>(L481/60/60/24)+DATE(1970,1,1)</f>
        <v>42945.208333333328</v>
      </c>
      <c r="O481" s="8">
        <f>(M481/60/60/24)+DATE(1970,1,1)</f>
        <v>42947.208333333328</v>
      </c>
      <c r="P481" t="b">
        <v>0</v>
      </c>
      <c r="Q481" t="b">
        <v>0</v>
      </c>
      <c r="R481" t="s">
        <v>17</v>
      </c>
      <c r="S481" t="str">
        <f t="shared" si="30"/>
        <v>food</v>
      </c>
      <c r="T481" t="str">
        <f t="shared" si="31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 s="16">
        <v>8600</v>
      </c>
      <c r="E482" s="16">
        <v>8656</v>
      </c>
      <c r="F482" s="9">
        <f t="shared" si="28"/>
        <v>1.0065116279069768</v>
      </c>
      <c r="G482" t="s">
        <v>20</v>
      </c>
      <c r="H482">
        <v>87</v>
      </c>
      <c r="I482" s="10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>(L482/60/60/24)+DATE(1970,1,1)</f>
        <v>40248.25</v>
      </c>
      <c r="O482" s="8">
        <f>(M482/60/60/24)+DATE(1970,1,1)</f>
        <v>40257.208333333336</v>
      </c>
      <c r="P482" t="b">
        <v>0</v>
      </c>
      <c r="Q482" t="b">
        <v>1</v>
      </c>
      <c r="R482" t="s">
        <v>122</v>
      </c>
      <c r="S482" t="str">
        <f t="shared" si="30"/>
        <v>photography</v>
      </c>
      <c r="T482" t="str">
        <f t="shared" si="31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 s="16">
        <v>196600</v>
      </c>
      <c r="E483" s="16">
        <v>159931</v>
      </c>
      <c r="F483" s="9">
        <f t="shared" si="28"/>
        <v>0.81348423194303154</v>
      </c>
      <c r="G483" t="s">
        <v>14</v>
      </c>
      <c r="H483">
        <v>1538</v>
      </c>
      <c r="I483" s="10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>(L483/60/60/24)+DATE(1970,1,1)</f>
        <v>41913.208333333336</v>
      </c>
      <c r="O483" s="8">
        <f>(M483/60/60/24)+DATE(1970,1,1)</f>
        <v>41955.25</v>
      </c>
      <c r="P483" t="b">
        <v>0</v>
      </c>
      <c r="Q483" t="b">
        <v>1</v>
      </c>
      <c r="R483" t="s">
        <v>33</v>
      </c>
      <c r="S483" t="str">
        <f t="shared" si="30"/>
        <v>theater</v>
      </c>
      <c r="T483" t="str">
        <f t="shared" si="31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 s="16">
        <v>4200</v>
      </c>
      <c r="E484" s="16">
        <v>689</v>
      </c>
      <c r="F484" s="9">
        <f t="shared" si="28"/>
        <v>0.16404761904761905</v>
      </c>
      <c r="G484" t="s">
        <v>14</v>
      </c>
      <c r="H484">
        <v>9</v>
      </c>
      <c r="I484" s="10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>(L484/60/60/24)+DATE(1970,1,1)</f>
        <v>40963.25</v>
      </c>
      <c r="O484" s="8">
        <f>(M484/60/60/24)+DATE(1970,1,1)</f>
        <v>40974.25</v>
      </c>
      <c r="P484" t="b">
        <v>0</v>
      </c>
      <c r="Q484" t="b">
        <v>1</v>
      </c>
      <c r="R484" t="s">
        <v>119</v>
      </c>
      <c r="S484" t="str">
        <f t="shared" si="30"/>
        <v>publishing</v>
      </c>
      <c r="T484" t="str">
        <f t="shared" si="31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 s="16">
        <v>91400</v>
      </c>
      <c r="E485" s="16">
        <v>48236</v>
      </c>
      <c r="F485" s="9">
        <f t="shared" si="28"/>
        <v>0.52774617067833696</v>
      </c>
      <c r="G485" t="s">
        <v>14</v>
      </c>
      <c r="H485">
        <v>554</v>
      </c>
      <c r="I485" s="10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>(L485/60/60/24)+DATE(1970,1,1)</f>
        <v>43811.25</v>
      </c>
      <c r="O485" s="8">
        <f>(M485/60/60/24)+DATE(1970,1,1)</f>
        <v>43818.25</v>
      </c>
      <c r="P485" t="b">
        <v>0</v>
      </c>
      <c r="Q485" t="b">
        <v>0</v>
      </c>
      <c r="R485" t="s">
        <v>33</v>
      </c>
      <c r="S485" t="str">
        <f t="shared" si="30"/>
        <v>theater</v>
      </c>
      <c r="T485" t="str">
        <f t="shared" si="31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 s="16">
        <v>29600</v>
      </c>
      <c r="E486" s="16">
        <v>77021</v>
      </c>
      <c r="F486" s="9">
        <f t="shared" si="28"/>
        <v>2.6020608108108108</v>
      </c>
      <c r="G486" t="s">
        <v>20</v>
      </c>
      <c r="H486">
        <v>1572</v>
      </c>
      <c r="I486" s="10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>(L486/60/60/24)+DATE(1970,1,1)</f>
        <v>41855.208333333336</v>
      </c>
      <c r="O486" s="8">
        <f>(M486/60/60/24)+DATE(1970,1,1)</f>
        <v>41904.208333333336</v>
      </c>
      <c r="P486" t="b">
        <v>0</v>
      </c>
      <c r="Q486" t="b">
        <v>1</v>
      </c>
      <c r="R486" t="s">
        <v>17</v>
      </c>
      <c r="S486" t="str">
        <f t="shared" si="30"/>
        <v>food</v>
      </c>
      <c r="T486" t="str">
        <f t="shared" si="31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 s="16">
        <v>90600</v>
      </c>
      <c r="E487" s="16">
        <v>27844</v>
      </c>
      <c r="F487" s="9">
        <f t="shared" si="28"/>
        <v>0.30732891832229581</v>
      </c>
      <c r="G487" t="s">
        <v>14</v>
      </c>
      <c r="H487">
        <v>648</v>
      </c>
      <c r="I487" s="10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>(L487/60/60/24)+DATE(1970,1,1)</f>
        <v>43626.208333333328</v>
      </c>
      <c r="O487" s="8">
        <f>(M487/60/60/24)+DATE(1970,1,1)</f>
        <v>43667.208333333328</v>
      </c>
      <c r="P487" t="b">
        <v>0</v>
      </c>
      <c r="Q487" t="b">
        <v>0</v>
      </c>
      <c r="R487" t="s">
        <v>33</v>
      </c>
      <c r="S487" t="str">
        <f t="shared" si="30"/>
        <v>theater</v>
      </c>
      <c r="T487" t="str">
        <f t="shared" si="31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 s="16">
        <v>5200</v>
      </c>
      <c r="E488" s="16">
        <v>702</v>
      </c>
      <c r="F488" s="9">
        <f t="shared" si="28"/>
        <v>0.13500000000000001</v>
      </c>
      <c r="G488" t="s">
        <v>14</v>
      </c>
      <c r="H488">
        <v>21</v>
      </c>
      <c r="I488" s="10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>(L488/60/60/24)+DATE(1970,1,1)</f>
        <v>43168.25</v>
      </c>
      <c r="O488" s="8">
        <f>(M488/60/60/24)+DATE(1970,1,1)</f>
        <v>43183.208333333328</v>
      </c>
      <c r="P488" t="b">
        <v>0</v>
      </c>
      <c r="Q488" t="b">
        <v>1</v>
      </c>
      <c r="R488" t="s">
        <v>206</v>
      </c>
      <c r="S488" t="str">
        <f t="shared" si="30"/>
        <v>publishing</v>
      </c>
      <c r="T488" t="str">
        <f t="shared" si="31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 s="16">
        <v>110300</v>
      </c>
      <c r="E489" s="16">
        <v>197024</v>
      </c>
      <c r="F489" s="9">
        <f t="shared" si="28"/>
        <v>1.7862556663644606</v>
      </c>
      <c r="G489" t="s">
        <v>20</v>
      </c>
      <c r="H489">
        <v>2346</v>
      </c>
      <c r="I489" s="10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>(L489/60/60/24)+DATE(1970,1,1)</f>
        <v>42845.208333333328</v>
      </c>
      <c r="O489" s="8">
        <f>(M489/60/60/24)+DATE(1970,1,1)</f>
        <v>42878.208333333328</v>
      </c>
      <c r="P489" t="b">
        <v>0</v>
      </c>
      <c r="Q489" t="b">
        <v>0</v>
      </c>
      <c r="R489" t="s">
        <v>33</v>
      </c>
      <c r="S489" t="str">
        <f t="shared" si="30"/>
        <v>theater</v>
      </c>
      <c r="T489" t="str">
        <f t="shared" si="31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 s="16">
        <v>5300</v>
      </c>
      <c r="E490" s="16">
        <v>11663</v>
      </c>
      <c r="F490" s="9">
        <f t="shared" si="28"/>
        <v>2.2005660377358489</v>
      </c>
      <c r="G490" t="s">
        <v>20</v>
      </c>
      <c r="H490">
        <v>115</v>
      </c>
      <c r="I490" s="10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>(L490/60/60/24)+DATE(1970,1,1)</f>
        <v>42403.25</v>
      </c>
      <c r="O490" s="8">
        <f>(M490/60/60/24)+DATE(1970,1,1)</f>
        <v>42420.25</v>
      </c>
      <c r="P490" t="b">
        <v>0</v>
      </c>
      <c r="Q490" t="b">
        <v>0</v>
      </c>
      <c r="R490" t="s">
        <v>33</v>
      </c>
      <c r="S490" t="str">
        <f t="shared" si="30"/>
        <v>theater</v>
      </c>
      <c r="T490" t="str">
        <f t="shared" si="31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 s="16">
        <v>9200</v>
      </c>
      <c r="E491" s="16">
        <v>9339</v>
      </c>
      <c r="F491" s="9">
        <f t="shared" si="28"/>
        <v>1.015108695652174</v>
      </c>
      <c r="G491" t="s">
        <v>20</v>
      </c>
      <c r="H491">
        <v>85</v>
      </c>
      <c r="I491" s="10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>(L491/60/60/24)+DATE(1970,1,1)</f>
        <v>40406.208333333336</v>
      </c>
      <c r="O491" s="8">
        <f>(M491/60/60/24)+DATE(1970,1,1)</f>
        <v>40411.208333333336</v>
      </c>
      <c r="P491" t="b">
        <v>0</v>
      </c>
      <c r="Q491" t="b">
        <v>0</v>
      </c>
      <c r="R491" t="s">
        <v>65</v>
      </c>
      <c r="S491" t="str">
        <f t="shared" si="30"/>
        <v>technology</v>
      </c>
      <c r="T491" t="str">
        <f t="shared" si="31"/>
        <v>wearables</v>
      </c>
    </row>
    <row r="492" spans="1:20" ht="17" x14ac:dyDescent="0.2">
      <c r="A492">
        <v>490</v>
      </c>
      <c r="B492" t="s">
        <v>1027</v>
      </c>
      <c r="C492" s="3" t="s">
        <v>1028</v>
      </c>
      <c r="D492" s="16">
        <v>2400</v>
      </c>
      <c r="E492" s="16">
        <v>4596</v>
      </c>
      <c r="F492" s="9">
        <f t="shared" si="28"/>
        <v>1.915</v>
      </c>
      <c r="G492" t="s">
        <v>20</v>
      </c>
      <c r="H492">
        <v>144</v>
      </c>
      <c r="I492" s="10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>(L492/60/60/24)+DATE(1970,1,1)</f>
        <v>43786.25</v>
      </c>
      <c r="O492" s="8">
        <f>(M492/60/60/24)+DATE(1970,1,1)</f>
        <v>43793.25</v>
      </c>
      <c r="P492" t="b">
        <v>0</v>
      </c>
      <c r="Q492" t="b">
        <v>0</v>
      </c>
      <c r="R492" t="s">
        <v>1029</v>
      </c>
      <c r="S492" t="str">
        <f t="shared" si="30"/>
        <v>journalism</v>
      </c>
      <c r="T492" t="str">
        <f t="shared" si="31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 s="16">
        <v>56800</v>
      </c>
      <c r="E493" s="16">
        <v>173437</v>
      </c>
      <c r="F493" s="9">
        <f t="shared" si="28"/>
        <v>3.0534683098591549</v>
      </c>
      <c r="G493" t="s">
        <v>20</v>
      </c>
      <c r="H493">
        <v>2443</v>
      </c>
      <c r="I493" s="10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>(L493/60/60/24)+DATE(1970,1,1)</f>
        <v>41456.208333333336</v>
      </c>
      <c r="O493" s="8">
        <f>(M493/60/60/24)+DATE(1970,1,1)</f>
        <v>41482.208333333336</v>
      </c>
      <c r="P493" t="b">
        <v>0</v>
      </c>
      <c r="Q493" t="b">
        <v>1</v>
      </c>
      <c r="R493" t="s">
        <v>17</v>
      </c>
      <c r="S493" t="str">
        <f t="shared" si="30"/>
        <v>food</v>
      </c>
      <c r="T493" t="str">
        <f t="shared" si="31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 s="16">
        <v>191000</v>
      </c>
      <c r="E494" s="16">
        <v>45831</v>
      </c>
      <c r="F494" s="9">
        <f t="shared" si="28"/>
        <v>0.23995287958115183</v>
      </c>
      <c r="G494" t="s">
        <v>74</v>
      </c>
      <c r="H494">
        <v>595</v>
      </c>
      <c r="I494" s="10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>(L494/60/60/24)+DATE(1970,1,1)</f>
        <v>40336.208333333336</v>
      </c>
      <c r="O494" s="8">
        <f>(M494/60/60/24)+DATE(1970,1,1)</f>
        <v>40371.208333333336</v>
      </c>
      <c r="P494" t="b">
        <v>1</v>
      </c>
      <c r="Q494" t="b">
        <v>1</v>
      </c>
      <c r="R494" t="s">
        <v>100</v>
      </c>
      <c r="S494" t="str">
        <f t="shared" si="30"/>
        <v>film &amp; video</v>
      </c>
      <c r="T494" t="str">
        <f t="shared" si="31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 s="16">
        <v>900</v>
      </c>
      <c r="E495" s="16">
        <v>6514</v>
      </c>
      <c r="F495" s="9">
        <f t="shared" si="28"/>
        <v>7.2377777777777776</v>
      </c>
      <c r="G495" t="s">
        <v>20</v>
      </c>
      <c r="H495">
        <v>64</v>
      </c>
      <c r="I495" s="10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>(L495/60/60/24)+DATE(1970,1,1)</f>
        <v>43645.208333333328</v>
      </c>
      <c r="O495" s="8">
        <f>(M495/60/60/24)+DATE(1970,1,1)</f>
        <v>43658.208333333328</v>
      </c>
      <c r="P495" t="b">
        <v>0</v>
      </c>
      <c r="Q495" t="b">
        <v>0</v>
      </c>
      <c r="R495" t="s">
        <v>122</v>
      </c>
      <c r="S495" t="str">
        <f t="shared" si="30"/>
        <v>photography</v>
      </c>
      <c r="T495" t="str">
        <f t="shared" si="31"/>
        <v>photography books</v>
      </c>
    </row>
    <row r="496" spans="1:20" ht="17" x14ac:dyDescent="0.2">
      <c r="A496">
        <v>494</v>
      </c>
      <c r="B496" t="s">
        <v>1036</v>
      </c>
      <c r="C496" s="3" t="s">
        <v>1037</v>
      </c>
      <c r="D496" s="16">
        <v>2500</v>
      </c>
      <c r="E496" s="16">
        <v>13684</v>
      </c>
      <c r="F496" s="9">
        <f t="shared" si="28"/>
        <v>5.4736000000000002</v>
      </c>
      <c r="G496" t="s">
        <v>20</v>
      </c>
      <c r="H496">
        <v>268</v>
      </c>
      <c r="I496" s="10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>(L496/60/60/24)+DATE(1970,1,1)</f>
        <v>40990.208333333336</v>
      </c>
      <c r="O496" s="8">
        <f>(M496/60/60/24)+DATE(1970,1,1)</f>
        <v>40991.208333333336</v>
      </c>
      <c r="P496" t="b">
        <v>0</v>
      </c>
      <c r="Q496" t="b">
        <v>0</v>
      </c>
      <c r="R496" t="s">
        <v>65</v>
      </c>
      <c r="S496" t="str">
        <f t="shared" si="30"/>
        <v>technology</v>
      </c>
      <c r="T496" t="str">
        <f t="shared" si="31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 s="16">
        <v>3200</v>
      </c>
      <c r="E497" s="16">
        <v>13264</v>
      </c>
      <c r="F497" s="9">
        <f t="shared" si="28"/>
        <v>4.1449999999999996</v>
      </c>
      <c r="G497" t="s">
        <v>20</v>
      </c>
      <c r="H497">
        <v>195</v>
      </c>
      <c r="I497" s="10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>(L497/60/60/24)+DATE(1970,1,1)</f>
        <v>41800.208333333336</v>
      </c>
      <c r="O497" s="8">
        <f>(M497/60/60/24)+DATE(1970,1,1)</f>
        <v>41804.208333333336</v>
      </c>
      <c r="P497" t="b">
        <v>0</v>
      </c>
      <c r="Q497" t="b">
        <v>0</v>
      </c>
      <c r="R497" t="s">
        <v>33</v>
      </c>
      <c r="S497" t="str">
        <f t="shared" si="30"/>
        <v>theater</v>
      </c>
      <c r="T497" t="str">
        <f t="shared" si="31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 s="16">
        <v>183800</v>
      </c>
      <c r="E498" s="16">
        <v>1667</v>
      </c>
      <c r="F498" s="9">
        <f t="shared" si="28"/>
        <v>9.0696409140369975E-3</v>
      </c>
      <c r="G498" t="s">
        <v>14</v>
      </c>
      <c r="H498">
        <v>54</v>
      </c>
      <c r="I498" s="10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>(L498/60/60/24)+DATE(1970,1,1)</f>
        <v>42876.208333333328</v>
      </c>
      <c r="O498" s="8">
        <f>(M498/60/60/24)+DATE(1970,1,1)</f>
        <v>42893.208333333328</v>
      </c>
      <c r="P498" t="b">
        <v>0</v>
      </c>
      <c r="Q498" t="b">
        <v>0</v>
      </c>
      <c r="R498" t="s">
        <v>71</v>
      </c>
      <c r="S498" t="str">
        <f t="shared" si="30"/>
        <v>film &amp; video</v>
      </c>
      <c r="T498" t="str">
        <f t="shared" si="31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 s="16">
        <v>9800</v>
      </c>
      <c r="E499" s="16">
        <v>3349</v>
      </c>
      <c r="F499" s="9">
        <f t="shared" si="28"/>
        <v>0.34173469387755101</v>
      </c>
      <c r="G499" t="s">
        <v>14</v>
      </c>
      <c r="H499">
        <v>120</v>
      </c>
      <c r="I499" s="10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>(L499/60/60/24)+DATE(1970,1,1)</f>
        <v>42724.25</v>
      </c>
      <c r="O499" s="8">
        <f>(M499/60/60/24)+DATE(1970,1,1)</f>
        <v>42724.25</v>
      </c>
      <c r="P499" t="b">
        <v>0</v>
      </c>
      <c r="Q499" t="b">
        <v>1</v>
      </c>
      <c r="R499" t="s">
        <v>65</v>
      </c>
      <c r="S499" t="str">
        <f t="shared" si="30"/>
        <v>technology</v>
      </c>
      <c r="T499" t="str">
        <f t="shared" si="31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 s="16">
        <v>193400</v>
      </c>
      <c r="E500" s="16">
        <v>46317</v>
      </c>
      <c r="F500" s="9">
        <f t="shared" si="28"/>
        <v>0.239488107549121</v>
      </c>
      <c r="G500" t="s">
        <v>14</v>
      </c>
      <c r="H500">
        <v>579</v>
      </c>
      <c r="I500" s="10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>(L500/60/60/24)+DATE(1970,1,1)</f>
        <v>42005.25</v>
      </c>
      <c r="O500" s="8">
        <f>(M500/60/60/24)+DATE(1970,1,1)</f>
        <v>42007.25</v>
      </c>
      <c r="P500" t="b">
        <v>0</v>
      </c>
      <c r="Q500" t="b">
        <v>0</v>
      </c>
      <c r="R500" t="s">
        <v>28</v>
      </c>
      <c r="S500" t="str">
        <f t="shared" si="30"/>
        <v>technology</v>
      </c>
      <c r="T500" t="str">
        <f t="shared" si="31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 s="16">
        <v>163800</v>
      </c>
      <c r="E501" s="16">
        <v>78743</v>
      </c>
      <c r="F501" s="9">
        <f t="shared" si="28"/>
        <v>0.48072649572649573</v>
      </c>
      <c r="G501" t="s">
        <v>14</v>
      </c>
      <c r="H501">
        <v>2072</v>
      </c>
      <c r="I501" s="10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>(L501/60/60/24)+DATE(1970,1,1)</f>
        <v>42444.208333333328</v>
      </c>
      <c r="O501" s="8">
        <f>(M501/60/60/24)+DATE(1970,1,1)</f>
        <v>42449.208333333328</v>
      </c>
      <c r="P501" t="b">
        <v>0</v>
      </c>
      <c r="Q501" t="b">
        <v>1</v>
      </c>
      <c r="R501" t="s">
        <v>42</v>
      </c>
      <c r="S501" t="str">
        <f t="shared" si="30"/>
        <v>film &amp; video</v>
      </c>
      <c r="T501" t="str">
        <f t="shared" si="31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 s="16">
        <v>100</v>
      </c>
      <c r="E502" s="16">
        <v>0</v>
      </c>
      <c r="F502" s="9">
        <f t="shared" si="28"/>
        <v>0</v>
      </c>
      <c r="G502" t="s">
        <v>14</v>
      </c>
      <c r="H502">
        <v>0</v>
      </c>
      <c r="I502" s="10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>(L502/60/60/24)+DATE(1970,1,1)</f>
        <v>41395.208333333336</v>
      </c>
      <c r="O502" s="8">
        <f>(M502/60/60/24)+DATE(1970,1,1)</f>
        <v>41423.208333333336</v>
      </c>
      <c r="P502" t="b">
        <v>0</v>
      </c>
      <c r="Q502" t="b">
        <v>1</v>
      </c>
      <c r="R502" t="s">
        <v>33</v>
      </c>
      <c r="S502" t="str">
        <f t="shared" si="30"/>
        <v>theater</v>
      </c>
      <c r="T502" t="str">
        <f t="shared" si="31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 s="16">
        <v>153600</v>
      </c>
      <c r="E503" s="16">
        <v>107743</v>
      </c>
      <c r="F503" s="9">
        <f t="shared" si="28"/>
        <v>0.70145182291666663</v>
      </c>
      <c r="G503" t="s">
        <v>14</v>
      </c>
      <c r="H503">
        <v>1796</v>
      </c>
      <c r="I503" s="10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>(L503/60/60/24)+DATE(1970,1,1)</f>
        <v>41345.208333333336</v>
      </c>
      <c r="O503" s="8">
        <f>(M503/60/60/24)+DATE(1970,1,1)</f>
        <v>41347.208333333336</v>
      </c>
      <c r="P503" t="b">
        <v>0</v>
      </c>
      <c r="Q503" t="b">
        <v>0</v>
      </c>
      <c r="R503" t="s">
        <v>42</v>
      </c>
      <c r="S503" t="str">
        <f t="shared" si="30"/>
        <v>film &amp; video</v>
      </c>
      <c r="T503" t="str">
        <f t="shared" si="31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 s="16">
        <v>1300</v>
      </c>
      <c r="E504" s="16">
        <v>6889</v>
      </c>
      <c r="F504" s="9">
        <f t="shared" si="28"/>
        <v>5.2992307692307694</v>
      </c>
      <c r="G504" t="s">
        <v>20</v>
      </c>
      <c r="H504">
        <v>186</v>
      </c>
      <c r="I504" s="10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>(L504/60/60/24)+DATE(1970,1,1)</f>
        <v>41117.208333333336</v>
      </c>
      <c r="O504" s="8">
        <f>(M504/60/60/24)+DATE(1970,1,1)</f>
        <v>41146.208333333336</v>
      </c>
      <c r="P504" t="b">
        <v>0</v>
      </c>
      <c r="Q504" t="b">
        <v>1</v>
      </c>
      <c r="R504" t="s">
        <v>89</v>
      </c>
      <c r="S504" t="str">
        <f t="shared" si="30"/>
        <v>games</v>
      </c>
      <c r="T504" t="str">
        <f t="shared" si="31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 s="16">
        <v>25500</v>
      </c>
      <c r="E505" s="16">
        <v>45983</v>
      </c>
      <c r="F505" s="9">
        <f t="shared" si="28"/>
        <v>1.8032549019607844</v>
      </c>
      <c r="G505" t="s">
        <v>20</v>
      </c>
      <c r="H505">
        <v>460</v>
      </c>
      <c r="I505" s="10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>(L505/60/60/24)+DATE(1970,1,1)</f>
        <v>42186.208333333328</v>
      </c>
      <c r="O505" s="8">
        <f>(M505/60/60/24)+DATE(1970,1,1)</f>
        <v>42206.208333333328</v>
      </c>
      <c r="P505" t="b">
        <v>0</v>
      </c>
      <c r="Q505" t="b">
        <v>0</v>
      </c>
      <c r="R505" t="s">
        <v>53</v>
      </c>
      <c r="S505" t="str">
        <f t="shared" si="30"/>
        <v>film &amp; video</v>
      </c>
      <c r="T505" t="str">
        <f t="shared" si="31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 s="16">
        <v>7500</v>
      </c>
      <c r="E506" s="16">
        <v>6924</v>
      </c>
      <c r="F506" s="9">
        <f t="shared" si="28"/>
        <v>0.92320000000000002</v>
      </c>
      <c r="G506" t="s">
        <v>14</v>
      </c>
      <c r="H506">
        <v>62</v>
      </c>
      <c r="I506" s="10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>(L506/60/60/24)+DATE(1970,1,1)</f>
        <v>42142.208333333328</v>
      </c>
      <c r="O506" s="8">
        <f>(M506/60/60/24)+DATE(1970,1,1)</f>
        <v>42143.208333333328</v>
      </c>
      <c r="P506" t="b">
        <v>0</v>
      </c>
      <c r="Q506" t="b">
        <v>0</v>
      </c>
      <c r="R506" t="s">
        <v>23</v>
      </c>
      <c r="S506" t="str">
        <f t="shared" si="30"/>
        <v>music</v>
      </c>
      <c r="T506" t="str">
        <f t="shared" si="31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 s="16">
        <v>89900</v>
      </c>
      <c r="E507" s="16">
        <v>12497</v>
      </c>
      <c r="F507" s="9">
        <f t="shared" si="28"/>
        <v>0.13901001112347053</v>
      </c>
      <c r="G507" t="s">
        <v>14</v>
      </c>
      <c r="H507">
        <v>347</v>
      </c>
      <c r="I507" s="10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>(L507/60/60/24)+DATE(1970,1,1)</f>
        <v>41341.25</v>
      </c>
      <c r="O507" s="8">
        <f>(M507/60/60/24)+DATE(1970,1,1)</f>
        <v>41383.208333333336</v>
      </c>
      <c r="P507" t="b">
        <v>0</v>
      </c>
      <c r="Q507" t="b">
        <v>1</v>
      </c>
      <c r="R507" t="s">
        <v>133</v>
      </c>
      <c r="S507" t="str">
        <f t="shared" si="30"/>
        <v>publishing</v>
      </c>
      <c r="T507" t="str">
        <f t="shared" si="31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 s="16">
        <v>18000</v>
      </c>
      <c r="E508" s="16">
        <v>166874</v>
      </c>
      <c r="F508" s="9">
        <f t="shared" si="28"/>
        <v>9.2707777777777771</v>
      </c>
      <c r="G508" t="s">
        <v>20</v>
      </c>
      <c r="H508">
        <v>2528</v>
      </c>
      <c r="I508" s="10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>(L508/60/60/24)+DATE(1970,1,1)</f>
        <v>43062.25</v>
      </c>
      <c r="O508" s="8">
        <f>(M508/60/60/24)+DATE(1970,1,1)</f>
        <v>43079.25</v>
      </c>
      <c r="P508" t="b">
        <v>0</v>
      </c>
      <c r="Q508" t="b">
        <v>1</v>
      </c>
      <c r="R508" t="s">
        <v>33</v>
      </c>
      <c r="S508" t="str">
        <f t="shared" si="30"/>
        <v>theater</v>
      </c>
      <c r="T508" t="str">
        <f t="shared" si="31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 s="16">
        <v>2100</v>
      </c>
      <c r="E509" s="16">
        <v>837</v>
      </c>
      <c r="F509" s="9">
        <f t="shared" si="28"/>
        <v>0.39857142857142858</v>
      </c>
      <c r="G509" t="s">
        <v>14</v>
      </c>
      <c r="H509">
        <v>19</v>
      </c>
      <c r="I509" s="10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>(L509/60/60/24)+DATE(1970,1,1)</f>
        <v>41373.208333333336</v>
      </c>
      <c r="O509" s="8">
        <f>(M509/60/60/24)+DATE(1970,1,1)</f>
        <v>41422.208333333336</v>
      </c>
      <c r="P509" t="b">
        <v>0</v>
      </c>
      <c r="Q509" t="b">
        <v>1</v>
      </c>
      <c r="R509" t="s">
        <v>28</v>
      </c>
      <c r="S509" t="str">
        <f t="shared" si="30"/>
        <v>technology</v>
      </c>
      <c r="T509" t="str">
        <f t="shared" si="31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 s="16">
        <v>172700</v>
      </c>
      <c r="E510" s="16">
        <v>193820</v>
      </c>
      <c r="F510" s="9">
        <f t="shared" si="28"/>
        <v>1.1222929936305732</v>
      </c>
      <c r="G510" t="s">
        <v>20</v>
      </c>
      <c r="H510">
        <v>3657</v>
      </c>
      <c r="I510" s="10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>(L510/60/60/24)+DATE(1970,1,1)</f>
        <v>43310.208333333328</v>
      </c>
      <c r="O510" s="8">
        <f>(M510/60/60/24)+DATE(1970,1,1)</f>
        <v>43331.208333333328</v>
      </c>
      <c r="P510" t="b">
        <v>0</v>
      </c>
      <c r="Q510" t="b">
        <v>0</v>
      </c>
      <c r="R510" t="s">
        <v>33</v>
      </c>
      <c r="S510" t="str">
        <f t="shared" si="30"/>
        <v>theater</v>
      </c>
      <c r="T510" t="str">
        <f t="shared" si="31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 s="16">
        <v>168500</v>
      </c>
      <c r="E511" s="16">
        <v>119510</v>
      </c>
      <c r="F511" s="9">
        <f t="shared" si="28"/>
        <v>0.70925816023738875</v>
      </c>
      <c r="G511" t="s">
        <v>14</v>
      </c>
      <c r="H511">
        <v>1258</v>
      </c>
      <c r="I511" s="10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>(L511/60/60/24)+DATE(1970,1,1)</f>
        <v>41034.208333333336</v>
      </c>
      <c r="O511" s="8">
        <f>(M511/60/60/24)+DATE(1970,1,1)</f>
        <v>41044.208333333336</v>
      </c>
      <c r="P511" t="b">
        <v>0</v>
      </c>
      <c r="Q511" t="b">
        <v>0</v>
      </c>
      <c r="R511" t="s">
        <v>33</v>
      </c>
      <c r="S511" t="str">
        <f t="shared" si="30"/>
        <v>theater</v>
      </c>
      <c r="T511" t="str">
        <f t="shared" si="31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 s="16">
        <v>7800</v>
      </c>
      <c r="E512" s="16">
        <v>9289</v>
      </c>
      <c r="F512" s="9">
        <f t="shared" si="28"/>
        <v>1.1908974358974358</v>
      </c>
      <c r="G512" t="s">
        <v>20</v>
      </c>
      <c r="H512">
        <v>131</v>
      </c>
      <c r="I512" s="10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>(L512/60/60/24)+DATE(1970,1,1)</f>
        <v>43251.208333333328</v>
      </c>
      <c r="O512" s="8">
        <f>(M512/60/60/24)+DATE(1970,1,1)</f>
        <v>43275.208333333328</v>
      </c>
      <c r="P512" t="b">
        <v>0</v>
      </c>
      <c r="Q512" t="b">
        <v>0</v>
      </c>
      <c r="R512" t="s">
        <v>53</v>
      </c>
      <c r="S512" t="str">
        <f t="shared" si="30"/>
        <v>film &amp; video</v>
      </c>
      <c r="T512" t="str">
        <f t="shared" si="31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 s="16">
        <v>147800</v>
      </c>
      <c r="E513" s="16">
        <v>35498</v>
      </c>
      <c r="F513" s="9">
        <f t="shared" si="28"/>
        <v>0.24017591339648173</v>
      </c>
      <c r="G513" t="s">
        <v>14</v>
      </c>
      <c r="H513">
        <v>362</v>
      </c>
      <c r="I513" s="10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>(L513/60/60/24)+DATE(1970,1,1)</f>
        <v>43671.208333333328</v>
      </c>
      <c r="O513" s="8">
        <f>(M513/60/60/24)+DATE(1970,1,1)</f>
        <v>43681.208333333328</v>
      </c>
      <c r="P513" t="b">
        <v>0</v>
      </c>
      <c r="Q513" t="b">
        <v>0</v>
      </c>
      <c r="R513" t="s">
        <v>33</v>
      </c>
      <c r="S513" t="str">
        <f t="shared" si="30"/>
        <v>theater</v>
      </c>
      <c r="T513" t="str">
        <f t="shared" si="31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 s="16">
        <v>9100</v>
      </c>
      <c r="E514" s="16">
        <v>12678</v>
      </c>
      <c r="F514" s="9">
        <f t="shared" si="28"/>
        <v>1.3931868131868133</v>
      </c>
      <c r="G514" t="s">
        <v>20</v>
      </c>
      <c r="H514">
        <v>239</v>
      </c>
      <c r="I514" s="10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>(L514/60/60/24)+DATE(1970,1,1)</f>
        <v>41825.208333333336</v>
      </c>
      <c r="O514" s="8">
        <f>(M514/60/60/24)+DATE(1970,1,1)</f>
        <v>41826.208333333336</v>
      </c>
      <c r="P514" t="b">
        <v>0</v>
      </c>
      <c r="Q514" t="b">
        <v>1</v>
      </c>
      <c r="R514" t="s">
        <v>89</v>
      </c>
      <c r="S514" t="str">
        <f t="shared" si="30"/>
        <v>games</v>
      </c>
      <c r="T514" t="str">
        <f t="shared" si="31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 s="16">
        <v>8300</v>
      </c>
      <c r="E515" s="16">
        <v>3260</v>
      </c>
      <c r="F515" s="9">
        <f t="shared" ref="F515:F578" si="32">E515/D515</f>
        <v>0.39277108433734942</v>
      </c>
      <c r="G515" t="s">
        <v>74</v>
      </c>
      <c r="H515">
        <v>35</v>
      </c>
      <c r="I515" s="10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>(L515/60/60/24)+DATE(1970,1,1)</f>
        <v>40430.208333333336</v>
      </c>
      <c r="O515" s="8">
        <f>(M515/60/60/24)+DATE(1970,1,1)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34">_xlfn.TEXTBEFORE(R515,"/")</f>
        <v>film &amp; video</v>
      </c>
      <c r="T515" t="str">
        <f t="shared" ref="T515:T578" si="35">_xlfn.TEXTAFTER(R515,"/")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 s="16">
        <v>138700</v>
      </c>
      <c r="E516" s="16">
        <v>31123</v>
      </c>
      <c r="F516" s="9">
        <f t="shared" si="32"/>
        <v>0.22439077144917088</v>
      </c>
      <c r="G516" t="s">
        <v>74</v>
      </c>
      <c r="H516">
        <v>528</v>
      </c>
      <c r="I516" s="10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>(L516/60/60/24)+DATE(1970,1,1)</f>
        <v>41614.25</v>
      </c>
      <c r="O516" s="8">
        <f>(M516/60/60/24)+DATE(1970,1,1)</f>
        <v>41619.25</v>
      </c>
      <c r="P516" t="b">
        <v>0</v>
      </c>
      <c r="Q516" t="b">
        <v>1</v>
      </c>
      <c r="R516" t="s">
        <v>23</v>
      </c>
      <c r="S516" t="str">
        <f t="shared" si="34"/>
        <v>music</v>
      </c>
      <c r="T516" t="str">
        <f t="shared" si="35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 s="16">
        <v>8600</v>
      </c>
      <c r="E517" s="16">
        <v>4797</v>
      </c>
      <c r="F517" s="9">
        <f t="shared" si="32"/>
        <v>0.55779069767441858</v>
      </c>
      <c r="G517" t="s">
        <v>14</v>
      </c>
      <c r="H517">
        <v>133</v>
      </c>
      <c r="I517" s="10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>(L517/60/60/24)+DATE(1970,1,1)</f>
        <v>40900.25</v>
      </c>
      <c r="O517" s="8">
        <f>(M517/60/60/24)+DATE(1970,1,1)</f>
        <v>40902.25</v>
      </c>
      <c r="P517" t="b">
        <v>0</v>
      </c>
      <c r="Q517" t="b">
        <v>1</v>
      </c>
      <c r="R517" t="s">
        <v>33</v>
      </c>
      <c r="S517" t="str">
        <f t="shared" si="34"/>
        <v>theater</v>
      </c>
      <c r="T517" t="str">
        <f t="shared" si="35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 s="16">
        <v>125400</v>
      </c>
      <c r="E518" s="16">
        <v>53324</v>
      </c>
      <c r="F518" s="9">
        <f t="shared" si="32"/>
        <v>0.42523125996810207</v>
      </c>
      <c r="G518" t="s">
        <v>14</v>
      </c>
      <c r="H518">
        <v>846</v>
      </c>
      <c r="I518" s="10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>(L518/60/60/24)+DATE(1970,1,1)</f>
        <v>40396.208333333336</v>
      </c>
      <c r="O518" s="8">
        <f>(M518/60/60/24)+DATE(1970,1,1)</f>
        <v>40434.208333333336</v>
      </c>
      <c r="P518" t="b">
        <v>0</v>
      </c>
      <c r="Q518" t="b">
        <v>0</v>
      </c>
      <c r="R518" t="s">
        <v>68</v>
      </c>
      <c r="S518" t="str">
        <f t="shared" si="34"/>
        <v>publishing</v>
      </c>
      <c r="T518" t="str">
        <f t="shared" si="35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 s="16">
        <v>5900</v>
      </c>
      <c r="E519" s="16">
        <v>6608</v>
      </c>
      <c r="F519" s="9">
        <f t="shared" si="32"/>
        <v>1.1200000000000001</v>
      </c>
      <c r="G519" t="s">
        <v>20</v>
      </c>
      <c r="H519">
        <v>78</v>
      </c>
      <c r="I519" s="10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>(L519/60/60/24)+DATE(1970,1,1)</f>
        <v>42860.208333333328</v>
      </c>
      <c r="O519" s="8">
        <f>(M519/60/60/24)+DATE(1970,1,1)</f>
        <v>42865.208333333328</v>
      </c>
      <c r="P519" t="b">
        <v>0</v>
      </c>
      <c r="Q519" t="b">
        <v>0</v>
      </c>
      <c r="R519" t="s">
        <v>17</v>
      </c>
      <c r="S519" t="str">
        <f t="shared" si="34"/>
        <v>food</v>
      </c>
      <c r="T519" t="str">
        <f t="shared" si="35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 s="16">
        <v>8800</v>
      </c>
      <c r="E520" s="16">
        <v>622</v>
      </c>
      <c r="F520" s="9">
        <f t="shared" si="32"/>
        <v>7.0681818181818179E-2</v>
      </c>
      <c r="G520" t="s">
        <v>14</v>
      </c>
      <c r="H520">
        <v>10</v>
      </c>
      <c r="I520" s="1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>(L520/60/60/24)+DATE(1970,1,1)</f>
        <v>43154.25</v>
      </c>
      <c r="O520" s="8">
        <f>(M520/60/60/24)+DATE(1970,1,1)</f>
        <v>43156.25</v>
      </c>
      <c r="P520" t="b">
        <v>0</v>
      </c>
      <c r="Q520" t="b">
        <v>1</v>
      </c>
      <c r="R520" t="s">
        <v>71</v>
      </c>
      <c r="S520" t="str">
        <f t="shared" si="34"/>
        <v>film &amp; video</v>
      </c>
      <c r="T520" t="str">
        <f t="shared" si="35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 s="16">
        <v>177700</v>
      </c>
      <c r="E521" s="16">
        <v>180802</v>
      </c>
      <c r="F521" s="9">
        <f t="shared" si="32"/>
        <v>1.0174563871693867</v>
      </c>
      <c r="G521" t="s">
        <v>20</v>
      </c>
      <c r="H521">
        <v>1773</v>
      </c>
      <c r="I521" s="10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>(L521/60/60/24)+DATE(1970,1,1)</f>
        <v>42012.25</v>
      </c>
      <c r="O521" s="8">
        <f>(M521/60/60/24)+DATE(1970,1,1)</f>
        <v>42026.25</v>
      </c>
      <c r="P521" t="b">
        <v>0</v>
      </c>
      <c r="Q521" t="b">
        <v>1</v>
      </c>
      <c r="R521" t="s">
        <v>23</v>
      </c>
      <c r="S521" t="str">
        <f t="shared" si="34"/>
        <v>music</v>
      </c>
      <c r="T521" t="str">
        <f t="shared" si="35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 s="16">
        <v>800</v>
      </c>
      <c r="E522" s="16">
        <v>3406</v>
      </c>
      <c r="F522" s="9">
        <f t="shared" si="32"/>
        <v>4.2575000000000003</v>
      </c>
      <c r="G522" t="s">
        <v>20</v>
      </c>
      <c r="H522">
        <v>32</v>
      </c>
      <c r="I522" s="10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>(L522/60/60/24)+DATE(1970,1,1)</f>
        <v>43574.208333333328</v>
      </c>
      <c r="O522" s="8">
        <f>(M522/60/60/24)+DATE(1970,1,1)</f>
        <v>43577.208333333328</v>
      </c>
      <c r="P522" t="b">
        <v>0</v>
      </c>
      <c r="Q522" t="b">
        <v>0</v>
      </c>
      <c r="R522" t="s">
        <v>33</v>
      </c>
      <c r="S522" t="str">
        <f t="shared" si="34"/>
        <v>theater</v>
      </c>
      <c r="T522" t="str">
        <f t="shared" si="35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 s="16">
        <v>7600</v>
      </c>
      <c r="E523" s="16">
        <v>11061</v>
      </c>
      <c r="F523" s="9">
        <f t="shared" si="32"/>
        <v>1.4553947368421052</v>
      </c>
      <c r="G523" t="s">
        <v>20</v>
      </c>
      <c r="H523">
        <v>369</v>
      </c>
      <c r="I523" s="10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>(L523/60/60/24)+DATE(1970,1,1)</f>
        <v>42605.208333333328</v>
      </c>
      <c r="O523" s="8">
        <f>(M523/60/60/24)+DATE(1970,1,1)</f>
        <v>42611.208333333328</v>
      </c>
      <c r="P523" t="b">
        <v>0</v>
      </c>
      <c r="Q523" t="b">
        <v>1</v>
      </c>
      <c r="R523" t="s">
        <v>53</v>
      </c>
      <c r="S523" t="str">
        <f t="shared" si="34"/>
        <v>film &amp; video</v>
      </c>
      <c r="T523" t="str">
        <f t="shared" si="35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 s="16">
        <v>50500</v>
      </c>
      <c r="E524" s="16">
        <v>16389</v>
      </c>
      <c r="F524" s="9">
        <f t="shared" si="32"/>
        <v>0.32453465346534655</v>
      </c>
      <c r="G524" t="s">
        <v>14</v>
      </c>
      <c r="H524">
        <v>191</v>
      </c>
      <c r="I524" s="10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>(L524/60/60/24)+DATE(1970,1,1)</f>
        <v>41093.208333333336</v>
      </c>
      <c r="O524" s="8">
        <f>(M524/60/60/24)+DATE(1970,1,1)</f>
        <v>41105.208333333336</v>
      </c>
      <c r="P524" t="b">
        <v>0</v>
      </c>
      <c r="Q524" t="b">
        <v>0</v>
      </c>
      <c r="R524" t="s">
        <v>100</v>
      </c>
      <c r="S524" t="str">
        <f t="shared" si="34"/>
        <v>film &amp; video</v>
      </c>
      <c r="T524" t="str">
        <f t="shared" si="35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 s="16">
        <v>900</v>
      </c>
      <c r="E525" s="16">
        <v>6303</v>
      </c>
      <c r="F525" s="9">
        <f t="shared" si="32"/>
        <v>7.003333333333333</v>
      </c>
      <c r="G525" t="s">
        <v>20</v>
      </c>
      <c r="H525">
        <v>89</v>
      </c>
      <c r="I525" s="10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>(L525/60/60/24)+DATE(1970,1,1)</f>
        <v>40241.25</v>
      </c>
      <c r="O525" s="8">
        <f>(M525/60/60/24)+DATE(1970,1,1)</f>
        <v>40246.25</v>
      </c>
      <c r="P525" t="b">
        <v>0</v>
      </c>
      <c r="Q525" t="b">
        <v>0</v>
      </c>
      <c r="R525" t="s">
        <v>100</v>
      </c>
      <c r="S525" t="str">
        <f t="shared" si="34"/>
        <v>film &amp; video</v>
      </c>
      <c r="T525" t="str">
        <f t="shared" si="35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 s="16">
        <v>96700</v>
      </c>
      <c r="E526" s="16">
        <v>81136</v>
      </c>
      <c r="F526" s="9">
        <f t="shared" si="32"/>
        <v>0.83904860392967939</v>
      </c>
      <c r="G526" t="s">
        <v>14</v>
      </c>
      <c r="H526">
        <v>1979</v>
      </c>
      <c r="I526" s="10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>(L526/60/60/24)+DATE(1970,1,1)</f>
        <v>40294.208333333336</v>
      </c>
      <c r="O526" s="8">
        <f>(M526/60/60/24)+DATE(1970,1,1)</f>
        <v>40307.208333333336</v>
      </c>
      <c r="P526" t="b">
        <v>0</v>
      </c>
      <c r="Q526" t="b">
        <v>0</v>
      </c>
      <c r="R526" t="s">
        <v>33</v>
      </c>
      <c r="S526" t="str">
        <f t="shared" si="34"/>
        <v>theater</v>
      </c>
      <c r="T526" t="str">
        <f t="shared" si="35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 s="16">
        <v>2100</v>
      </c>
      <c r="E527" s="16">
        <v>1768</v>
      </c>
      <c r="F527" s="9">
        <f t="shared" si="32"/>
        <v>0.84190476190476193</v>
      </c>
      <c r="G527" t="s">
        <v>14</v>
      </c>
      <c r="H527">
        <v>63</v>
      </c>
      <c r="I527" s="10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>(L527/60/60/24)+DATE(1970,1,1)</f>
        <v>40505.25</v>
      </c>
      <c r="O527" s="8">
        <f>(M527/60/60/24)+DATE(1970,1,1)</f>
        <v>40509.25</v>
      </c>
      <c r="P527" t="b">
        <v>0</v>
      </c>
      <c r="Q527" t="b">
        <v>0</v>
      </c>
      <c r="R527" t="s">
        <v>65</v>
      </c>
      <c r="S527" t="str">
        <f t="shared" si="34"/>
        <v>technology</v>
      </c>
      <c r="T527" t="str">
        <f t="shared" si="35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 s="16">
        <v>8300</v>
      </c>
      <c r="E528" s="16">
        <v>12944</v>
      </c>
      <c r="F528" s="9">
        <f t="shared" si="32"/>
        <v>1.5595180722891566</v>
      </c>
      <c r="G528" t="s">
        <v>20</v>
      </c>
      <c r="H528">
        <v>147</v>
      </c>
      <c r="I528" s="10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>(L528/60/60/24)+DATE(1970,1,1)</f>
        <v>42364.25</v>
      </c>
      <c r="O528" s="8">
        <f>(M528/60/60/24)+DATE(1970,1,1)</f>
        <v>42401.25</v>
      </c>
      <c r="P528" t="b">
        <v>0</v>
      </c>
      <c r="Q528" t="b">
        <v>1</v>
      </c>
      <c r="R528" t="s">
        <v>33</v>
      </c>
      <c r="S528" t="str">
        <f t="shared" si="34"/>
        <v>theater</v>
      </c>
      <c r="T528" t="str">
        <f t="shared" si="35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 s="16">
        <v>189200</v>
      </c>
      <c r="E529" s="16">
        <v>188480</v>
      </c>
      <c r="F529" s="9">
        <f t="shared" si="32"/>
        <v>0.99619450317124736</v>
      </c>
      <c r="G529" t="s">
        <v>14</v>
      </c>
      <c r="H529">
        <v>6080</v>
      </c>
      <c r="I529" s="10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>(L529/60/60/24)+DATE(1970,1,1)</f>
        <v>42405.25</v>
      </c>
      <c r="O529" s="8">
        <f>(M529/60/60/24)+DATE(1970,1,1)</f>
        <v>42441.25</v>
      </c>
      <c r="P529" t="b">
        <v>0</v>
      </c>
      <c r="Q529" t="b">
        <v>0</v>
      </c>
      <c r="R529" t="s">
        <v>71</v>
      </c>
      <c r="S529" t="str">
        <f t="shared" si="34"/>
        <v>film &amp; video</v>
      </c>
      <c r="T529" t="str">
        <f t="shared" si="35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 s="16">
        <v>9000</v>
      </c>
      <c r="E530" s="16">
        <v>7227</v>
      </c>
      <c r="F530" s="9">
        <f t="shared" si="32"/>
        <v>0.80300000000000005</v>
      </c>
      <c r="G530" t="s">
        <v>14</v>
      </c>
      <c r="H530">
        <v>80</v>
      </c>
      <c r="I530" s="10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>(L530/60/60/24)+DATE(1970,1,1)</f>
        <v>41601.25</v>
      </c>
      <c r="O530" s="8">
        <f>(M530/60/60/24)+DATE(1970,1,1)</f>
        <v>41646.25</v>
      </c>
      <c r="P530" t="b">
        <v>0</v>
      </c>
      <c r="Q530" t="b">
        <v>0</v>
      </c>
      <c r="R530" t="s">
        <v>60</v>
      </c>
      <c r="S530" t="str">
        <f t="shared" si="34"/>
        <v>music</v>
      </c>
      <c r="T530" t="str">
        <f t="shared" si="35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 s="16">
        <v>5100</v>
      </c>
      <c r="E531" s="16">
        <v>574</v>
      </c>
      <c r="F531" s="9">
        <f t="shared" si="32"/>
        <v>0.11254901960784314</v>
      </c>
      <c r="G531" t="s">
        <v>14</v>
      </c>
      <c r="H531">
        <v>9</v>
      </c>
      <c r="I531" s="10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>(L531/60/60/24)+DATE(1970,1,1)</f>
        <v>41769.208333333336</v>
      </c>
      <c r="O531" s="8">
        <f>(M531/60/60/24)+DATE(1970,1,1)</f>
        <v>41797.208333333336</v>
      </c>
      <c r="P531" t="b">
        <v>0</v>
      </c>
      <c r="Q531" t="b">
        <v>0</v>
      </c>
      <c r="R531" t="s">
        <v>89</v>
      </c>
      <c r="S531" t="str">
        <f t="shared" si="34"/>
        <v>games</v>
      </c>
      <c r="T531" t="str">
        <f t="shared" si="35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 s="16">
        <v>105000</v>
      </c>
      <c r="E532" s="16">
        <v>96328</v>
      </c>
      <c r="F532" s="9">
        <f t="shared" si="32"/>
        <v>0.91740952380952379</v>
      </c>
      <c r="G532" t="s">
        <v>14</v>
      </c>
      <c r="H532">
        <v>1784</v>
      </c>
      <c r="I532" s="10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>(L532/60/60/24)+DATE(1970,1,1)</f>
        <v>40421.208333333336</v>
      </c>
      <c r="O532" s="8">
        <f>(M532/60/60/24)+DATE(1970,1,1)</f>
        <v>40435.208333333336</v>
      </c>
      <c r="P532" t="b">
        <v>0</v>
      </c>
      <c r="Q532" t="b">
        <v>1</v>
      </c>
      <c r="R532" t="s">
        <v>119</v>
      </c>
      <c r="S532" t="str">
        <f t="shared" si="34"/>
        <v>publishing</v>
      </c>
      <c r="T532" t="str">
        <f t="shared" si="35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 s="16">
        <v>186700</v>
      </c>
      <c r="E533" s="16">
        <v>178338</v>
      </c>
      <c r="F533" s="9">
        <f t="shared" si="32"/>
        <v>0.95521156936261387</v>
      </c>
      <c r="G533" t="s">
        <v>47</v>
      </c>
      <c r="H533">
        <v>3640</v>
      </c>
      <c r="I533" s="10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>(L533/60/60/24)+DATE(1970,1,1)</f>
        <v>41589.25</v>
      </c>
      <c r="O533" s="8">
        <f>(M533/60/60/24)+DATE(1970,1,1)</f>
        <v>41645.25</v>
      </c>
      <c r="P533" t="b">
        <v>0</v>
      </c>
      <c r="Q533" t="b">
        <v>0</v>
      </c>
      <c r="R533" t="s">
        <v>89</v>
      </c>
      <c r="S533" t="str">
        <f t="shared" si="34"/>
        <v>games</v>
      </c>
      <c r="T533" t="str">
        <f t="shared" si="35"/>
        <v>video games</v>
      </c>
    </row>
    <row r="534" spans="1:20" ht="17" x14ac:dyDescent="0.2">
      <c r="A534">
        <v>532</v>
      </c>
      <c r="B534" t="s">
        <v>1109</v>
      </c>
      <c r="C534" s="3" t="s">
        <v>1110</v>
      </c>
      <c r="D534" s="16">
        <v>1600</v>
      </c>
      <c r="E534" s="16">
        <v>8046</v>
      </c>
      <c r="F534" s="9">
        <f t="shared" si="32"/>
        <v>5.0287499999999996</v>
      </c>
      <c r="G534" t="s">
        <v>20</v>
      </c>
      <c r="H534">
        <v>126</v>
      </c>
      <c r="I534" s="10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>(L534/60/60/24)+DATE(1970,1,1)</f>
        <v>43125.25</v>
      </c>
      <c r="O534" s="8">
        <f>(M534/60/60/24)+DATE(1970,1,1)</f>
        <v>43126.25</v>
      </c>
      <c r="P534" t="b">
        <v>0</v>
      </c>
      <c r="Q534" t="b">
        <v>0</v>
      </c>
      <c r="R534" t="s">
        <v>33</v>
      </c>
      <c r="S534" t="str">
        <f t="shared" si="34"/>
        <v>theater</v>
      </c>
      <c r="T534" t="str">
        <f t="shared" si="35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 s="16">
        <v>115600</v>
      </c>
      <c r="E535" s="16">
        <v>184086</v>
      </c>
      <c r="F535" s="9">
        <f t="shared" si="32"/>
        <v>1.5924394463667819</v>
      </c>
      <c r="G535" t="s">
        <v>20</v>
      </c>
      <c r="H535">
        <v>2218</v>
      </c>
      <c r="I535" s="10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>(L535/60/60/24)+DATE(1970,1,1)</f>
        <v>41479.208333333336</v>
      </c>
      <c r="O535" s="8">
        <f>(M535/60/60/24)+DATE(1970,1,1)</f>
        <v>41515.208333333336</v>
      </c>
      <c r="P535" t="b">
        <v>0</v>
      </c>
      <c r="Q535" t="b">
        <v>0</v>
      </c>
      <c r="R535" t="s">
        <v>60</v>
      </c>
      <c r="S535" t="str">
        <f t="shared" si="34"/>
        <v>music</v>
      </c>
      <c r="T535" t="str">
        <f t="shared" si="35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 s="16">
        <v>89100</v>
      </c>
      <c r="E536" s="16">
        <v>13385</v>
      </c>
      <c r="F536" s="9">
        <f t="shared" si="32"/>
        <v>0.15022446689113356</v>
      </c>
      <c r="G536" t="s">
        <v>14</v>
      </c>
      <c r="H536">
        <v>243</v>
      </c>
      <c r="I536" s="10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>(L536/60/60/24)+DATE(1970,1,1)</f>
        <v>43329.208333333328</v>
      </c>
      <c r="O536" s="8">
        <f>(M536/60/60/24)+DATE(1970,1,1)</f>
        <v>43330.208333333328</v>
      </c>
      <c r="P536" t="b">
        <v>0</v>
      </c>
      <c r="Q536" t="b">
        <v>1</v>
      </c>
      <c r="R536" t="s">
        <v>53</v>
      </c>
      <c r="S536" t="str">
        <f t="shared" si="34"/>
        <v>film &amp; video</v>
      </c>
      <c r="T536" t="str">
        <f t="shared" si="35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 s="16">
        <v>2600</v>
      </c>
      <c r="E537" s="16">
        <v>12533</v>
      </c>
      <c r="F537" s="9">
        <f t="shared" si="32"/>
        <v>4.820384615384615</v>
      </c>
      <c r="G537" t="s">
        <v>20</v>
      </c>
      <c r="H537">
        <v>202</v>
      </c>
      <c r="I537" s="10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>(L537/60/60/24)+DATE(1970,1,1)</f>
        <v>43259.208333333328</v>
      </c>
      <c r="O537" s="8">
        <f>(M537/60/60/24)+DATE(1970,1,1)</f>
        <v>43261.208333333328</v>
      </c>
      <c r="P537" t="b">
        <v>0</v>
      </c>
      <c r="Q537" t="b">
        <v>1</v>
      </c>
      <c r="R537" t="s">
        <v>33</v>
      </c>
      <c r="S537" t="str">
        <f t="shared" si="34"/>
        <v>theater</v>
      </c>
      <c r="T537" t="str">
        <f t="shared" si="35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 s="16">
        <v>9800</v>
      </c>
      <c r="E538" s="16">
        <v>14697</v>
      </c>
      <c r="F538" s="9">
        <f t="shared" si="32"/>
        <v>1.4996938775510205</v>
      </c>
      <c r="G538" t="s">
        <v>20</v>
      </c>
      <c r="H538">
        <v>140</v>
      </c>
      <c r="I538" s="10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>(L538/60/60/24)+DATE(1970,1,1)</f>
        <v>40414.208333333336</v>
      </c>
      <c r="O538" s="8">
        <f>(M538/60/60/24)+DATE(1970,1,1)</f>
        <v>40440.208333333336</v>
      </c>
      <c r="P538" t="b">
        <v>0</v>
      </c>
      <c r="Q538" t="b">
        <v>0</v>
      </c>
      <c r="R538" t="s">
        <v>119</v>
      </c>
      <c r="S538" t="str">
        <f t="shared" si="34"/>
        <v>publishing</v>
      </c>
      <c r="T538" t="str">
        <f t="shared" si="35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 s="16">
        <v>84400</v>
      </c>
      <c r="E539" s="16">
        <v>98935</v>
      </c>
      <c r="F539" s="9">
        <f t="shared" si="32"/>
        <v>1.1722156398104266</v>
      </c>
      <c r="G539" t="s">
        <v>20</v>
      </c>
      <c r="H539">
        <v>1052</v>
      </c>
      <c r="I539" s="10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>(L539/60/60/24)+DATE(1970,1,1)</f>
        <v>43342.208333333328</v>
      </c>
      <c r="O539" s="8">
        <f>(M539/60/60/24)+DATE(1970,1,1)</f>
        <v>43365.208333333328</v>
      </c>
      <c r="P539" t="b">
        <v>1</v>
      </c>
      <c r="Q539" t="b">
        <v>1</v>
      </c>
      <c r="R539" t="s">
        <v>42</v>
      </c>
      <c r="S539" t="str">
        <f t="shared" si="34"/>
        <v>film &amp; video</v>
      </c>
      <c r="T539" t="str">
        <f t="shared" si="35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 s="16">
        <v>151300</v>
      </c>
      <c r="E540" s="16">
        <v>57034</v>
      </c>
      <c r="F540" s="9">
        <f t="shared" si="32"/>
        <v>0.37695968274950431</v>
      </c>
      <c r="G540" t="s">
        <v>14</v>
      </c>
      <c r="H540">
        <v>1296</v>
      </c>
      <c r="I540" s="10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>(L540/60/60/24)+DATE(1970,1,1)</f>
        <v>41539.208333333336</v>
      </c>
      <c r="O540" s="8">
        <f>(M540/60/60/24)+DATE(1970,1,1)</f>
        <v>41555.208333333336</v>
      </c>
      <c r="P540" t="b">
        <v>0</v>
      </c>
      <c r="Q540" t="b">
        <v>0</v>
      </c>
      <c r="R540" t="s">
        <v>292</v>
      </c>
      <c r="S540" t="str">
        <f t="shared" si="34"/>
        <v>games</v>
      </c>
      <c r="T540" t="str">
        <f t="shared" si="35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 s="16">
        <v>9800</v>
      </c>
      <c r="E541" s="16">
        <v>7120</v>
      </c>
      <c r="F541" s="9">
        <f t="shared" si="32"/>
        <v>0.72653061224489801</v>
      </c>
      <c r="G541" t="s">
        <v>14</v>
      </c>
      <c r="H541">
        <v>77</v>
      </c>
      <c r="I541" s="10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>(L541/60/60/24)+DATE(1970,1,1)</f>
        <v>43647.208333333328</v>
      </c>
      <c r="O541" s="8">
        <f>(M541/60/60/24)+DATE(1970,1,1)</f>
        <v>43653.208333333328</v>
      </c>
      <c r="P541" t="b">
        <v>0</v>
      </c>
      <c r="Q541" t="b">
        <v>1</v>
      </c>
      <c r="R541" t="s">
        <v>17</v>
      </c>
      <c r="S541" t="str">
        <f t="shared" si="34"/>
        <v>food</v>
      </c>
      <c r="T541" t="str">
        <f t="shared" si="35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 s="16">
        <v>5300</v>
      </c>
      <c r="E542" s="16">
        <v>14097</v>
      </c>
      <c r="F542" s="9">
        <f t="shared" si="32"/>
        <v>2.6598113207547169</v>
      </c>
      <c r="G542" t="s">
        <v>20</v>
      </c>
      <c r="H542">
        <v>247</v>
      </c>
      <c r="I542" s="10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>(L542/60/60/24)+DATE(1970,1,1)</f>
        <v>43225.208333333328</v>
      </c>
      <c r="O542" s="8">
        <f>(M542/60/60/24)+DATE(1970,1,1)</f>
        <v>43247.208333333328</v>
      </c>
      <c r="P542" t="b">
        <v>0</v>
      </c>
      <c r="Q542" t="b">
        <v>0</v>
      </c>
      <c r="R542" t="s">
        <v>122</v>
      </c>
      <c r="S542" t="str">
        <f t="shared" si="34"/>
        <v>photography</v>
      </c>
      <c r="T542" t="str">
        <f t="shared" si="35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 s="16">
        <v>178000</v>
      </c>
      <c r="E543" s="16">
        <v>43086</v>
      </c>
      <c r="F543" s="9">
        <f t="shared" si="32"/>
        <v>0.24205617977528091</v>
      </c>
      <c r="G543" t="s">
        <v>14</v>
      </c>
      <c r="H543">
        <v>395</v>
      </c>
      <c r="I543" s="10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>(L543/60/60/24)+DATE(1970,1,1)</f>
        <v>42165.208333333328</v>
      </c>
      <c r="O543" s="8">
        <f>(M543/60/60/24)+DATE(1970,1,1)</f>
        <v>42191.208333333328</v>
      </c>
      <c r="P543" t="b">
        <v>0</v>
      </c>
      <c r="Q543" t="b">
        <v>0</v>
      </c>
      <c r="R543" t="s">
        <v>292</v>
      </c>
      <c r="S543" t="str">
        <f t="shared" si="34"/>
        <v>games</v>
      </c>
      <c r="T543" t="str">
        <f t="shared" si="35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 s="16">
        <v>77000</v>
      </c>
      <c r="E544" s="16">
        <v>1930</v>
      </c>
      <c r="F544" s="9">
        <f t="shared" si="32"/>
        <v>2.5064935064935064E-2</v>
      </c>
      <c r="G544" t="s">
        <v>14</v>
      </c>
      <c r="H544">
        <v>49</v>
      </c>
      <c r="I544" s="10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>(L544/60/60/24)+DATE(1970,1,1)</f>
        <v>42391.25</v>
      </c>
      <c r="O544" s="8">
        <f>(M544/60/60/24)+DATE(1970,1,1)</f>
        <v>42421.25</v>
      </c>
      <c r="P544" t="b">
        <v>0</v>
      </c>
      <c r="Q544" t="b">
        <v>0</v>
      </c>
      <c r="R544" t="s">
        <v>60</v>
      </c>
      <c r="S544" t="str">
        <f t="shared" si="34"/>
        <v>music</v>
      </c>
      <c r="T544" t="str">
        <f t="shared" si="35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 s="16">
        <v>84900</v>
      </c>
      <c r="E545" s="16">
        <v>13864</v>
      </c>
      <c r="F545" s="9">
        <f t="shared" si="32"/>
        <v>0.1632979976442874</v>
      </c>
      <c r="G545" t="s">
        <v>14</v>
      </c>
      <c r="H545">
        <v>180</v>
      </c>
      <c r="I545" s="10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>(L545/60/60/24)+DATE(1970,1,1)</f>
        <v>41528.208333333336</v>
      </c>
      <c r="O545" s="8">
        <f>(M545/60/60/24)+DATE(1970,1,1)</f>
        <v>41543.208333333336</v>
      </c>
      <c r="P545" t="b">
        <v>0</v>
      </c>
      <c r="Q545" t="b">
        <v>0</v>
      </c>
      <c r="R545" t="s">
        <v>89</v>
      </c>
      <c r="S545" t="str">
        <f t="shared" si="34"/>
        <v>games</v>
      </c>
      <c r="T545" t="str">
        <f t="shared" si="35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 s="16">
        <v>2800</v>
      </c>
      <c r="E546" s="16">
        <v>7742</v>
      </c>
      <c r="F546" s="9">
        <f t="shared" si="32"/>
        <v>2.7650000000000001</v>
      </c>
      <c r="G546" t="s">
        <v>20</v>
      </c>
      <c r="H546">
        <v>84</v>
      </c>
      <c r="I546" s="10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>(L546/60/60/24)+DATE(1970,1,1)</f>
        <v>42377.25</v>
      </c>
      <c r="O546" s="8">
        <f>(M546/60/60/24)+DATE(1970,1,1)</f>
        <v>42390.25</v>
      </c>
      <c r="P546" t="b">
        <v>0</v>
      </c>
      <c r="Q546" t="b">
        <v>0</v>
      </c>
      <c r="R546" t="s">
        <v>23</v>
      </c>
      <c r="S546" t="str">
        <f t="shared" si="34"/>
        <v>music</v>
      </c>
      <c r="T546" t="str">
        <f t="shared" si="35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 s="16">
        <v>184800</v>
      </c>
      <c r="E547" s="16">
        <v>164109</v>
      </c>
      <c r="F547" s="9">
        <f t="shared" si="32"/>
        <v>0.88803571428571426</v>
      </c>
      <c r="G547" t="s">
        <v>14</v>
      </c>
      <c r="H547">
        <v>2690</v>
      </c>
      <c r="I547" s="10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>(L547/60/60/24)+DATE(1970,1,1)</f>
        <v>43824.25</v>
      </c>
      <c r="O547" s="8">
        <f>(M547/60/60/24)+DATE(1970,1,1)</f>
        <v>43844.25</v>
      </c>
      <c r="P547" t="b">
        <v>0</v>
      </c>
      <c r="Q547" t="b">
        <v>0</v>
      </c>
      <c r="R547" t="s">
        <v>33</v>
      </c>
      <c r="S547" t="str">
        <f t="shared" si="34"/>
        <v>theater</v>
      </c>
      <c r="T547" t="str">
        <f t="shared" si="35"/>
        <v>plays</v>
      </c>
    </row>
    <row r="548" spans="1:20" ht="17" x14ac:dyDescent="0.2">
      <c r="A548">
        <v>546</v>
      </c>
      <c r="B548" t="s">
        <v>1137</v>
      </c>
      <c r="C548" s="3" t="s">
        <v>1138</v>
      </c>
      <c r="D548" s="16">
        <v>4200</v>
      </c>
      <c r="E548" s="16">
        <v>6870</v>
      </c>
      <c r="F548" s="9">
        <f t="shared" si="32"/>
        <v>1.6357142857142857</v>
      </c>
      <c r="G548" t="s">
        <v>20</v>
      </c>
      <c r="H548">
        <v>88</v>
      </c>
      <c r="I548" s="10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>(L548/60/60/24)+DATE(1970,1,1)</f>
        <v>43360.208333333328</v>
      </c>
      <c r="O548" s="8">
        <f>(M548/60/60/24)+DATE(1970,1,1)</f>
        <v>43363.208333333328</v>
      </c>
      <c r="P548" t="b">
        <v>0</v>
      </c>
      <c r="Q548" t="b">
        <v>1</v>
      </c>
      <c r="R548" t="s">
        <v>33</v>
      </c>
      <c r="S548" t="str">
        <f t="shared" si="34"/>
        <v>theater</v>
      </c>
      <c r="T548" t="str">
        <f t="shared" si="35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 s="16">
        <v>1300</v>
      </c>
      <c r="E549" s="16">
        <v>12597</v>
      </c>
      <c r="F549" s="9">
        <f t="shared" si="32"/>
        <v>9.69</v>
      </c>
      <c r="G549" t="s">
        <v>20</v>
      </c>
      <c r="H549">
        <v>156</v>
      </c>
      <c r="I549" s="10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>(L549/60/60/24)+DATE(1970,1,1)</f>
        <v>42029.25</v>
      </c>
      <c r="O549" s="8">
        <f>(M549/60/60/24)+DATE(1970,1,1)</f>
        <v>42041.25</v>
      </c>
      <c r="P549" t="b">
        <v>0</v>
      </c>
      <c r="Q549" t="b">
        <v>0</v>
      </c>
      <c r="R549" t="s">
        <v>53</v>
      </c>
      <c r="S549" t="str">
        <f t="shared" si="34"/>
        <v>film &amp; video</v>
      </c>
      <c r="T549" t="str">
        <f t="shared" si="35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 s="16">
        <v>66100</v>
      </c>
      <c r="E550" s="16">
        <v>179074</v>
      </c>
      <c r="F550" s="9">
        <f t="shared" si="32"/>
        <v>2.7091376701966716</v>
      </c>
      <c r="G550" t="s">
        <v>20</v>
      </c>
      <c r="H550">
        <v>2985</v>
      </c>
      <c r="I550" s="10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>(L550/60/60/24)+DATE(1970,1,1)</f>
        <v>42461.208333333328</v>
      </c>
      <c r="O550" s="8">
        <f>(M550/60/60/24)+DATE(1970,1,1)</f>
        <v>42474.208333333328</v>
      </c>
      <c r="P550" t="b">
        <v>0</v>
      </c>
      <c r="Q550" t="b">
        <v>0</v>
      </c>
      <c r="R550" t="s">
        <v>33</v>
      </c>
      <c r="S550" t="str">
        <f t="shared" si="34"/>
        <v>theater</v>
      </c>
      <c r="T550" t="str">
        <f t="shared" si="35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 s="16">
        <v>29500</v>
      </c>
      <c r="E551" s="16">
        <v>83843</v>
      </c>
      <c r="F551" s="9">
        <f t="shared" si="32"/>
        <v>2.8421355932203389</v>
      </c>
      <c r="G551" t="s">
        <v>20</v>
      </c>
      <c r="H551">
        <v>762</v>
      </c>
      <c r="I551" s="10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>(L551/60/60/24)+DATE(1970,1,1)</f>
        <v>41422.208333333336</v>
      </c>
      <c r="O551" s="8">
        <f>(M551/60/60/24)+DATE(1970,1,1)</f>
        <v>41431.208333333336</v>
      </c>
      <c r="P551" t="b">
        <v>0</v>
      </c>
      <c r="Q551" t="b">
        <v>0</v>
      </c>
      <c r="R551" t="s">
        <v>65</v>
      </c>
      <c r="S551" t="str">
        <f t="shared" si="34"/>
        <v>technology</v>
      </c>
      <c r="T551" t="str">
        <f t="shared" si="35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 s="16">
        <v>100</v>
      </c>
      <c r="E552" s="16">
        <v>4</v>
      </c>
      <c r="F552" s="9">
        <f t="shared" si="32"/>
        <v>0.04</v>
      </c>
      <c r="G552" t="s">
        <v>74</v>
      </c>
      <c r="H552">
        <v>1</v>
      </c>
      <c r="I552" s="10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>(L552/60/60/24)+DATE(1970,1,1)</f>
        <v>40968.25</v>
      </c>
      <c r="O552" s="8">
        <f>(M552/60/60/24)+DATE(1970,1,1)</f>
        <v>40989.208333333336</v>
      </c>
      <c r="P552" t="b">
        <v>0</v>
      </c>
      <c r="Q552" t="b">
        <v>0</v>
      </c>
      <c r="R552" t="s">
        <v>60</v>
      </c>
      <c r="S552" t="str">
        <f t="shared" si="34"/>
        <v>music</v>
      </c>
      <c r="T552" t="str">
        <f t="shared" si="35"/>
        <v>indie rock</v>
      </c>
    </row>
    <row r="553" spans="1:20" ht="17" x14ac:dyDescent="0.2">
      <c r="A553">
        <v>551</v>
      </c>
      <c r="B553" t="s">
        <v>1147</v>
      </c>
      <c r="C553" s="3" t="s">
        <v>1148</v>
      </c>
      <c r="D553" s="16">
        <v>180100</v>
      </c>
      <c r="E553" s="16">
        <v>105598</v>
      </c>
      <c r="F553" s="9">
        <f t="shared" si="32"/>
        <v>0.58632981676846196</v>
      </c>
      <c r="G553" t="s">
        <v>14</v>
      </c>
      <c r="H553">
        <v>2779</v>
      </c>
      <c r="I553" s="10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>(L553/60/60/24)+DATE(1970,1,1)</f>
        <v>41993.25</v>
      </c>
      <c r="O553" s="8">
        <f>(M553/60/60/24)+DATE(1970,1,1)</f>
        <v>42033.25</v>
      </c>
      <c r="P553" t="b">
        <v>0</v>
      </c>
      <c r="Q553" t="b">
        <v>1</v>
      </c>
      <c r="R553" t="s">
        <v>28</v>
      </c>
      <c r="S553" t="str">
        <f t="shared" si="34"/>
        <v>technology</v>
      </c>
      <c r="T553" t="str">
        <f t="shared" si="35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 s="16">
        <v>9000</v>
      </c>
      <c r="E554" s="16">
        <v>8866</v>
      </c>
      <c r="F554" s="9">
        <f t="shared" si="32"/>
        <v>0.98511111111111116</v>
      </c>
      <c r="G554" t="s">
        <v>14</v>
      </c>
      <c r="H554">
        <v>92</v>
      </c>
      <c r="I554" s="10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>(L554/60/60/24)+DATE(1970,1,1)</f>
        <v>42700.25</v>
      </c>
      <c r="O554" s="8">
        <f>(M554/60/60/24)+DATE(1970,1,1)</f>
        <v>42702.25</v>
      </c>
      <c r="P554" t="b">
        <v>0</v>
      </c>
      <c r="Q554" t="b">
        <v>0</v>
      </c>
      <c r="R554" t="s">
        <v>33</v>
      </c>
      <c r="S554" t="str">
        <f t="shared" si="34"/>
        <v>theater</v>
      </c>
      <c r="T554" t="str">
        <f t="shared" si="35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 s="16">
        <v>170600</v>
      </c>
      <c r="E555" s="16">
        <v>75022</v>
      </c>
      <c r="F555" s="9">
        <f t="shared" si="32"/>
        <v>0.43975381008206332</v>
      </c>
      <c r="G555" t="s">
        <v>14</v>
      </c>
      <c r="H555">
        <v>1028</v>
      </c>
      <c r="I555" s="10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>(L555/60/60/24)+DATE(1970,1,1)</f>
        <v>40545.25</v>
      </c>
      <c r="O555" s="8">
        <f>(M555/60/60/24)+DATE(1970,1,1)</f>
        <v>40546.25</v>
      </c>
      <c r="P555" t="b">
        <v>0</v>
      </c>
      <c r="Q555" t="b">
        <v>0</v>
      </c>
      <c r="R555" t="s">
        <v>23</v>
      </c>
      <c r="S555" t="str">
        <f t="shared" si="34"/>
        <v>music</v>
      </c>
      <c r="T555" t="str">
        <f t="shared" si="35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 s="16">
        <v>9500</v>
      </c>
      <c r="E556" s="16">
        <v>14408</v>
      </c>
      <c r="F556" s="9">
        <f t="shared" si="32"/>
        <v>1.5166315789473683</v>
      </c>
      <c r="G556" t="s">
        <v>20</v>
      </c>
      <c r="H556">
        <v>554</v>
      </c>
      <c r="I556" s="10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>(L556/60/60/24)+DATE(1970,1,1)</f>
        <v>42723.25</v>
      </c>
      <c r="O556" s="8">
        <f>(M556/60/60/24)+DATE(1970,1,1)</f>
        <v>42729.25</v>
      </c>
      <c r="P556" t="b">
        <v>0</v>
      </c>
      <c r="Q556" t="b">
        <v>0</v>
      </c>
      <c r="R556" t="s">
        <v>60</v>
      </c>
      <c r="S556" t="str">
        <f t="shared" si="34"/>
        <v>music</v>
      </c>
      <c r="T556" t="str">
        <f t="shared" si="35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 s="16">
        <v>6300</v>
      </c>
      <c r="E557" s="16">
        <v>14089</v>
      </c>
      <c r="F557" s="9">
        <f t="shared" si="32"/>
        <v>2.2363492063492063</v>
      </c>
      <c r="G557" t="s">
        <v>20</v>
      </c>
      <c r="H557">
        <v>135</v>
      </c>
      <c r="I557" s="10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>(L557/60/60/24)+DATE(1970,1,1)</f>
        <v>41731.208333333336</v>
      </c>
      <c r="O557" s="8">
        <f>(M557/60/60/24)+DATE(1970,1,1)</f>
        <v>41762.208333333336</v>
      </c>
      <c r="P557" t="b">
        <v>0</v>
      </c>
      <c r="Q557" t="b">
        <v>0</v>
      </c>
      <c r="R557" t="s">
        <v>23</v>
      </c>
      <c r="S557" t="str">
        <f t="shared" si="34"/>
        <v>music</v>
      </c>
      <c r="T557" t="str">
        <f t="shared" si="35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 s="16">
        <v>5200</v>
      </c>
      <c r="E558" s="16">
        <v>12467</v>
      </c>
      <c r="F558" s="9">
        <f t="shared" si="32"/>
        <v>2.3975</v>
      </c>
      <c r="G558" t="s">
        <v>20</v>
      </c>
      <c r="H558">
        <v>122</v>
      </c>
      <c r="I558" s="10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>(L558/60/60/24)+DATE(1970,1,1)</f>
        <v>40792.208333333336</v>
      </c>
      <c r="O558" s="8">
        <f>(M558/60/60/24)+DATE(1970,1,1)</f>
        <v>40799.208333333336</v>
      </c>
      <c r="P558" t="b">
        <v>0</v>
      </c>
      <c r="Q558" t="b">
        <v>1</v>
      </c>
      <c r="R558" t="s">
        <v>206</v>
      </c>
      <c r="S558" t="str">
        <f t="shared" si="34"/>
        <v>publishing</v>
      </c>
      <c r="T558" t="str">
        <f t="shared" si="35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 s="16">
        <v>6000</v>
      </c>
      <c r="E559" s="16">
        <v>11960</v>
      </c>
      <c r="F559" s="9">
        <f t="shared" si="32"/>
        <v>1.9933333333333334</v>
      </c>
      <c r="G559" t="s">
        <v>20</v>
      </c>
      <c r="H559">
        <v>221</v>
      </c>
      <c r="I559" s="10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>(L559/60/60/24)+DATE(1970,1,1)</f>
        <v>42279.208333333328</v>
      </c>
      <c r="O559" s="8">
        <f>(M559/60/60/24)+DATE(1970,1,1)</f>
        <v>42282.208333333328</v>
      </c>
      <c r="P559" t="b">
        <v>0</v>
      </c>
      <c r="Q559" t="b">
        <v>1</v>
      </c>
      <c r="R559" t="s">
        <v>474</v>
      </c>
      <c r="S559" t="str">
        <f t="shared" si="34"/>
        <v>film &amp; video</v>
      </c>
      <c r="T559" t="str">
        <f t="shared" si="35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 s="16">
        <v>5800</v>
      </c>
      <c r="E560" s="16">
        <v>7966</v>
      </c>
      <c r="F560" s="9">
        <f t="shared" si="32"/>
        <v>1.373448275862069</v>
      </c>
      <c r="G560" t="s">
        <v>20</v>
      </c>
      <c r="H560">
        <v>126</v>
      </c>
      <c r="I560" s="10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>(L560/60/60/24)+DATE(1970,1,1)</f>
        <v>42424.25</v>
      </c>
      <c r="O560" s="8">
        <f>(M560/60/60/24)+DATE(1970,1,1)</f>
        <v>42467.208333333328</v>
      </c>
      <c r="P560" t="b">
        <v>0</v>
      </c>
      <c r="Q560" t="b">
        <v>0</v>
      </c>
      <c r="R560" t="s">
        <v>33</v>
      </c>
      <c r="S560" t="str">
        <f t="shared" si="34"/>
        <v>theater</v>
      </c>
      <c r="T560" t="str">
        <f t="shared" si="35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 s="16">
        <v>105300</v>
      </c>
      <c r="E561" s="16">
        <v>106321</v>
      </c>
      <c r="F561" s="9">
        <f t="shared" si="32"/>
        <v>1.009696106362773</v>
      </c>
      <c r="G561" t="s">
        <v>20</v>
      </c>
      <c r="H561">
        <v>1022</v>
      </c>
      <c r="I561" s="10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>(L561/60/60/24)+DATE(1970,1,1)</f>
        <v>42584.208333333328</v>
      </c>
      <c r="O561" s="8">
        <f>(M561/60/60/24)+DATE(1970,1,1)</f>
        <v>42591.208333333328</v>
      </c>
      <c r="P561" t="b">
        <v>0</v>
      </c>
      <c r="Q561" t="b">
        <v>0</v>
      </c>
      <c r="R561" t="s">
        <v>33</v>
      </c>
      <c r="S561" t="str">
        <f t="shared" si="34"/>
        <v>theater</v>
      </c>
      <c r="T561" t="str">
        <f t="shared" si="35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 s="16">
        <v>20000</v>
      </c>
      <c r="E562" s="16">
        <v>158832</v>
      </c>
      <c r="F562" s="9">
        <f t="shared" si="32"/>
        <v>7.9416000000000002</v>
      </c>
      <c r="G562" t="s">
        <v>20</v>
      </c>
      <c r="H562">
        <v>3177</v>
      </c>
      <c r="I562" s="10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>(L562/60/60/24)+DATE(1970,1,1)</f>
        <v>40865.25</v>
      </c>
      <c r="O562" s="8">
        <f>(M562/60/60/24)+DATE(1970,1,1)</f>
        <v>40905.25</v>
      </c>
      <c r="P562" t="b">
        <v>0</v>
      </c>
      <c r="Q562" t="b">
        <v>0</v>
      </c>
      <c r="R562" t="s">
        <v>71</v>
      </c>
      <c r="S562" t="str">
        <f t="shared" si="34"/>
        <v>film &amp; video</v>
      </c>
      <c r="T562" t="str">
        <f t="shared" si="35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 s="16">
        <v>3000</v>
      </c>
      <c r="E563" s="16">
        <v>11091</v>
      </c>
      <c r="F563" s="9">
        <f t="shared" si="32"/>
        <v>3.6970000000000001</v>
      </c>
      <c r="G563" t="s">
        <v>20</v>
      </c>
      <c r="H563">
        <v>198</v>
      </c>
      <c r="I563" s="10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>(L563/60/60/24)+DATE(1970,1,1)</f>
        <v>40833.208333333336</v>
      </c>
      <c r="O563" s="8">
        <f>(M563/60/60/24)+DATE(1970,1,1)</f>
        <v>40835.208333333336</v>
      </c>
      <c r="P563" t="b">
        <v>0</v>
      </c>
      <c r="Q563" t="b">
        <v>0</v>
      </c>
      <c r="R563" t="s">
        <v>33</v>
      </c>
      <c r="S563" t="str">
        <f t="shared" si="34"/>
        <v>theater</v>
      </c>
      <c r="T563" t="str">
        <f t="shared" si="35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 s="16">
        <v>9900</v>
      </c>
      <c r="E564" s="16">
        <v>1269</v>
      </c>
      <c r="F564" s="9">
        <f t="shared" si="32"/>
        <v>0.12818181818181817</v>
      </c>
      <c r="G564" t="s">
        <v>14</v>
      </c>
      <c r="H564">
        <v>26</v>
      </c>
      <c r="I564" s="10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>(L564/60/60/24)+DATE(1970,1,1)</f>
        <v>43536.208333333328</v>
      </c>
      <c r="O564" s="8">
        <f>(M564/60/60/24)+DATE(1970,1,1)</f>
        <v>43538.208333333328</v>
      </c>
      <c r="P564" t="b">
        <v>0</v>
      </c>
      <c r="Q564" t="b">
        <v>0</v>
      </c>
      <c r="R564" t="s">
        <v>23</v>
      </c>
      <c r="S564" t="str">
        <f t="shared" si="34"/>
        <v>music</v>
      </c>
      <c r="T564" t="str">
        <f t="shared" si="35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 s="16">
        <v>3700</v>
      </c>
      <c r="E565" s="16">
        <v>5107</v>
      </c>
      <c r="F565" s="9">
        <f t="shared" si="32"/>
        <v>1.3802702702702703</v>
      </c>
      <c r="G565" t="s">
        <v>20</v>
      </c>
      <c r="H565">
        <v>85</v>
      </c>
      <c r="I565" s="10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>(L565/60/60/24)+DATE(1970,1,1)</f>
        <v>43417.25</v>
      </c>
      <c r="O565" s="8">
        <f>(M565/60/60/24)+DATE(1970,1,1)</f>
        <v>43437.25</v>
      </c>
      <c r="P565" t="b">
        <v>0</v>
      </c>
      <c r="Q565" t="b">
        <v>0</v>
      </c>
      <c r="R565" t="s">
        <v>42</v>
      </c>
      <c r="S565" t="str">
        <f t="shared" si="34"/>
        <v>film &amp; video</v>
      </c>
      <c r="T565" t="str">
        <f t="shared" si="35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 s="16">
        <v>168700</v>
      </c>
      <c r="E566" s="16">
        <v>141393</v>
      </c>
      <c r="F566" s="9">
        <f t="shared" si="32"/>
        <v>0.83813278008298753</v>
      </c>
      <c r="G566" t="s">
        <v>14</v>
      </c>
      <c r="H566">
        <v>1790</v>
      </c>
      <c r="I566" s="10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>(L566/60/60/24)+DATE(1970,1,1)</f>
        <v>42078.208333333328</v>
      </c>
      <c r="O566" s="8">
        <f>(M566/60/60/24)+DATE(1970,1,1)</f>
        <v>42086.208333333328</v>
      </c>
      <c r="P566" t="b">
        <v>0</v>
      </c>
      <c r="Q566" t="b">
        <v>0</v>
      </c>
      <c r="R566" t="s">
        <v>33</v>
      </c>
      <c r="S566" t="str">
        <f t="shared" si="34"/>
        <v>theater</v>
      </c>
      <c r="T566" t="str">
        <f t="shared" si="35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 s="16">
        <v>94900</v>
      </c>
      <c r="E567" s="16">
        <v>194166</v>
      </c>
      <c r="F567" s="9">
        <f t="shared" si="32"/>
        <v>2.0460063224446787</v>
      </c>
      <c r="G567" t="s">
        <v>20</v>
      </c>
      <c r="H567">
        <v>3596</v>
      </c>
      <c r="I567" s="10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>(L567/60/60/24)+DATE(1970,1,1)</f>
        <v>40862.25</v>
      </c>
      <c r="O567" s="8">
        <f>(M567/60/60/24)+DATE(1970,1,1)</f>
        <v>40882.25</v>
      </c>
      <c r="P567" t="b">
        <v>0</v>
      </c>
      <c r="Q567" t="b">
        <v>0</v>
      </c>
      <c r="R567" t="s">
        <v>33</v>
      </c>
      <c r="S567" t="str">
        <f t="shared" si="34"/>
        <v>theater</v>
      </c>
      <c r="T567" t="str">
        <f t="shared" si="35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 s="16">
        <v>9300</v>
      </c>
      <c r="E568" s="16">
        <v>4124</v>
      </c>
      <c r="F568" s="9">
        <f t="shared" si="32"/>
        <v>0.44344086021505374</v>
      </c>
      <c r="G568" t="s">
        <v>14</v>
      </c>
      <c r="H568">
        <v>37</v>
      </c>
      <c r="I568" s="10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>(L568/60/60/24)+DATE(1970,1,1)</f>
        <v>42424.25</v>
      </c>
      <c r="O568" s="8">
        <f>(M568/60/60/24)+DATE(1970,1,1)</f>
        <v>42447.208333333328</v>
      </c>
      <c r="P568" t="b">
        <v>0</v>
      </c>
      <c r="Q568" t="b">
        <v>1</v>
      </c>
      <c r="R568" t="s">
        <v>50</v>
      </c>
      <c r="S568" t="str">
        <f t="shared" si="34"/>
        <v>music</v>
      </c>
      <c r="T568" t="str">
        <f t="shared" si="35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 s="16">
        <v>6800</v>
      </c>
      <c r="E569" s="16">
        <v>14865</v>
      </c>
      <c r="F569" s="9">
        <f t="shared" si="32"/>
        <v>2.1860294117647059</v>
      </c>
      <c r="G569" t="s">
        <v>20</v>
      </c>
      <c r="H569">
        <v>244</v>
      </c>
      <c r="I569" s="10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>(L569/60/60/24)+DATE(1970,1,1)</f>
        <v>41830.208333333336</v>
      </c>
      <c r="O569" s="8">
        <f>(M569/60/60/24)+DATE(1970,1,1)</f>
        <v>41832.208333333336</v>
      </c>
      <c r="P569" t="b">
        <v>0</v>
      </c>
      <c r="Q569" t="b">
        <v>0</v>
      </c>
      <c r="R569" t="s">
        <v>23</v>
      </c>
      <c r="S569" t="str">
        <f t="shared" si="34"/>
        <v>music</v>
      </c>
      <c r="T569" t="str">
        <f t="shared" si="35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 s="16">
        <v>72400</v>
      </c>
      <c r="E570" s="16">
        <v>134688</v>
      </c>
      <c r="F570" s="9">
        <f t="shared" si="32"/>
        <v>1.8603314917127072</v>
      </c>
      <c r="G570" t="s">
        <v>20</v>
      </c>
      <c r="H570">
        <v>5180</v>
      </c>
      <c r="I570" s="10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>(L570/60/60/24)+DATE(1970,1,1)</f>
        <v>40374.208333333336</v>
      </c>
      <c r="O570" s="8">
        <f>(M570/60/60/24)+DATE(1970,1,1)</f>
        <v>40419.208333333336</v>
      </c>
      <c r="P570" t="b">
        <v>0</v>
      </c>
      <c r="Q570" t="b">
        <v>0</v>
      </c>
      <c r="R570" t="s">
        <v>33</v>
      </c>
      <c r="S570" t="str">
        <f t="shared" si="34"/>
        <v>theater</v>
      </c>
      <c r="T570" t="str">
        <f t="shared" si="35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 s="16">
        <v>20100</v>
      </c>
      <c r="E571" s="16">
        <v>47705</v>
      </c>
      <c r="F571" s="9">
        <f t="shared" si="32"/>
        <v>2.3733830845771142</v>
      </c>
      <c r="G571" t="s">
        <v>20</v>
      </c>
      <c r="H571">
        <v>589</v>
      </c>
      <c r="I571" s="10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>(L571/60/60/24)+DATE(1970,1,1)</f>
        <v>40554.25</v>
      </c>
      <c r="O571" s="8">
        <f>(M571/60/60/24)+DATE(1970,1,1)</f>
        <v>40566.25</v>
      </c>
      <c r="P571" t="b">
        <v>0</v>
      </c>
      <c r="Q571" t="b">
        <v>0</v>
      </c>
      <c r="R571" t="s">
        <v>71</v>
      </c>
      <c r="S571" t="str">
        <f t="shared" si="34"/>
        <v>film &amp; video</v>
      </c>
      <c r="T571" t="str">
        <f t="shared" si="35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 s="16">
        <v>31200</v>
      </c>
      <c r="E572" s="16">
        <v>95364</v>
      </c>
      <c r="F572" s="9">
        <f t="shared" si="32"/>
        <v>3.0565384615384614</v>
      </c>
      <c r="G572" t="s">
        <v>20</v>
      </c>
      <c r="H572">
        <v>2725</v>
      </c>
      <c r="I572" s="10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>(L572/60/60/24)+DATE(1970,1,1)</f>
        <v>41993.25</v>
      </c>
      <c r="O572" s="8">
        <f>(M572/60/60/24)+DATE(1970,1,1)</f>
        <v>41999.25</v>
      </c>
      <c r="P572" t="b">
        <v>0</v>
      </c>
      <c r="Q572" t="b">
        <v>1</v>
      </c>
      <c r="R572" t="s">
        <v>23</v>
      </c>
      <c r="S572" t="str">
        <f t="shared" si="34"/>
        <v>music</v>
      </c>
      <c r="T572" t="str">
        <f t="shared" si="35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 s="16">
        <v>3500</v>
      </c>
      <c r="E573" s="16">
        <v>3295</v>
      </c>
      <c r="F573" s="9">
        <f t="shared" si="32"/>
        <v>0.94142857142857139</v>
      </c>
      <c r="G573" t="s">
        <v>14</v>
      </c>
      <c r="H573">
        <v>35</v>
      </c>
      <c r="I573" s="10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>(L573/60/60/24)+DATE(1970,1,1)</f>
        <v>42174.208333333328</v>
      </c>
      <c r="O573" s="8">
        <f>(M573/60/60/24)+DATE(1970,1,1)</f>
        <v>42221.208333333328</v>
      </c>
      <c r="P573" t="b">
        <v>0</v>
      </c>
      <c r="Q573" t="b">
        <v>0</v>
      </c>
      <c r="R573" t="s">
        <v>100</v>
      </c>
      <c r="S573" t="str">
        <f t="shared" si="34"/>
        <v>film &amp; video</v>
      </c>
      <c r="T573" t="str">
        <f t="shared" si="35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 s="16">
        <v>9000</v>
      </c>
      <c r="E574" s="16">
        <v>4896</v>
      </c>
      <c r="F574" s="9">
        <f t="shared" si="32"/>
        <v>0.54400000000000004</v>
      </c>
      <c r="G574" t="s">
        <v>74</v>
      </c>
      <c r="H574">
        <v>94</v>
      </c>
      <c r="I574" s="10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>(L574/60/60/24)+DATE(1970,1,1)</f>
        <v>42275.208333333328</v>
      </c>
      <c r="O574" s="8">
        <f>(M574/60/60/24)+DATE(1970,1,1)</f>
        <v>42291.208333333328</v>
      </c>
      <c r="P574" t="b">
        <v>0</v>
      </c>
      <c r="Q574" t="b">
        <v>1</v>
      </c>
      <c r="R574" t="s">
        <v>23</v>
      </c>
      <c r="S574" t="str">
        <f t="shared" si="34"/>
        <v>music</v>
      </c>
      <c r="T574" t="str">
        <f t="shared" si="35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 s="16">
        <v>6700</v>
      </c>
      <c r="E575" s="16">
        <v>7496</v>
      </c>
      <c r="F575" s="9">
        <f t="shared" si="32"/>
        <v>1.1188059701492536</v>
      </c>
      <c r="G575" t="s">
        <v>20</v>
      </c>
      <c r="H575">
        <v>300</v>
      </c>
      <c r="I575" s="10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>(L575/60/60/24)+DATE(1970,1,1)</f>
        <v>41761.208333333336</v>
      </c>
      <c r="O575" s="8">
        <f>(M575/60/60/24)+DATE(1970,1,1)</f>
        <v>41763.208333333336</v>
      </c>
      <c r="P575" t="b">
        <v>0</v>
      </c>
      <c r="Q575" t="b">
        <v>0</v>
      </c>
      <c r="R575" t="s">
        <v>1029</v>
      </c>
      <c r="S575" t="str">
        <f t="shared" si="34"/>
        <v>journalism</v>
      </c>
      <c r="T575" t="str">
        <f t="shared" si="35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 s="16">
        <v>2700</v>
      </c>
      <c r="E576" s="16">
        <v>9967</v>
      </c>
      <c r="F576" s="9">
        <f t="shared" si="32"/>
        <v>3.6914814814814814</v>
      </c>
      <c r="G576" t="s">
        <v>20</v>
      </c>
      <c r="H576">
        <v>144</v>
      </c>
      <c r="I576" s="10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>(L576/60/60/24)+DATE(1970,1,1)</f>
        <v>43806.25</v>
      </c>
      <c r="O576" s="8">
        <f>(M576/60/60/24)+DATE(1970,1,1)</f>
        <v>43816.25</v>
      </c>
      <c r="P576" t="b">
        <v>0</v>
      </c>
      <c r="Q576" t="b">
        <v>1</v>
      </c>
      <c r="R576" t="s">
        <v>17</v>
      </c>
      <c r="S576" t="str">
        <f t="shared" si="34"/>
        <v>food</v>
      </c>
      <c r="T576" t="str">
        <f t="shared" si="35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 s="16">
        <v>83300</v>
      </c>
      <c r="E577" s="16">
        <v>52421</v>
      </c>
      <c r="F577" s="9">
        <f t="shared" si="32"/>
        <v>0.62930372148859548</v>
      </c>
      <c r="G577" t="s">
        <v>14</v>
      </c>
      <c r="H577">
        <v>558</v>
      </c>
      <c r="I577" s="10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>(L577/60/60/24)+DATE(1970,1,1)</f>
        <v>41779.208333333336</v>
      </c>
      <c r="O577" s="8">
        <f>(M577/60/60/24)+DATE(1970,1,1)</f>
        <v>41782.208333333336</v>
      </c>
      <c r="P577" t="b">
        <v>0</v>
      </c>
      <c r="Q577" t="b">
        <v>1</v>
      </c>
      <c r="R577" t="s">
        <v>33</v>
      </c>
      <c r="S577" t="str">
        <f t="shared" si="34"/>
        <v>theater</v>
      </c>
      <c r="T577" t="str">
        <f t="shared" si="35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 s="16">
        <v>9700</v>
      </c>
      <c r="E578" s="16">
        <v>6298</v>
      </c>
      <c r="F578" s="9">
        <f t="shared" si="32"/>
        <v>0.6492783505154639</v>
      </c>
      <c r="G578" t="s">
        <v>14</v>
      </c>
      <c r="H578">
        <v>64</v>
      </c>
      <c r="I578" s="10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>(L578/60/60/24)+DATE(1970,1,1)</f>
        <v>43040.208333333328</v>
      </c>
      <c r="O578" s="8">
        <f>(M578/60/60/24)+DATE(1970,1,1)</f>
        <v>43057.25</v>
      </c>
      <c r="P578" t="b">
        <v>0</v>
      </c>
      <c r="Q578" t="b">
        <v>0</v>
      </c>
      <c r="R578" t="s">
        <v>33</v>
      </c>
      <c r="S578" t="str">
        <f t="shared" si="34"/>
        <v>theater</v>
      </c>
      <c r="T578" t="str">
        <f t="shared" si="35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 s="16">
        <v>8200</v>
      </c>
      <c r="E579" s="16">
        <v>1546</v>
      </c>
      <c r="F579" s="9">
        <f t="shared" ref="F579:F642" si="36">E579/D579</f>
        <v>0.18853658536585366</v>
      </c>
      <c r="G579" t="s">
        <v>74</v>
      </c>
      <c r="H579">
        <v>37</v>
      </c>
      <c r="I579" s="10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>(L579/60/60/24)+DATE(1970,1,1)</f>
        <v>40613.25</v>
      </c>
      <c r="O579" s="8">
        <f>(M579/60/60/24)+DATE(1970,1,1)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38">_xlfn.TEXTBEFORE(R579,"/")</f>
        <v>music</v>
      </c>
      <c r="T579" t="str">
        <f t="shared" ref="T579:T642" si="39">_xlfn.TEXTAFTER(R579,"/")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 s="16">
        <v>96500</v>
      </c>
      <c r="E580" s="16">
        <v>16168</v>
      </c>
      <c r="F580" s="9">
        <f t="shared" si="36"/>
        <v>0.1675440414507772</v>
      </c>
      <c r="G580" t="s">
        <v>14</v>
      </c>
      <c r="H580">
        <v>245</v>
      </c>
      <c r="I580" s="10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>(L580/60/60/24)+DATE(1970,1,1)</f>
        <v>40878.25</v>
      </c>
      <c r="O580" s="8">
        <f>(M580/60/60/24)+DATE(1970,1,1)</f>
        <v>40881.25</v>
      </c>
      <c r="P580" t="b">
        <v>0</v>
      </c>
      <c r="Q580" t="b">
        <v>0</v>
      </c>
      <c r="R580" t="s">
        <v>474</v>
      </c>
      <c r="S580" t="str">
        <f t="shared" si="38"/>
        <v>film &amp; video</v>
      </c>
      <c r="T580" t="str">
        <f t="shared" si="39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 s="16">
        <v>6200</v>
      </c>
      <c r="E581" s="16">
        <v>6269</v>
      </c>
      <c r="F581" s="9">
        <f t="shared" si="36"/>
        <v>1.0111290322580646</v>
      </c>
      <c r="G581" t="s">
        <v>20</v>
      </c>
      <c r="H581">
        <v>87</v>
      </c>
      <c r="I581" s="10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>(L581/60/60/24)+DATE(1970,1,1)</f>
        <v>40762.208333333336</v>
      </c>
      <c r="O581" s="8">
        <f>(M581/60/60/24)+DATE(1970,1,1)</f>
        <v>40774.208333333336</v>
      </c>
      <c r="P581" t="b">
        <v>0</v>
      </c>
      <c r="Q581" t="b">
        <v>0</v>
      </c>
      <c r="R581" t="s">
        <v>159</v>
      </c>
      <c r="S581" t="str">
        <f t="shared" si="38"/>
        <v>music</v>
      </c>
      <c r="T581" t="str">
        <f t="shared" si="39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 s="16">
        <v>43800</v>
      </c>
      <c r="E582" s="16">
        <v>149578</v>
      </c>
      <c r="F582" s="9">
        <f t="shared" si="36"/>
        <v>3.4150228310502282</v>
      </c>
      <c r="G582" t="s">
        <v>20</v>
      </c>
      <c r="H582">
        <v>3116</v>
      </c>
      <c r="I582" s="10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>(L582/60/60/24)+DATE(1970,1,1)</f>
        <v>41696.25</v>
      </c>
      <c r="O582" s="8">
        <f>(M582/60/60/24)+DATE(1970,1,1)</f>
        <v>41704.25</v>
      </c>
      <c r="P582" t="b">
        <v>0</v>
      </c>
      <c r="Q582" t="b">
        <v>0</v>
      </c>
      <c r="R582" t="s">
        <v>33</v>
      </c>
      <c r="S582" t="str">
        <f t="shared" si="38"/>
        <v>theater</v>
      </c>
      <c r="T582" t="str">
        <f t="shared" si="39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 s="16">
        <v>6000</v>
      </c>
      <c r="E583" s="16">
        <v>3841</v>
      </c>
      <c r="F583" s="9">
        <f t="shared" si="36"/>
        <v>0.64016666666666666</v>
      </c>
      <c r="G583" t="s">
        <v>14</v>
      </c>
      <c r="H583">
        <v>71</v>
      </c>
      <c r="I583" s="10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>(L583/60/60/24)+DATE(1970,1,1)</f>
        <v>40662.208333333336</v>
      </c>
      <c r="O583" s="8">
        <f>(M583/60/60/24)+DATE(1970,1,1)</f>
        <v>40677.208333333336</v>
      </c>
      <c r="P583" t="b">
        <v>0</v>
      </c>
      <c r="Q583" t="b">
        <v>0</v>
      </c>
      <c r="R583" t="s">
        <v>28</v>
      </c>
      <c r="S583" t="str">
        <f t="shared" si="38"/>
        <v>technology</v>
      </c>
      <c r="T583" t="str">
        <f t="shared" si="39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 s="16">
        <v>8700</v>
      </c>
      <c r="E584" s="16">
        <v>4531</v>
      </c>
      <c r="F584" s="9">
        <f t="shared" si="36"/>
        <v>0.5208045977011494</v>
      </c>
      <c r="G584" t="s">
        <v>14</v>
      </c>
      <c r="H584">
        <v>42</v>
      </c>
      <c r="I584" s="10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>(L584/60/60/24)+DATE(1970,1,1)</f>
        <v>42165.208333333328</v>
      </c>
      <c r="O584" s="8">
        <f>(M584/60/60/24)+DATE(1970,1,1)</f>
        <v>42170.208333333328</v>
      </c>
      <c r="P584" t="b">
        <v>0</v>
      </c>
      <c r="Q584" t="b">
        <v>1</v>
      </c>
      <c r="R584" t="s">
        <v>89</v>
      </c>
      <c r="S584" t="str">
        <f t="shared" si="38"/>
        <v>games</v>
      </c>
      <c r="T584" t="str">
        <f t="shared" si="39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 s="16">
        <v>18900</v>
      </c>
      <c r="E585" s="16">
        <v>60934</v>
      </c>
      <c r="F585" s="9">
        <f t="shared" si="36"/>
        <v>3.2240211640211642</v>
      </c>
      <c r="G585" t="s">
        <v>20</v>
      </c>
      <c r="H585">
        <v>909</v>
      </c>
      <c r="I585" s="10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>(L585/60/60/24)+DATE(1970,1,1)</f>
        <v>40959.25</v>
      </c>
      <c r="O585" s="8">
        <f>(M585/60/60/24)+DATE(1970,1,1)</f>
        <v>40976.25</v>
      </c>
      <c r="P585" t="b">
        <v>0</v>
      </c>
      <c r="Q585" t="b">
        <v>0</v>
      </c>
      <c r="R585" t="s">
        <v>42</v>
      </c>
      <c r="S585" t="str">
        <f t="shared" si="38"/>
        <v>film &amp; video</v>
      </c>
      <c r="T585" t="str">
        <f t="shared" si="39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 s="16">
        <v>86400</v>
      </c>
      <c r="E586" s="16">
        <v>103255</v>
      </c>
      <c r="F586" s="9">
        <f t="shared" si="36"/>
        <v>1.1950810185185186</v>
      </c>
      <c r="G586" t="s">
        <v>20</v>
      </c>
      <c r="H586">
        <v>1613</v>
      </c>
      <c r="I586" s="10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>(L586/60/60/24)+DATE(1970,1,1)</f>
        <v>41024.208333333336</v>
      </c>
      <c r="O586" s="8">
        <f>(M586/60/60/24)+DATE(1970,1,1)</f>
        <v>41038.208333333336</v>
      </c>
      <c r="P586" t="b">
        <v>0</v>
      </c>
      <c r="Q586" t="b">
        <v>0</v>
      </c>
      <c r="R586" t="s">
        <v>28</v>
      </c>
      <c r="S586" t="str">
        <f t="shared" si="38"/>
        <v>technology</v>
      </c>
      <c r="T586" t="str">
        <f t="shared" si="39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 s="16">
        <v>8900</v>
      </c>
      <c r="E587" s="16">
        <v>13065</v>
      </c>
      <c r="F587" s="9">
        <f t="shared" si="36"/>
        <v>1.4679775280898877</v>
      </c>
      <c r="G587" t="s">
        <v>20</v>
      </c>
      <c r="H587">
        <v>136</v>
      </c>
      <c r="I587" s="10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>(L587/60/60/24)+DATE(1970,1,1)</f>
        <v>40255.208333333336</v>
      </c>
      <c r="O587" s="8">
        <f>(M587/60/60/24)+DATE(1970,1,1)</f>
        <v>40265.208333333336</v>
      </c>
      <c r="P587" t="b">
        <v>0</v>
      </c>
      <c r="Q587" t="b">
        <v>0</v>
      </c>
      <c r="R587" t="s">
        <v>206</v>
      </c>
      <c r="S587" t="str">
        <f t="shared" si="38"/>
        <v>publishing</v>
      </c>
      <c r="T587" t="str">
        <f t="shared" si="39"/>
        <v>translations</v>
      </c>
    </row>
    <row r="588" spans="1:20" ht="17" x14ac:dyDescent="0.2">
      <c r="A588">
        <v>586</v>
      </c>
      <c r="B588" t="s">
        <v>1214</v>
      </c>
      <c r="C588" s="3" t="s">
        <v>1215</v>
      </c>
      <c r="D588" s="16">
        <v>700</v>
      </c>
      <c r="E588" s="16">
        <v>6654</v>
      </c>
      <c r="F588" s="9">
        <f t="shared" si="36"/>
        <v>9.5057142857142853</v>
      </c>
      <c r="G588" t="s">
        <v>20</v>
      </c>
      <c r="H588">
        <v>130</v>
      </c>
      <c r="I588" s="10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>(L588/60/60/24)+DATE(1970,1,1)</f>
        <v>40499.25</v>
      </c>
      <c r="O588" s="8">
        <f>(M588/60/60/24)+DATE(1970,1,1)</f>
        <v>40518.25</v>
      </c>
      <c r="P588" t="b">
        <v>0</v>
      </c>
      <c r="Q588" t="b">
        <v>0</v>
      </c>
      <c r="R588" t="s">
        <v>23</v>
      </c>
      <c r="S588" t="str">
        <f t="shared" si="38"/>
        <v>music</v>
      </c>
      <c r="T588" t="str">
        <f t="shared" si="39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 s="16">
        <v>9400</v>
      </c>
      <c r="E589" s="16">
        <v>6852</v>
      </c>
      <c r="F589" s="9">
        <f t="shared" si="36"/>
        <v>0.72893617021276591</v>
      </c>
      <c r="G589" t="s">
        <v>14</v>
      </c>
      <c r="H589">
        <v>156</v>
      </c>
      <c r="I589" s="10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>(L589/60/60/24)+DATE(1970,1,1)</f>
        <v>43484.25</v>
      </c>
      <c r="O589" s="8">
        <f>(M589/60/60/24)+DATE(1970,1,1)</f>
        <v>43536.208333333328</v>
      </c>
      <c r="P589" t="b">
        <v>0</v>
      </c>
      <c r="Q589" t="b">
        <v>1</v>
      </c>
      <c r="R589" t="s">
        <v>17</v>
      </c>
      <c r="S589" t="str">
        <f t="shared" si="38"/>
        <v>food</v>
      </c>
      <c r="T589" t="str">
        <f t="shared" si="39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 s="16">
        <v>157600</v>
      </c>
      <c r="E590" s="16">
        <v>124517</v>
      </c>
      <c r="F590" s="9">
        <f t="shared" si="36"/>
        <v>0.7900824873096447</v>
      </c>
      <c r="G590" t="s">
        <v>14</v>
      </c>
      <c r="H590">
        <v>1368</v>
      </c>
      <c r="I590" s="10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>(L590/60/60/24)+DATE(1970,1,1)</f>
        <v>40262.208333333336</v>
      </c>
      <c r="O590" s="8">
        <f>(M590/60/60/24)+DATE(1970,1,1)</f>
        <v>40293.208333333336</v>
      </c>
      <c r="P590" t="b">
        <v>0</v>
      </c>
      <c r="Q590" t="b">
        <v>0</v>
      </c>
      <c r="R590" t="s">
        <v>33</v>
      </c>
      <c r="S590" t="str">
        <f t="shared" si="38"/>
        <v>theater</v>
      </c>
      <c r="T590" t="str">
        <f t="shared" si="39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 s="16">
        <v>7900</v>
      </c>
      <c r="E591" s="16">
        <v>5113</v>
      </c>
      <c r="F591" s="9">
        <f t="shared" si="36"/>
        <v>0.64721518987341775</v>
      </c>
      <c r="G591" t="s">
        <v>14</v>
      </c>
      <c r="H591">
        <v>102</v>
      </c>
      <c r="I591" s="10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>(L591/60/60/24)+DATE(1970,1,1)</f>
        <v>42190.208333333328</v>
      </c>
      <c r="O591" s="8">
        <f>(M591/60/60/24)+DATE(1970,1,1)</f>
        <v>42197.208333333328</v>
      </c>
      <c r="P591" t="b">
        <v>0</v>
      </c>
      <c r="Q591" t="b">
        <v>0</v>
      </c>
      <c r="R591" t="s">
        <v>42</v>
      </c>
      <c r="S591" t="str">
        <f t="shared" si="38"/>
        <v>film &amp; video</v>
      </c>
      <c r="T591" t="str">
        <f t="shared" si="39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 s="16">
        <v>7100</v>
      </c>
      <c r="E592" s="16">
        <v>5824</v>
      </c>
      <c r="F592" s="9">
        <f t="shared" si="36"/>
        <v>0.82028169014084507</v>
      </c>
      <c r="G592" t="s">
        <v>14</v>
      </c>
      <c r="H592">
        <v>86</v>
      </c>
      <c r="I592" s="10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>(L592/60/60/24)+DATE(1970,1,1)</f>
        <v>41994.25</v>
      </c>
      <c r="O592" s="8">
        <f>(M592/60/60/24)+DATE(1970,1,1)</f>
        <v>42005.25</v>
      </c>
      <c r="P592" t="b">
        <v>0</v>
      </c>
      <c r="Q592" t="b">
        <v>0</v>
      </c>
      <c r="R592" t="s">
        <v>133</v>
      </c>
      <c r="S592" t="str">
        <f t="shared" si="38"/>
        <v>publishing</v>
      </c>
      <c r="T592" t="str">
        <f t="shared" si="39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 s="16">
        <v>600</v>
      </c>
      <c r="E593" s="16">
        <v>6226</v>
      </c>
      <c r="F593" s="9">
        <f t="shared" si="36"/>
        <v>10.376666666666667</v>
      </c>
      <c r="G593" t="s">
        <v>20</v>
      </c>
      <c r="H593">
        <v>102</v>
      </c>
      <c r="I593" s="10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>(L593/60/60/24)+DATE(1970,1,1)</f>
        <v>40373.208333333336</v>
      </c>
      <c r="O593" s="8">
        <f>(M593/60/60/24)+DATE(1970,1,1)</f>
        <v>40383.208333333336</v>
      </c>
      <c r="P593" t="b">
        <v>0</v>
      </c>
      <c r="Q593" t="b">
        <v>0</v>
      </c>
      <c r="R593" t="s">
        <v>89</v>
      </c>
      <c r="S593" t="str">
        <f t="shared" si="38"/>
        <v>games</v>
      </c>
      <c r="T593" t="str">
        <f t="shared" si="39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 s="16">
        <v>156800</v>
      </c>
      <c r="E594" s="16">
        <v>20243</v>
      </c>
      <c r="F594" s="9">
        <f t="shared" si="36"/>
        <v>0.12910076530612244</v>
      </c>
      <c r="G594" t="s">
        <v>14</v>
      </c>
      <c r="H594">
        <v>253</v>
      </c>
      <c r="I594" s="10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>(L594/60/60/24)+DATE(1970,1,1)</f>
        <v>41789.208333333336</v>
      </c>
      <c r="O594" s="8">
        <f>(M594/60/60/24)+DATE(1970,1,1)</f>
        <v>41798.208333333336</v>
      </c>
      <c r="P594" t="b">
        <v>0</v>
      </c>
      <c r="Q594" t="b">
        <v>0</v>
      </c>
      <c r="R594" t="s">
        <v>33</v>
      </c>
      <c r="S594" t="str">
        <f t="shared" si="38"/>
        <v>theater</v>
      </c>
      <c r="T594" t="str">
        <f t="shared" si="39"/>
        <v>plays</v>
      </c>
    </row>
    <row r="595" spans="1:20" ht="17" x14ac:dyDescent="0.2">
      <c r="A595">
        <v>593</v>
      </c>
      <c r="B595" t="s">
        <v>1228</v>
      </c>
      <c r="C595" s="3" t="s">
        <v>1229</v>
      </c>
      <c r="D595" s="16">
        <v>121600</v>
      </c>
      <c r="E595" s="16">
        <v>188288</v>
      </c>
      <c r="F595" s="9">
        <f t="shared" si="36"/>
        <v>1.5484210526315789</v>
      </c>
      <c r="G595" t="s">
        <v>20</v>
      </c>
      <c r="H595">
        <v>4006</v>
      </c>
      <c r="I595" s="10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>(L595/60/60/24)+DATE(1970,1,1)</f>
        <v>41724.208333333336</v>
      </c>
      <c r="O595" s="8">
        <f>(M595/60/60/24)+DATE(1970,1,1)</f>
        <v>41737.208333333336</v>
      </c>
      <c r="P595" t="b">
        <v>0</v>
      </c>
      <c r="Q595" t="b">
        <v>0</v>
      </c>
      <c r="R595" t="s">
        <v>71</v>
      </c>
      <c r="S595" t="str">
        <f t="shared" si="38"/>
        <v>film &amp; video</v>
      </c>
      <c r="T595" t="str">
        <f t="shared" si="39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 s="16">
        <v>157300</v>
      </c>
      <c r="E596" s="16">
        <v>11167</v>
      </c>
      <c r="F596" s="9">
        <f t="shared" si="36"/>
        <v>7.0991735537190084E-2</v>
      </c>
      <c r="G596" t="s">
        <v>14</v>
      </c>
      <c r="H596">
        <v>157</v>
      </c>
      <c r="I596" s="10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>(L596/60/60/24)+DATE(1970,1,1)</f>
        <v>42548.208333333328</v>
      </c>
      <c r="O596" s="8">
        <f>(M596/60/60/24)+DATE(1970,1,1)</f>
        <v>42551.208333333328</v>
      </c>
      <c r="P596" t="b">
        <v>0</v>
      </c>
      <c r="Q596" t="b">
        <v>1</v>
      </c>
      <c r="R596" t="s">
        <v>33</v>
      </c>
      <c r="S596" t="str">
        <f t="shared" si="38"/>
        <v>theater</v>
      </c>
      <c r="T596" t="str">
        <f t="shared" si="39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 s="16">
        <v>70300</v>
      </c>
      <c r="E597" s="16">
        <v>146595</v>
      </c>
      <c r="F597" s="9">
        <f t="shared" si="36"/>
        <v>2.0852773826458035</v>
      </c>
      <c r="G597" t="s">
        <v>20</v>
      </c>
      <c r="H597">
        <v>1629</v>
      </c>
      <c r="I597" s="10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>(L597/60/60/24)+DATE(1970,1,1)</f>
        <v>40253.208333333336</v>
      </c>
      <c r="O597" s="8">
        <f>(M597/60/60/24)+DATE(1970,1,1)</f>
        <v>40274.208333333336</v>
      </c>
      <c r="P597" t="b">
        <v>0</v>
      </c>
      <c r="Q597" t="b">
        <v>1</v>
      </c>
      <c r="R597" t="s">
        <v>33</v>
      </c>
      <c r="S597" t="str">
        <f t="shared" si="38"/>
        <v>theater</v>
      </c>
      <c r="T597" t="str">
        <f t="shared" si="39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 s="16">
        <v>7900</v>
      </c>
      <c r="E598" s="16">
        <v>7875</v>
      </c>
      <c r="F598" s="9">
        <f t="shared" si="36"/>
        <v>0.99683544303797467</v>
      </c>
      <c r="G598" t="s">
        <v>14</v>
      </c>
      <c r="H598">
        <v>183</v>
      </c>
      <c r="I598" s="10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>(L598/60/60/24)+DATE(1970,1,1)</f>
        <v>42434.25</v>
      </c>
      <c r="O598" s="8">
        <f>(M598/60/60/24)+DATE(1970,1,1)</f>
        <v>42441.25</v>
      </c>
      <c r="P598" t="b">
        <v>0</v>
      </c>
      <c r="Q598" t="b">
        <v>1</v>
      </c>
      <c r="R598" t="s">
        <v>53</v>
      </c>
      <c r="S598" t="str">
        <f t="shared" si="38"/>
        <v>film &amp; video</v>
      </c>
      <c r="T598" t="str">
        <f t="shared" si="39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 s="16">
        <v>73800</v>
      </c>
      <c r="E599" s="16">
        <v>148779</v>
      </c>
      <c r="F599" s="9">
        <f t="shared" si="36"/>
        <v>2.0159756097560977</v>
      </c>
      <c r="G599" t="s">
        <v>20</v>
      </c>
      <c r="H599">
        <v>2188</v>
      </c>
      <c r="I599" s="10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>(L599/60/60/24)+DATE(1970,1,1)</f>
        <v>43786.25</v>
      </c>
      <c r="O599" s="8">
        <f>(M599/60/60/24)+DATE(1970,1,1)</f>
        <v>43804.25</v>
      </c>
      <c r="P599" t="b">
        <v>0</v>
      </c>
      <c r="Q599" t="b">
        <v>0</v>
      </c>
      <c r="R599" t="s">
        <v>33</v>
      </c>
      <c r="S599" t="str">
        <f t="shared" si="38"/>
        <v>theater</v>
      </c>
      <c r="T599" t="str">
        <f t="shared" si="39"/>
        <v>plays</v>
      </c>
    </row>
    <row r="600" spans="1:20" ht="17" x14ac:dyDescent="0.2">
      <c r="A600">
        <v>598</v>
      </c>
      <c r="B600" t="s">
        <v>1238</v>
      </c>
      <c r="C600" s="3" t="s">
        <v>1239</v>
      </c>
      <c r="D600" s="16">
        <v>108500</v>
      </c>
      <c r="E600" s="16">
        <v>175868</v>
      </c>
      <c r="F600" s="9">
        <f t="shared" si="36"/>
        <v>1.6209032258064515</v>
      </c>
      <c r="G600" t="s">
        <v>20</v>
      </c>
      <c r="H600">
        <v>2409</v>
      </c>
      <c r="I600" s="10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>(L600/60/60/24)+DATE(1970,1,1)</f>
        <v>40344.208333333336</v>
      </c>
      <c r="O600" s="8">
        <f>(M600/60/60/24)+DATE(1970,1,1)</f>
        <v>40373.208333333336</v>
      </c>
      <c r="P600" t="b">
        <v>0</v>
      </c>
      <c r="Q600" t="b">
        <v>0</v>
      </c>
      <c r="R600" t="s">
        <v>23</v>
      </c>
      <c r="S600" t="str">
        <f t="shared" si="38"/>
        <v>music</v>
      </c>
      <c r="T600" t="str">
        <f t="shared" si="39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 s="16">
        <v>140300</v>
      </c>
      <c r="E601" s="16">
        <v>5112</v>
      </c>
      <c r="F601" s="9">
        <f t="shared" si="36"/>
        <v>3.6436208125445471E-2</v>
      </c>
      <c r="G601" t="s">
        <v>14</v>
      </c>
      <c r="H601">
        <v>82</v>
      </c>
      <c r="I601" s="10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>(L601/60/60/24)+DATE(1970,1,1)</f>
        <v>42047.25</v>
      </c>
      <c r="O601" s="8">
        <f>(M601/60/60/24)+DATE(1970,1,1)</f>
        <v>42055.25</v>
      </c>
      <c r="P601" t="b">
        <v>0</v>
      </c>
      <c r="Q601" t="b">
        <v>0</v>
      </c>
      <c r="R601" t="s">
        <v>42</v>
      </c>
      <c r="S601" t="str">
        <f t="shared" si="38"/>
        <v>film &amp; video</v>
      </c>
      <c r="T601" t="str">
        <f t="shared" si="39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 s="16">
        <v>100</v>
      </c>
      <c r="E602" s="16">
        <v>5</v>
      </c>
      <c r="F602" s="9">
        <f t="shared" si="36"/>
        <v>0.05</v>
      </c>
      <c r="G602" t="s">
        <v>14</v>
      </c>
      <c r="H602">
        <v>1</v>
      </c>
      <c r="I602" s="10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>(L602/60/60/24)+DATE(1970,1,1)</f>
        <v>41485.208333333336</v>
      </c>
      <c r="O602" s="8">
        <f>(M602/60/60/24)+DATE(1970,1,1)</f>
        <v>41497.208333333336</v>
      </c>
      <c r="P602" t="b">
        <v>0</v>
      </c>
      <c r="Q602" t="b">
        <v>0</v>
      </c>
      <c r="R602" t="s">
        <v>17</v>
      </c>
      <c r="S602" t="str">
        <f t="shared" si="38"/>
        <v>food</v>
      </c>
      <c r="T602" t="str">
        <f t="shared" si="39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 s="16">
        <v>6300</v>
      </c>
      <c r="E603" s="16">
        <v>13018</v>
      </c>
      <c r="F603" s="9">
        <f t="shared" si="36"/>
        <v>2.0663492063492064</v>
      </c>
      <c r="G603" t="s">
        <v>20</v>
      </c>
      <c r="H603">
        <v>194</v>
      </c>
      <c r="I603" s="10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>(L603/60/60/24)+DATE(1970,1,1)</f>
        <v>41789.208333333336</v>
      </c>
      <c r="O603" s="8">
        <f>(M603/60/60/24)+DATE(1970,1,1)</f>
        <v>41806.208333333336</v>
      </c>
      <c r="P603" t="b">
        <v>1</v>
      </c>
      <c r="Q603" t="b">
        <v>0</v>
      </c>
      <c r="R603" t="s">
        <v>65</v>
      </c>
      <c r="S603" t="str">
        <f t="shared" si="38"/>
        <v>technology</v>
      </c>
      <c r="T603" t="str">
        <f t="shared" si="39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 s="16">
        <v>71100</v>
      </c>
      <c r="E604" s="16">
        <v>91176</v>
      </c>
      <c r="F604" s="9">
        <f t="shared" si="36"/>
        <v>1.2823628691983122</v>
      </c>
      <c r="G604" t="s">
        <v>20</v>
      </c>
      <c r="H604">
        <v>1140</v>
      </c>
      <c r="I604" s="10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>(L604/60/60/24)+DATE(1970,1,1)</f>
        <v>42160.208333333328</v>
      </c>
      <c r="O604" s="8">
        <f>(M604/60/60/24)+DATE(1970,1,1)</f>
        <v>42171.208333333328</v>
      </c>
      <c r="P604" t="b">
        <v>0</v>
      </c>
      <c r="Q604" t="b">
        <v>0</v>
      </c>
      <c r="R604" t="s">
        <v>33</v>
      </c>
      <c r="S604" t="str">
        <f t="shared" si="38"/>
        <v>theater</v>
      </c>
      <c r="T604" t="str">
        <f t="shared" si="39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 s="16">
        <v>5300</v>
      </c>
      <c r="E605" s="16">
        <v>6342</v>
      </c>
      <c r="F605" s="9">
        <f t="shared" si="36"/>
        <v>1.1966037735849056</v>
      </c>
      <c r="G605" t="s">
        <v>20</v>
      </c>
      <c r="H605">
        <v>102</v>
      </c>
      <c r="I605" s="10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>(L605/60/60/24)+DATE(1970,1,1)</f>
        <v>43573.208333333328</v>
      </c>
      <c r="O605" s="8">
        <f>(M605/60/60/24)+DATE(1970,1,1)</f>
        <v>43600.208333333328</v>
      </c>
      <c r="P605" t="b">
        <v>0</v>
      </c>
      <c r="Q605" t="b">
        <v>0</v>
      </c>
      <c r="R605" t="s">
        <v>33</v>
      </c>
      <c r="S605" t="str">
        <f t="shared" si="38"/>
        <v>theater</v>
      </c>
      <c r="T605" t="str">
        <f t="shared" si="39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 s="16">
        <v>88700</v>
      </c>
      <c r="E606" s="16">
        <v>151438</v>
      </c>
      <c r="F606" s="9">
        <f t="shared" si="36"/>
        <v>1.7073055242390078</v>
      </c>
      <c r="G606" t="s">
        <v>20</v>
      </c>
      <c r="H606">
        <v>2857</v>
      </c>
      <c r="I606" s="10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>(L606/60/60/24)+DATE(1970,1,1)</f>
        <v>40565.25</v>
      </c>
      <c r="O606" s="8">
        <f>(M606/60/60/24)+DATE(1970,1,1)</f>
        <v>40586.25</v>
      </c>
      <c r="P606" t="b">
        <v>0</v>
      </c>
      <c r="Q606" t="b">
        <v>0</v>
      </c>
      <c r="R606" t="s">
        <v>33</v>
      </c>
      <c r="S606" t="str">
        <f t="shared" si="38"/>
        <v>theater</v>
      </c>
      <c r="T606" t="str">
        <f t="shared" si="39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 s="16">
        <v>3300</v>
      </c>
      <c r="E607" s="16">
        <v>6178</v>
      </c>
      <c r="F607" s="9">
        <f t="shared" si="36"/>
        <v>1.8721212121212121</v>
      </c>
      <c r="G607" t="s">
        <v>20</v>
      </c>
      <c r="H607">
        <v>107</v>
      </c>
      <c r="I607" s="10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>(L607/60/60/24)+DATE(1970,1,1)</f>
        <v>42280.208333333328</v>
      </c>
      <c r="O607" s="8">
        <f>(M607/60/60/24)+DATE(1970,1,1)</f>
        <v>42321.25</v>
      </c>
      <c r="P607" t="b">
        <v>0</v>
      </c>
      <c r="Q607" t="b">
        <v>0</v>
      </c>
      <c r="R607" t="s">
        <v>68</v>
      </c>
      <c r="S607" t="str">
        <f t="shared" si="38"/>
        <v>publishing</v>
      </c>
      <c r="T607" t="str">
        <f t="shared" si="39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 s="16">
        <v>3400</v>
      </c>
      <c r="E608" s="16">
        <v>6405</v>
      </c>
      <c r="F608" s="9">
        <f t="shared" si="36"/>
        <v>1.8838235294117647</v>
      </c>
      <c r="G608" t="s">
        <v>20</v>
      </c>
      <c r="H608">
        <v>160</v>
      </c>
      <c r="I608" s="10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>(L608/60/60/24)+DATE(1970,1,1)</f>
        <v>42436.25</v>
      </c>
      <c r="O608" s="8">
        <f>(M608/60/60/24)+DATE(1970,1,1)</f>
        <v>42447.208333333328</v>
      </c>
      <c r="P608" t="b">
        <v>0</v>
      </c>
      <c r="Q608" t="b">
        <v>0</v>
      </c>
      <c r="R608" t="s">
        <v>23</v>
      </c>
      <c r="S608" t="str">
        <f t="shared" si="38"/>
        <v>music</v>
      </c>
      <c r="T608" t="str">
        <f t="shared" si="39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 s="16">
        <v>137600</v>
      </c>
      <c r="E609" s="16">
        <v>180667</v>
      </c>
      <c r="F609" s="9">
        <f t="shared" si="36"/>
        <v>1.3129869186046512</v>
      </c>
      <c r="G609" t="s">
        <v>20</v>
      </c>
      <c r="H609">
        <v>2230</v>
      </c>
      <c r="I609" s="10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>(L609/60/60/24)+DATE(1970,1,1)</f>
        <v>41721.208333333336</v>
      </c>
      <c r="O609" s="8">
        <f>(M609/60/60/24)+DATE(1970,1,1)</f>
        <v>41723.208333333336</v>
      </c>
      <c r="P609" t="b">
        <v>0</v>
      </c>
      <c r="Q609" t="b">
        <v>0</v>
      </c>
      <c r="R609" t="s">
        <v>17</v>
      </c>
      <c r="S609" t="str">
        <f t="shared" si="38"/>
        <v>food</v>
      </c>
      <c r="T609" t="str">
        <f t="shared" si="39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 s="16">
        <v>3900</v>
      </c>
      <c r="E610" s="16">
        <v>11075</v>
      </c>
      <c r="F610" s="9">
        <f t="shared" si="36"/>
        <v>2.8397435897435899</v>
      </c>
      <c r="G610" t="s">
        <v>20</v>
      </c>
      <c r="H610">
        <v>316</v>
      </c>
      <c r="I610" s="10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>(L610/60/60/24)+DATE(1970,1,1)</f>
        <v>43530.25</v>
      </c>
      <c r="O610" s="8">
        <f>(M610/60/60/24)+DATE(1970,1,1)</f>
        <v>43534.25</v>
      </c>
      <c r="P610" t="b">
        <v>0</v>
      </c>
      <c r="Q610" t="b">
        <v>1</v>
      </c>
      <c r="R610" t="s">
        <v>159</v>
      </c>
      <c r="S610" t="str">
        <f t="shared" si="38"/>
        <v>music</v>
      </c>
      <c r="T610" t="str">
        <f t="shared" si="39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 s="16">
        <v>10000</v>
      </c>
      <c r="E611" s="16">
        <v>12042</v>
      </c>
      <c r="F611" s="9">
        <f t="shared" si="36"/>
        <v>1.2041999999999999</v>
      </c>
      <c r="G611" t="s">
        <v>20</v>
      </c>
      <c r="H611">
        <v>117</v>
      </c>
      <c r="I611" s="10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>(L611/60/60/24)+DATE(1970,1,1)</f>
        <v>43481.25</v>
      </c>
      <c r="O611" s="8">
        <f>(M611/60/60/24)+DATE(1970,1,1)</f>
        <v>43498.25</v>
      </c>
      <c r="P611" t="b">
        <v>0</v>
      </c>
      <c r="Q611" t="b">
        <v>0</v>
      </c>
      <c r="R611" t="s">
        <v>474</v>
      </c>
      <c r="S611" t="str">
        <f t="shared" si="38"/>
        <v>film &amp; video</v>
      </c>
      <c r="T611" t="str">
        <f t="shared" si="39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 s="16">
        <v>42800</v>
      </c>
      <c r="E612" s="16">
        <v>179356</v>
      </c>
      <c r="F612" s="9">
        <f t="shared" si="36"/>
        <v>4.1905607476635511</v>
      </c>
      <c r="G612" t="s">
        <v>20</v>
      </c>
      <c r="H612">
        <v>6406</v>
      </c>
      <c r="I612" s="10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>(L612/60/60/24)+DATE(1970,1,1)</f>
        <v>41259.25</v>
      </c>
      <c r="O612" s="8">
        <f>(M612/60/60/24)+DATE(1970,1,1)</f>
        <v>41273.25</v>
      </c>
      <c r="P612" t="b">
        <v>0</v>
      </c>
      <c r="Q612" t="b">
        <v>0</v>
      </c>
      <c r="R612" t="s">
        <v>33</v>
      </c>
      <c r="S612" t="str">
        <f t="shared" si="38"/>
        <v>theater</v>
      </c>
      <c r="T612" t="str">
        <f t="shared" si="39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 s="16">
        <v>8200</v>
      </c>
      <c r="E613" s="16">
        <v>1136</v>
      </c>
      <c r="F613" s="9">
        <f t="shared" si="36"/>
        <v>0.13853658536585367</v>
      </c>
      <c r="G613" t="s">
        <v>74</v>
      </c>
      <c r="H613">
        <v>15</v>
      </c>
      <c r="I613" s="10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>(L613/60/60/24)+DATE(1970,1,1)</f>
        <v>41480.208333333336</v>
      </c>
      <c r="O613" s="8">
        <f>(M613/60/60/24)+DATE(1970,1,1)</f>
        <v>41492.208333333336</v>
      </c>
      <c r="P613" t="b">
        <v>0</v>
      </c>
      <c r="Q613" t="b">
        <v>0</v>
      </c>
      <c r="R613" t="s">
        <v>33</v>
      </c>
      <c r="S613" t="str">
        <f t="shared" si="38"/>
        <v>theater</v>
      </c>
      <c r="T613" t="str">
        <f t="shared" si="39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 s="16">
        <v>6200</v>
      </c>
      <c r="E614" s="16">
        <v>8645</v>
      </c>
      <c r="F614" s="9">
        <f t="shared" si="36"/>
        <v>1.3943548387096774</v>
      </c>
      <c r="G614" t="s">
        <v>20</v>
      </c>
      <c r="H614">
        <v>192</v>
      </c>
      <c r="I614" s="10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>(L614/60/60/24)+DATE(1970,1,1)</f>
        <v>40474.208333333336</v>
      </c>
      <c r="O614" s="8">
        <f>(M614/60/60/24)+DATE(1970,1,1)</f>
        <v>40497.25</v>
      </c>
      <c r="P614" t="b">
        <v>0</v>
      </c>
      <c r="Q614" t="b">
        <v>0</v>
      </c>
      <c r="R614" t="s">
        <v>50</v>
      </c>
      <c r="S614" t="str">
        <f t="shared" si="38"/>
        <v>music</v>
      </c>
      <c r="T614" t="str">
        <f t="shared" si="39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 s="16">
        <v>1100</v>
      </c>
      <c r="E615" s="16">
        <v>1914</v>
      </c>
      <c r="F615" s="9">
        <f t="shared" si="36"/>
        <v>1.74</v>
      </c>
      <c r="G615" t="s">
        <v>20</v>
      </c>
      <c r="H615">
        <v>26</v>
      </c>
      <c r="I615" s="10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>(L615/60/60/24)+DATE(1970,1,1)</f>
        <v>42973.208333333328</v>
      </c>
      <c r="O615" s="8">
        <f>(M615/60/60/24)+DATE(1970,1,1)</f>
        <v>42982.208333333328</v>
      </c>
      <c r="P615" t="b">
        <v>0</v>
      </c>
      <c r="Q615" t="b">
        <v>0</v>
      </c>
      <c r="R615" t="s">
        <v>33</v>
      </c>
      <c r="S615" t="str">
        <f t="shared" si="38"/>
        <v>theater</v>
      </c>
      <c r="T615" t="str">
        <f t="shared" si="39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 s="16">
        <v>26500</v>
      </c>
      <c r="E616" s="16">
        <v>41205</v>
      </c>
      <c r="F616" s="9">
        <f t="shared" si="36"/>
        <v>1.5549056603773586</v>
      </c>
      <c r="G616" t="s">
        <v>20</v>
      </c>
      <c r="H616">
        <v>723</v>
      </c>
      <c r="I616" s="10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>(L616/60/60/24)+DATE(1970,1,1)</f>
        <v>42746.25</v>
      </c>
      <c r="O616" s="8">
        <f>(M616/60/60/24)+DATE(1970,1,1)</f>
        <v>42764.25</v>
      </c>
      <c r="P616" t="b">
        <v>0</v>
      </c>
      <c r="Q616" t="b">
        <v>0</v>
      </c>
      <c r="R616" t="s">
        <v>33</v>
      </c>
      <c r="S616" t="str">
        <f t="shared" si="38"/>
        <v>theater</v>
      </c>
      <c r="T616" t="str">
        <f t="shared" si="39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 s="16">
        <v>8500</v>
      </c>
      <c r="E617" s="16">
        <v>14488</v>
      </c>
      <c r="F617" s="9">
        <f t="shared" si="36"/>
        <v>1.7044705882352942</v>
      </c>
      <c r="G617" t="s">
        <v>20</v>
      </c>
      <c r="H617">
        <v>170</v>
      </c>
      <c r="I617" s="10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>(L617/60/60/24)+DATE(1970,1,1)</f>
        <v>42489.208333333328</v>
      </c>
      <c r="O617" s="8">
        <f>(M617/60/60/24)+DATE(1970,1,1)</f>
        <v>42499.208333333328</v>
      </c>
      <c r="P617" t="b">
        <v>0</v>
      </c>
      <c r="Q617" t="b">
        <v>0</v>
      </c>
      <c r="R617" t="s">
        <v>33</v>
      </c>
      <c r="S617" t="str">
        <f t="shared" si="38"/>
        <v>theater</v>
      </c>
      <c r="T617" t="str">
        <f t="shared" si="39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 s="16">
        <v>6400</v>
      </c>
      <c r="E618" s="16">
        <v>12129</v>
      </c>
      <c r="F618" s="9">
        <f t="shared" si="36"/>
        <v>1.8951562500000001</v>
      </c>
      <c r="G618" t="s">
        <v>20</v>
      </c>
      <c r="H618">
        <v>238</v>
      </c>
      <c r="I618" s="10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>(L618/60/60/24)+DATE(1970,1,1)</f>
        <v>41537.208333333336</v>
      </c>
      <c r="O618" s="8">
        <f>(M618/60/60/24)+DATE(1970,1,1)</f>
        <v>41538.208333333336</v>
      </c>
      <c r="P618" t="b">
        <v>0</v>
      </c>
      <c r="Q618" t="b">
        <v>1</v>
      </c>
      <c r="R618" t="s">
        <v>60</v>
      </c>
      <c r="S618" t="str">
        <f t="shared" si="38"/>
        <v>music</v>
      </c>
      <c r="T618" t="str">
        <f t="shared" si="39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 s="16">
        <v>1400</v>
      </c>
      <c r="E619" s="16">
        <v>3496</v>
      </c>
      <c r="F619" s="9">
        <f t="shared" si="36"/>
        <v>2.4971428571428573</v>
      </c>
      <c r="G619" t="s">
        <v>20</v>
      </c>
      <c r="H619">
        <v>55</v>
      </c>
      <c r="I619" s="10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>(L619/60/60/24)+DATE(1970,1,1)</f>
        <v>41794.208333333336</v>
      </c>
      <c r="O619" s="8">
        <f>(M619/60/60/24)+DATE(1970,1,1)</f>
        <v>41804.208333333336</v>
      </c>
      <c r="P619" t="b">
        <v>0</v>
      </c>
      <c r="Q619" t="b">
        <v>0</v>
      </c>
      <c r="R619" t="s">
        <v>33</v>
      </c>
      <c r="S619" t="str">
        <f t="shared" si="38"/>
        <v>theater</v>
      </c>
      <c r="T619" t="str">
        <f t="shared" si="39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 s="16">
        <v>198600</v>
      </c>
      <c r="E620" s="16">
        <v>97037</v>
      </c>
      <c r="F620" s="9">
        <f t="shared" si="36"/>
        <v>0.48860523665659616</v>
      </c>
      <c r="G620" t="s">
        <v>14</v>
      </c>
      <c r="H620">
        <v>1198</v>
      </c>
      <c r="I620" s="10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>(L620/60/60/24)+DATE(1970,1,1)</f>
        <v>41396.208333333336</v>
      </c>
      <c r="O620" s="8">
        <f>(M620/60/60/24)+DATE(1970,1,1)</f>
        <v>41417.208333333336</v>
      </c>
      <c r="P620" t="b">
        <v>0</v>
      </c>
      <c r="Q620" t="b">
        <v>0</v>
      </c>
      <c r="R620" t="s">
        <v>68</v>
      </c>
      <c r="S620" t="str">
        <f t="shared" si="38"/>
        <v>publishing</v>
      </c>
      <c r="T620" t="str">
        <f t="shared" si="39"/>
        <v>nonfiction</v>
      </c>
    </row>
    <row r="621" spans="1:20" ht="17" x14ac:dyDescent="0.2">
      <c r="A621">
        <v>619</v>
      </c>
      <c r="B621" t="s">
        <v>1280</v>
      </c>
      <c r="C621" s="3" t="s">
        <v>1281</v>
      </c>
      <c r="D621" s="16">
        <v>195900</v>
      </c>
      <c r="E621" s="16">
        <v>55757</v>
      </c>
      <c r="F621" s="9">
        <f t="shared" si="36"/>
        <v>0.28461970393057684</v>
      </c>
      <c r="G621" t="s">
        <v>14</v>
      </c>
      <c r="H621">
        <v>648</v>
      </c>
      <c r="I621" s="10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>(L621/60/60/24)+DATE(1970,1,1)</f>
        <v>40669.208333333336</v>
      </c>
      <c r="O621" s="8">
        <f>(M621/60/60/24)+DATE(1970,1,1)</f>
        <v>40670.208333333336</v>
      </c>
      <c r="P621" t="b">
        <v>1</v>
      </c>
      <c r="Q621" t="b">
        <v>1</v>
      </c>
      <c r="R621" t="s">
        <v>33</v>
      </c>
      <c r="S621" t="str">
        <f t="shared" si="38"/>
        <v>theater</v>
      </c>
      <c r="T621" t="str">
        <f t="shared" si="39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 s="16">
        <v>4300</v>
      </c>
      <c r="E622" s="16">
        <v>11525</v>
      </c>
      <c r="F622" s="9">
        <f t="shared" si="36"/>
        <v>2.6802325581395348</v>
      </c>
      <c r="G622" t="s">
        <v>20</v>
      </c>
      <c r="H622">
        <v>128</v>
      </c>
      <c r="I622" s="10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>(L622/60/60/24)+DATE(1970,1,1)</f>
        <v>42559.208333333328</v>
      </c>
      <c r="O622" s="8">
        <f>(M622/60/60/24)+DATE(1970,1,1)</f>
        <v>42563.208333333328</v>
      </c>
      <c r="P622" t="b">
        <v>0</v>
      </c>
      <c r="Q622" t="b">
        <v>0</v>
      </c>
      <c r="R622" t="s">
        <v>122</v>
      </c>
      <c r="S622" t="str">
        <f t="shared" si="38"/>
        <v>photography</v>
      </c>
      <c r="T622" t="str">
        <f t="shared" si="39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 s="16">
        <v>25600</v>
      </c>
      <c r="E623" s="16">
        <v>158669</v>
      </c>
      <c r="F623" s="9">
        <f t="shared" si="36"/>
        <v>6.1980078125000002</v>
      </c>
      <c r="G623" t="s">
        <v>20</v>
      </c>
      <c r="H623">
        <v>2144</v>
      </c>
      <c r="I623" s="10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>(L623/60/60/24)+DATE(1970,1,1)</f>
        <v>42626.208333333328</v>
      </c>
      <c r="O623" s="8">
        <f>(M623/60/60/24)+DATE(1970,1,1)</f>
        <v>42631.208333333328</v>
      </c>
      <c r="P623" t="b">
        <v>0</v>
      </c>
      <c r="Q623" t="b">
        <v>0</v>
      </c>
      <c r="R623" t="s">
        <v>33</v>
      </c>
      <c r="S623" t="str">
        <f t="shared" si="38"/>
        <v>theater</v>
      </c>
      <c r="T623" t="str">
        <f t="shared" si="39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 s="16">
        <v>189000</v>
      </c>
      <c r="E624" s="16">
        <v>5916</v>
      </c>
      <c r="F624" s="9">
        <f t="shared" si="36"/>
        <v>3.1301587301587303E-2</v>
      </c>
      <c r="G624" t="s">
        <v>14</v>
      </c>
      <c r="H624">
        <v>64</v>
      </c>
      <c r="I624" s="10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>(L624/60/60/24)+DATE(1970,1,1)</f>
        <v>43205.208333333328</v>
      </c>
      <c r="O624" s="8">
        <f>(M624/60/60/24)+DATE(1970,1,1)</f>
        <v>43231.208333333328</v>
      </c>
      <c r="P624" t="b">
        <v>0</v>
      </c>
      <c r="Q624" t="b">
        <v>0</v>
      </c>
      <c r="R624" t="s">
        <v>60</v>
      </c>
      <c r="S624" t="str">
        <f t="shared" si="38"/>
        <v>music</v>
      </c>
      <c r="T624" t="str">
        <f t="shared" si="39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 s="16">
        <v>94300</v>
      </c>
      <c r="E625" s="16">
        <v>150806</v>
      </c>
      <c r="F625" s="9">
        <f t="shared" si="36"/>
        <v>1.5992152704135738</v>
      </c>
      <c r="G625" t="s">
        <v>20</v>
      </c>
      <c r="H625">
        <v>2693</v>
      </c>
      <c r="I625" s="10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>(L625/60/60/24)+DATE(1970,1,1)</f>
        <v>42201.208333333328</v>
      </c>
      <c r="O625" s="8">
        <f>(M625/60/60/24)+DATE(1970,1,1)</f>
        <v>42206.208333333328</v>
      </c>
      <c r="P625" t="b">
        <v>0</v>
      </c>
      <c r="Q625" t="b">
        <v>0</v>
      </c>
      <c r="R625" t="s">
        <v>33</v>
      </c>
      <c r="S625" t="str">
        <f t="shared" si="38"/>
        <v>theater</v>
      </c>
      <c r="T625" t="str">
        <f t="shared" si="39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 s="16">
        <v>5100</v>
      </c>
      <c r="E626" s="16">
        <v>14249</v>
      </c>
      <c r="F626" s="9">
        <f t="shared" si="36"/>
        <v>2.793921568627451</v>
      </c>
      <c r="G626" t="s">
        <v>20</v>
      </c>
      <c r="H626">
        <v>432</v>
      </c>
      <c r="I626" s="10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>(L626/60/60/24)+DATE(1970,1,1)</f>
        <v>42029.25</v>
      </c>
      <c r="O626" s="8">
        <f>(M626/60/60/24)+DATE(1970,1,1)</f>
        <v>42035.25</v>
      </c>
      <c r="P626" t="b">
        <v>0</v>
      </c>
      <c r="Q626" t="b">
        <v>0</v>
      </c>
      <c r="R626" t="s">
        <v>122</v>
      </c>
      <c r="S626" t="str">
        <f t="shared" si="38"/>
        <v>photography</v>
      </c>
      <c r="T626" t="str">
        <f t="shared" si="39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 s="16">
        <v>7500</v>
      </c>
      <c r="E627" s="16">
        <v>5803</v>
      </c>
      <c r="F627" s="9">
        <f t="shared" si="36"/>
        <v>0.77373333333333338</v>
      </c>
      <c r="G627" t="s">
        <v>14</v>
      </c>
      <c r="H627">
        <v>62</v>
      </c>
      <c r="I627" s="10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>(L627/60/60/24)+DATE(1970,1,1)</f>
        <v>43857.25</v>
      </c>
      <c r="O627" s="8">
        <f>(M627/60/60/24)+DATE(1970,1,1)</f>
        <v>43871.25</v>
      </c>
      <c r="P627" t="b">
        <v>0</v>
      </c>
      <c r="Q627" t="b">
        <v>0</v>
      </c>
      <c r="R627" t="s">
        <v>33</v>
      </c>
      <c r="S627" t="str">
        <f t="shared" si="38"/>
        <v>theater</v>
      </c>
      <c r="T627" t="str">
        <f t="shared" si="39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 s="16">
        <v>6400</v>
      </c>
      <c r="E628" s="16">
        <v>13205</v>
      </c>
      <c r="F628" s="9">
        <f t="shared" si="36"/>
        <v>2.0632812500000002</v>
      </c>
      <c r="G628" t="s">
        <v>20</v>
      </c>
      <c r="H628">
        <v>189</v>
      </c>
      <c r="I628" s="10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>(L628/60/60/24)+DATE(1970,1,1)</f>
        <v>40449.208333333336</v>
      </c>
      <c r="O628" s="8">
        <f>(M628/60/60/24)+DATE(1970,1,1)</f>
        <v>40458.208333333336</v>
      </c>
      <c r="P628" t="b">
        <v>0</v>
      </c>
      <c r="Q628" t="b">
        <v>1</v>
      </c>
      <c r="R628" t="s">
        <v>33</v>
      </c>
      <c r="S628" t="str">
        <f t="shared" si="38"/>
        <v>theater</v>
      </c>
      <c r="T628" t="str">
        <f t="shared" si="39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 s="16">
        <v>1600</v>
      </c>
      <c r="E629" s="16">
        <v>11108</v>
      </c>
      <c r="F629" s="9">
        <f t="shared" si="36"/>
        <v>6.9424999999999999</v>
      </c>
      <c r="G629" t="s">
        <v>20</v>
      </c>
      <c r="H629">
        <v>154</v>
      </c>
      <c r="I629" s="10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>(L629/60/60/24)+DATE(1970,1,1)</f>
        <v>40345.208333333336</v>
      </c>
      <c r="O629" s="8">
        <f>(M629/60/60/24)+DATE(1970,1,1)</f>
        <v>40369.208333333336</v>
      </c>
      <c r="P629" t="b">
        <v>1</v>
      </c>
      <c r="Q629" t="b">
        <v>0</v>
      </c>
      <c r="R629" t="s">
        <v>17</v>
      </c>
      <c r="S629" t="str">
        <f t="shared" si="38"/>
        <v>food</v>
      </c>
      <c r="T629" t="str">
        <f t="shared" si="39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 s="16">
        <v>1900</v>
      </c>
      <c r="E630" s="16">
        <v>2884</v>
      </c>
      <c r="F630" s="9">
        <f t="shared" si="36"/>
        <v>1.5178947368421052</v>
      </c>
      <c r="G630" t="s">
        <v>20</v>
      </c>
      <c r="H630">
        <v>96</v>
      </c>
      <c r="I630" s="10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>(L630/60/60/24)+DATE(1970,1,1)</f>
        <v>40455.208333333336</v>
      </c>
      <c r="O630" s="8">
        <f>(M630/60/60/24)+DATE(1970,1,1)</f>
        <v>40458.208333333336</v>
      </c>
      <c r="P630" t="b">
        <v>0</v>
      </c>
      <c r="Q630" t="b">
        <v>0</v>
      </c>
      <c r="R630" t="s">
        <v>60</v>
      </c>
      <c r="S630" t="str">
        <f t="shared" si="38"/>
        <v>music</v>
      </c>
      <c r="T630" t="str">
        <f t="shared" si="39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 s="16">
        <v>85900</v>
      </c>
      <c r="E631" s="16">
        <v>55476</v>
      </c>
      <c r="F631" s="9">
        <f t="shared" si="36"/>
        <v>0.64582072176949945</v>
      </c>
      <c r="G631" t="s">
        <v>14</v>
      </c>
      <c r="H631">
        <v>750</v>
      </c>
      <c r="I631" s="10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>(L631/60/60/24)+DATE(1970,1,1)</f>
        <v>42557.208333333328</v>
      </c>
      <c r="O631" s="8">
        <f>(M631/60/60/24)+DATE(1970,1,1)</f>
        <v>42559.208333333328</v>
      </c>
      <c r="P631" t="b">
        <v>0</v>
      </c>
      <c r="Q631" t="b">
        <v>1</v>
      </c>
      <c r="R631" t="s">
        <v>33</v>
      </c>
      <c r="S631" t="str">
        <f t="shared" si="38"/>
        <v>theater</v>
      </c>
      <c r="T631" t="str">
        <f t="shared" si="39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 s="16">
        <v>9500</v>
      </c>
      <c r="E632" s="16">
        <v>5973</v>
      </c>
      <c r="F632" s="9">
        <f t="shared" si="36"/>
        <v>0.62873684210526315</v>
      </c>
      <c r="G632" t="s">
        <v>74</v>
      </c>
      <c r="H632">
        <v>87</v>
      </c>
      <c r="I632" s="10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>(L632/60/60/24)+DATE(1970,1,1)</f>
        <v>43586.208333333328</v>
      </c>
      <c r="O632" s="8">
        <f>(M632/60/60/24)+DATE(1970,1,1)</f>
        <v>43597.208333333328</v>
      </c>
      <c r="P632" t="b">
        <v>0</v>
      </c>
      <c r="Q632" t="b">
        <v>1</v>
      </c>
      <c r="R632" t="s">
        <v>33</v>
      </c>
      <c r="S632" t="str">
        <f t="shared" si="38"/>
        <v>theater</v>
      </c>
      <c r="T632" t="str">
        <f t="shared" si="39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 s="16">
        <v>59200</v>
      </c>
      <c r="E633" s="16">
        <v>183756</v>
      </c>
      <c r="F633" s="9">
        <f t="shared" si="36"/>
        <v>3.1039864864864866</v>
      </c>
      <c r="G633" t="s">
        <v>20</v>
      </c>
      <c r="H633">
        <v>3063</v>
      </c>
      <c r="I633" s="10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>(L633/60/60/24)+DATE(1970,1,1)</f>
        <v>43550.208333333328</v>
      </c>
      <c r="O633" s="8">
        <f>(M633/60/60/24)+DATE(1970,1,1)</f>
        <v>43554.208333333328</v>
      </c>
      <c r="P633" t="b">
        <v>0</v>
      </c>
      <c r="Q633" t="b">
        <v>0</v>
      </c>
      <c r="R633" t="s">
        <v>33</v>
      </c>
      <c r="S633" t="str">
        <f t="shared" si="38"/>
        <v>theater</v>
      </c>
      <c r="T633" t="str">
        <f t="shared" si="39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 s="16">
        <v>72100</v>
      </c>
      <c r="E634" s="16">
        <v>30902</v>
      </c>
      <c r="F634" s="9">
        <f t="shared" si="36"/>
        <v>0.42859916782246882</v>
      </c>
      <c r="G634" t="s">
        <v>47</v>
      </c>
      <c r="H634">
        <v>278</v>
      </c>
      <c r="I634" s="10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>(L634/60/60/24)+DATE(1970,1,1)</f>
        <v>41945.208333333336</v>
      </c>
      <c r="O634" s="8">
        <f>(M634/60/60/24)+DATE(1970,1,1)</f>
        <v>41963.25</v>
      </c>
      <c r="P634" t="b">
        <v>0</v>
      </c>
      <c r="Q634" t="b">
        <v>0</v>
      </c>
      <c r="R634" t="s">
        <v>33</v>
      </c>
      <c r="S634" t="str">
        <f t="shared" si="38"/>
        <v>theater</v>
      </c>
      <c r="T634" t="str">
        <f t="shared" si="39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 s="16">
        <v>6700</v>
      </c>
      <c r="E635" s="16">
        <v>5569</v>
      </c>
      <c r="F635" s="9">
        <f t="shared" si="36"/>
        <v>0.83119402985074631</v>
      </c>
      <c r="G635" t="s">
        <v>14</v>
      </c>
      <c r="H635">
        <v>105</v>
      </c>
      <c r="I635" s="10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>(L635/60/60/24)+DATE(1970,1,1)</f>
        <v>42315.25</v>
      </c>
      <c r="O635" s="8">
        <f>(M635/60/60/24)+DATE(1970,1,1)</f>
        <v>42319.25</v>
      </c>
      <c r="P635" t="b">
        <v>0</v>
      </c>
      <c r="Q635" t="b">
        <v>0</v>
      </c>
      <c r="R635" t="s">
        <v>71</v>
      </c>
      <c r="S635" t="str">
        <f t="shared" si="38"/>
        <v>film &amp; video</v>
      </c>
      <c r="T635" t="str">
        <f t="shared" si="39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 s="16">
        <v>118200</v>
      </c>
      <c r="E636" s="16">
        <v>92824</v>
      </c>
      <c r="F636" s="9">
        <f t="shared" si="36"/>
        <v>0.78531302876480547</v>
      </c>
      <c r="G636" t="s">
        <v>74</v>
      </c>
      <c r="H636">
        <v>1658</v>
      </c>
      <c r="I636" s="10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>(L636/60/60/24)+DATE(1970,1,1)</f>
        <v>42819.208333333328</v>
      </c>
      <c r="O636" s="8">
        <f>(M636/60/60/24)+DATE(1970,1,1)</f>
        <v>42833.208333333328</v>
      </c>
      <c r="P636" t="b">
        <v>0</v>
      </c>
      <c r="Q636" t="b">
        <v>0</v>
      </c>
      <c r="R636" t="s">
        <v>269</v>
      </c>
      <c r="S636" t="str">
        <f t="shared" si="38"/>
        <v>film &amp; video</v>
      </c>
      <c r="T636" t="str">
        <f t="shared" si="39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 s="16">
        <v>139000</v>
      </c>
      <c r="E637" s="16">
        <v>158590</v>
      </c>
      <c r="F637" s="9">
        <f t="shared" si="36"/>
        <v>1.1409352517985611</v>
      </c>
      <c r="G637" t="s">
        <v>20</v>
      </c>
      <c r="H637">
        <v>2266</v>
      </c>
      <c r="I637" s="10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>(L637/60/60/24)+DATE(1970,1,1)</f>
        <v>41314.25</v>
      </c>
      <c r="O637" s="8">
        <f>(M637/60/60/24)+DATE(1970,1,1)</f>
        <v>41346.208333333336</v>
      </c>
      <c r="P637" t="b">
        <v>0</v>
      </c>
      <c r="Q637" t="b">
        <v>0</v>
      </c>
      <c r="R637" t="s">
        <v>269</v>
      </c>
      <c r="S637" t="str">
        <f t="shared" si="38"/>
        <v>film &amp; video</v>
      </c>
      <c r="T637" t="str">
        <f t="shared" si="39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 s="16">
        <v>197700</v>
      </c>
      <c r="E638" s="16">
        <v>127591</v>
      </c>
      <c r="F638" s="9">
        <f t="shared" si="36"/>
        <v>0.64537683358624176</v>
      </c>
      <c r="G638" t="s">
        <v>14</v>
      </c>
      <c r="H638">
        <v>2604</v>
      </c>
      <c r="I638" s="10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>(L638/60/60/24)+DATE(1970,1,1)</f>
        <v>40926.25</v>
      </c>
      <c r="O638" s="8">
        <f>(M638/60/60/24)+DATE(1970,1,1)</f>
        <v>40971.25</v>
      </c>
      <c r="P638" t="b">
        <v>0</v>
      </c>
      <c r="Q638" t="b">
        <v>1</v>
      </c>
      <c r="R638" t="s">
        <v>71</v>
      </c>
      <c r="S638" t="str">
        <f t="shared" si="38"/>
        <v>film &amp; video</v>
      </c>
      <c r="T638" t="str">
        <f t="shared" si="39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 s="16">
        <v>8500</v>
      </c>
      <c r="E639" s="16">
        <v>6750</v>
      </c>
      <c r="F639" s="9">
        <f t="shared" si="36"/>
        <v>0.79411764705882348</v>
      </c>
      <c r="G639" t="s">
        <v>14</v>
      </c>
      <c r="H639">
        <v>65</v>
      </c>
      <c r="I639" s="10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>(L639/60/60/24)+DATE(1970,1,1)</f>
        <v>42688.25</v>
      </c>
      <c r="O639" s="8">
        <f>(M639/60/60/24)+DATE(1970,1,1)</f>
        <v>42696.25</v>
      </c>
      <c r="P639" t="b">
        <v>0</v>
      </c>
      <c r="Q639" t="b">
        <v>0</v>
      </c>
      <c r="R639" t="s">
        <v>33</v>
      </c>
      <c r="S639" t="str">
        <f t="shared" si="38"/>
        <v>theater</v>
      </c>
      <c r="T639" t="str">
        <f t="shared" si="39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 s="16">
        <v>81600</v>
      </c>
      <c r="E640" s="16">
        <v>9318</v>
      </c>
      <c r="F640" s="9">
        <f t="shared" si="36"/>
        <v>0.11419117647058824</v>
      </c>
      <c r="G640" t="s">
        <v>14</v>
      </c>
      <c r="H640">
        <v>94</v>
      </c>
      <c r="I640" s="10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>(L640/60/60/24)+DATE(1970,1,1)</f>
        <v>40386.208333333336</v>
      </c>
      <c r="O640" s="8">
        <f>(M640/60/60/24)+DATE(1970,1,1)</f>
        <v>40398.208333333336</v>
      </c>
      <c r="P640" t="b">
        <v>0</v>
      </c>
      <c r="Q640" t="b">
        <v>1</v>
      </c>
      <c r="R640" t="s">
        <v>33</v>
      </c>
      <c r="S640" t="str">
        <f t="shared" si="38"/>
        <v>theater</v>
      </c>
      <c r="T640" t="str">
        <f t="shared" si="39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 s="16">
        <v>8600</v>
      </c>
      <c r="E641" s="16">
        <v>4832</v>
      </c>
      <c r="F641" s="9">
        <f t="shared" si="36"/>
        <v>0.56186046511627907</v>
      </c>
      <c r="G641" t="s">
        <v>47</v>
      </c>
      <c r="H641">
        <v>45</v>
      </c>
      <c r="I641" s="10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>(L641/60/60/24)+DATE(1970,1,1)</f>
        <v>43309.208333333328</v>
      </c>
      <c r="O641" s="8">
        <f>(M641/60/60/24)+DATE(1970,1,1)</f>
        <v>43309.208333333328</v>
      </c>
      <c r="P641" t="b">
        <v>0</v>
      </c>
      <c r="Q641" t="b">
        <v>1</v>
      </c>
      <c r="R641" t="s">
        <v>53</v>
      </c>
      <c r="S641" t="str">
        <f t="shared" si="38"/>
        <v>film &amp; video</v>
      </c>
      <c r="T641" t="str">
        <f t="shared" si="39"/>
        <v>drama</v>
      </c>
    </row>
    <row r="642" spans="1:20" ht="17" x14ac:dyDescent="0.2">
      <c r="A642">
        <v>640</v>
      </c>
      <c r="B642" t="s">
        <v>1322</v>
      </c>
      <c r="C642" s="3" t="s">
        <v>1323</v>
      </c>
      <c r="D642" s="16">
        <v>119800</v>
      </c>
      <c r="E642" s="16">
        <v>19769</v>
      </c>
      <c r="F642" s="9">
        <f t="shared" si="36"/>
        <v>0.16501669449081802</v>
      </c>
      <c r="G642" t="s">
        <v>14</v>
      </c>
      <c r="H642">
        <v>257</v>
      </c>
      <c r="I642" s="10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>(L642/60/60/24)+DATE(1970,1,1)</f>
        <v>42387.25</v>
      </c>
      <c r="O642" s="8">
        <f>(M642/60/60/24)+DATE(1970,1,1)</f>
        <v>42390.25</v>
      </c>
      <c r="P642" t="b">
        <v>0</v>
      </c>
      <c r="Q642" t="b">
        <v>0</v>
      </c>
      <c r="R642" t="s">
        <v>33</v>
      </c>
      <c r="S642" t="str">
        <f t="shared" si="38"/>
        <v>theater</v>
      </c>
      <c r="T642" t="str">
        <f t="shared" si="39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 s="16">
        <v>9400</v>
      </c>
      <c r="E643" s="16">
        <v>11277</v>
      </c>
      <c r="F643" s="9">
        <f t="shared" ref="F643:F706" si="40">E643/D643</f>
        <v>1.1996808510638297</v>
      </c>
      <c r="G643" t="s">
        <v>20</v>
      </c>
      <c r="H643">
        <v>194</v>
      </c>
      <c r="I643" s="10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>(L643/60/60/24)+DATE(1970,1,1)</f>
        <v>42786.25</v>
      </c>
      <c r="O643" s="8">
        <f>(M643/60/60/24)+DATE(1970,1,1)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42">_xlfn.TEXTBEFORE(R643,"/")</f>
        <v>theater</v>
      </c>
      <c r="T643" t="str">
        <f t="shared" ref="T643:T706" si="43">_xlfn.TEXTAFTER(R643,"/")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 s="16">
        <v>9200</v>
      </c>
      <c r="E644" s="16">
        <v>13382</v>
      </c>
      <c r="F644" s="9">
        <f t="shared" si="40"/>
        <v>1.4545652173913044</v>
      </c>
      <c r="G644" t="s">
        <v>20</v>
      </c>
      <c r="H644">
        <v>129</v>
      </c>
      <c r="I644" s="10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>(L644/60/60/24)+DATE(1970,1,1)</f>
        <v>43451.25</v>
      </c>
      <c r="O644" s="8">
        <f>(M644/60/60/24)+DATE(1970,1,1)</f>
        <v>43460.25</v>
      </c>
      <c r="P644" t="b">
        <v>0</v>
      </c>
      <c r="Q644" t="b">
        <v>0</v>
      </c>
      <c r="R644" t="s">
        <v>65</v>
      </c>
      <c r="S644" t="str">
        <f t="shared" si="42"/>
        <v>technology</v>
      </c>
      <c r="T644" t="str">
        <f t="shared" si="43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 s="16">
        <v>14900</v>
      </c>
      <c r="E645" s="16">
        <v>32986</v>
      </c>
      <c r="F645" s="9">
        <f t="shared" si="40"/>
        <v>2.2138255033557046</v>
      </c>
      <c r="G645" t="s">
        <v>20</v>
      </c>
      <c r="H645">
        <v>375</v>
      </c>
      <c r="I645" s="10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>(L645/60/60/24)+DATE(1970,1,1)</f>
        <v>42795.25</v>
      </c>
      <c r="O645" s="8">
        <f>(M645/60/60/24)+DATE(1970,1,1)</f>
        <v>42813.208333333328</v>
      </c>
      <c r="P645" t="b">
        <v>0</v>
      </c>
      <c r="Q645" t="b">
        <v>0</v>
      </c>
      <c r="R645" t="s">
        <v>33</v>
      </c>
      <c r="S645" t="str">
        <f t="shared" si="42"/>
        <v>theater</v>
      </c>
      <c r="T645" t="str">
        <f t="shared" si="43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 s="16">
        <v>169400</v>
      </c>
      <c r="E646" s="16">
        <v>81984</v>
      </c>
      <c r="F646" s="9">
        <f t="shared" si="40"/>
        <v>0.48396694214876035</v>
      </c>
      <c r="G646" t="s">
        <v>14</v>
      </c>
      <c r="H646">
        <v>2928</v>
      </c>
      <c r="I646" s="10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>(L646/60/60/24)+DATE(1970,1,1)</f>
        <v>43452.25</v>
      </c>
      <c r="O646" s="8">
        <f>(M646/60/60/24)+DATE(1970,1,1)</f>
        <v>43468.25</v>
      </c>
      <c r="P646" t="b">
        <v>0</v>
      </c>
      <c r="Q646" t="b">
        <v>0</v>
      </c>
      <c r="R646" t="s">
        <v>33</v>
      </c>
      <c r="S646" t="str">
        <f t="shared" si="42"/>
        <v>theater</v>
      </c>
      <c r="T646" t="str">
        <f t="shared" si="43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 s="16">
        <v>192100</v>
      </c>
      <c r="E647" s="16">
        <v>178483</v>
      </c>
      <c r="F647" s="9">
        <f t="shared" si="40"/>
        <v>0.92911504424778757</v>
      </c>
      <c r="G647" t="s">
        <v>14</v>
      </c>
      <c r="H647">
        <v>4697</v>
      </c>
      <c r="I647" s="10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>(L647/60/60/24)+DATE(1970,1,1)</f>
        <v>43369.208333333328</v>
      </c>
      <c r="O647" s="8">
        <f>(M647/60/60/24)+DATE(1970,1,1)</f>
        <v>43390.208333333328</v>
      </c>
      <c r="P647" t="b">
        <v>0</v>
      </c>
      <c r="Q647" t="b">
        <v>1</v>
      </c>
      <c r="R647" t="s">
        <v>23</v>
      </c>
      <c r="S647" t="str">
        <f t="shared" si="42"/>
        <v>music</v>
      </c>
      <c r="T647" t="str">
        <f t="shared" si="43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 s="16">
        <v>98700</v>
      </c>
      <c r="E648" s="16">
        <v>87448</v>
      </c>
      <c r="F648" s="9">
        <f t="shared" si="40"/>
        <v>0.88599797365754818</v>
      </c>
      <c r="G648" t="s">
        <v>14</v>
      </c>
      <c r="H648">
        <v>2915</v>
      </c>
      <c r="I648" s="10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>(L648/60/60/24)+DATE(1970,1,1)</f>
        <v>41346.208333333336</v>
      </c>
      <c r="O648" s="8">
        <f>(M648/60/60/24)+DATE(1970,1,1)</f>
        <v>41357.208333333336</v>
      </c>
      <c r="P648" t="b">
        <v>0</v>
      </c>
      <c r="Q648" t="b">
        <v>0</v>
      </c>
      <c r="R648" t="s">
        <v>89</v>
      </c>
      <c r="S648" t="str">
        <f t="shared" si="42"/>
        <v>games</v>
      </c>
      <c r="T648" t="str">
        <f t="shared" si="43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 s="16">
        <v>4500</v>
      </c>
      <c r="E649" s="16">
        <v>1863</v>
      </c>
      <c r="F649" s="9">
        <f t="shared" si="40"/>
        <v>0.41399999999999998</v>
      </c>
      <c r="G649" t="s">
        <v>14</v>
      </c>
      <c r="H649">
        <v>18</v>
      </c>
      <c r="I649" s="10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>(L649/60/60/24)+DATE(1970,1,1)</f>
        <v>43199.208333333328</v>
      </c>
      <c r="O649" s="8">
        <f>(M649/60/60/24)+DATE(1970,1,1)</f>
        <v>43223.208333333328</v>
      </c>
      <c r="P649" t="b">
        <v>0</v>
      </c>
      <c r="Q649" t="b">
        <v>0</v>
      </c>
      <c r="R649" t="s">
        <v>206</v>
      </c>
      <c r="S649" t="str">
        <f t="shared" si="42"/>
        <v>publishing</v>
      </c>
      <c r="T649" t="str">
        <f t="shared" si="43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 s="16">
        <v>98600</v>
      </c>
      <c r="E650" s="16">
        <v>62174</v>
      </c>
      <c r="F650" s="9">
        <f t="shared" si="40"/>
        <v>0.63056795131845844</v>
      </c>
      <c r="G650" t="s">
        <v>74</v>
      </c>
      <c r="H650">
        <v>723</v>
      </c>
      <c r="I650" s="10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>(L650/60/60/24)+DATE(1970,1,1)</f>
        <v>42922.208333333328</v>
      </c>
      <c r="O650" s="8">
        <f>(M650/60/60/24)+DATE(1970,1,1)</f>
        <v>42940.208333333328</v>
      </c>
      <c r="P650" t="b">
        <v>1</v>
      </c>
      <c r="Q650" t="b">
        <v>0</v>
      </c>
      <c r="R650" t="s">
        <v>17</v>
      </c>
      <c r="S650" t="str">
        <f t="shared" si="42"/>
        <v>food</v>
      </c>
      <c r="T650" t="str">
        <f t="shared" si="43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 s="16">
        <v>121700</v>
      </c>
      <c r="E651" s="16">
        <v>59003</v>
      </c>
      <c r="F651" s="9">
        <f t="shared" si="40"/>
        <v>0.48482333607230893</v>
      </c>
      <c r="G651" t="s">
        <v>14</v>
      </c>
      <c r="H651">
        <v>602</v>
      </c>
      <c r="I651" s="10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>(L651/60/60/24)+DATE(1970,1,1)</f>
        <v>40471.208333333336</v>
      </c>
      <c r="O651" s="8">
        <f>(M651/60/60/24)+DATE(1970,1,1)</f>
        <v>40482.208333333336</v>
      </c>
      <c r="P651" t="b">
        <v>1</v>
      </c>
      <c r="Q651" t="b">
        <v>1</v>
      </c>
      <c r="R651" t="s">
        <v>33</v>
      </c>
      <c r="S651" t="str">
        <f t="shared" si="42"/>
        <v>theater</v>
      </c>
      <c r="T651" t="str">
        <f t="shared" si="43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 s="16">
        <v>100</v>
      </c>
      <c r="E652" s="16">
        <v>2</v>
      </c>
      <c r="F652" s="9">
        <f t="shared" si="40"/>
        <v>0.02</v>
      </c>
      <c r="G652" t="s">
        <v>14</v>
      </c>
      <c r="H652">
        <v>1</v>
      </c>
      <c r="I652" s="10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>(L652/60/60/24)+DATE(1970,1,1)</f>
        <v>41828.208333333336</v>
      </c>
      <c r="O652" s="8">
        <f>(M652/60/60/24)+DATE(1970,1,1)</f>
        <v>41855.208333333336</v>
      </c>
      <c r="P652" t="b">
        <v>0</v>
      </c>
      <c r="Q652" t="b">
        <v>0</v>
      </c>
      <c r="R652" t="s">
        <v>159</v>
      </c>
      <c r="S652" t="str">
        <f t="shared" si="42"/>
        <v>music</v>
      </c>
      <c r="T652" t="str">
        <f t="shared" si="43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 s="16">
        <v>196700</v>
      </c>
      <c r="E653" s="16">
        <v>174039</v>
      </c>
      <c r="F653" s="9">
        <f t="shared" si="40"/>
        <v>0.88479410269445857</v>
      </c>
      <c r="G653" t="s">
        <v>14</v>
      </c>
      <c r="H653">
        <v>3868</v>
      </c>
      <c r="I653" s="10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>(L653/60/60/24)+DATE(1970,1,1)</f>
        <v>41692.25</v>
      </c>
      <c r="O653" s="8">
        <f>(M653/60/60/24)+DATE(1970,1,1)</f>
        <v>41707.25</v>
      </c>
      <c r="P653" t="b">
        <v>0</v>
      </c>
      <c r="Q653" t="b">
        <v>0</v>
      </c>
      <c r="R653" t="s">
        <v>100</v>
      </c>
      <c r="S653" t="str">
        <f t="shared" si="42"/>
        <v>film &amp; video</v>
      </c>
      <c r="T653" t="str">
        <f t="shared" si="43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 s="16">
        <v>10000</v>
      </c>
      <c r="E654" s="16">
        <v>12684</v>
      </c>
      <c r="F654" s="9">
        <f t="shared" si="40"/>
        <v>1.2684</v>
      </c>
      <c r="G654" t="s">
        <v>20</v>
      </c>
      <c r="H654">
        <v>409</v>
      </c>
      <c r="I654" s="10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>(L654/60/60/24)+DATE(1970,1,1)</f>
        <v>42587.208333333328</v>
      </c>
      <c r="O654" s="8">
        <f>(M654/60/60/24)+DATE(1970,1,1)</f>
        <v>42630.208333333328</v>
      </c>
      <c r="P654" t="b">
        <v>0</v>
      </c>
      <c r="Q654" t="b">
        <v>0</v>
      </c>
      <c r="R654" t="s">
        <v>28</v>
      </c>
      <c r="S654" t="str">
        <f t="shared" si="42"/>
        <v>technology</v>
      </c>
      <c r="T654" t="str">
        <f t="shared" si="43"/>
        <v>web</v>
      </c>
    </row>
    <row r="655" spans="1:20" ht="17" x14ac:dyDescent="0.2">
      <c r="A655">
        <v>653</v>
      </c>
      <c r="B655" t="s">
        <v>1348</v>
      </c>
      <c r="C655" s="3" t="s">
        <v>1349</v>
      </c>
      <c r="D655" s="16">
        <v>600</v>
      </c>
      <c r="E655" s="16">
        <v>14033</v>
      </c>
      <c r="F655" s="9">
        <f t="shared" si="40"/>
        <v>23.388333333333332</v>
      </c>
      <c r="G655" t="s">
        <v>20</v>
      </c>
      <c r="H655">
        <v>234</v>
      </c>
      <c r="I655" s="10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>(L655/60/60/24)+DATE(1970,1,1)</f>
        <v>42468.208333333328</v>
      </c>
      <c r="O655" s="8">
        <f>(M655/60/60/24)+DATE(1970,1,1)</f>
        <v>42470.208333333328</v>
      </c>
      <c r="P655" t="b">
        <v>0</v>
      </c>
      <c r="Q655" t="b">
        <v>0</v>
      </c>
      <c r="R655" t="s">
        <v>28</v>
      </c>
      <c r="S655" t="str">
        <f t="shared" si="42"/>
        <v>technology</v>
      </c>
      <c r="T655" t="str">
        <f t="shared" si="43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 s="16">
        <v>35000</v>
      </c>
      <c r="E656" s="16">
        <v>177936</v>
      </c>
      <c r="F656" s="9">
        <f t="shared" si="40"/>
        <v>5.0838857142857146</v>
      </c>
      <c r="G656" t="s">
        <v>20</v>
      </c>
      <c r="H656">
        <v>3016</v>
      </c>
      <c r="I656" s="10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>(L656/60/60/24)+DATE(1970,1,1)</f>
        <v>42240.208333333328</v>
      </c>
      <c r="O656" s="8">
        <f>(M656/60/60/24)+DATE(1970,1,1)</f>
        <v>42245.208333333328</v>
      </c>
      <c r="P656" t="b">
        <v>0</v>
      </c>
      <c r="Q656" t="b">
        <v>0</v>
      </c>
      <c r="R656" t="s">
        <v>148</v>
      </c>
      <c r="S656" t="str">
        <f t="shared" si="42"/>
        <v>music</v>
      </c>
      <c r="T656" t="str">
        <f t="shared" si="43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 s="16">
        <v>6900</v>
      </c>
      <c r="E657" s="16">
        <v>13212</v>
      </c>
      <c r="F657" s="9">
        <f t="shared" si="40"/>
        <v>1.9147826086956521</v>
      </c>
      <c r="G657" t="s">
        <v>20</v>
      </c>
      <c r="H657">
        <v>264</v>
      </c>
      <c r="I657" s="10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>(L657/60/60/24)+DATE(1970,1,1)</f>
        <v>42796.25</v>
      </c>
      <c r="O657" s="8">
        <f>(M657/60/60/24)+DATE(1970,1,1)</f>
        <v>42809.208333333328</v>
      </c>
      <c r="P657" t="b">
        <v>1</v>
      </c>
      <c r="Q657" t="b">
        <v>0</v>
      </c>
      <c r="R657" t="s">
        <v>122</v>
      </c>
      <c r="S657" t="str">
        <f t="shared" si="42"/>
        <v>photography</v>
      </c>
      <c r="T657" t="str">
        <f t="shared" si="43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 s="16">
        <v>118400</v>
      </c>
      <c r="E658" s="16">
        <v>49879</v>
      </c>
      <c r="F658" s="9">
        <f t="shared" si="40"/>
        <v>0.42127533783783783</v>
      </c>
      <c r="G658" t="s">
        <v>14</v>
      </c>
      <c r="H658">
        <v>504</v>
      </c>
      <c r="I658" s="10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>(L658/60/60/24)+DATE(1970,1,1)</f>
        <v>43097.25</v>
      </c>
      <c r="O658" s="8">
        <f>(M658/60/60/24)+DATE(1970,1,1)</f>
        <v>43102.25</v>
      </c>
      <c r="P658" t="b">
        <v>0</v>
      </c>
      <c r="Q658" t="b">
        <v>0</v>
      </c>
      <c r="R658" t="s">
        <v>17</v>
      </c>
      <c r="S658" t="str">
        <f t="shared" si="42"/>
        <v>food</v>
      </c>
      <c r="T658" t="str">
        <f t="shared" si="43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 s="16">
        <v>10000</v>
      </c>
      <c r="E659" s="16">
        <v>824</v>
      </c>
      <c r="F659" s="9">
        <f t="shared" si="40"/>
        <v>8.2400000000000001E-2</v>
      </c>
      <c r="G659" t="s">
        <v>14</v>
      </c>
      <c r="H659">
        <v>14</v>
      </c>
      <c r="I659" s="10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>(L659/60/60/24)+DATE(1970,1,1)</f>
        <v>43096.25</v>
      </c>
      <c r="O659" s="8">
        <f>(M659/60/60/24)+DATE(1970,1,1)</f>
        <v>43112.25</v>
      </c>
      <c r="P659" t="b">
        <v>0</v>
      </c>
      <c r="Q659" t="b">
        <v>0</v>
      </c>
      <c r="R659" t="s">
        <v>474</v>
      </c>
      <c r="S659" t="str">
        <f t="shared" si="42"/>
        <v>film &amp; video</v>
      </c>
      <c r="T659" t="str">
        <f t="shared" si="43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 s="16">
        <v>52600</v>
      </c>
      <c r="E660" s="16">
        <v>31594</v>
      </c>
      <c r="F660" s="9">
        <f t="shared" si="40"/>
        <v>0.60064638783269964</v>
      </c>
      <c r="G660" t="s">
        <v>74</v>
      </c>
      <c r="H660">
        <v>390</v>
      </c>
      <c r="I660" s="10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>(L660/60/60/24)+DATE(1970,1,1)</f>
        <v>42246.208333333328</v>
      </c>
      <c r="O660" s="8">
        <f>(M660/60/60/24)+DATE(1970,1,1)</f>
        <v>42269.208333333328</v>
      </c>
      <c r="P660" t="b">
        <v>0</v>
      </c>
      <c r="Q660" t="b">
        <v>0</v>
      </c>
      <c r="R660" t="s">
        <v>23</v>
      </c>
      <c r="S660" t="str">
        <f t="shared" si="42"/>
        <v>music</v>
      </c>
      <c r="T660" t="str">
        <f t="shared" si="43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 s="16">
        <v>120700</v>
      </c>
      <c r="E661" s="16">
        <v>57010</v>
      </c>
      <c r="F661" s="9">
        <f t="shared" si="40"/>
        <v>0.47232808616404309</v>
      </c>
      <c r="G661" t="s">
        <v>14</v>
      </c>
      <c r="H661">
        <v>750</v>
      </c>
      <c r="I661" s="10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>(L661/60/60/24)+DATE(1970,1,1)</f>
        <v>40570.25</v>
      </c>
      <c r="O661" s="8">
        <f>(M661/60/60/24)+DATE(1970,1,1)</f>
        <v>40571.25</v>
      </c>
      <c r="P661" t="b">
        <v>0</v>
      </c>
      <c r="Q661" t="b">
        <v>0</v>
      </c>
      <c r="R661" t="s">
        <v>42</v>
      </c>
      <c r="S661" t="str">
        <f t="shared" si="42"/>
        <v>film &amp; video</v>
      </c>
      <c r="T661" t="str">
        <f t="shared" si="43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 s="16">
        <v>9100</v>
      </c>
      <c r="E662" s="16">
        <v>7438</v>
      </c>
      <c r="F662" s="9">
        <f t="shared" si="40"/>
        <v>0.81736263736263737</v>
      </c>
      <c r="G662" t="s">
        <v>14</v>
      </c>
      <c r="H662">
        <v>77</v>
      </c>
      <c r="I662" s="10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>(L662/60/60/24)+DATE(1970,1,1)</f>
        <v>42237.208333333328</v>
      </c>
      <c r="O662" s="8">
        <f>(M662/60/60/24)+DATE(1970,1,1)</f>
        <v>42246.208333333328</v>
      </c>
      <c r="P662" t="b">
        <v>1</v>
      </c>
      <c r="Q662" t="b">
        <v>0</v>
      </c>
      <c r="R662" t="s">
        <v>33</v>
      </c>
      <c r="S662" t="str">
        <f t="shared" si="42"/>
        <v>theater</v>
      </c>
      <c r="T662" t="str">
        <f t="shared" si="43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 s="16">
        <v>106800</v>
      </c>
      <c r="E663" s="16">
        <v>57872</v>
      </c>
      <c r="F663" s="9">
        <f t="shared" si="40"/>
        <v>0.54187265917603</v>
      </c>
      <c r="G663" t="s">
        <v>14</v>
      </c>
      <c r="H663">
        <v>752</v>
      </c>
      <c r="I663" s="10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>(L663/60/60/24)+DATE(1970,1,1)</f>
        <v>40996.208333333336</v>
      </c>
      <c r="O663" s="8">
        <f>(M663/60/60/24)+DATE(1970,1,1)</f>
        <v>41026.208333333336</v>
      </c>
      <c r="P663" t="b">
        <v>0</v>
      </c>
      <c r="Q663" t="b">
        <v>0</v>
      </c>
      <c r="R663" t="s">
        <v>159</v>
      </c>
      <c r="S663" t="str">
        <f t="shared" si="42"/>
        <v>music</v>
      </c>
      <c r="T663" t="str">
        <f t="shared" si="43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 s="16">
        <v>9100</v>
      </c>
      <c r="E664" s="16">
        <v>8906</v>
      </c>
      <c r="F664" s="9">
        <f t="shared" si="40"/>
        <v>0.97868131868131869</v>
      </c>
      <c r="G664" t="s">
        <v>14</v>
      </c>
      <c r="H664">
        <v>131</v>
      </c>
      <c r="I664" s="10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>(L664/60/60/24)+DATE(1970,1,1)</f>
        <v>43443.25</v>
      </c>
      <c r="O664" s="8">
        <f>(M664/60/60/24)+DATE(1970,1,1)</f>
        <v>43447.25</v>
      </c>
      <c r="P664" t="b">
        <v>0</v>
      </c>
      <c r="Q664" t="b">
        <v>0</v>
      </c>
      <c r="R664" t="s">
        <v>33</v>
      </c>
      <c r="S664" t="str">
        <f t="shared" si="42"/>
        <v>theater</v>
      </c>
      <c r="T664" t="str">
        <f t="shared" si="43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 s="16">
        <v>10000</v>
      </c>
      <c r="E665" s="16">
        <v>7724</v>
      </c>
      <c r="F665" s="9">
        <f t="shared" si="40"/>
        <v>0.77239999999999998</v>
      </c>
      <c r="G665" t="s">
        <v>14</v>
      </c>
      <c r="H665">
        <v>87</v>
      </c>
      <c r="I665" s="10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>(L665/60/60/24)+DATE(1970,1,1)</f>
        <v>40458.208333333336</v>
      </c>
      <c r="O665" s="8">
        <f>(M665/60/60/24)+DATE(1970,1,1)</f>
        <v>40481.208333333336</v>
      </c>
      <c r="P665" t="b">
        <v>0</v>
      </c>
      <c r="Q665" t="b">
        <v>0</v>
      </c>
      <c r="R665" t="s">
        <v>33</v>
      </c>
      <c r="S665" t="str">
        <f t="shared" si="42"/>
        <v>theater</v>
      </c>
      <c r="T665" t="str">
        <f t="shared" si="43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 s="16">
        <v>79400</v>
      </c>
      <c r="E666" s="16">
        <v>26571</v>
      </c>
      <c r="F666" s="9">
        <f t="shared" si="40"/>
        <v>0.33464735516372796</v>
      </c>
      <c r="G666" t="s">
        <v>14</v>
      </c>
      <c r="H666">
        <v>1063</v>
      </c>
      <c r="I666" s="10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>(L666/60/60/24)+DATE(1970,1,1)</f>
        <v>40959.25</v>
      </c>
      <c r="O666" s="8">
        <f>(M666/60/60/24)+DATE(1970,1,1)</f>
        <v>40969.25</v>
      </c>
      <c r="P666" t="b">
        <v>0</v>
      </c>
      <c r="Q666" t="b">
        <v>0</v>
      </c>
      <c r="R666" t="s">
        <v>159</v>
      </c>
      <c r="S666" t="str">
        <f t="shared" si="42"/>
        <v>music</v>
      </c>
      <c r="T666" t="str">
        <f t="shared" si="43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 s="16">
        <v>5100</v>
      </c>
      <c r="E667" s="16">
        <v>12219</v>
      </c>
      <c r="F667" s="9">
        <f t="shared" si="40"/>
        <v>2.3958823529411766</v>
      </c>
      <c r="G667" t="s">
        <v>20</v>
      </c>
      <c r="H667">
        <v>272</v>
      </c>
      <c r="I667" s="10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>(L667/60/60/24)+DATE(1970,1,1)</f>
        <v>40733.208333333336</v>
      </c>
      <c r="O667" s="8">
        <f>(M667/60/60/24)+DATE(1970,1,1)</f>
        <v>40747.208333333336</v>
      </c>
      <c r="P667" t="b">
        <v>0</v>
      </c>
      <c r="Q667" t="b">
        <v>1</v>
      </c>
      <c r="R667" t="s">
        <v>42</v>
      </c>
      <c r="S667" t="str">
        <f t="shared" si="42"/>
        <v>film &amp; video</v>
      </c>
      <c r="T667" t="str">
        <f t="shared" si="43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 s="16">
        <v>3100</v>
      </c>
      <c r="E668" s="16">
        <v>1985</v>
      </c>
      <c r="F668" s="9">
        <f t="shared" si="40"/>
        <v>0.64032258064516134</v>
      </c>
      <c r="G668" t="s">
        <v>74</v>
      </c>
      <c r="H668">
        <v>25</v>
      </c>
      <c r="I668" s="10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>(L668/60/60/24)+DATE(1970,1,1)</f>
        <v>41516.208333333336</v>
      </c>
      <c r="O668" s="8">
        <f>(M668/60/60/24)+DATE(1970,1,1)</f>
        <v>41522.208333333336</v>
      </c>
      <c r="P668" t="b">
        <v>0</v>
      </c>
      <c r="Q668" t="b">
        <v>1</v>
      </c>
      <c r="R668" t="s">
        <v>33</v>
      </c>
      <c r="S668" t="str">
        <f t="shared" si="42"/>
        <v>theater</v>
      </c>
      <c r="T668" t="str">
        <f t="shared" si="43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 s="16">
        <v>6900</v>
      </c>
      <c r="E669" s="16">
        <v>12155</v>
      </c>
      <c r="F669" s="9">
        <f t="shared" si="40"/>
        <v>1.7615942028985507</v>
      </c>
      <c r="G669" t="s">
        <v>20</v>
      </c>
      <c r="H669">
        <v>419</v>
      </c>
      <c r="I669" s="10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>(L669/60/60/24)+DATE(1970,1,1)</f>
        <v>41892.208333333336</v>
      </c>
      <c r="O669" s="8">
        <f>(M669/60/60/24)+DATE(1970,1,1)</f>
        <v>41901.208333333336</v>
      </c>
      <c r="P669" t="b">
        <v>0</v>
      </c>
      <c r="Q669" t="b">
        <v>0</v>
      </c>
      <c r="R669" t="s">
        <v>1029</v>
      </c>
      <c r="S669" t="str">
        <f t="shared" si="42"/>
        <v>journalism</v>
      </c>
      <c r="T669" t="str">
        <f t="shared" si="43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 s="16">
        <v>27500</v>
      </c>
      <c r="E670" s="16">
        <v>5593</v>
      </c>
      <c r="F670" s="9">
        <f t="shared" si="40"/>
        <v>0.20338181818181819</v>
      </c>
      <c r="G670" t="s">
        <v>14</v>
      </c>
      <c r="H670">
        <v>76</v>
      </c>
      <c r="I670" s="10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>(L670/60/60/24)+DATE(1970,1,1)</f>
        <v>41122.208333333336</v>
      </c>
      <c r="O670" s="8">
        <f>(M670/60/60/24)+DATE(1970,1,1)</f>
        <v>41134.208333333336</v>
      </c>
      <c r="P670" t="b">
        <v>0</v>
      </c>
      <c r="Q670" t="b">
        <v>0</v>
      </c>
      <c r="R670" t="s">
        <v>33</v>
      </c>
      <c r="S670" t="str">
        <f t="shared" si="42"/>
        <v>theater</v>
      </c>
      <c r="T670" t="str">
        <f t="shared" si="43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 s="16">
        <v>48800</v>
      </c>
      <c r="E671" s="16">
        <v>175020</v>
      </c>
      <c r="F671" s="9">
        <f t="shared" si="40"/>
        <v>3.5864754098360656</v>
      </c>
      <c r="G671" t="s">
        <v>20</v>
      </c>
      <c r="H671">
        <v>1621</v>
      </c>
      <c r="I671" s="10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>(L671/60/60/24)+DATE(1970,1,1)</f>
        <v>42912.208333333328</v>
      </c>
      <c r="O671" s="8">
        <f>(M671/60/60/24)+DATE(1970,1,1)</f>
        <v>42921.208333333328</v>
      </c>
      <c r="P671" t="b">
        <v>0</v>
      </c>
      <c r="Q671" t="b">
        <v>0</v>
      </c>
      <c r="R671" t="s">
        <v>33</v>
      </c>
      <c r="S671" t="str">
        <f t="shared" si="42"/>
        <v>theater</v>
      </c>
      <c r="T671" t="str">
        <f t="shared" si="43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 s="16">
        <v>16200</v>
      </c>
      <c r="E672" s="16">
        <v>75955</v>
      </c>
      <c r="F672" s="9">
        <f t="shared" si="40"/>
        <v>4.6885802469135802</v>
      </c>
      <c r="G672" t="s">
        <v>20</v>
      </c>
      <c r="H672">
        <v>1101</v>
      </c>
      <c r="I672" s="10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>(L672/60/60/24)+DATE(1970,1,1)</f>
        <v>42425.25</v>
      </c>
      <c r="O672" s="8">
        <f>(M672/60/60/24)+DATE(1970,1,1)</f>
        <v>42437.25</v>
      </c>
      <c r="P672" t="b">
        <v>0</v>
      </c>
      <c r="Q672" t="b">
        <v>0</v>
      </c>
      <c r="R672" t="s">
        <v>60</v>
      </c>
      <c r="S672" t="str">
        <f t="shared" si="42"/>
        <v>music</v>
      </c>
      <c r="T672" t="str">
        <f t="shared" si="43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 s="16">
        <v>97600</v>
      </c>
      <c r="E673" s="16">
        <v>119127</v>
      </c>
      <c r="F673" s="9">
        <f t="shared" si="40"/>
        <v>1.220563524590164</v>
      </c>
      <c r="G673" t="s">
        <v>20</v>
      </c>
      <c r="H673">
        <v>1073</v>
      </c>
      <c r="I673" s="10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>(L673/60/60/24)+DATE(1970,1,1)</f>
        <v>40390.208333333336</v>
      </c>
      <c r="O673" s="8">
        <f>(M673/60/60/24)+DATE(1970,1,1)</f>
        <v>40394.208333333336</v>
      </c>
      <c r="P673" t="b">
        <v>0</v>
      </c>
      <c r="Q673" t="b">
        <v>1</v>
      </c>
      <c r="R673" t="s">
        <v>33</v>
      </c>
      <c r="S673" t="str">
        <f t="shared" si="42"/>
        <v>theater</v>
      </c>
      <c r="T673" t="str">
        <f t="shared" si="43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 s="16">
        <v>197900</v>
      </c>
      <c r="E674" s="16">
        <v>110689</v>
      </c>
      <c r="F674" s="9">
        <f t="shared" si="40"/>
        <v>0.55931783729156137</v>
      </c>
      <c r="G674" t="s">
        <v>14</v>
      </c>
      <c r="H674">
        <v>4428</v>
      </c>
      <c r="I674" s="10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>(L674/60/60/24)+DATE(1970,1,1)</f>
        <v>43180.208333333328</v>
      </c>
      <c r="O674" s="8">
        <f>(M674/60/60/24)+DATE(1970,1,1)</f>
        <v>43190.208333333328</v>
      </c>
      <c r="P674" t="b">
        <v>0</v>
      </c>
      <c r="Q674" t="b">
        <v>0</v>
      </c>
      <c r="R674" t="s">
        <v>33</v>
      </c>
      <c r="S674" t="str">
        <f t="shared" si="42"/>
        <v>theater</v>
      </c>
      <c r="T674" t="str">
        <f t="shared" si="43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 s="16">
        <v>5600</v>
      </c>
      <c r="E675" s="16">
        <v>2445</v>
      </c>
      <c r="F675" s="9">
        <f t="shared" si="40"/>
        <v>0.43660714285714286</v>
      </c>
      <c r="G675" t="s">
        <v>14</v>
      </c>
      <c r="H675">
        <v>58</v>
      </c>
      <c r="I675" s="10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>(L675/60/60/24)+DATE(1970,1,1)</f>
        <v>42475.208333333328</v>
      </c>
      <c r="O675" s="8">
        <f>(M675/60/60/24)+DATE(1970,1,1)</f>
        <v>42496.208333333328</v>
      </c>
      <c r="P675" t="b">
        <v>0</v>
      </c>
      <c r="Q675" t="b">
        <v>0</v>
      </c>
      <c r="R675" t="s">
        <v>60</v>
      </c>
      <c r="S675" t="str">
        <f t="shared" si="42"/>
        <v>music</v>
      </c>
      <c r="T675" t="str">
        <f t="shared" si="43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 s="16">
        <v>170700</v>
      </c>
      <c r="E676" s="16">
        <v>57250</v>
      </c>
      <c r="F676" s="9">
        <f t="shared" si="40"/>
        <v>0.33538371411833628</v>
      </c>
      <c r="G676" t="s">
        <v>74</v>
      </c>
      <c r="H676">
        <v>1218</v>
      </c>
      <c r="I676" s="10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>(L676/60/60/24)+DATE(1970,1,1)</f>
        <v>40774.208333333336</v>
      </c>
      <c r="O676" s="8">
        <f>(M676/60/60/24)+DATE(1970,1,1)</f>
        <v>40821.208333333336</v>
      </c>
      <c r="P676" t="b">
        <v>0</v>
      </c>
      <c r="Q676" t="b">
        <v>0</v>
      </c>
      <c r="R676" t="s">
        <v>122</v>
      </c>
      <c r="S676" t="str">
        <f t="shared" si="42"/>
        <v>photography</v>
      </c>
      <c r="T676" t="str">
        <f t="shared" si="43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 s="16">
        <v>9700</v>
      </c>
      <c r="E677" s="16">
        <v>11929</v>
      </c>
      <c r="F677" s="9">
        <f t="shared" si="40"/>
        <v>1.2297938144329896</v>
      </c>
      <c r="G677" t="s">
        <v>20</v>
      </c>
      <c r="H677">
        <v>331</v>
      </c>
      <c r="I677" s="10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>(L677/60/60/24)+DATE(1970,1,1)</f>
        <v>43719.208333333328</v>
      </c>
      <c r="O677" s="8">
        <f>(M677/60/60/24)+DATE(1970,1,1)</f>
        <v>43726.208333333328</v>
      </c>
      <c r="P677" t="b">
        <v>0</v>
      </c>
      <c r="Q677" t="b">
        <v>0</v>
      </c>
      <c r="R677" t="s">
        <v>1029</v>
      </c>
      <c r="S677" t="str">
        <f t="shared" si="42"/>
        <v>journalism</v>
      </c>
      <c r="T677" t="str">
        <f t="shared" si="43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 s="16">
        <v>62300</v>
      </c>
      <c r="E678" s="16">
        <v>118214</v>
      </c>
      <c r="F678" s="9">
        <f t="shared" si="40"/>
        <v>1.8974959871589085</v>
      </c>
      <c r="G678" t="s">
        <v>20</v>
      </c>
      <c r="H678">
        <v>1170</v>
      </c>
      <c r="I678" s="10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>(L678/60/60/24)+DATE(1970,1,1)</f>
        <v>41178.208333333336</v>
      </c>
      <c r="O678" s="8">
        <f>(M678/60/60/24)+DATE(1970,1,1)</f>
        <v>41187.208333333336</v>
      </c>
      <c r="P678" t="b">
        <v>0</v>
      </c>
      <c r="Q678" t="b">
        <v>0</v>
      </c>
      <c r="R678" t="s">
        <v>122</v>
      </c>
      <c r="S678" t="str">
        <f t="shared" si="42"/>
        <v>photography</v>
      </c>
      <c r="T678" t="str">
        <f t="shared" si="43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 s="16">
        <v>5300</v>
      </c>
      <c r="E679" s="16">
        <v>4432</v>
      </c>
      <c r="F679" s="9">
        <f t="shared" si="40"/>
        <v>0.83622641509433959</v>
      </c>
      <c r="G679" t="s">
        <v>14</v>
      </c>
      <c r="H679">
        <v>111</v>
      </c>
      <c r="I679" s="10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>(L679/60/60/24)+DATE(1970,1,1)</f>
        <v>42561.208333333328</v>
      </c>
      <c r="O679" s="8">
        <f>(M679/60/60/24)+DATE(1970,1,1)</f>
        <v>42611.208333333328</v>
      </c>
      <c r="P679" t="b">
        <v>0</v>
      </c>
      <c r="Q679" t="b">
        <v>0</v>
      </c>
      <c r="R679" t="s">
        <v>119</v>
      </c>
      <c r="S679" t="str">
        <f t="shared" si="42"/>
        <v>publishing</v>
      </c>
      <c r="T679" t="str">
        <f t="shared" si="43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 s="16">
        <v>99500</v>
      </c>
      <c r="E680" s="16">
        <v>17879</v>
      </c>
      <c r="F680" s="9">
        <f t="shared" si="40"/>
        <v>0.17968844221105529</v>
      </c>
      <c r="G680" t="s">
        <v>74</v>
      </c>
      <c r="H680">
        <v>215</v>
      </c>
      <c r="I680" s="10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>(L680/60/60/24)+DATE(1970,1,1)</f>
        <v>43484.25</v>
      </c>
      <c r="O680" s="8">
        <f>(M680/60/60/24)+DATE(1970,1,1)</f>
        <v>43486.25</v>
      </c>
      <c r="P680" t="b">
        <v>0</v>
      </c>
      <c r="Q680" t="b">
        <v>0</v>
      </c>
      <c r="R680" t="s">
        <v>53</v>
      </c>
      <c r="S680" t="str">
        <f t="shared" si="42"/>
        <v>film &amp; video</v>
      </c>
      <c r="T680" t="str">
        <f t="shared" si="43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 s="16">
        <v>1400</v>
      </c>
      <c r="E681" s="16">
        <v>14511</v>
      </c>
      <c r="F681" s="9">
        <f t="shared" si="40"/>
        <v>10.365</v>
      </c>
      <c r="G681" t="s">
        <v>20</v>
      </c>
      <c r="H681">
        <v>363</v>
      </c>
      <c r="I681" s="10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>(L681/60/60/24)+DATE(1970,1,1)</f>
        <v>43756.208333333328</v>
      </c>
      <c r="O681" s="8">
        <f>(M681/60/60/24)+DATE(1970,1,1)</f>
        <v>43761.208333333328</v>
      </c>
      <c r="P681" t="b">
        <v>0</v>
      </c>
      <c r="Q681" t="b">
        <v>1</v>
      </c>
      <c r="R681" t="s">
        <v>17</v>
      </c>
      <c r="S681" t="str">
        <f t="shared" si="42"/>
        <v>food</v>
      </c>
      <c r="T681" t="str">
        <f t="shared" si="43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 s="16">
        <v>145600</v>
      </c>
      <c r="E682" s="16">
        <v>141822</v>
      </c>
      <c r="F682" s="9">
        <f t="shared" si="40"/>
        <v>0.97405219780219776</v>
      </c>
      <c r="G682" t="s">
        <v>14</v>
      </c>
      <c r="H682">
        <v>2955</v>
      </c>
      <c r="I682" s="10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>(L682/60/60/24)+DATE(1970,1,1)</f>
        <v>43813.25</v>
      </c>
      <c r="O682" s="8">
        <f>(M682/60/60/24)+DATE(1970,1,1)</f>
        <v>43815.25</v>
      </c>
      <c r="P682" t="b">
        <v>0</v>
      </c>
      <c r="Q682" t="b">
        <v>1</v>
      </c>
      <c r="R682" t="s">
        <v>292</v>
      </c>
      <c r="S682" t="str">
        <f t="shared" si="42"/>
        <v>games</v>
      </c>
      <c r="T682" t="str">
        <f t="shared" si="43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 s="16">
        <v>184100</v>
      </c>
      <c r="E683" s="16">
        <v>159037</v>
      </c>
      <c r="F683" s="9">
        <f t="shared" si="40"/>
        <v>0.86386203150461705</v>
      </c>
      <c r="G683" t="s">
        <v>14</v>
      </c>
      <c r="H683">
        <v>1657</v>
      </c>
      <c r="I683" s="10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>(L683/60/60/24)+DATE(1970,1,1)</f>
        <v>40898.25</v>
      </c>
      <c r="O683" s="8">
        <f>(M683/60/60/24)+DATE(1970,1,1)</f>
        <v>40904.25</v>
      </c>
      <c r="P683" t="b">
        <v>0</v>
      </c>
      <c r="Q683" t="b">
        <v>0</v>
      </c>
      <c r="R683" t="s">
        <v>33</v>
      </c>
      <c r="S683" t="str">
        <f t="shared" si="42"/>
        <v>theater</v>
      </c>
      <c r="T683" t="str">
        <f t="shared" si="43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 s="16">
        <v>5400</v>
      </c>
      <c r="E684" s="16">
        <v>8109</v>
      </c>
      <c r="F684" s="9">
        <f t="shared" si="40"/>
        <v>1.5016666666666667</v>
      </c>
      <c r="G684" t="s">
        <v>20</v>
      </c>
      <c r="H684">
        <v>103</v>
      </c>
      <c r="I684" s="10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>(L684/60/60/24)+DATE(1970,1,1)</f>
        <v>41619.25</v>
      </c>
      <c r="O684" s="8">
        <f>(M684/60/60/24)+DATE(1970,1,1)</f>
        <v>41628.25</v>
      </c>
      <c r="P684" t="b">
        <v>0</v>
      </c>
      <c r="Q684" t="b">
        <v>0</v>
      </c>
      <c r="R684" t="s">
        <v>33</v>
      </c>
      <c r="S684" t="str">
        <f t="shared" si="42"/>
        <v>theater</v>
      </c>
      <c r="T684" t="str">
        <f t="shared" si="43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 s="16">
        <v>2300</v>
      </c>
      <c r="E685" s="16">
        <v>8244</v>
      </c>
      <c r="F685" s="9">
        <f t="shared" si="40"/>
        <v>3.5843478260869563</v>
      </c>
      <c r="G685" t="s">
        <v>20</v>
      </c>
      <c r="H685">
        <v>147</v>
      </c>
      <c r="I685" s="10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>(L685/60/60/24)+DATE(1970,1,1)</f>
        <v>43359.208333333328</v>
      </c>
      <c r="O685" s="8">
        <f>(M685/60/60/24)+DATE(1970,1,1)</f>
        <v>43361.208333333328</v>
      </c>
      <c r="P685" t="b">
        <v>0</v>
      </c>
      <c r="Q685" t="b">
        <v>0</v>
      </c>
      <c r="R685" t="s">
        <v>33</v>
      </c>
      <c r="S685" t="str">
        <f t="shared" si="42"/>
        <v>theater</v>
      </c>
      <c r="T685" t="str">
        <f t="shared" si="43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 s="16">
        <v>1400</v>
      </c>
      <c r="E686" s="16">
        <v>7600</v>
      </c>
      <c r="F686" s="9">
        <f t="shared" si="40"/>
        <v>5.4285714285714288</v>
      </c>
      <c r="G686" t="s">
        <v>20</v>
      </c>
      <c r="H686">
        <v>110</v>
      </c>
      <c r="I686" s="10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>(L686/60/60/24)+DATE(1970,1,1)</f>
        <v>40358.208333333336</v>
      </c>
      <c r="O686" s="8">
        <f>(M686/60/60/24)+DATE(1970,1,1)</f>
        <v>40378.208333333336</v>
      </c>
      <c r="P686" t="b">
        <v>0</v>
      </c>
      <c r="Q686" t="b">
        <v>0</v>
      </c>
      <c r="R686" t="s">
        <v>68</v>
      </c>
      <c r="S686" t="str">
        <f t="shared" si="42"/>
        <v>publishing</v>
      </c>
      <c r="T686" t="str">
        <f t="shared" si="43"/>
        <v>nonfiction</v>
      </c>
    </row>
    <row r="687" spans="1:20" ht="17" x14ac:dyDescent="0.2">
      <c r="A687">
        <v>685</v>
      </c>
      <c r="B687" t="s">
        <v>1409</v>
      </c>
      <c r="C687" s="3" t="s">
        <v>1410</v>
      </c>
      <c r="D687" s="16">
        <v>140000</v>
      </c>
      <c r="E687" s="16">
        <v>94501</v>
      </c>
      <c r="F687" s="9">
        <f t="shared" si="40"/>
        <v>0.67500714285714281</v>
      </c>
      <c r="G687" t="s">
        <v>14</v>
      </c>
      <c r="H687">
        <v>926</v>
      </c>
      <c r="I687" s="10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>(L687/60/60/24)+DATE(1970,1,1)</f>
        <v>42239.208333333328</v>
      </c>
      <c r="O687" s="8">
        <f>(M687/60/60/24)+DATE(1970,1,1)</f>
        <v>42263.208333333328</v>
      </c>
      <c r="P687" t="b">
        <v>0</v>
      </c>
      <c r="Q687" t="b">
        <v>0</v>
      </c>
      <c r="R687" t="s">
        <v>33</v>
      </c>
      <c r="S687" t="str">
        <f t="shared" si="42"/>
        <v>theater</v>
      </c>
      <c r="T687" t="str">
        <f t="shared" si="43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 s="16">
        <v>7500</v>
      </c>
      <c r="E688" s="16">
        <v>14381</v>
      </c>
      <c r="F688" s="9">
        <f t="shared" si="40"/>
        <v>1.9174666666666667</v>
      </c>
      <c r="G688" t="s">
        <v>20</v>
      </c>
      <c r="H688">
        <v>134</v>
      </c>
      <c r="I688" s="10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>(L688/60/60/24)+DATE(1970,1,1)</f>
        <v>43186.208333333328</v>
      </c>
      <c r="O688" s="8">
        <f>(M688/60/60/24)+DATE(1970,1,1)</f>
        <v>43197.208333333328</v>
      </c>
      <c r="P688" t="b">
        <v>0</v>
      </c>
      <c r="Q688" t="b">
        <v>0</v>
      </c>
      <c r="R688" t="s">
        <v>65</v>
      </c>
      <c r="S688" t="str">
        <f t="shared" si="42"/>
        <v>technology</v>
      </c>
      <c r="T688" t="str">
        <f t="shared" si="43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 s="16">
        <v>1500</v>
      </c>
      <c r="E689" s="16">
        <v>13980</v>
      </c>
      <c r="F689" s="9">
        <f t="shared" si="40"/>
        <v>9.32</v>
      </c>
      <c r="G689" t="s">
        <v>20</v>
      </c>
      <c r="H689">
        <v>269</v>
      </c>
      <c r="I689" s="10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>(L689/60/60/24)+DATE(1970,1,1)</f>
        <v>42806.25</v>
      </c>
      <c r="O689" s="8">
        <f>(M689/60/60/24)+DATE(1970,1,1)</f>
        <v>42809.208333333328</v>
      </c>
      <c r="P689" t="b">
        <v>0</v>
      </c>
      <c r="Q689" t="b">
        <v>0</v>
      </c>
      <c r="R689" t="s">
        <v>33</v>
      </c>
      <c r="S689" t="str">
        <f t="shared" si="42"/>
        <v>theater</v>
      </c>
      <c r="T689" t="str">
        <f t="shared" si="43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 s="16">
        <v>2900</v>
      </c>
      <c r="E690" s="16">
        <v>12449</v>
      </c>
      <c r="F690" s="9">
        <f t="shared" si="40"/>
        <v>4.2927586206896553</v>
      </c>
      <c r="G690" t="s">
        <v>20</v>
      </c>
      <c r="H690">
        <v>175</v>
      </c>
      <c r="I690" s="10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>(L690/60/60/24)+DATE(1970,1,1)</f>
        <v>43475.25</v>
      </c>
      <c r="O690" s="8">
        <f>(M690/60/60/24)+DATE(1970,1,1)</f>
        <v>43491.25</v>
      </c>
      <c r="P690" t="b">
        <v>0</v>
      </c>
      <c r="Q690" t="b">
        <v>1</v>
      </c>
      <c r="R690" t="s">
        <v>269</v>
      </c>
      <c r="S690" t="str">
        <f t="shared" si="42"/>
        <v>film &amp; video</v>
      </c>
      <c r="T690" t="str">
        <f t="shared" si="43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 s="16">
        <v>7300</v>
      </c>
      <c r="E691" s="16">
        <v>7348</v>
      </c>
      <c r="F691" s="9">
        <f t="shared" si="40"/>
        <v>1.0065753424657535</v>
      </c>
      <c r="G691" t="s">
        <v>20</v>
      </c>
      <c r="H691">
        <v>69</v>
      </c>
      <c r="I691" s="10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>(L691/60/60/24)+DATE(1970,1,1)</f>
        <v>41576.208333333336</v>
      </c>
      <c r="O691" s="8">
        <f>(M691/60/60/24)+DATE(1970,1,1)</f>
        <v>41588.25</v>
      </c>
      <c r="P691" t="b">
        <v>0</v>
      </c>
      <c r="Q691" t="b">
        <v>0</v>
      </c>
      <c r="R691" t="s">
        <v>28</v>
      </c>
      <c r="S691" t="str">
        <f t="shared" si="42"/>
        <v>technology</v>
      </c>
      <c r="T691" t="str">
        <f t="shared" si="43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 s="16">
        <v>3600</v>
      </c>
      <c r="E692" s="16">
        <v>8158</v>
      </c>
      <c r="F692" s="9">
        <f t="shared" si="40"/>
        <v>2.266111111111111</v>
      </c>
      <c r="G692" t="s">
        <v>20</v>
      </c>
      <c r="H692">
        <v>190</v>
      </c>
      <c r="I692" s="10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>(L692/60/60/24)+DATE(1970,1,1)</f>
        <v>40874.25</v>
      </c>
      <c r="O692" s="8">
        <f>(M692/60/60/24)+DATE(1970,1,1)</f>
        <v>40880.25</v>
      </c>
      <c r="P692" t="b">
        <v>0</v>
      </c>
      <c r="Q692" t="b">
        <v>1</v>
      </c>
      <c r="R692" t="s">
        <v>42</v>
      </c>
      <c r="S692" t="str">
        <f t="shared" si="42"/>
        <v>film &amp; video</v>
      </c>
      <c r="T692" t="str">
        <f t="shared" si="43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 s="16">
        <v>5000</v>
      </c>
      <c r="E693" s="16">
        <v>7119</v>
      </c>
      <c r="F693" s="9">
        <f t="shared" si="40"/>
        <v>1.4238</v>
      </c>
      <c r="G693" t="s">
        <v>20</v>
      </c>
      <c r="H693">
        <v>237</v>
      </c>
      <c r="I693" s="10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>(L693/60/60/24)+DATE(1970,1,1)</f>
        <v>41185.208333333336</v>
      </c>
      <c r="O693" s="8">
        <f>(M693/60/60/24)+DATE(1970,1,1)</f>
        <v>41202.208333333336</v>
      </c>
      <c r="P693" t="b">
        <v>1</v>
      </c>
      <c r="Q693" t="b">
        <v>1</v>
      </c>
      <c r="R693" t="s">
        <v>42</v>
      </c>
      <c r="S693" t="str">
        <f t="shared" si="42"/>
        <v>film &amp; video</v>
      </c>
      <c r="T693" t="str">
        <f t="shared" si="43"/>
        <v>documentary</v>
      </c>
    </row>
    <row r="694" spans="1:20" ht="17" x14ac:dyDescent="0.2">
      <c r="A694">
        <v>692</v>
      </c>
      <c r="B694" t="s">
        <v>1423</v>
      </c>
      <c r="C694" s="3" t="s">
        <v>1424</v>
      </c>
      <c r="D694" s="16">
        <v>6000</v>
      </c>
      <c r="E694" s="16">
        <v>5438</v>
      </c>
      <c r="F694" s="9">
        <f t="shared" si="40"/>
        <v>0.90633333333333332</v>
      </c>
      <c r="G694" t="s">
        <v>14</v>
      </c>
      <c r="H694">
        <v>77</v>
      </c>
      <c r="I694" s="10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>(L694/60/60/24)+DATE(1970,1,1)</f>
        <v>43655.208333333328</v>
      </c>
      <c r="O694" s="8">
        <f>(M694/60/60/24)+DATE(1970,1,1)</f>
        <v>43673.208333333328</v>
      </c>
      <c r="P694" t="b">
        <v>0</v>
      </c>
      <c r="Q694" t="b">
        <v>0</v>
      </c>
      <c r="R694" t="s">
        <v>23</v>
      </c>
      <c r="S694" t="str">
        <f t="shared" si="42"/>
        <v>music</v>
      </c>
      <c r="T694" t="str">
        <f t="shared" si="43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 s="16">
        <v>180400</v>
      </c>
      <c r="E695" s="16">
        <v>115396</v>
      </c>
      <c r="F695" s="9">
        <f t="shared" si="40"/>
        <v>0.63966740576496672</v>
      </c>
      <c r="G695" t="s">
        <v>14</v>
      </c>
      <c r="H695">
        <v>1748</v>
      </c>
      <c r="I695" s="10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>(L695/60/60/24)+DATE(1970,1,1)</f>
        <v>43025.208333333328</v>
      </c>
      <c r="O695" s="8">
        <f>(M695/60/60/24)+DATE(1970,1,1)</f>
        <v>43042.208333333328</v>
      </c>
      <c r="P695" t="b">
        <v>0</v>
      </c>
      <c r="Q695" t="b">
        <v>0</v>
      </c>
      <c r="R695" t="s">
        <v>33</v>
      </c>
      <c r="S695" t="str">
        <f t="shared" si="42"/>
        <v>theater</v>
      </c>
      <c r="T695" t="str">
        <f t="shared" si="43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 s="16">
        <v>9100</v>
      </c>
      <c r="E696" s="16">
        <v>7656</v>
      </c>
      <c r="F696" s="9">
        <f t="shared" si="40"/>
        <v>0.84131868131868137</v>
      </c>
      <c r="G696" t="s">
        <v>14</v>
      </c>
      <c r="H696">
        <v>79</v>
      </c>
      <c r="I696" s="10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>(L696/60/60/24)+DATE(1970,1,1)</f>
        <v>43066.25</v>
      </c>
      <c r="O696" s="8">
        <f>(M696/60/60/24)+DATE(1970,1,1)</f>
        <v>43103.25</v>
      </c>
      <c r="P696" t="b">
        <v>0</v>
      </c>
      <c r="Q696" t="b">
        <v>0</v>
      </c>
      <c r="R696" t="s">
        <v>33</v>
      </c>
      <c r="S696" t="str">
        <f t="shared" si="42"/>
        <v>theater</v>
      </c>
      <c r="T696" t="str">
        <f t="shared" si="43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 s="16">
        <v>9200</v>
      </c>
      <c r="E697" s="16">
        <v>12322</v>
      </c>
      <c r="F697" s="9">
        <f t="shared" si="40"/>
        <v>1.3393478260869565</v>
      </c>
      <c r="G697" t="s">
        <v>20</v>
      </c>
      <c r="H697">
        <v>196</v>
      </c>
      <c r="I697" s="10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>(L697/60/60/24)+DATE(1970,1,1)</f>
        <v>42322.25</v>
      </c>
      <c r="O697" s="8">
        <f>(M697/60/60/24)+DATE(1970,1,1)</f>
        <v>42338.25</v>
      </c>
      <c r="P697" t="b">
        <v>1</v>
      </c>
      <c r="Q697" t="b">
        <v>0</v>
      </c>
      <c r="R697" t="s">
        <v>23</v>
      </c>
      <c r="S697" t="str">
        <f t="shared" si="42"/>
        <v>music</v>
      </c>
      <c r="T697" t="str">
        <f t="shared" si="43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 s="16">
        <v>164100</v>
      </c>
      <c r="E698" s="16">
        <v>96888</v>
      </c>
      <c r="F698" s="9">
        <f t="shared" si="40"/>
        <v>0.59042047531992692</v>
      </c>
      <c r="G698" t="s">
        <v>14</v>
      </c>
      <c r="H698">
        <v>889</v>
      </c>
      <c r="I698" s="10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>(L698/60/60/24)+DATE(1970,1,1)</f>
        <v>42114.208333333328</v>
      </c>
      <c r="O698" s="8">
        <f>(M698/60/60/24)+DATE(1970,1,1)</f>
        <v>42115.208333333328</v>
      </c>
      <c r="P698" t="b">
        <v>0</v>
      </c>
      <c r="Q698" t="b">
        <v>1</v>
      </c>
      <c r="R698" t="s">
        <v>33</v>
      </c>
      <c r="S698" t="str">
        <f t="shared" si="42"/>
        <v>theater</v>
      </c>
      <c r="T698" t="str">
        <f t="shared" si="43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 s="16">
        <v>128900</v>
      </c>
      <c r="E699" s="16">
        <v>196960</v>
      </c>
      <c r="F699" s="9">
        <f t="shared" si="40"/>
        <v>1.5280062063615205</v>
      </c>
      <c r="G699" t="s">
        <v>20</v>
      </c>
      <c r="H699">
        <v>7295</v>
      </c>
      <c r="I699" s="10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>(L699/60/60/24)+DATE(1970,1,1)</f>
        <v>43190.208333333328</v>
      </c>
      <c r="O699" s="8">
        <f>(M699/60/60/24)+DATE(1970,1,1)</f>
        <v>43192.208333333328</v>
      </c>
      <c r="P699" t="b">
        <v>0</v>
      </c>
      <c r="Q699" t="b">
        <v>0</v>
      </c>
      <c r="R699" t="s">
        <v>50</v>
      </c>
      <c r="S699" t="str">
        <f t="shared" si="42"/>
        <v>music</v>
      </c>
      <c r="T699" t="str">
        <f t="shared" si="43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 s="16">
        <v>42100</v>
      </c>
      <c r="E700" s="16">
        <v>188057</v>
      </c>
      <c r="F700" s="9">
        <f t="shared" si="40"/>
        <v>4.466912114014252</v>
      </c>
      <c r="G700" t="s">
        <v>20</v>
      </c>
      <c r="H700">
        <v>2893</v>
      </c>
      <c r="I700" s="10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>(L700/60/60/24)+DATE(1970,1,1)</f>
        <v>40871.25</v>
      </c>
      <c r="O700" s="8">
        <f>(M700/60/60/24)+DATE(1970,1,1)</f>
        <v>40885.25</v>
      </c>
      <c r="P700" t="b">
        <v>0</v>
      </c>
      <c r="Q700" t="b">
        <v>0</v>
      </c>
      <c r="R700" t="s">
        <v>65</v>
      </c>
      <c r="S700" t="str">
        <f t="shared" si="42"/>
        <v>technology</v>
      </c>
      <c r="T700" t="str">
        <f t="shared" si="43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 s="16">
        <v>7400</v>
      </c>
      <c r="E701" s="16">
        <v>6245</v>
      </c>
      <c r="F701" s="9">
        <f t="shared" si="40"/>
        <v>0.8439189189189189</v>
      </c>
      <c r="G701" t="s">
        <v>14</v>
      </c>
      <c r="H701">
        <v>56</v>
      </c>
      <c r="I701" s="10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>(L701/60/60/24)+DATE(1970,1,1)</f>
        <v>43641.208333333328</v>
      </c>
      <c r="O701" s="8">
        <f>(M701/60/60/24)+DATE(1970,1,1)</f>
        <v>43642.208333333328</v>
      </c>
      <c r="P701" t="b">
        <v>0</v>
      </c>
      <c r="Q701" t="b">
        <v>0</v>
      </c>
      <c r="R701" t="s">
        <v>53</v>
      </c>
      <c r="S701" t="str">
        <f t="shared" si="42"/>
        <v>film &amp; video</v>
      </c>
      <c r="T701" t="str">
        <f t="shared" si="43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 s="16">
        <v>100</v>
      </c>
      <c r="E702" s="16">
        <v>3</v>
      </c>
      <c r="F702" s="9">
        <f t="shared" si="40"/>
        <v>0.03</v>
      </c>
      <c r="G702" t="s">
        <v>14</v>
      </c>
      <c r="H702">
        <v>1</v>
      </c>
      <c r="I702" s="10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>(L702/60/60/24)+DATE(1970,1,1)</f>
        <v>40203.25</v>
      </c>
      <c r="O702" s="8">
        <f>(M702/60/60/24)+DATE(1970,1,1)</f>
        <v>40218.25</v>
      </c>
      <c r="P702" t="b">
        <v>0</v>
      </c>
      <c r="Q702" t="b">
        <v>0</v>
      </c>
      <c r="R702" t="s">
        <v>65</v>
      </c>
      <c r="S702" t="str">
        <f t="shared" si="42"/>
        <v>technology</v>
      </c>
      <c r="T702" t="str">
        <f t="shared" si="43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 s="16">
        <v>52000</v>
      </c>
      <c r="E703" s="16">
        <v>91014</v>
      </c>
      <c r="F703" s="9">
        <f t="shared" si="40"/>
        <v>1.7502692307692307</v>
      </c>
      <c r="G703" t="s">
        <v>20</v>
      </c>
      <c r="H703">
        <v>820</v>
      </c>
      <c r="I703" s="10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>(L703/60/60/24)+DATE(1970,1,1)</f>
        <v>40629.208333333336</v>
      </c>
      <c r="O703" s="8">
        <f>(M703/60/60/24)+DATE(1970,1,1)</f>
        <v>40636.208333333336</v>
      </c>
      <c r="P703" t="b">
        <v>1</v>
      </c>
      <c r="Q703" t="b">
        <v>0</v>
      </c>
      <c r="R703" t="s">
        <v>33</v>
      </c>
      <c r="S703" t="str">
        <f t="shared" si="42"/>
        <v>theater</v>
      </c>
      <c r="T703" t="str">
        <f t="shared" si="43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 s="16">
        <v>8700</v>
      </c>
      <c r="E704" s="16">
        <v>4710</v>
      </c>
      <c r="F704" s="9">
        <f t="shared" si="40"/>
        <v>0.54137931034482756</v>
      </c>
      <c r="G704" t="s">
        <v>14</v>
      </c>
      <c r="H704">
        <v>83</v>
      </c>
      <c r="I704" s="10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>(L704/60/60/24)+DATE(1970,1,1)</f>
        <v>41477.208333333336</v>
      </c>
      <c r="O704" s="8">
        <f>(M704/60/60/24)+DATE(1970,1,1)</f>
        <v>41482.208333333336</v>
      </c>
      <c r="P704" t="b">
        <v>0</v>
      </c>
      <c r="Q704" t="b">
        <v>0</v>
      </c>
      <c r="R704" t="s">
        <v>65</v>
      </c>
      <c r="S704" t="str">
        <f t="shared" si="42"/>
        <v>technology</v>
      </c>
      <c r="T704" t="str">
        <f t="shared" si="43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 s="16">
        <v>63400</v>
      </c>
      <c r="E705" s="16">
        <v>197728</v>
      </c>
      <c r="F705" s="9">
        <f t="shared" si="40"/>
        <v>3.1187381703470032</v>
      </c>
      <c r="G705" t="s">
        <v>20</v>
      </c>
      <c r="H705">
        <v>2038</v>
      </c>
      <c r="I705" s="10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>(L705/60/60/24)+DATE(1970,1,1)</f>
        <v>41020.208333333336</v>
      </c>
      <c r="O705" s="8">
        <f>(M705/60/60/24)+DATE(1970,1,1)</f>
        <v>41037.208333333336</v>
      </c>
      <c r="P705" t="b">
        <v>1</v>
      </c>
      <c r="Q705" t="b">
        <v>1</v>
      </c>
      <c r="R705" t="s">
        <v>206</v>
      </c>
      <c r="S705" t="str">
        <f t="shared" si="42"/>
        <v>publishing</v>
      </c>
      <c r="T705" t="str">
        <f t="shared" si="43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 s="16">
        <v>8700</v>
      </c>
      <c r="E706" s="16">
        <v>10682</v>
      </c>
      <c r="F706" s="9">
        <f t="shared" si="40"/>
        <v>1.2278160919540231</v>
      </c>
      <c r="G706" t="s">
        <v>20</v>
      </c>
      <c r="H706">
        <v>116</v>
      </c>
      <c r="I706" s="10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>(L706/60/60/24)+DATE(1970,1,1)</f>
        <v>42555.208333333328</v>
      </c>
      <c r="O706" s="8">
        <f>(M706/60/60/24)+DATE(1970,1,1)</f>
        <v>42570.208333333328</v>
      </c>
      <c r="P706" t="b">
        <v>0</v>
      </c>
      <c r="Q706" t="b">
        <v>0</v>
      </c>
      <c r="R706" t="s">
        <v>71</v>
      </c>
      <c r="S706" t="str">
        <f t="shared" si="42"/>
        <v>film &amp; video</v>
      </c>
      <c r="T706" t="str">
        <f t="shared" si="43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 s="16">
        <v>169700</v>
      </c>
      <c r="E707" s="16">
        <v>168048</v>
      </c>
      <c r="F707" s="9">
        <f t="shared" ref="F707:F770" si="44">E707/D707</f>
        <v>0.99026517383618151</v>
      </c>
      <c r="G707" t="s">
        <v>14</v>
      </c>
      <c r="H707">
        <v>2025</v>
      </c>
      <c r="I707" s="10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>(L707/60/60/24)+DATE(1970,1,1)</f>
        <v>41619.25</v>
      </c>
      <c r="O707" s="8">
        <f>(M707/60/60/24)+DATE(1970,1,1)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46">_xlfn.TEXTBEFORE(R707,"/")</f>
        <v>publishing</v>
      </c>
      <c r="T707" t="str">
        <f t="shared" ref="T707:T770" si="47">_xlfn.TEXTAFTER(R707,"/")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 s="16">
        <v>108400</v>
      </c>
      <c r="E708" s="16">
        <v>138586</v>
      </c>
      <c r="F708" s="9">
        <f t="shared" si="44"/>
        <v>1.278468634686347</v>
      </c>
      <c r="G708" t="s">
        <v>20</v>
      </c>
      <c r="H708">
        <v>1345</v>
      </c>
      <c r="I708" s="10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>(L708/60/60/24)+DATE(1970,1,1)</f>
        <v>43471.25</v>
      </c>
      <c r="O708" s="8">
        <f>(M708/60/60/24)+DATE(1970,1,1)</f>
        <v>43479.25</v>
      </c>
      <c r="P708" t="b">
        <v>0</v>
      </c>
      <c r="Q708" t="b">
        <v>1</v>
      </c>
      <c r="R708" t="s">
        <v>28</v>
      </c>
      <c r="S708" t="str">
        <f t="shared" si="46"/>
        <v>technology</v>
      </c>
      <c r="T708" t="str">
        <f t="shared" si="47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 s="16">
        <v>7300</v>
      </c>
      <c r="E709" s="16">
        <v>11579</v>
      </c>
      <c r="F709" s="9">
        <f t="shared" si="44"/>
        <v>1.5861643835616439</v>
      </c>
      <c r="G709" t="s">
        <v>20</v>
      </c>
      <c r="H709">
        <v>168</v>
      </c>
      <c r="I709" s="10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>(L709/60/60/24)+DATE(1970,1,1)</f>
        <v>43442.25</v>
      </c>
      <c r="O709" s="8">
        <f>(M709/60/60/24)+DATE(1970,1,1)</f>
        <v>43478.25</v>
      </c>
      <c r="P709" t="b">
        <v>0</v>
      </c>
      <c r="Q709" t="b">
        <v>0</v>
      </c>
      <c r="R709" t="s">
        <v>53</v>
      </c>
      <c r="S709" t="str">
        <f t="shared" si="46"/>
        <v>film &amp; video</v>
      </c>
      <c r="T709" t="str">
        <f t="shared" si="47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 s="16">
        <v>1700</v>
      </c>
      <c r="E710" s="16">
        <v>12020</v>
      </c>
      <c r="F710" s="9">
        <f t="shared" si="44"/>
        <v>7.0705882352941174</v>
      </c>
      <c r="G710" t="s">
        <v>20</v>
      </c>
      <c r="H710">
        <v>137</v>
      </c>
      <c r="I710" s="10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>(L710/60/60/24)+DATE(1970,1,1)</f>
        <v>42877.208333333328</v>
      </c>
      <c r="O710" s="8">
        <f>(M710/60/60/24)+DATE(1970,1,1)</f>
        <v>42887.208333333328</v>
      </c>
      <c r="P710" t="b">
        <v>0</v>
      </c>
      <c r="Q710" t="b">
        <v>0</v>
      </c>
      <c r="R710" t="s">
        <v>33</v>
      </c>
      <c r="S710" t="str">
        <f t="shared" si="46"/>
        <v>theater</v>
      </c>
      <c r="T710" t="str">
        <f t="shared" si="47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 s="16">
        <v>9800</v>
      </c>
      <c r="E711" s="16">
        <v>13954</v>
      </c>
      <c r="F711" s="9">
        <f t="shared" si="44"/>
        <v>1.4238775510204082</v>
      </c>
      <c r="G711" t="s">
        <v>20</v>
      </c>
      <c r="H711">
        <v>186</v>
      </c>
      <c r="I711" s="10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>(L711/60/60/24)+DATE(1970,1,1)</f>
        <v>41018.208333333336</v>
      </c>
      <c r="O711" s="8">
        <f>(M711/60/60/24)+DATE(1970,1,1)</f>
        <v>41025.208333333336</v>
      </c>
      <c r="P711" t="b">
        <v>0</v>
      </c>
      <c r="Q711" t="b">
        <v>0</v>
      </c>
      <c r="R711" t="s">
        <v>33</v>
      </c>
      <c r="S711" t="str">
        <f t="shared" si="46"/>
        <v>theater</v>
      </c>
      <c r="T711" t="str">
        <f t="shared" si="47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 s="16">
        <v>4300</v>
      </c>
      <c r="E712" s="16">
        <v>6358</v>
      </c>
      <c r="F712" s="9">
        <f t="shared" si="44"/>
        <v>1.4786046511627906</v>
      </c>
      <c r="G712" t="s">
        <v>20</v>
      </c>
      <c r="H712">
        <v>125</v>
      </c>
      <c r="I712" s="10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>(L712/60/60/24)+DATE(1970,1,1)</f>
        <v>43295.208333333328</v>
      </c>
      <c r="O712" s="8">
        <f>(M712/60/60/24)+DATE(1970,1,1)</f>
        <v>43302.208333333328</v>
      </c>
      <c r="P712" t="b">
        <v>0</v>
      </c>
      <c r="Q712" t="b">
        <v>1</v>
      </c>
      <c r="R712" t="s">
        <v>33</v>
      </c>
      <c r="S712" t="str">
        <f t="shared" si="46"/>
        <v>theater</v>
      </c>
      <c r="T712" t="str">
        <f t="shared" si="47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 s="16">
        <v>6200</v>
      </c>
      <c r="E713" s="16">
        <v>1260</v>
      </c>
      <c r="F713" s="9">
        <f t="shared" si="44"/>
        <v>0.20322580645161289</v>
      </c>
      <c r="G713" t="s">
        <v>14</v>
      </c>
      <c r="H713">
        <v>14</v>
      </c>
      <c r="I713" s="10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>(L713/60/60/24)+DATE(1970,1,1)</f>
        <v>42393.25</v>
      </c>
      <c r="O713" s="8">
        <f>(M713/60/60/24)+DATE(1970,1,1)</f>
        <v>42395.25</v>
      </c>
      <c r="P713" t="b">
        <v>1</v>
      </c>
      <c r="Q713" t="b">
        <v>1</v>
      </c>
      <c r="R713" t="s">
        <v>33</v>
      </c>
      <c r="S713" t="str">
        <f t="shared" si="46"/>
        <v>theater</v>
      </c>
      <c r="T713" t="str">
        <f t="shared" si="47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 s="16">
        <v>800</v>
      </c>
      <c r="E714" s="16">
        <v>14725</v>
      </c>
      <c r="F714" s="9">
        <f t="shared" si="44"/>
        <v>18.40625</v>
      </c>
      <c r="G714" t="s">
        <v>20</v>
      </c>
      <c r="H714">
        <v>202</v>
      </c>
      <c r="I714" s="10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>(L714/60/60/24)+DATE(1970,1,1)</f>
        <v>42559.208333333328</v>
      </c>
      <c r="O714" s="8">
        <f>(M714/60/60/24)+DATE(1970,1,1)</f>
        <v>42600.208333333328</v>
      </c>
      <c r="P714" t="b">
        <v>0</v>
      </c>
      <c r="Q714" t="b">
        <v>0</v>
      </c>
      <c r="R714" t="s">
        <v>33</v>
      </c>
      <c r="S714" t="str">
        <f t="shared" si="46"/>
        <v>theater</v>
      </c>
      <c r="T714" t="str">
        <f t="shared" si="47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 s="16">
        <v>6900</v>
      </c>
      <c r="E715" s="16">
        <v>11174</v>
      </c>
      <c r="F715" s="9">
        <f t="shared" si="44"/>
        <v>1.6194202898550725</v>
      </c>
      <c r="G715" t="s">
        <v>20</v>
      </c>
      <c r="H715">
        <v>103</v>
      </c>
      <c r="I715" s="10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>(L715/60/60/24)+DATE(1970,1,1)</f>
        <v>42604.208333333328</v>
      </c>
      <c r="O715" s="8">
        <f>(M715/60/60/24)+DATE(1970,1,1)</f>
        <v>42616.208333333328</v>
      </c>
      <c r="P715" t="b">
        <v>0</v>
      </c>
      <c r="Q715" t="b">
        <v>0</v>
      </c>
      <c r="R715" t="s">
        <v>133</v>
      </c>
      <c r="S715" t="str">
        <f t="shared" si="46"/>
        <v>publishing</v>
      </c>
      <c r="T715" t="str">
        <f t="shared" si="47"/>
        <v>radio &amp; podcasts</v>
      </c>
    </row>
    <row r="716" spans="1:20" ht="17" x14ac:dyDescent="0.2">
      <c r="A716">
        <v>714</v>
      </c>
      <c r="B716" t="s">
        <v>1466</v>
      </c>
      <c r="C716" s="3" t="s">
        <v>1467</v>
      </c>
      <c r="D716" s="16">
        <v>38500</v>
      </c>
      <c r="E716" s="16">
        <v>182036</v>
      </c>
      <c r="F716" s="9">
        <f t="shared" si="44"/>
        <v>4.7282077922077921</v>
      </c>
      <c r="G716" t="s">
        <v>20</v>
      </c>
      <c r="H716">
        <v>1785</v>
      </c>
      <c r="I716" s="10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>(L716/60/60/24)+DATE(1970,1,1)</f>
        <v>41870.208333333336</v>
      </c>
      <c r="O716" s="8">
        <f>(M716/60/60/24)+DATE(1970,1,1)</f>
        <v>41871.208333333336</v>
      </c>
      <c r="P716" t="b">
        <v>0</v>
      </c>
      <c r="Q716" t="b">
        <v>0</v>
      </c>
      <c r="R716" t="s">
        <v>23</v>
      </c>
      <c r="S716" t="str">
        <f t="shared" si="46"/>
        <v>music</v>
      </c>
      <c r="T716" t="str">
        <f t="shared" si="47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 s="16">
        <v>118000</v>
      </c>
      <c r="E717" s="16">
        <v>28870</v>
      </c>
      <c r="F717" s="9">
        <f t="shared" si="44"/>
        <v>0.24466101694915254</v>
      </c>
      <c r="G717" t="s">
        <v>14</v>
      </c>
      <c r="H717">
        <v>656</v>
      </c>
      <c r="I717" s="10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>(L717/60/60/24)+DATE(1970,1,1)</f>
        <v>40397.208333333336</v>
      </c>
      <c r="O717" s="8">
        <f>(M717/60/60/24)+DATE(1970,1,1)</f>
        <v>40402.208333333336</v>
      </c>
      <c r="P717" t="b">
        <v>0</v>
      </c>
      <c r="Q717" t="b">
        <v>0</v>
      </c>
      <c r="R717" t="s">
        <v>292</v>
      </c>
      <c r="S717" t="str">
        <f t="shared" si="46"/>
        <v>games</v>
      </c>
      <c r="T717" t="str">
        <f t="shared" si="47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 s="16">
        <v>2000</v>
      </c>
      <c r="E718" s="16">
        <v>10353</v>
      </c>
      <c r="F718" s="9">
        <f t="shared" si="44"/>
        <v>5.1764999999999999</v>
      </c>
      <c r="G718" t="s">
        <v>20</v>
      </c>
      <c r="H718">
        <v>157</v>
      </c>
      <c r="I718" s="10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>(L718/60/60/24)+DATE(1970,1,1)</f>
        <v>41465.208333333336</v>
      </c>
      <c r="O718" s="8">
        <f>(M718/60/60/24)+DATE(1970,1,1)</f>
        <v>41493.208333333336</v>
      </c>
      <c r="P718" t="b">
        <v>0</v>
      </c>
      <c r="Q718" t="b">
        <v>1</v>
      </c>
      <c r="R718" t="s">
        <v>33</v>
      </c>
      <c r="S718" t="str">
        <f t="shared" si="46"/>
        <v>theater</v>
      </c>
      <c r="T718" t="str">
        <f t="shared" si="47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 s="16">
        <v>5600</v>
      </c>
      <c r="E719" s="16">
        <v>13868</v>
      </c>
      <c r="F719" s="9">
        <f t="shared" si="44"/>
        <v>2.4764285714285714</v>
      </c>
      <c r="G719" t="s">
        <v>20</v>
      </c>
      <c r="H719">
        <v>555</v>
      </c>
      <c r="I719" s="10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>(L719/60/60/24)+DATE(1970,1,1)</f>
        <v>40777.208333333336</v>
      </c>
      <c r="O719" s="8">
        <f>(M719/60/60/24)+DATE(1970,1,1)</f>
        <v>40798.208333333336</v>
      </c>
      <c r="P719" t="b">
        <v>0</v>
      </c>
      <c r="Q719" t="b">
        <v>0</v>
      </c>
      <c r="R719" t="s">
        <v>42</v>
      </c>
      <c r="S719" t="str">
        <f t="shared" si="46"/>
        <v>film &amp; video</v>
      </c>
      <c r="T719" t="str">
        <f t="shared" si="47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 s="16">
        <v>8300</v>
      </c>
      <c r="E720" s="16">
        <v>8317</v>
      </c>
      <c r="F720" s="9">
        <f t="shared" si="44"/>
        <v>1.0020481927710843</v>
      </c>
      <c r="G720" t="s">
        <v>20</v>
      </c>
      <c r="H720">
        <v>297</v>
      </c>
      <c r="I720" s="10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>(L720/60/60/24)+DATE(1970,1,1)</f>
        <v>41442.208333333336</v>
      </c>
      <c r="O720" s="8">
        <f>(M720/60/60/24)+DATE(1970,1,1)</f>
        <v>41468.208333333336</v>
      </c>
      <c r="P720" t="b">
        <v>0</v>
      </c>
      <c r="Q720" t="b">
        <v>0</v>
      </c>
      <c r="R720" t="s">
        <v>65</v>
      </c>
      <c r="S720" t="str">
        <f t="shared" si="46"/>
        <v>technology</v>
      </c>
      <c r="T720" t="str">
        <f t="shared" si="47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 s="16">
        <v>6900</v>
      </c>
      <c r="E721" s="16">
        <v>10557</v>
      </c>
      <c r="F721" s="9">
        <f t="shared" si="44"/>
        <v>1.53</v>
      </c>
      <c r="G721" t="s">
        <v>20</v>
      </c>
      <c r="H721">
        <v>123</v>
      </c>
      <c r="I721" s="10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>(L721/60/60/24)+DATE(1970,1,1)</f>
        <v>41058.208333333336</v>
      </c>
      <c r="O721" s="8">
        <f>(M721/60/60/24)+DATE(1970,1,1)</f>
        <v>41069.208333333336</v>
      </c>
      <c r="P721" t="b">
        <v>0</v>
      </c>
      <c r="Q721" t="b">
        <v>0</v>
      </c>
      <c r="R721" t="s">
        <v>119</v>
      </c>
      <c r="S721" t="str">
        <f t="shared" si="46"/>
        <v>publishing</v>
      </c>
      <c r="T721" t="str">
        <f t="shared" si="47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 s="16">
        <v>8700</v>
      </c>
      <c r="E722" s="16">
        <v>3227</v>
      </c>
      <c r="F722" s="9">
        <f t="shared" si="44"/>
        <v>0.37091954022988505</v>
      </c>
      <c r="G722" t="s">
        <v>74</v>
      </c>
      <c r="H722">
        <v>38</v>
      </c>
      <c r="I722" s="10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>(L722/60/60/24)+DATE(1970,1,1)</f>
        <v>43152.25</v>
      </c>
      <c r="O722" s="8">
        <f>(M722/60/60/24)+DATE(1970,1,1)</f>
        <v>43166.25</v>
      </c>
      <c r="P722" t="b">
        <v>0</v>
      </c>
      <c r="Q722" t="b">
        <v>1</v>
      </c>
      <c r="R722" t="s">
        <v>33</v>
      </c>
      <c r="S722" t="str">
        <f t="shared" si="46"/>
        <v>theater</v>
      </c>
      <c r="T722" t="str">
        <f t="shared" si="47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 s="16">
        <v>123600</v>
      </c>
      <c r="E723" s="16">
        <v>5429</v>
      </c>
      <c r="F723" s="9">
        <f t="shared" si="44"/>
        <v>4.3923948220064728E-2</v>
      </c>
      <c r="G723" t="s">
        <v>74</v>
      </c>
      <c r="H723">
        <v>60</v>
      </c>
      <c r="I723" s="10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>(L723/60/60/24)+DATE(1970,1,1)</f>
        <v>43194.208333333328</v>
      </c>
      <c r="O723" s="8">
        <f>(M723/60/60/24)+DATE(1970,1,1)</f>
        <v>43200.208333333328</v>
      </c>
      <c r="P723" t="b">
        <v>0</v>
      </c>
      <c r="Q723" t="b">
        <v>0</v>
      </c>
      <c r="R723" t="s">
        <v>23</v>
      </c>
      <c r="S723" t="str">
        <f t="shared" si="46"/>
        <v>music</v>
      </c>
      <c r="T723" t="str">
        <f t="shared" si="47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 s="16">
        <v>48500</v>
      </c>
      <c r="E724" s="16">
        <v>75906</v>
      </c>
      <c r="F724" s="9">
        <f t="shared" si="44"/>
        <v>1.5650721649484536</v>
      </c>
      <c r="G724" t="s">
        <v>20</v>
      </c>
      <c r="H724">
        <v>3036</v>
      </c>
      <c r="I724" s="10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>(L724/60/60/24)+DATE(1970,1,1)</f>
        <v>43045.25</v>
      </c>
      <c r="O724" s="8">
        <f>(M724/60/60/24)+DATE(1970,1,1)</f>
        <v>43072.25</v>
      </c>
      <c r="P724" t="b">
        <v>0</v>
      </c>
      <c r="Q724" t="b">
        <v>0</v>
      </c>
      <c r="R724" t="s">
        <v>42</v>
      </c>
      <c r="S724" t="str">
        <f t="shared" si="46"/>
        <v>film &amp; video</v>
      </c>
      <c r="T724" t="str">
        <f t="shared" si="47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 s="16">
        <v>4900</v>
      </c>
      <c r="E725" s="16">
        <v>13250</v>
      </c>
      <c r="F725" s="9">
        <f t="shared" si="44"/>
        <v>2.704081632653061</v>
      </c>
      <c r="G725" t="s">
        <v>20</v>
      </c>
      <c r="H725">
        <v>144</v>
      </c>
      <c r="I725" s="10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>(L725/60/60/24)+DATE(1970,1,1)</f>
        <v>42431.25</v>
      </c>
      <c r="O725" s="8">
        <f>(M725/60/60/24)+DATE(1970,1,1)</f>
        <v>42452.208333333328</v>
      </c>
      <c r="P725" t="b">
        <v>0</v>
      </c>
      <c r="Q725" t="b">
        <v>0</v>
      </c>
      <c r="R725" t="s">
        <v>33</v>
      </c>
      <c r="S725" t="str">
        <f t="shared" si="46"/>
        <v>theater</v>
      </c>
      <c r="T725" t="str">
        <f t="shared" si="47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 s="16">
        <v>8400</v>
      </c>
      <c r="E726" s="16">
        <v>11261</v>
      </c>
      <c r="F726" s="9">
        <f t="shared" si="44"/>
        <v>1.3405952380952382</v>
      </c>
      <c r="G726" t="s">
        <v>20</v>
      </c>
      <c r="H726">
        <v>121</v>
      </c>
      <c r="I726" s="10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>(L726/60/60/24)+DATE(1970,1,1)</f>
        <v>41934.208333333336</v>
      </c>
      <c r="O726" s="8">
        <f>(M726/60/60/24)+DATE(1970,1,1)</f>
        <v>41936.208333333336</v>
      </c>
      <c r="P726" t="b">
        <v>0</v>
      </c>
      <c r="Q726" t="b">
        <v>1</v>
      </c>
      <c r="R726" t="s">
        <v>33</v>
      </c>
      <c r="S726" t="str">
        <f t="shared" si="46"/>
        <v>theater</v>
      </c>
      <c r="T726" t="str">
        <f t="shared" si="47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 s="16">
        <v>193200</v>
      </c>
      <c r="E727" s="16">
        <v>97369</v>
      </c>
      <c r="F727" s="9">
        <f t="shared" si="44"/>
        <v>0.50398033126293995</v>
      </c>
      <c r="G727" t="s">
        <v>14</v>
      </c>
      <c r="H727">
        <v>1596</v>
      </c>
      <c r="I727" s="10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>(L727/60/60/24)+DATE(1970,1,1)</f>
        <v>41958.25</v>
      </c>
      <c r="O727" s="8">
        <f>(M727/60/60/24)+DATE(1970,1,1)</f>
        <v>41960.25</v>
      </c>
      <c r="P727" t="b">
        <v>0</v>
      </c>
      <c r="Q727" t="b">
        <v>0</v>
      </c>
      <c r="R727" t="s">
        <v>292</v>
      </c>
      <c r="S727" t="str">
        <f t="shared" si="46"/>
        <v>games</v>
      </c>
      <c r="T727" t="str">
        <f t="shared" si="47"/>
        <v>mobile games</v>
      </c>
    </row>
    <row r="728" spans="1:20" ht="17" x14ac:dyDescent="0.2">
      <c r="A728">
        <v>726</v>
      </c>
      <c r="B728" t="s">
        <v>1490</v>
      </c>
      <c r="C728" s="3" t="s">
        <v>1491</v>
      </c>
      <c r="D728" s="16">
        <v>54300</v>
      </c>
      <c r="E728" s="16">
        <v>48227</v>
      </c>
      <c r="F728" s="9">
        <f t="shared" si="44"/>
        <v>0.88815837937384901</v>
      </c>
      <c r="G728" t="s">
        <v>74</v>
      </c>
      <c r="H728">
        <v>524</v>
      </c>
      <c r="I728" s="10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>(L728/60/60/24)+DATE(1970,1,1)</f>
        <v>40476.208333333336</v>
      </c>
      <c r="O728" s="8">
        <f>(M728/60/60/24)+DATE(1970,1,1)</f>
        <v>40482.208333333336</v>
      </c>
      <c r="P728" t="b">
        <v>0</v>
      </c>
      <c r="Q728" t="b">
        <v>1</v>
      </c>
      <c r="R728" t="s">
        <v>33</v>
      </c>
      <c r="S728" t="str">
        <f t="shared" si="46"/>
        <v>theater</v>
      </c>
      <c r="T728" t="str">
        <f t="shared" si="47"/>
        <v>plays</v>
      </c>
    </row>
    <row r="729" spans="1:20" ht="17" x14ac:dyDescent="0.2">
      <c r="A729">
        <v>727</v>
      </c>
      <c r="B729" t="s">
        <v>1492</v>
      </c>
      <c r="C729" s="3" t="s">
        <v>1493</v>
      </c>
      <c r="D729" s="16">
        <v>8900</v>
      </c>
      <c r="E729" s="16">
        <v>14685</v>
      </c>
      <c r="F729" s="9">
        <f t="shared" si="44"/>
        <v>1.65</v>
      </c>
      <c r="G729" t="s">
        <v>20</v>
      </c>
      <c r="H729">
        <v>181</v>
      </c>
      <c r="I729" s="10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>(L729/60/60/24)+DATE(1970,1,1)</f>
        <v>43485.25</v>
      </c>
      <c r="O729" s="8">
        <f>(M729/60/60/24)+DATE(1970,1,1)</f>
        <v>43543.208333333328</v>
      </c>
      <c r="P729" t="b">
        <v>0</v>
      </c>
      <c r="Q729" t="b">
        <v>0</v>
      </c>
      <c r="R729" t="s">
        <v>28</v>
      </c>
      <c r="S729" t="str">
        <f t="shared" si="46"/>
        <v>technology</v>
      </c>
      <c r="T729" t="str">
        <f t="shared" si="47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 s="16">
        <v>4200</v>
      </c>
      <c r="E730" s="16">
        <v>735</v>
      </c>
      <c r="F730" s="9">
        <f t="shared" si="44"/>
        <v>0.17499999999999999</v>
      </c>
      <c r="G730" t="s">
        <v>14</v>
      </c>
      <c r="H730">
        <v>10</v>
      </c>
      <c r="I730" s="1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>(L730/60/60/24)+DATE(1970,1,1)</f>
        <v>42515.208333333328</v>
      </c>
      <c r="O730" s="8">
        <f>(M730/60/60/24)+DATE(1970,1,1)</f>
        <v>42526.208333333328</v>
      </c>
      <c r="P730" t="b">
        <v>0</v>
      </c>
      <c r="Q730" t="b">
        <v>0</v>
      </c>
      <c r="R730" t="s">
        <v>33</v>
      </c>
      <c r="S730" t="str">
        <f t="shared" si="46"/>
        <v>theater</v>
      </c>
      <c r="T730" t="str">
        <f t="shared" si="47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 s="16">
        <v>5600</v>
      </c>
      <c r="E731" s="16">
        <v>10397</v>
      </c>
      <c r="F731" s="9">
        <f t="shared" si="44"/>
        <v>1.8566071428571429</v>
      </c>
      <c r="G731" t="s">
        <v>20</v>
      </c>
      <c r="H731">
        <v>122</v>
      </c>
      <c r="I731" s="10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>(L731/60/60/24)+DATE(1970,1,1)</f>
        <v>41309.25</v>
      </c>
      <c r="O731" s="8">
        <f>(M731/60/60/24)+DATE(1970,1,1)</f>
        <v>41311.25</v>
      </c>
      <c r="P731" t="b">
        <v>0</v>
      </c>
      <c r="Q731" t="b">
        <v>0</v>
      </c>
      <c r="R731" t="s">
        <v>53</v>
      </c>
      <c r="S731" t="str">
        <f t="shared" si="46"/>
        <v>film &amp; video</v>
      </c>
      <c r="T731" t="str">
        <f t="shared" si="47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 s="16">
        <v>28800</v>
      </c>
      <c r="E732" s="16">
        <v>118847</v>
      </c>
      <c r="F732" s="9">
        <f t="shared" si="44"/>
        <v>4.1266319444444441</v>
      </c>
      <c r="G732" t="s">
        <v>20</v>
      </c>
      <c r="H732">
        <v>1071</v>
      </c>
      <c r="I732" s="10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>(L732/60/60/24)+DATE(1970,1,1)</f>
        <v>42147.208333333328</v>
      </c>
      <c r="O732" s="8">
        <f>(M732/60/60/24)+DATE(1970,1,1)</f>
        <v>42153.208333333328</v>
      </c>
      <c r="P732" t="b">
        <v>0</v>
      </c>
      <c r="Q732" t="b">
        <v>0</v>
      </c>
      <c r="R732" t="s">
        <v>65</v>
      </c>
      <c r="S732" t="str">
        <f t="shared" si="46"/>
        <v>technology</v>
      </c>
      <c r="T732" t="str">
        <f t="shared" si="47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 s="16">
        <v>8000</v>
      </c>
      <c r="E733" s="16">
        <v>7220</v>
      </c>
      <c r="F733" s="9">
        <f t="shared" si="44"/>
        <v>0.90249999999999997</v>
      </c>
      <c r="G733" t="s">
        <v>74</v>
      </c>
      <c r="H733">
        <v>219</v>
      </c>
      <c r="I733" s="10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>(L733/60/60/24)+DATE(1970,1,1)</f>
        <v>42939.208333333328</v>
      </c>
      <c r="O733" s="8">
        <f>(M733/60/60/24)+DATE(1970,1,1)</f>
        <v>42940.208333333328</v>
      </c>
      <c r="P733" t="b">
        <v>0</v>
      </c>
      <c r="Q733" t="b">
        <v>0</v>
      </c>
      <c r="R733" t="s">
        <v>28</v>
      </c>
      <c r="S733" t="str">
        <f t="shared" si="46"/>
        <v>technology</v>
      </c>
      <c r="T733" t="str">
        <f t="shared" si="47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 s="16">
        <v>117000</v>
      </c>
      <c r="E734" s="16">
        <v>107622</v>
      </c>
      <c r="F734" s="9">
        <f t="shared" si="44"/>
        <v>0.91984615384615387</v>
      </c>
      <c r="G734" t="s">
        <v>14</v>
      </c>
      <c r="H734">
        <v>1121</v>
      </c>
      <c r="I734" s="10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>(L734/60/60/24)+DATE(1970,1,1)</f>
        <v>42816.208333333328</v>
      </c>
      <c r="O734" s="8">
        <f>(M734/60/60/24)+DATE(1970,1,1)</f>
        <v>42839.208333333328</v>
      </c>
      <c r="P734" t="b">
        <v>0</v>
      </c>
      <c r="Q734" t="b">
        <v>1</v>
      </c>
      <c r="R734" t="s">
        <v>23</v>
      </c>
      <c r="S734" t="str">
        <f t="shared" si="46"/>
        <v>music</v>
      </c>
      <c r="T734" t="str">
        <f t="shared" si="47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 s="16">
        <v>15800</v>
      </c>
      <c r="E735" s="16">
        <v>83267</v>
      </c>
      <c r="F735" s="9">
        <f t="shared" si="44"/>
        <v>5.2700632911392402</v>
      </c>
      <c r="G735" t="s">
        <v>20</v>
      </c>
      <c r="H735">
        <v>980</v>
      </c>
      <c r="I735" s="10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>(L735/60/60/24)+DATE(1970,1,1)</f>
        <v>41844.208333333336</v>
      </c>
      <c r="O735" s="8">
        <f>(M735/60/60/24)+DATE(1970,1,1)</f>
        <v>41857.208333333336</v>
      </c>
      <c r="P735" t="b">
        <v>0</v>
      </c>
      <c r="Q735" t="b">
        <v>0</v>
      </c>
      <c r="R735" t="s">
        <v>148</v>
      </c>
      <c r="S735" t="str">
        <f t="shared" si="46"/>
        <v>music</v>
      </c>
      <c r="T735" t="str">
        <f t="shared" si="47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 s="16">
        <v>4200</v>
      </c>
      <c r="E736" s="16">
        <v>13404</v>
      </c>
      <c r="F736" s="9">
        <f t="shared" si="44"/>
        <v>3.1914285714285713</v>
      </c>
      <c r="G736" t="s">
        <v>20</v>
      </c>
      <c r="H736">
        <v>536</v>
      </c>
      <c r="I736" s="10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>(L736/60/60/24)+DATE(1970,1,1)</f>
        <v>42763.25</v>
      </c>
      <c r="O736" s="8">
        <f>(M736/60/60/24)+DATE(1970,1,1)</f>
        <v>42775.25</v>
      </c>
      <c r="P736" t="b">
        <v>0</v>
      </c>
      <c r="Q736" t="b">
        <v>1</v>
      </c>
      <c r="R736" t="s">
        <v>33</v>
      </c>
      <c r="S736" t="str">
        <f t="shared" si="46"/>
        <v>theater</v>
      </c>
      <c r="T736" t="str">
        <f t="shared" si="47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 s="16">
        <v>37100</v>
      </c>
      <c r="E737" s="16">
        <v>131404</v>
      </c>
      <c r="F737" s="9">
        <f t="shared" si="44"/>
        <v>3.5418867924528303</v>
      </c>
      <c r="G737" t="s">
        <v>20</v>
      </c>
      <c r="H737">
        <v>1991</v>
      </c>
      <c r="I737" s="10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>(L737/60/60/24)+DATE(1970,1,1)</f>
        <v>42459.208333333328</v>
      </c>
      <c r="O737" s="8">
        <f>(M737/60/60/24)+DATE(1970,1,1)</f>
        <v>42466.208333333328</v>
      </c>
      <c r="P737" t="b">
        <v>0</v>
      </c>
      <c r="Q737" t="b">
        <v>0</v>
      </c>
      <c r="R737" t="s">
        <v>122</v>
      </c>
      <c r="S737" t="str">
        <f t="shared" si="46"/>
        <v>photography</v>
      </c>
      <c r="T737" t="str">
        <f t="shared" si="47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 s="16">
        <v>7700</v>
      </c>
      <c r="E738" s="16">
        <v>2533</v>
      </c>
      <c r="F738" s="9">
        <f t="shared" si="44"/>
        <v>0.32896103896103895</v>
      </c>
      <c r="G738" t="s">
        <v>74</v>
      </c>
      <c r="H738">
        <v>29</v>
      </c>
      <c r="I738" s="10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>(L738/60/60/24)+DATE(1970,1,1)</f>
        <v>42055.25</v>
      </c>
      <c r="O738" s="8">
        <f>(M738/60/60/24)+DATE(1970,1,1)</f>
        <v>42059.25</v>
      </c>
      <c r="P738" t="b">
        <v>0</v>
      </c>
      <c r="Q738" t="b">
        <v>0</v>
      </c>
      <c r="R738" t="s">
        <v>68</v>
      </c>
      <c r="S738" t="str">
        <f t="shared" si="46"/>
        <v>publishing</v>
      </c>
      <c r="T738" t="str">
        <f t="shared" si="47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 s="16">
        <v>3700</v>
      </c>
      <c r="E739" s="16">
        <v>5028</v>
      </c>
      <c r="F739" s="9">
        <f t="shared" si="44"/>
        <v>1.358918918918919</v>
      </c>
      <c r="G739" t="s">
        <v>20</v>
      </c>
      <c r="H739">
        <v>180</v>
      </c>
      <c r="I739" s="10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>(L739/60/60/24)+DATE(1970,1,1)</f>
        <v>42685.25</v>
      </c>
      <c r="O739" s="8">
        <f>(M739/60/60/24)+DATE(1970,1,1)</f>
        <v>42697.25</v>
      </c>
      <c r="P739" t="b">
        <v>0</v>
      </c>
      <c r="Q739" t="b">
        <v>0</v>
      </c>
      <c r="R739" t="s">
        <v>60</v>
      </c>
      <c r="S739" t="str">
        <f t="shared" si="46"/>
        <v>music</v>
      </c>
      <c r="T739" t="str">
        <f t="shared" si="47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 s="16">
        <v>74700</v>
      </c>
      <c r="E740" s="16">
        <v>1557</v>
      </c>
      <c r="F740" s="9">
        <f t="shared" si="44"/>
        <v>2.0843373493975904E-2</v>
      </c>
      <c r="G740" t="s">
        <v>14</v>
      </c>
      <c r="H740">
        <v>15</v>
      </c>
      <c r="I740" s="1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>(L740/60/60/24)+DATE(1970,1,1)</f>
        <v>41959.25</v>
      </c>
      <c r="O740" s="8">
        <f>(M740/60/60/24)+DATE(1970,1,1)</f>
        <v>41981.25</v>
      </c>
      <c r="P740" t="b">
        <v>0</v>
      </c>
      <c r="Q740" t="b">
        <v>1</v>
      </c>
      <c r="R740" t="s">
        <v>33</v>
      </c>
      <c r="S740" t="str">
        <f t="shared" si="46"/>
        <v>theater</v>
      </c>
      <c r="T740" t="str">
        <f t="shared" si="47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 s="16">
        <v>10000</v>
      </c>
      <c r="E741" s="16">
        <v>6100</v>
      </c>
      <c r="F741" s="9">
        <f t="shared" si="44"/>
        <v>0.61</v>
      </c>
      <c r="G741" t="s">
        <v>14</v>
      </c>
      <c r="H741">
        <v>191</v>
      </c>
      <c r="I741" s="10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>(L741/60/60/24)+DATE(1970,1,1)</f>
        <v>41089.208333333336</v>
      </c>
      <c r="O741" s="8">
        <f>(M741/60/60/24)+DATE(1970,1,1)</f>
        <v>41090.208333333336</v>
      </c>
      <c r="P741" t="b">
        <v>0</v>
      </c>
      <c r="Q741" t="b">
        <v>0</v>
      </c>
      <c r="R741" t="s">
        <v>60</v>
      </c>
      <c r="S741" t="str">
        <f t="shared" si="46"/>
        <v>music</v>
      </c>
      <c r="T741" t="str">
        <f t="shared" si="47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 s="16">
        <v>5300</v>
      </c>
      <c r="E742" s="16">
        <v>1592</v>
      </c>
      <c r="F742" s="9">
        <f t="shared" si="44"/>
        <v>0.30037735849056602</v>
      </c>
      <c r="G742" t="s">
        <v>14</v>
      </c>
      <c r="H742">
        <v>16</v>
      </c>
      <c r="I742" s="10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>(L742/60/60/24)+DATE(1970,1,1)</f>
        <v>42769.25</v>
      </c>
      <c r="O742" s="8">
        <f>(M742/60/60/24)+DATE(1970,1,1)</f>
        <v>42772.25</v>
      </c>
      <c r="P742" t="b">
        <v>0</v>
      </c>
      <c r="Q742" t="b">
        <v>0</v>
      </c>
      <c r="R742" t="s">
        <v>33</v>
      </c>
      <c r="S742" t="str">
        <f t="shared" si="46"/>
        <v>theater</v>
      </c>
      <c r="T742" t="str">
        <f t="shared" si="47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 s="16">
        <v>1200</v>
      </c>
      <c r="E743" s="16">
        <v>14150</v>
      </c>
      <c r="F743" s="9">
        <f t="shared" si="44"/>
        <v>11.791666666666666</v>
      </c>
      <c r="G743" t="s">
        <v>20</v>
      </c>
      <c r="H743">
        <v>130</v>
      </c>
      <c r="I743" s="10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>(L743/60/60/24)+DATE(1970,1,1)</f>
        <v>40321.208333333336</v>
      </c>
      <c r="O743" s="8">
        <f>(M743/60/60/24)+DATE(1970,1,1)</f>
        <v>40322.208333333336</v>
      </c>
      <c r="P743" t="b">
        <v>0</v>
      </c>
      <c r="Q743" t="b">
        <v>0</v>
      </c>
      <c r="R743" t="s">
        <v>33</v>
      </c>
      <c r="S743" t="str">
        <f t="shared" si="46"/>
        <v>theater</v>
      </c>
      <c r="T743" t="str">
        <f t="shared" si="47"/>
        <v>plays</v>
      </c>
    </row>
    <row r="744" spans="1:20" ht="17" x14ac:dyDescent="0.2">
      <c r="A744">
        <v>742</v>
      </c>
      <c r="B744" t="s">
        <v>1520</v>
      </c>
      <c r="C744" s="3" t="s">
        <v>1521</v>
      </c>
      <c r="D744" s="16">
        <v>1200</v>
      </c>
      <c r="E744" s="16">
        <v>13513</v>
      </c>
      <c r="F744" s="9">
        <f t="shared" si="44"/>
        <v>11.260833333333334</v>
      </c>
      <c r="G744" t="s">
        <v>20</v>
      </c>
      <c r="H744">
        <v>122</v>
      </c>
      <c r="I744" s="10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>(L744/60/60/24)+DATE(1970,1,1)</f>
        <v>40197.25</v>
      </c>
      <c r="O744" s="8">
        <f>(M744/60/60/24)+DATE(1970,1,1)</f>
        <v>40239.25</v>
      </c>
      <c r="P744" t="b">
        <v>0</v>
      </c>
      <c r="Q744" t="b">
        <v>0</v>
      </c>
      <c r="R744" t="s">
        <v>50</v>
      </c>
      <c r="S744" t="str">
        <f t="shared" si="46"/>
        <v>music</v>
      </c>
      <c r="T744" t="str">
        <f t="shared" si="47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 s="16">
        <v>3900</v>
      </c>
      <c r="E745" s="16">
        <v>504</v>
      </c>
      <c r="F745" s="9">
        <f t="shared" si="44"/>
        <v>0.12923076923076923</v>
      </c>
      <c r="G745" t="s">
        <v>14</v>
      </c>
      <c r="H745">
        <v>17</v>
      </c>
      <c r="I745" s="10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>(L745/60/60/24)+DATE(1970,1,1)</f>
        <v>42298.208333333328</v>
      </c>
      <c r="O745" s="8">
        <f>(M745/60/60/24)+DATE(1970,1,1)</f>
        <v>42304.208333333328</v>
      </c>
      <c r="P745" t="b">
        <v>0</v>
      </c>
      <c r="Q745" t="b">
        <v>1</v>
      </c>
      <c r="R745" t="s">
        <v>33</v>
      </c>
      <c r="S745" t="str">
        <f t="shared" si="46"/>
        <v>theater</v>
      </c>
      <c r="T745" t="str">
        <f t="shared" si="47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 s="16">
        <v>2000</v>
      </c>
      <c r="E746" s="16">
        <v>14240</v>
      </c>
      <c r="F746" s="9">
        <f t="shared" si="44"/>
        <v>7.12</v>
      </c>
      <c r="G746" t="s">
        <v>20</v>
      </c>
      <c r="H746">
        <v>140</v>
      </c>
      <c r="I746" s="10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>(L746/60/60/24)+DATE(1970,1,1)</f>
        <v>43322.208333333328</v>
      </c>
      <c r="O746" s="8">
        <f>(M746/60/60/24)+DATE(1970,1,1)</f>
        <v>43324.208333333328</v>
      </c>
      <c r="P746" t="b">
        <v>0</v>
      </c>
      <c r="Q746" t="b">
        <v>1</v>
      </c>
      <c r="R746" t="s">
        <v>33</v>
      </c>
      <c r="S746" t="str">
        <f t="shared" si="46"/>
        <v>theater</v>
      </c>
      <c r="T746" t="str">
        <f t="shared" si="47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 s="16">
        <v>6900</v>
      </c>
      <c r="E747" s="16">
        <v>2091</v>
      </c>
      <c r="F747" s="9">
        <f t="shared" si="44"/>
        <v>0.30304347826086958</v>
      </c>
      <c r="G747" t="s">
        <v>14</v>
      </c>
      <c r="H747">
        <v>34</v>
      </c>
      <c r="I747" s="10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>(L747/60/60/24)+DATE(1970,1,1)</f>
        <v>40328.208333333336</v>
      </c>
      <c r="O747" s="8">
        <f>(M747/60/60/24)+DATE(1970,1,1)</f>
        <v>40355.208333333336</v>
      </c>
      <c r="P747" t="b">
        <v>0</v>
      </c>
      <c r="Q747" t="b">
        <v>0</v>
      </c>
      <c r="R747" t="s">
        <v>65</v>
      </c>
      <c r="S747" t="str">
        <f t="shared" si="46"/>
        <v>technology</v>
      </c>
      <c r="T747" t="str">
        <f t="shared" si="47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 s="16">
        <v>55800</v>
      </c>
      <c r="E748" s="16">
        <v>118580</v>
      </c>
      <c r="F748" s="9">
        <f t="shared" si="44"/>
        <v>2.1250896057347672</v>
      </c>
      <c r="G748" t="s">
        <v>20</v>
      </c>
      <c r="H748">
        <v>3388</v>
      </c>
      <c r="I748" s="10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>(L748/60/60/24)+DATE(1970,1,1)</f>
        <v>40825.208333333336</v>
      </c>
      <c r="O748" s="8">
        <f>(M748/60/60/24)+DATE(1970,1,1)</f>
        <v>40830.208333333336</v>
      </c>
      <c r="P748" t="b">
        <v>0</v>
      </c>
      <c r="Q748" t="b">
        <v>0</v>
      </c>
      <c r="R748" t="s">
        <v>28</v>
      </c>
      <c r="S748" t="str">
        <f t="shared" si="46"/>
        <v>technology</v>
      </c>
      <c r="T748" t="str">
        <f t="shared" si="47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 s="16">
        <v>4900</v>
      </c>
      <c r="E749" s="16">
        <v>11214</v>
      </c>
      <c r="F749" s="9">
        <f t="shared" si="44"/>
        <v>2.2885714285714287</v>
      </c>
      <c r="G749" t="s">
        <v>20</v>
      </c>
      <c r="H749">
        <v>280</v>
      </c>
      <c r="I749" s="10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>(L749/60/60/24)+DATE(1970,1,1)</f>
        <v>40423.208333333336</v>
      </c>
      <c r="O749" s="8">
        <f>(M749/60/60/24)+DATE(1970,1,1)</f>
        <v>40434.208333333336</v>
      </c>
      <c r="P749" t="b">
        <v>0</v>
      </c>
      <c r="Q749" t="b">
        <v>0</v>
      </c>
      <c r="R749" t="s">
        <v>33</v>
      </c>
      <c r="S749" t="str">
        <f t="shared" si="46"/>
        <v>theater</v>
      </c>
      <c r="T749" t="str">
        <f t="shared" si="47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 s="16">
        <v>194900</v>
      </c>
      <c r="E750" s="16">
        <v>68137</v>
      </c>
      <c r="F750" s="9">
        <f t="shared" si="44"/>
        <v>0.34959979476654696</v>
      </c>
      <c r="G750" t="s">
        <v>74</v>
      </c>
      <c r="H750">
        <v>614</v>
      </c>
      <c r="I750" s="10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>(L750/60/60/24)+DATE(1970,1,1)</f>
        <v>40238.25</v>
      </c>
      <c r="O750" s="8">
        <f>(M750/60/60/24)+DATE(1970,1,1)</f>
        <v>40263.208333333336</v>
      </c>
      <c r="P750" t="b">
        <v>0</v>
      </c>
      <c r="Q750" t="b">
        <v>1</v>
      </c>
      <c r="R750" t="s">
        <v>71</v>
      </c>
      <c r="S750" t="str">
        <f t="shared" si="46"/>
        <v>film &amp; video</v>
      </c>
      <c r="T750" t="str">
        <f t="shared" si="47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 s="16">
        <v>8600</v>
      </c>
      <c r="E751" s="16">
        <v>13527</v>
      </c>
      <c r="F751" s="9">
        <f t="shared" si="44"/>
        <v>1.5729069767441861</v>
      </c>
      <c r="G751" t="s">
        <v>20</v>
      </c>
      <c r="H751">
        <v>366</v>
      </c>
      <c r="I751" s="10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>(L751/60/60/24)+DATE(1970,1,1)</f>
        <v>41920.208333333336</v>
      </c>
      <c r="O751" s="8">
        <f>(M751/60/60/24)+DATE(1970,1,1)</f>
        <v>41932.208333333336</v>
      </c>
      <c r="P751" t="b">
        <v>0</v>
      </c>
      <c r="Q751" t="b">
        <v>1</v>
      </c>
      <c r="R751" t="s">
        <v>65</v>
      </c>
      <c r="S751" t="str">
        <f t="shared" si="46"/>
        <v>technology</v>
      </c>
      <c r="T751" t="str">
        <f t="shared" si="47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 s="16">
        <v>100</v>
      </c>
      <c r="E752" s="16">
        <v>1</v>
      </c>
      <c r="F752" s="9">
        <f t="shared" si="44"/>
        <v>0.01</v>
      </c>
      <c r="G752" t="s">
        <v>14</v>
      </c>
      <c r="H752">
        <v>1</v>
      </c>
      <c r="I752" s="10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>(L752/60/60/24)+DATE(1970,1,1)</f>
        <v>40360.208333333336</v>
      </c>
      <c r="O752" s="8">
        <f>(M752/60/60/24)+DATE(1970,1,1)</f>
        <v>40385.208333333336</v>
      </c>
      <c r="P752" t="b">
        <v>0</v>
      </c>
      <c r="Q752" t="b">
        <v>0</v>
      </c>
      <c r="R752" t="s">
        <v>50</v>
      </c>
      <c r="S752" t="str">
        <f t="shared" si="46"/>
        <v>music</v>
      </c>
      <c r="T752" t="str">
        <f t="shared" si="47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 s="16">
        <v>3600</v>
      </c>
      <c r="E753" s="16">
        <v>8363</v>
      </c>
      <c r="F753" s="9">
        <f t="shared" si="44"/>
        <v>2.3230555555555554</v>
      </c>
      <c r="G753" t="s">
        <v>20</v>
      </c>
      <c r="H753">
        <v>270</v>
      </c>
      <c r="I753" s="10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>(L753/60/60/24)+DATE(1970,1,1)</f>
        <v>42446.208333333328</v>
      </c>
      <c r="O753" s="8">
        <f>(M753/60/60/24)+DATE(1970,1,1)</f>
        <v>42461.208333333328</v>
      </c>
      <c r="P753" t="b">
        <v>1</v>
      </c>
      <c r="Q753" t="b">
        <v>1</v>
      </c>
      <c r="R753" t="s">
        <v>68</v>
      </c>
      <c r="S753" t="str">
        <f t="shared" si="46"/>
        <v>publishing</v>
      </c>
      <c r="T753" t="str">
        <f t="shared" si="47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 s="16">
        <v>5800</v>
      </c>
      <c r="E754" s="16">
        <v>5362</v>
      </c>
      <c r="F754" s="9">
        <f t="shared" si="44"/>
        <v>0.92448275862068963</v>
      </c>
      <c r="G754" t="s">
        <v>74</v>
      </c>
      <c r="H754">
        <v>114</v>
      </c>
      <c r="I754" s="10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>(L754/60/60/24)+DATE(1970,1,1)</f>
        <v>40395.208333333336</v>
      </c>
      <c r="O754" s="8">
        <f>(M754/60/60/24)+DATE(1970,1,1)</f>
        <v>40413.208333333336</v>
      </c>
      <c r="P754" t="b">
        <v>0</v>
      </c>
      <c r="Q754" t="b">
        <v>1</v>
      </c>
      <c r="R754" t="s">
        <v>33</v>
      </c>
      <c r="S754" t="str">
        <f t="shared" si="46"/>
        <v>theater</v>
      </c>
      <c r="T754" t="str">
        <f t="shared" si="47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 s="16">
        <v>4700</v>
      </c>
      <c r="E755" s="16">
        <v>12065</v>
      </c>
      <c r="F755" s="9">
        <f t="shared" si="44"/>
        <v>2.5670212765957445</v>
      </c>
      <c r="G755" t="s">
        <v>20</v>
      </c>
      <c r="H755">
        <v>137</v>
      </c>
      <c r="I755" s="10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>(L755/60/60/24)+DATE(1970,1,1)</f>
        <v>40321.208333333336</v>
      </c>
      <c r="O755" s="8">
        <f>(M755/60/60/24)+DATE(1970,1,1)</f>
        <v>40336.208333333336</v>
      </c>
      <c r="P755" t="b">
        <v>0</v>
      </c>
      <c r="Q755" t="b">
        <v>0</v>
      </c>
      <c r="R755" t="s">
        <v>122</v>
      </c>
      <c r="S755" t="str">
        <f t="shared" si="46"/>
        <v>photography</v>
      </c>
      <c r="T755" t="str">
        <f t="shared" si="47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 s="16">
        <v>70400</v>
      </c>
      <c r="E756" s="16">
        <v>118603</v>
      </c>
      <c r="F756" s="9">
        <f t="shared" si="44"/>
        <v>1.6847017045454546</v>
      </c>
      <c r="G756" t="s">
        <v>20</v>
      </c>
      <c r="H756">
        <v>3205</v>
      </c>
      <c r="I756" s="10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>(L756/60/60/24)+DATE(1970,1,1)</f>
        <v>41210.208333333336</v>
      </c>
      <c r="O756" s="8">
        <f>(M756/60/60/24)+DATE(1970,1,1)</f>
        <v>41263.25</v>
      </c>
      <c r="P756" t="b">
        <v>0</v>
      </c>
      <c r="Q756" t="b">
        <v>0</v>
      </c>
      <c r="R756" t="s">
        <v>33</v>
      </c>
      <c r="S756" t="str">
        <f t="shared" si="46"/>
        <v>theater</v>
      </c>
      <c r="T756" t="str">
        <f t="shared" si="47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 s="16">
        <v>4500</v>
      </c>
      <c r="E757" s="16">
        <v>7496</v>
      </c>
      <c r="F757" s="9">
        <f t="shared" si="44"/>
        <v>1.6657777777777778</v>
      </c>
      <c r="G757" t="s">
        <v>20</v>
      </c>
      <c r="H757">
        <v>288</v>
      </c>
      <c r="I757" s="10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>(L757/60/60/24)+DATE(1970,1,1)</f>
        <v>43096.25</v>
      </c>
      <c r="O757" s="8">
        <f>(M757/60/60/24)+DATE(1970,1,1)</f>
        <v>43108.25</v>
      </c>
      <c r="P757" t="b">
        <v>0</v>
      </c>
      <c r="Q757" t="b">
        <v>1</v>
      </c>
      <c r="R757" t="s">
        <v>33</v>
      </c>
      <c r="S757" t="str">
        <f t="shared" si="46"/>
        <v>theater</v>
      </c>
      <c r="T757" t="str">
        <f t="shared" si="47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 s="16">
        <v>1300</v>
      </c>
      <c r="E758" s="16">
        <v>10037</v>
      </c>
      <c r="F758" s="9">
        <f t="shared" si="44"/>
        <v>7.7207692307692311</v>
      </c>
      <c r="G758" t="s">
        <v>20</v>
      </c>
      <c r="H758">
        <v>148</v>
      </c>
      <c r="I758" s="10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>(L758/60/60/24)+DATE(1970,1,1)</f>
        <v>42024.25</v>
      </c>
      <c r="O758" s="8">
        <f>(M758/60/60/24)+DATE(1970,1,1)</f>
        <v>42030.25</v>
      </c>
      <c r="P758" t="b">
        <v>0</v>
      </c>
      <c r="Q758" t="b">
        <v>0</v>
      </c>
      <c r="R758" t="s">
        <v>33</v>
      </c>
      <c r="S758" t="str">
        <f t="shared" si="46"/>
        <v>theater</v>
      </c>
      <c r="T758" t="str">
        <f t="shared" si="47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 s="16">
        <v>1400</v>
      </c>
      <c r="E759" s="16">
        <v>5696</v>
      </c>
      <c r="F759" s="9">
        <f t="shared" si="44"/>
        <v>4.0685714285714285</v>
      </c>
      <c r="G759" t="s">
        <v>20</v>
      </c>
      <c r="H759">
        <v>114</v>
      </c>
      <c r="I759" s="10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>(L759/60/60/24)+DATE(1970,1,1)</f>
        <v>40675.208333333336</v>
      </c>
      <c r="O759" s="8">
        <f>(M759/60/60/24)+DATE(1970,1,1)</f>
        <v>40679.208333333336</v>
      </c>
      <c r="P759" t="b">
        <v>0</v>
      </c>
      <c r="Q759" t="b">
        <v>0</v>
      </c>
      <c r="R759" t="s">
        <v>53</v>
      </c>
      <c r="S759" t="str">
        <f t="shared" si="46"/>
        <v>film &amp; video</v>
      </c>
      <c r="T759" t="str">
        <f t="shared" si="47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 s="16">
        <v>29600</v>
      </c>
      <c r="E760" s="16">
        <v>167005</v>
      </c>
      <c r="F760" s="9">
        <f t="shared" si="44"/>
        <v>5.6420608108108112</v>
      </c>
      <c r="G760" t="s">
        <v>20</v>
      </c>
      <c r="H760">
        <v>1518</v>
      </c>
      <c r="I760" s="10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>(L760/60/60/24)+DATE(1970,1,1)</f>
        <v>41936.208333333336</v>
      </c>
      <c r="O760" s="8">
        <f>(M760/60/60/24)+DATE(1970,1,1)</f>
        <v>41945.208333333336</v>
      </c>
      <c r="P760" t="b">
        <v>0</v>
      </c>
      <c r="Q760" t="b">
        <v>0</v>
      </c>
      <c r="R760" t="s">
        <v>23</v>
      </c>
      <c r="S760" t="str">
        <f t="shared" si="46"/>
        <v>music</v>
      </c>
      <c r="T760" t="str">
        <f t="shared" si="47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 s="16">
        <v>167500</v>
      </c>
      <c r="E761" s="16">
        <v>114615</v>
      </c>
      <c r="F761" s="9">
        <f t="shared" si="44"/>
        <v>0.6842686567164179</v>
      </c>
      <c r="G761" t="s">
        <v>14</v>
      </c>
      <c r="H761">
        <v>1274</v>
      </c>
      <c r="I761" s="10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>(L761/60/60/24)+DATE(1970,1,1)</f>
        <v>43136.25</v>
      </c>
      <c r="O761" s="8">
        <f>(M761/60/60/24)+DATE(1970,1,1)</f>
        <v>43166.25</v>
      </c>
      <c r="P761" t="b">
        <v>0</v>
      </c>
      <c r="Q761" t="b">
        <v>0</v>
      </c>
      <c r="R761" t="s">
        <v>50</v>
      </c>
      <c r="S761" t="str">
        <f t="shared" si="46"/>
        <v>music</v>
      </c>
      <c r="T761" t="str">
        <f t="shared" si="47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 s="16">
        <v>48300</v>
      </c>
      <c r="E762" s="16">
        <v>16592</v>
      </c>
      <c r="F762" s="9">
        <f t="shared" si="44"/>
        <v>0.34351966873706002</v>
      </c>
      <c r="G762" t="s">
        <v>14</v>
      </c>
      <c r="H762">
        <v>210</v>
      </c>
      <c r="I762" s="10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>(L762/60/60/24)+DATE(1970,1,1)</f>
        <v>43678.208333333328</v>
      </c>
      <c r="O762" s="8">
        <f>(M762/60/60/24)+DATE(1970,1,1)</f>
        <v>43707.208333333328</v>
      </c>
      <c r="P762" t="b">
        <v>0</v>
      </c>
      <c r="Q762" t="b">
        <v>1</v>
      </c>
      <c r="R762" t="s">
        <v>89</v>
      </c>
      <c r="S762" t="str">
        <f t="shared" si="46"/>
        <v>games</v>
      </c>
      <c r="T762" t="str">
        <f t="shared" si="47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 s="16">
        <v>2200</v>
      </c>
      <c r="E763" s="16">
        <v>14420</v>
      </c>
      <c r="F763" s="9">
        <f t="shared" si="44"/>
        <v>6.5545454545454547</v>
      </c>
      <c r="G763" t="s">
        <v>20</v>
      </c>
      <c r="H763">
        <v>166</v>
      </c>
      <c r="I763" s="10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>(L763/60/60/24)+DATE(1970,1,1)</f>
        <v>42938.208333333328</v>
      </c>
      <c r="O763" s="8">
        <f>(M763/60/60/24)+DATE(1970,1,1)</f>
        <v>42943.208333333328</v>
      </c>
      <c r="P763" t="b">
        <v>0</v>
      </c>
      <c r="Q763" t="b">
        <v>0</v>
      </c>
      <c r="R763" t="s">
        <v>23</v>
      </c>
      <c r="S763" t="str">
        <f t="shared" si="46"/>
        <v>music</v>
      </c>
      <c r="T763" t="str">
        <f t="shared" si="47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 s="16">
        <v>3500</v>
      </c>
      <c r="E764" s="16">
        <v>6204</v>
      </c>
      <c r="F764" s="9">
        <f t="shared" si="44"/>
        <v>1.7725714285714285</v>
      </c>
      <c r="G764" t="s">
        <v>20</v>
      </c>
      <c r="H764">
        <v>100</v>
      </c>
      <c r="I764" s="10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>(L764/60/60/24)+DATE(1970,1,1)</f>
        <v>41241.25</v>
      </c>
      <c r="O764" s="8">
        <f>(M764/60/60/24)+DATE(1970,1,1)</f>
        <v>41252.25</v>
      </c>
      <c r="P764" t="b">
        <v>0</v>
      </c>
      <c r="Q764" t="b">
        <v>0</v>
      </c>
      <c r="R764" t="s">
        <v>159</v>
      </c>
      <c r="S764" t="str">
        <f t="shared" si="46"/>
        <v>music</v>
      </c>
      <c r="T764" t="str">
        <f t="shared" si="47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 s="16">
        <v>5600</v>
      </c>
      <c r="E765" s="16">
        <v>6338</v>
      </c>
      <c r="F765" s="9">
        <f t="shared" si="44"/>
        <v>1.1317857142857144</v>
      </c>
      <c r="G765" t="s">
        <v>20</v>
      </c>
      <c r="H765">
        <v>235</v>
      </c>
      <c r="I765" s="10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>(L765/60/60/24)+DATE(1970,1,1)</f>
        <v>41037.208333333336</v>
      </c>
      <c r="O765" s="8">
        <f>(M765/60/60/24)+DATE(1970,1,1)</f>
        <v>41072.208333333336</v>
      </c>
      <c r="P765" t="b">
        <v>0</v>
      </c>
      <c r="Q765" t="b">
        <v>1</v>
      </c>
      <c r="R765" t="s">
        <v>33</v>
      </c>
      <c r="S765" t="str">
        <f t="shared" si="46"/>
        <v>theater</v>
      </c>
      <c r="T765" t="str">
        <f t="shared" si="47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 s="16">
        <v>1100</v>
      </c>
      <c r="E766" s="16">
        <v>8010</v>
      </c>
      <c r="F766" s="9">
        <f t="shared" si="44"/>
        <v>7.2818181818181822</v>
      </c>
      <c r="G766" t="s">
        <v>20</v>
      </c>
      <c r="H766">
        <v>148</v>
      </c>
      <c r="I766" s="10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>(L766/60/60/24)+DATE(1970,1,1)</f>
        <v>40676.208333333336</v>
      </c>
      <c r="O766" s="8">
        <f>(M766/60/60/24)+DATE(1970,1,1)</f>
        <v>40684.208333333336</v>
      </c>
      <c r="P766" t="b">
        <v>0</v>
      </c>
      <c r="Q766" t="b">
        <v>0</v>
      </c>
      <c r="R766" t="s">
        <v>23</v>
      </c>
      <c r="S766" t="str">
        <f t="shared" si="46"/>
        <v>music</v>
      </c>
      <c r="T766" t="str">
        <f t="shared" si="47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 s="16">
        <v>3900</v>
      </c>
      <c r="E767" s="16">
        <v>8125</v>
      </c>
      <c r="F767" s="9">
        <f t="shared" si="44"/>
        <v>2.0833333333333335</v>
      </c>
      <c r="G767" t="s">
        <v>20</v>
      </c>
      <c r="H767">
        <v>198</v>
      </c>
      <c r="I767" s="10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>(L767/60/60/24)+DATE(1970,1,1)</f>
        <v>42840.208333333328</v>
      </c>
      <c r="O767" s="8">
        <f>(M767/60/60/24)+DATE(1970,1,1)</f>
        <v>42865.208333333328</v>
      </c>
      <c r="P767" t="b">
        <v>1</v>
      </c>
      <c r="Q767" t="b">
        <v>1</v>
      </c>
      <c r="R767" t="s">
        <v>60</v>
      </c>
      <c r="S767" t="str">
        <f t="shared" si="46"/>
        <v>music</v>
      </c>
      <c r="T767" t="str">
        <f t="shared" si="47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 s="16">
        <v>43800</v>
      </c>
      <c r="E768" s="16">
        <v>13653</v>
      </c>
      <c r="F768" s="9">
        <f t="shared" si="44"/>
        <v>0.31171232876712329</v>
      </c>
      <c r="G768" t="s">
        <v>14</v>
      </c>
      <c r="H768">
        <v>248</v>
      </c>
      <c r="I768" s="10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>(L768/60/60/24)+DATE(1970,1,1)</f>
        <v>43362.208333333328</v>
      </c>
      <c r="O768" s="8">
        <f>(M768/60/60/24)+DATE(1970,1,1)</f>
        <v>43363.208333333328</v>
      </c>
      <c r="P768" t="b">
        <v>0</v>
      </c>
      <c r="Q768" t="b">
        <v>0</v>
      </c>
      <c r="R768" t="s">
        <v>474</v>
      </c>
      <c r="S768" t="str">
        <f t="shared" si="46"/>
        <v>film &amp; video</v>
      </c>
      <c r="T768" t="str">
        <f t="shared" si="47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 s="16">
        <v>97200</v>
      </c>
      <c r="E769" s="16">
        <v>55372</v>
      </c>
      <c r="F769" s="9">
        <f t="shared" si="44"/>
        <v>0.56967078189300413</v>
      </c>
      <c r="G769" t="s">
        <v>14</v>
      </c>
      <c r="H769">
        <v>513</v>
      </c>
      <c r="I769" s="10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>(L769/60/60/24)+DATE(1970,1,1)</f>
        <v>42283.208333333328</v>
      </c>
      <c r="O769" s="8">
        <f>(M769/60/60/24)+DATE(1970,1,1)</f>
        <v>42328.25</v>
      </c>
      <c r="P769" t="b">
        <v>0</v>
      </c>
      <c r="Q769" t="b">
        <v>0</v>
      </c>
      <c r="R769" t="s">
        <v>206</v>
      </c>
      <c r="S769" t="str">
        <f t="shared" si="46"/>
        <v>publishing</v>
      </c>
      <c r="T769" t="str">
        <f t="shared" si="47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 s="16">
        <v>4800</v>
      </c>
      <c r="E770" s="16">
        <v>11088</v>
      </c>
      <c r="F770" s="9">
        <f t="shared" si="44"/>
        <v>2.31</v>
      </c>
      <c r="G770" t="s">
        <v>20</v>
      </c>
      <c r="H770">
        <v>150</v>
      </c>
      <c r="I770" s="1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>(L770/60/60/24)+DATE(1970,1,1)</f>
        <v>41619.25</v>
      </c>
      <c r="O770" s="8">
        <f>(M770/60/60/24)+DATE(1970,1,1)</f>
        <v>41634.25</v>
      </c>
      <c r="P770" t="b">
        <v>0</v>
      </c>
      <c r="Q770" t="b">
        <v>0</v>
      </c>
      <c r="R770" t="s">
        <v>33</v>
      </c>
      <c r="S770" t="str">
        <f t="shared" si="46"/>
        <v>theater</v>
      </c>
      <c r="T770" t="str">
        <f t="shared" si="47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 s="16">
        <v>125600</v>
      </c>
      <c r="E771" s="16">
        <v>109106</v>
      </c>
      <c r="F771" s="9">
        <f t="shared" ref="F771:F834" si="48">E771/D771</f>
        <v>0.86867834394904464</v>
      </c>
      <c r="G771" t="s">
        <v>14</v>
      </c>
      <c r="H771">
        <v>3410</v>
      </c>
      <c r="I771" s="10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>(L771/60/60/24)+DATE(1970,1,1)</f>
        <v>41501.208333333336</v>
      </c>
      <c r="O771" s="8">
        <f>(M771/60/60/24)+DATE(1970,1,1)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50">_xlfn.TEXTBEFORE(R771,"/")</f>
        <v>games</v>
      </c>
      <c r="T771" t="str">
        <f t="shared" ref="T771:T834" si="51">_xlfn.TEXTAFTER(R771,"/")</f>
        <v>video games</v>
      </c>
    </row>
    <row r="772" spans="1:20" ht="17" x14ac:dyDescent="0.2">
      <c r="A772">
        <v>770</v>
      </c>
      <c r="B772" t="s">
        <v>1575</v>
      </c>
      <c r="C772" s="3" t="s">
        <v>1576</v>
      </c>
      <c r="D772" s="16">
        <v>4300</v>
      </c>
      <c r="E772" s="16">
        <v>11642</v>
      </c>
      <c r="F772" s="9">
        <f t="shared" si="48"/>
        <v>2.7074418604651163</v>
      </c>
      <c r="G772" t="s">
        <v>20</v>
      </c>
      <c r="H772">
        <v>216</v>
      </c>
      <c r="I772" s="10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>(L772/60/60/24)+DATE(1970,1,1)</f>
        <v>41743.208333333336</v>
      </c>
      <c r="O772" s="8">
        <f>(M772/60/60/24)+DATE(1970,1,1)</f>
        <v>41750.208333333336</v>
      </c>
      <c r="P772" t="b">
        <v>0</v>
      </c>
      <c r="Q772" t="b">
        <v>1</v>
      </c>
      <c r="R772" t="s">
        <v>33</v>
      </c>
      <c r="S772" t="str">
        <f t="shared" si="50"/>
        <v>theater</v>
      </c>
      <c r="T772" t="str">
        <f t="shared" si="51"/>
        <v>plays</v>
      </c>
    </row>
    <row r="773" spans="1:20" ht="17" x14ac:dyDescent="0.2">
      <c r="A773">
        <v>771</v>
      </c>
      <c r="B773" t="s">
        <v>1577</v>
      </c>
      <c r="C773" s="3" t="s">
        <v>1578</v>
      </c>
      <c r="D773" s="16">
        <v>5600</v>
      </c>
      <c r="E773" s="16">
        <v>2769</v>
      </c>
      <c r="F773" s="9">
        <f t="shared" si="48"/>
        <v>0.49446428571428569</v>
      </c>
      <c r="G773" t="s">
        <v>74</v>
      </c>
      <c r="H773">
        <v>26</v>
      </c>
      <c r="I773" s="10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>(L773/60/60/24)+DATE(1970,1,1)</f>
        <v>43491.25</v>
      </c>
      <c r="O773" s="8">
        <f>(M773/60/60/24)+DATE(1970,1,1)</f>
        <v>43518.25</v>
      </c>
      <c r="P773" t="b">
        <v>0</v>
      </c>
      <c r="Q773" t="b">
        <v>0</v>
      </c>
      <c r="R773" t="s">
        <v>33</v>
      </c>
      <c r="S773" t="str">
        <f t="shared" si="50"/>
        <v>theater</v>
      </c>
      <c r="T773" t="str">
        <f t="shared" si="51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 s="16">
        <v>149600</v>
      </c>
      <c r="E774" s="16">
        <v>169586</v>
      </c>
      <c r="F774" s="9">
        <f t="shared" si="48"/>
        <v>1.1335962566844919</v>
      </c>
      <c r="G774" t="s">
        <v>20</v>
      </c>
      <c r="H774">
        <v>5139</v>
      </c>
      <c r="I774" s="10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>(L774/60/60/24)+DATE(1970,1,1)</f>
        <v>43505.25</v>
      </c>
      <c r="O774" s="8">
        <f>(M774/60/60/24)+DATE(1970,1,1)</f>
        <v>43509.25</v>
      </c>
      <c r="P774" t="b">
        <v>0</v>
      </c>
      <c r="Q774" t="b">
        <v>0</v>
      </c>
      <c r="R774" t="s">
        <v>60</v>
      </c>
      <c r="S774" t="str">
        <f t="shared" si="50"/>
        <v>music</v>
      </c>
      <c r="T774" t="str">
        <f t="shared" si="51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 s="16">
        <v>53100</v>
      </c>
      <c r="E775" s="16">
        <v>101185</v>
      </c>
      <c r="F775" s="9">
        <f t="shared" si="48"/>
        <v>1.9055555555555554</v>
      </c>
      <c r="G775" t="s">
        <v>20</v>
      </c>
      <c r="H775">
        <v>2353</v>
      </c>
      <c r="I775" s="10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>(L775/60/60/24)+DATE(1970,1,1)</f>
        <v>42838.208333333328</v>
      </c>
      <c r="O775" s="8">
        <f>(M775/60/60/24)+DATE(1970,1,1)</f>
        <v>42848.208333333328</v>
      </c>
      <c r="P775" t="b">
        <v>0</v>
      </c>
      <c r="Q775" t="b">
        <v>0</v>
      </c>
      <c r="R775" t="s">
        <v>33</v>
      </c>
      <c r="S775" t="str">
        <f t="shared" si="50"/>
        <v>theater</v>
      </c>
      <c r="T775" t="str">
        <f t="shared" si="51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 s="16">
        <v>5000</v>
      </c>
      <c r="E776" s="16">
        <v>6775</v>
      </c>
      <c r="F776" s="9">
        <f t="shared" si="48"/>
        <v>1.355</v>
      </c>
      <c r="G776" t="s">
        <v>20</v>
      </c>
      <c r="H776">
        <v>78</v>
      </c>
      <c r="I776" s="10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>(L776/60/60/24)+DATE(1970,1,1)</f>
        <v>42513.208333333328</v>
      </c>
      <c r="O776" s="8">
        <f>(M776/60/60/24)+DATE(1970,1,1)</f>
        <v>42554.208333333328</v>
      </c>
      <c r="P776" t="b">
        <v>0</v>
      </c>
      <c r="Q776" t="b">
        <v>0</v>
      </c>
      <c r="R776" t="s">
        <v>28</v>
      </c>
      <c r="S776" t="str">
        <f t="shared" si="50"/>
        <v>technology</v>
      </c>
      <c r="T776" t="str">
        <f t="shared" si="51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 s="16">
        <v>9400</v>
      </c>
      <c r="E777" s="16">
        <v>968</v>
      </c>
      <c r="F777" s="9">
        <f t="shared" si="48"/>
        <v>0.10297872340425532</v>
      </c>
      <c r="G777" t="s">
        <v>14</v>
      </c>
      <c r="H777">
        <v>10</v>
      </c>
      <c r="I777" s="10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>(L777/60/60/24)+DATE(1970,1,1)</f>
        <v>41949.25</v>
      </c>
      <c r="O777" s="8">
        <f>(M777/60/60/24)+DATE(1970,1,1)</f>
        <v>41959.25</v>
      </c>
      <c r="P777" t="b">
        <v>0</v>
      </c>
      <c r="Q777" t="b">
        <v>0</v>
      </c>
      <c r="R777" t="s">
        <v>23</v>
      </c>
      <c r="S777" t="str">
        <f t="shared" si="50"/>
        <v>music</v>
      </c>
      <c r="T777" t="str">
        <f t="shared" si="51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 s="16">
        <v>110800</v>
      </c>
      <c r="E778" s="16">
        <v>72623</v>
      </c>
      <c r="F778" s="9">
        <f t="shared" si="48"/>
        <v>0.65544223826714798</v>
      </c>
      <c r="G778" t="s">
        <v>14</v>
      </c>
      <c r="H778">
        <v>2201</v>
      </c>
      <c r="I778" s="10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>(L778/60/60/24)+DATE(1970,1,1)</f>
        <v>43650.208333333328</v>
      </c>
      <c r="O778" s="8">
        <f>(M778/60/60/24)+DATE(1970,1,1)</f>
        <v>43668.208333333328</v>
      </c>
      <c r="P778" t="b">
        <v>0</v>
      </c>
      <c r="Q778" t="b">
        <v>0</v>
      </c>
      <c r="R778" t="s">
        <v>33</v>
      </c>
      <c r="S778" t="str">
        <f t="shared" si="50"/>
        <v>theater</v>
      </c>
      <c r="T778" t="str">
        <f t="shared" si="51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 s="16">
        <v>93800</v>
      </c>
      <c r="E779" s="16">
        <v>45987</v>
      </c>
      <c r="F779" s="9">
        <f t="shared" si="48"/>
        <v>0.49026652452025588</v>
      </c>
      <c r="G779" t="s">
        <v>14</v>
      </c>
      <c r="H779">
        <v>676</v>
      </c>
      <c r="I779" s="10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>(L779/60/60/24)+DATE(1970,1,1)</f>
        <v>40809.208333333336</v>
      </c>
      <c r="O779" s="8">
        <f>(M779/60/60/24)+DATE(1970,1,1)</f>
        <v>40838.208333333336</v>
      </c>
      <c r="P779" t="b">
        <v>0</v>
      </c>
      <c r="Q779" t="b">
        <v>0</v>
      </c>
      <c r="R779" t="s">
        <v>33</v>
      </c>
      <c r="S779" t="str">
        <f t="shared" si="50"/>
        <v>theater</v>
      </c>
      <c r="T779" t="str">
        <f t="shared" si="51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 s="16">
        <v>1300</v>
      </c>
      <c r="E780" s="16">
        <v>10243</v>
      </c>
      <c r="F780" s="9">
        <f t="shared" si="48"/>
        <v>7.8792307692307695</v>
      </c>
      <c r="G780" t="s">
        <v>20</v>
      </c>
      <c r="H780">
        <v>174</v>
      </c>
      <c r="I780" s="10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>(L780/60/60/24)+DATE(1970,1,1)</f>
        <v>40768.208333333336</v>
      </c>
      <c r="O780" s="8">
        <f>(M780/60/60/24)+DATE(1970,1,1)</f>
        <v>40773.208333333336</v>
      </c>
      <c r="P780" t="b">
        <v>0</v>
      </c>
      <c r="Q780" t="b">
        <v>0</v>
      </c>
      <c r="R780" t="s">
        <v>71</v>
      </c>
      <c r="S780" t="str">
        <f t="shared" si="50"/>
        <v>film &amp; video</v>
      </c>
      <c r="T780" t="str">
        <f t="shared" si="51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 s="16">
        <v>108700</v>
      </c>
      <c r="E781" s="16">
        <v>87293</v>
      </c>
      <c r="F781" s="9">
        <f t="shared" si="48"/>
        <v>0.80306347746090156</v>
      </c>
      <c r="G781" t="s">
        <v>14</v>
      </c>
      <c r="H781">
        <v>831</v>
      </c>
      <c r="I781" s="10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>(L781/60/60/24)+DATE(1970,1,1)</f>
        <v>42230.208333333328</v>
      </c>
      <c r="O781" s="8">
        <f>(M781/60/60/24)+DATE(1970,1,1)</f>
        <v>42239.208333333328</v>
      </c>
      <c r="P781" t="b">
        <v>0</v>
      </c>
      <c r="Q781" t="b">
        <v>1</v>
      </c>
      <c r="R781" t="s">
        <v>33</v>
      </c>
      <c r="S781" t="str">
        <f t="shared" si="50"/>
        <v>theater</v>
      </c>
      <c r="T781" t="str">
        <f t="shared" si="51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 s="16">
        <v>5100</v>
      </c>
      <c r="E782" s="16">
        <v>5421</v>
      </c>
      <c r="F782" s="9">
        <f t="shared" si="48"/>
        <v>1.0629411764705883</v>
      </c>
      <c r="G782" t="s">
        <v>20</v>
      </c>
      <c r="H782">
        <v>164</v>
      </c>
      <c r="I782" s="10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>(L782/60/60/24)+DATE(1970,1,1)</f>
        <v>42573.208333333328</v>
      </c>
      <c r="O782" s="8">
        <f>(M782/60/60/24)+DATE(1970,1,1)</f>
        <v>42592.208333333328</v>
      </c>
      <c r="P782" t="b">
        <v>0</v>
      </c>
      <c r="Q782" t="b">
        <v>1</v>
      </c>
      <c r="R782" t="s">
        <v>53</v>
      </c>
      <c r="S782" t="str">
        <f t="shared" si="50"/>
        <v>film &amp; video</v>
      </c>
      <c r="T782" t="str">
        <f t="shared" si="51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 s="16">
        <v>8700</v>
      </c>
      <c r="E783" s="16">
        <v>4414</v>
      </c>
      <c r="F783" s="9">
        <f t="shared" si="48"/>
        <v>0.50735632183908042</v>
      </c>
      <c r="G783" t="s">
        <v>74</v>
      </c>
      <c r="H783">
        <v>56</v>
      </c>
      <c r="I783" s="10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>(L783/60/60/24)+DATE(1970,1,1)</f>
        <v>40482.208333333336</v>
      </c>
      <c r="O783" s="8">
        <f>(M783/60/60/24)+DATE(1970,1,1)</f>
        <v>40533.25</v>
      </c>
      <c r="P783" t="b">
        <v>0</v>
      </c>
      <c r="Q783" t="b">
        <v>0</v>
      </c>
      <c r="R783" t="s">
        <v>33</v>
      </c>
      <c r="S783" t="str">
        <f t="shared" si="50"/>
        <v>theater</v>
      </c>
      <c r="T783" t="str">
        <f t="shared" si="51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 s="16">
        <v>5100</v>
      </c>
      <c r="E784" s="16">
        <v>10981</v>
      </c>
      <c r="F784" s="9">
        <f t="shared" si="48"/>
        <v>2.153137254901961</v>
      </c>
      <c r="G784" t="s">
        <v>20</v>
      </c>
      <c r="H784">
        <v>161</v>
      </c>
      <c r="I784" s="10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>(L784/60/60/24)+DATE(1970,1,1)</f>
        <v>40603.25</v>
      </c>
      <c r="O784" s="8">
        <f>(M784/60/60/24)+DATE(1970,1,1)</f>
        <v>40631.208333333336</v>
      </c>
      <c r="P784" t="b">
        <v>0</v>
      </c>
      <c r="Q784" t="b">
        <v>1</v>
      </c>
      <c r="R784" t="s">
        <v>71</v>
      </c>
      <c r="S784" t="str">
        <f t="shared" si="50"/>
        <v>film &amp; video</v>
      </c>
      <c r="T784" t="str">
        <f t="shared" si="51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 s="16">
        <v>7400</v>
      </c>
      <c r="E785" s="16">
        <v>10451</v>
      </c>
      <c r="F785" s="9">
        <f t="shared" si="48"/>
        <v>1.4122972972972974</v>
      </c>
      <c r="G785" t="s">
        <v>20</v>
      </c>
      <c r="H785">
        <v>138</v>
      </c>
      <c r="I785" s="10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>(L785/60/60/24)+DATE(1970,1,1)</f>
        <v>41625.25</v>
      </c>
      <c r="O785" s="8">
        <f>(M785/60/60/24)+DATE(1970,1,1)</f>
        <v>41632.25</v>
      </c>
      <c r="P785" t="b">
        <v>0</v>
      </c>
      <c r="Q785" t="b">
        <v>0</v>
      </c>
      <c r="R785" t="s">
        <v>23</v>
      </c>
      <c r="S785" t="str">
        <f t="shared" si="50"/>
        <v>music</v>
      </c>
      <c r="T785" t="str">
        <f t="shared" si="51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 s="16">
        <v>88900</v>
      </c>
      <c r="E786" s="16">
        <v>102535</v>
      </c>
      <c r="F786" s="9">
        <f t="shared" si="48"/>
        <v>1.1533745781777278</v>
      </c>
      <c r="G786" t="s">
        <v>20</v>
      </c>
      <c r="H786">
        <v>3308</v>
      </c>
      <c r="I786" s="10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>(L786/60/60/24)+DATE(1970,1,1)</f>
        <v>42435.25</v>
      </c>
      <c r="O786" s="8">
        <f>(M786/60/60/24)+DATE(1970,1,1)</f>
        <v>42446.208333333328</v>
      </c>
      <c r="P786" t="b">
        <v>0</v>
      </c>
      <c r="Q786" t="b">
        <v>0</v>
      </c>
      <c r="R786" t="s">
        <v>28</v>
      </c>
      <c r="S786" t="str">
        <f t="shared" si="50"/>
        <v>technology</v>
      </c>
      <c r="T786" t="str">
        <f t="shared" si="51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 s="16">
        <v>6700</v>
      </c>
      <c r="E787" s="16">
        <v>12939</v>
      </c>
      <c r="F787" s="9">
        <f t="shared" si="48"/>
        <v>1.9311940298507462</v>
      </c>
      <c r="G787" t="s">
        <v>20</v>
      </c>
      <c r="H787">
        <v>127</v>
      </c>
      <c r="I787" s="10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>(L787/60/60/24)+DATE(1970,1,1)</f>
        <v>43582.208333333328</v>
      </c>
      <c r="O787" s="8">
        <f>(M787/60/60/24)+DATE(1970,1,1)</f>
        <v>43616.208333333328</v>
      </c>
      <c r="P787" t="b">
        <v>0</v>
      </c>
      <c r="Q787" t="b">
        <v>1</v>
      </c>
      <c r="R787" t="s">
        <v>71</v>
      </c>
      <c r="S787" t="str">
        <f t="shared" si="50"/>
        <v>film &amp; video</v>
      </c>
      <c r="T787" t="str">
        <f t="shared" si="51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 s="16">
        <v>1500</v>
      </c>
      <c r="E788" s="16">
        <v>10946</v>
      </c>
      <c r="F788" s="9">
        <f t="shared" si="48"/>
        <v>7.2973333333333334</v>
      </c>
      <c r="G788" t="s">
        <v>20</v>
      </c>
      <c r="H788">
        <v>207</v>
      </c>
      <c r="I788" s="10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>(L788/60/60/24)+DATE(1970,1,1)</f>
        <v>43186.208333333328</v>
      </c>
      <c r="O788" s="8">
        <f>(M788/60/60/24)+DATE(1970,1,1)</f>
        <v>43193.208333333328</v>
      </c>
      <c r="P788" t="b">
        <v>0</v>
      </c>
      <c r="Q788" t="b">
        <v>1</v>
      </c>
      <c r="R788" t="s">
        <v>159</v>
      </c>
      <c r="S788" t="str">
        <f t="shared" si="50"/>
        <v>music</v>
      </c>
      <c r="T788" t="str">
        <f t="shared" si="51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 s="16">
        <v>61200</v>
      </c>
      <c r="E789" s="16">
        <v>60994</v>
      </c>
      <c r="F789" s="9">
        <f t="shared" si="48"/>
        <v>0.99663398692810456</v>
      </c>
      <c r="G789" t="s">
        <v>14</v>
      </c>
      <c r="H789">
        <v>859</v>
      </c>
      <c r="I789" s="10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>(L789/60/60/24)+DATE(1970,1,1)</f>
        <v>40684.208333333336</v>
      </c>
      <c r="O789" s="8">
        <f>(M789/60/60/24)+DATE(1970,1,1)</f>
        <v>40693.208333333336</v>
      </c>
      <c r="P789" t="b">
        <v>0</v>
      </c>
      <c r="Q789" t="b">
        <v>0</v>
      </c>
      <c r="R789" t="s">
        <v>23</v>
      </c>
      <c r="S789" t="str">
        <f t="shared" si="50"/>
        <v>music</v>
      </c>
      <c r="T789" t="str">
        <f t="shared" si="51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 s="16">
        <v>3600</v>
      </c>
      <c r="E790" s="16">
        <v>3174</v>
      </c>
      <c r="F790" s="9">
        <f t="shared" si="48"/>
        <v>0.88166666666666671</v>
      </c>
      <c r="G790" t="s">
        <v>47</v>
      </c>
      <c r="H790">
        <v>31</v>
      </c>
      <c r="I790" s="10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>(L790/60/60/24)+DATE(1970,1,1)</f>
        <v>41202.208333333336</v>
      </c>
      <c r="O790" s="8">
        <f>(M790/60/60/24)+DATE(1970,1,1)</f>
        <v>41223.25</v>
      </c>
      <c r="P790" t="b">
        <v>0</v>
      </c>
      <c r="Q790" t="b">
        <v>0</v>
      </c>
      <c r="R790" t="s">
        <v>71</v>
      </c>
      <c r="S790" t="str">
        <f t="shared" si="50"/>
        <v>film &amp; video</v>
      </c>
      <c r="T790" t="str">
        <f t="shared" si="51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 s="16">
        <v>9000</v>
      </c>
      <c r="E791" s="16">
        <v>3351</v>
      </c>
      <c r="F791" s="9">
        <f t="shared" si="48"/>
        <v>0.37233333333333335</v>
      </c>
      <c r="G791" t="s">
        <v>14</v>
      </c>
      <c r="H791">
        <v>45</v>
      </c>
      <c r="I791" s="10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>(L791/60/60/24)+DATE(1970,1,1)</f>
        <v>41786.208333333336</v>
      </c>
      <c r="O791" s="8">
        <f>(M791/60/60/24)+DATE(1970,1,1)</f>
        <v>41823.208333333336</v>
      </c>
      <c r="P791" t="b">
        <v>0</v>
      </c>
      <c r="Q791" t="b">
        <v>0</v>
      </c>
      <c r="R791" t="s">
        <v>33</v>
      </c>
      <c r="S791" t="str">
        <f t="shared" si="50"/>
        <v>theater</v>
      </c>
      <c r="T791" t="str">
        <f t="shared" si="51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 s="16">
        <v>185900</v>
      </c>
      <c r="E792" s="16">
        <v>56774</v>
      </c>
      <c r="F792" s="9">
        <f t="shared" si="48"/>
        <v>0.30540075309306081</v>
      </c>
      <c r="G792" t="s">
        <v>74</v>
      </c>
      <c r="H792">
        <v>1113</v>
      </c>
      <c r="I792" s="10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>(L792/60/60/24)+DATE(1970,1,1)</f>
        <v>40223.25</v>
      </c>
      <c r="O792" s="8">
        <f>(M792/60/60/24)+DATE(1970,1,1)</f>
        <v>40229.25</v>
      </c>
      <c r="P792" t="b">
        <v>0</v>
      </c>
      <c r="Q792" t="b">
        <v>0</v>
      </c>
      <c r="R792" t="s">
        <v>33</v>
      </c>
      <c r="S792" t="str">
        <f t="shared" si="50"/>
        <v>theater</v>
      </c>
      <c r="T792" t="str">
        <f t="shared" si="51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 s="16">
        <v>2100</v>
      </c>
      <c r="E793" s="16">
        <v>540</v>
      </c>
      <c r="F793" s="9">
        <f t="shared" si="48"/>
        <v>0.25714285714285712</v>
      </c>
      <c r="G793" t="s">
        <v>14</v>
      </c>
      <c r="H793">
        <v>6</v>
      </c>
      <c r="I793" s="10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>(L793/60/60/24)+DATE(1970,1,1)</f>
        <v>42715.25</v>
      </c>
      <c r="O793" s="8">
        <f>(M793/60/60/24)+DATE(1970,1,1)</f>
        <v>42731.25</v>
      </c>
      <c r="P793" t="b">
        <v>0</v>
      </c>
      <c r="Q793" t="b">
        <v>0</v>
      </c>
      <c r="R793" t="s">
        <v>17</v>
      </c>
      <c r="S793" t="str">
        <f t="shared" si="50"/>
        <v>food</v>
      </c>
      <c r="T793" t="str">
        <f t="shared" si="51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 s="16">
        <v>2000</v>
      </c>
      <c r="E794" s="16">
        <v>680</v>
      </c>
      <c r="F794" s="9">
        <f t="shared" si="48"/>
        <v>0.34</v>
      </c>
      <c r="G794" t="s">
        <v>14</v>
      </c>
      <c r="H794">
        <v>7</v>
      </c>
      <c r="I794" s="10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>(L794/60/60/24)+DATE(1970,1,1)</f>
        <v>41451.208333333336</v>
      </c>
      <c r="O794" s="8">
        <f>(M794/60/60/24)+DATE(1970,1,1)</f>
        <v>41479.208333333336</v>
      </c>
      <c r="P794" t="b">
        <v>0</v>
      </c>
      <c r="Q794" t="b">
        <v>1</v>
      </c>
      <c r="R794" t="s">
        <v>33</v>
      </c>
      <c r="S794" t="str">
        <f t="shared" si="50"/>
        <v>theater</v>
      </c>
      <c r="T794" t="str">
        <f t="shared" si="51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 s="16">
        <v>1100</v>
      </c>
      <c r="E795" s="16">
        <v>13045</v>
      </c>
      <c r="F795" s="9">
        <f t="shared" si="48"/>
        <v>11.859090909090909</v>
      </c>
      <c r="G795" t="s">
        <v>20</v>
      </c>
      <c r="H795">
        <v>181</v>
      </c>
      <c r="I795" s="10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>(L795/60/60/24)+DATE(1970,1,1)</f>
        <v>41450.208333333336</v>
      </c>
      <c r="O795" s="8">
        <f>(M795/60/60/24)+DATE(1970,1,1)</f>
        <v>41454.208333333336</v>
      </c>
      <c r="P795" t="b">
        <v>0</v>
      </c>
      <c r="Q795" t="b">
        <v>0</v>
      </c>
      <c r="R795" t="s">
        <v>68</v>
      </c>
      <c r="S795" t="str">
        <f t="shared" si="50"/>
        <v>publishing</v>
      </c>
      <c r="T795" t="str">
        <f t="shared" si="51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 s="16">
        <v>6600</v>
      </c>
      <c r="E796" s="16">
        <v>8276</v>
      </c>
      <c r="F796" s="9">
        <f t="shared" si="48"/>
        <v>1.2539393939393939</v>
      </c>
      <c r="G796" t="s">
        <v>20</v>
      </c>
      <c r="H796">
        <v>110</v>
      </c>
      <c r="I796" s="10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>(L796/60/60/24)+DATE(1970,1,1)</f>
        <v>43091.25</v>
      </c>
      <c r="O796" s="8">
        <f>(M796/60/60/24)+DATE(1970,1,1)</f>
        <v>43103.25</v>
      </c>
      <c r="P796" t="b">
        <v>0</v>
      </c>
      <c r="Q796" t="b">
        <v>0</v>
      </c>
      <c r="R796" t="s">
        <v>23</v>
      </c>
      <c r="S796" t="str">
        <f t="shared" si="50"/>
        <v>music</v>
      </c>
      <c r="T796" t="str">
        <f t="shared" si="51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 s="16">
        <v>7100</v>
      </c>
      <c r="E797" s="16">
        <v>1022</v>
      </c>
      <c r="F797" s="9">
        <f t="shared" si="48"/>
        <v>0.14394366197183098</v>
      </c>
      <c r="G797" t="s">
        <v>14</v>
      </c>
      <c r="H797">
        <v>31</v>
      </c>
      <c r="I797" s="10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>(L797/60/60/24)+DATE(1970,1,1)</f>
        <v>42675.208333333328</v>
      </c>
      <c r="O797" s="8">
        <f>(M797/60/60/24)+DATE(1970,1,1)</f>
        <v>42678.208333333328</v>
      </c>
      <c r="P797" t="b">
        <v>0</v>
      </c>
      <c r="Q797" t="b">
        <v>0</v>
      </c>
      <c r="R797" t="s">
        <v>53</v>
      </c>
      <c r="S797" t="str">
        <f t="shared" si="50"/>
        <v>film &amp; video</v>
      </c>
      <c r="T797" t="str">
        <f t="shared" si="51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 s="16">
        <v>7800</v>
      </c>
      <c r="E798" s="16">
        <v>4275</v>
      </c>
      <c r="F798" s="9">
        <f t="shared" si="48"/>
        <v>0.54807692307692313</v>
      </c>
      <c r="G798" t="s">
        <v>14</v>
      </c>
      <c r="H798">
        <v>78</v>
      </c>
      <c r="I798" s="10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>(L798/60/60/24)+DATE(1970,1,1)</f>
        <v>41859.208333333336</v>
      </c>
      <c r="O798" s="8">
        <f>(M798/60/60/24)+DATE(1970,1,1)</f>
        <v>41866.208333333336</v>
      </c>
      <c r="P798" t="b">
        <v>0</v>
      </c>
      <c r="Q798" t="b">
        <v>1</v>
      </c>
      <c r="R798" t="s">
        <v>292</v>
      </c>
      <c r="S798" t="str">
        <f t="shared" si="50"/>
        <v>games</v>
      </c>
      <c r="T798" t="str">
        <f t="shared" si="51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 s="16">
        <v>7600</v>
      </c>
      <c r="E799" s="16">
        <v>8332</v>
      </c>
      <c r="F799" s="9">
        <f t="shared" si="48"/>
        <v>1.0963157894736841</v>
      </c>
      <c r="G799" t="s">
        <v>20</v>
      </c>
      <c r="H799">
        <v>185</v>
      </c>
      <c r="I799" s="10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>(L799/60/60/24)+DATE(1970,1,1)</f>
        <v>43464.25</v>
      </c>
      <c r="O799" s="8">
        <f>(M799/60/60/24)+DATE(1970,1,1)</f>
        <v>43487.25</v>
      </c>
      <c r="P799" t="b">
        <v>0</v>
      </c>
      <c r="Q799" t="b">
        <v>0</v>
      </c>
      <c r="R799" t="s">
        <v>28</v>
      </c>
      <c r="S799" t="str">
        <f t="shared" si="50"/>
        <v>technology</v>
      </c>
      <c r="T799" t="str">
        <f t="shared" si="51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 s="16">
        <v>3400</v>
      </c>
      <c r="E800" s="16">
        <v>6408</v>
      </c>
      <c r="F800" s="9">
        <f t="shared" si="48"/>
        <v>1.8847058823529412</v>
      </c>
      <c r="G800" t="s">
        <v>20</v>
      </c>
      <c r="H800">
        <v>121</v>
      </c>
      <c r="I800" s="10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>(L800/60/60/24)+DATE(1970,1,1)</f>
        <v>41060.208333333336</v>
      </c>
      <c r="O800" s="8">
        <f>(M800/60/60/24)+DATE(1970,1,1)</f>
        <v>41088.208333333336</v>
      </c>
      <c r="P800" t="b">
        <v>0</v>
      </c>
      <c r="Q800" t="b">
        <v>1</v>
      </c>
      <c r="R800" t="s">
        <v>33</v>
      </c>
      <c r="S800" t="str">
        <f t="shared" si="50"/>
        <v>theater</v>
      </c>
      <c r="T800" t="str">
        <f t="shared" si="51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 s="16">
        <v>84500</v>
      </c>
      <c r="E801" s="16">
        <v>73522</v>
      </c>
      <c r="F801" s="9">
        <f t="shared" si="48"/>
        <v>0.87008284023668636</v>
      </c>
      <c r="G801" t="s">
        <v>14</v>
      </c>
      <c r="H801">
        <v>1225</v>
      </c>
      <c r="I801" s="10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>(L801/60/60/24)+DATE(1970,1,1)</f>
        <v>42399.25</v>
      </c>
      <c r="O801" s="8">
        <f>(M801/60/60/24)+DATE(1970,1,1)</f>
        <v>42403.25</v>
      </c>
      <c r="P801" t="b">
        <v>0</v>
      </c>
      <c r="Q801" t="b">
        <v>0</v>
      </c>
      <c r="R801" t="s">
        <v>33</v>
      </c>
      <c r="S801" t="str">
        <f t="shared" si="50"/>
        <v>theater</v>
      </c>
      <c r="T801" t="str">
        <f t="shared" si="51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 s="16">
        <v>100</v>
      </c>
      <c r="E802" s="16">
        <v>1</v>
      </c>
      <c r="F802" s="9">
        <f t="shared" si="48"/>
        <v>0.01</v>
      </c>
      <c r="G802" t="s">
        <v>14</v>
      </c>
      <c r="H802">
        <v>1</v>
      </c>
      <c r="I802" s="10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>(L802/60/60/24)+DATE(1970,1,1)</f>
        <v>42167.208333333328</v>
      </c>
      <c r="O802" s="8">
        <f>(M802/60/60/24)+DATE(1970,1,1)</f>
        <v>42171.208333333328</v>
      </c>
      <c r="P802" t="b">
        <v>0</v>
      </c>
      <c r="Q802" t="b">
        <v>0</v>
      </c>
      <c r="R802" t="s">
        <v>23</v>
      </c>
      <c r="S802" t="str">
        <f t="shared" si="50"/>
        <v>music</v>
      </c>
      <c r="T802" t="str">
        <f t="shared" si="51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 s="16">
        <v>2300</v>
      </c>
      <c r="E803" s="16">
        <v>4667</v>
      </c>
      <c r="F803" s="9">
        <f t="shared" si="48"/>
        <v>2.0291304347826089</v>
      </c>
      <c r="G803" t="s">
        <v>20</v>
      </c>
      <c r="H803">
        <v>106</v>
      </c>
      <c r="I803" s="10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>(L803/60/60/24)+DATE(1970,1,1)</f>
        <v>43830.25</v>
      </c>
      <c r="O803" s="8">
        <f>(M803/60/60/24)+DATE(1970,1,1)</f>
        <v>43852.25</v>
      </c>
      <c r="P803" t="b">
        <v>0</v>
      </c>
      <c r="Q803" t="b">
        <v>1</v>
      </c>
      <c r="R803" t="s">
        <v>122</v>
      </c>
      <c r="S803" t="str">
        <f t="shared" si="50"/>
        <v>photography</v>
      </c>
      <c r="T803" t="str">
        <f t="shared" si="51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 s="16">
        <v>6200</v>
      </c>
      <c r="E804" s="16">
        <v>12216</v>
      </c>
      <c r="F804" s="9">
        <f t="shared" si="48"/>
        <v>1.9703225806451612</v>
      </c>
      <c r="G804" t="s">
        <v>20</v>
      </c>
      <c r="H804">
        <v>142</v>
      </c>
      <c r="I804" s="10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>(L804/60/60/24)+DATE(1970,1,1)</f>
        <v>43650.208333333328</v>
      </c>
      <c r="O804" s="8">
        <f>(M804/60/60/24)+DATE(1970,1,1)</f>
        <v>43652.208333333328</v>
      </c>
      <c r="P804" t="b">
        <v>0</v>
      </c>
      <c r="Q804" t="b">
        <v>0</v>
      </c>
      <c r="R804" t="s">
        <v>122</v>
      </c>
      <c r="S804" t="str">
        <f t="shared" si="50"/>
        <v>photography</v>
      </c>
      <c r="T804" t="str">
        <f t="shared" si="51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 s="16">
        <v>6100</v>
      </c>
      <c r="E805" s="16">
        <v>6527</v>
      </c>
      <c r="F805" s="9">
        <f t="shared" si="48"/>
        <v>1.07</v>
      </c>
      <c r="G805" t="s">
        <v>20</v>
      </c>
      <c r="H805">
        <v>233</v>
      </c>
      <c r="I805" s="10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>(L805/60/60/24)+DATE(1970,1,1)</f>
        <v>43492.25</v>
      </c>
      <c r="O805" s="8">
        <f>(M805/60/60/24)+DATE(1970,1,1)</f>
        <v>43526.25</v>
      </c>
      <c r="P805" t="b">
        <v>0</v>
      </c>
      <c r="Q805" t="b">
        <v>0</v>
      </c>
      <c r="R805" t="s">
        <v>33</v>
      </c>
      <c r="S805" t="str">
        <f t="shared" si="50"/>
        <v>theater</v>
      </c>
      <c r="T805" t="str">
        <f t="shared" si="51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 s="16">
        <v>2600</v>
      </c>
      <c r="E806" s="16">
        <v>6987</v>
      </c>
      <c r="F806" s="9">
        <f t="shared" si="48"/>
        <v>2.6873076923076922</v>
      </c>
      <c r="G806" t="s">
        <v>20</v>
      </c>
      <c r="H806">
        <v>218</v>
      </c>
      <c r="I806" s="10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>(L806/60/60/24)+DATE(1970,1,1)</f>
        <v>43102.25</v>
      </c>
      <c r="O806" s="8">
        <f>(M806/60/60/24)+DATE(1970,1,1)</f>
        <v>43122.25</v>
      </c>
      <c r="P806" t="b">
        <v>0</v>
      </c>
      <c r="Q806" t="b">
        <v>0</v>
      </c>
      <c r="R806" t="s">
        <v>23</v>
      </c>
      <c r="S806" t="str">
        <f t="shared" si="50"/>
        <v>music</v>
      </c>
      <c r="T806" t="str">
        <f t="shared" si="51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 s="16">
        <v>9700</v>
      </c>
      <c r="E807" s="16">
        <v>4932</v>
      </c>
      <c r="F807" s="9">
        <f t="shared" si="48"/>
        <v>0.50845360824742269</v>
      </c>
      <c r="G807" t="s">
        <v>14</v>
      </c>
      <c r="H807">
        <v>67</v>
      </c>
      <c r="I807" s="10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>(L807/60/60/24)+DATE(1970,1,1)</f>
        <v>41958.25</v>
      </c>
      <c r="O807" s="8">
        <f>(M807/60/60/24)+DATE(1970,1,1)</f>
        <v>42009.25</v>
      </c>
      <c r="P807" t="b">
        <v>0</v>
      </c>
      <c r="Q807" t="b">
        <v>0</v>
      </c>
      <c r="R807" t="s">
        <v>42</v>
      </c>
      <c r="S807" t="str">
        <f t="shared" si="50"/>
        <v>film &amp; video</v>
      </c>
      <c r="T807" t="str">
        <f t="shared" si="51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 s="16">
        <v>700</v>
      </c>
      <c r="E808" s="16">
        <v>8262</v>
      </c>
      <c r="F808" s="9">
        <f t="shared" si="48"/>
        <v>11.802857142857142</v>
      </c>
      <c r="G808" t="s">
        <v>20</v>
      </c>
      <c r="H808">
        <v>76</v>
      </c>
      <c r="I808" s="10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>(L808/60/60/24)+DATE(1970,1,1)</f>
        <v>40973.25</v>
      </c>
      <c r="O808" s="8">
        <f>(M808/60/60/24)+DATE(1970,1,1)</f>
        <v>40997.208333333336</v>
      </c>
      <c r="P808" t="b">
        <v>0</v>
      </c>
      <c r="Q808" t="b">
        <v>1</v>
      </c>
      <c r="R808" t="s">
        <v>53</v>
      </c>
      <c r="S808" t="str">
        <f t="shared" si="50"/>
        <v>film &amp; video</v>
      </c>
      <c r="T808" t="str">
        <f t="shared" si="51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 s="16">
        <v>700</v>
      </c>
      <c r="E809" s="16">
        <v>1848</v>
      </c>
      <c r="F809" s="9">
        <f t="shared" si="48"/>
        <v>2.64</v>
      </c>
      <c r="G809" t="s">
        <v>20</v>
      </c>
      <c r="H809">
        <v>43</v>
      </c>
      <c r="I809" s="10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>(L809/60/60/24)+DATE(1970,1,1)</f>
        <v>43753.208333333328</v>
      </c>
      <c r="O809" s="8">
        <f>(M809/60/60/24)+DATE(1970,1,1)</f>
        <v>43797.25</v>
      </c>
      <c r="P809" t="b">
        <v>0</v>
      </c>
      <c r="Q809" t="b">
        <v>1</v>
      </c>
      <c r="R809" t="s">
        <v>33</v>
      </c>
      <c r="S809" t="str">
        <f t="shared" si="50"/>
        <v>theater</v>
      </c>
      <c r="T809" t="str">
        <f t="shared" si="51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 s="16">
        <v>5200</v>
      </c>
      <c r="E810" s="16">
        <v>1583</v>
      </c>
      <c r="F810" s="9">
        <f t="shared" si="48"/>
        <v>0.30442307692307691</v>
      </c>
      <c r="G810" t="s">
        <v>14</v>
      </c>
      <c r="H810">
        <v>19</v>
      </c>
      <c r="I810" s="10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>(L810/60/60/24)+DATE(1970,1,1)</f>
        <v>42507.208333333328</v>
      </c>
      <c r="O810" s="8">
        <f>(M810/60/60/24)+DATE(1970,1,1)</f>
        <v>42524.208333333328</v>
      </c>
      <c r="P810" t="b">
        <v>0</v>
      </c>
      <c r="Q810" t="b">
        <v>0</v>
      </c>
      <c r="R810" t="s">
        <v>17</v>
      </c>
      <c r="S810" t="str">
        <f t="shared" si="50"/>
        <v>food</v>
      </c>
      <c r="T810" t="str">
        <f t="shared" si="51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 s="16">
        <v>140800</v>
      </c>
      <c r="E811" s="16">
        <v>88536</v>
      </c>
      <c r="F811" s="9">
        <f t="shared" si="48"/>
        <v>0.62880681818181816</v>
      </c>
      <c r="G811" t="s">
        <v>14</v>
      </c>
      <c r="H811">
        <v>2108</v>
      </c>
      <c r="I811" s="10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>(L811/60/60/24)+DATE(1970,1,1)</f>
        <v>41135.208333333336</v>
      </c>
      <c r="O811" s="8">
        <f>(M811/60/60/24)+DATE(1970,1,1)</f>
        <v>41136.208333333336</v>
      </c>
      <c r="P811" t="b">
        <v>0</v>
      </c>
      <c r="Q811" t="b">
        <v>0</v>
      </c>
      <c r="R811" t="s">
        <v>42</v>
      </c>
      <c r="S811" t="str">
        <f t="shared" si="50"/>
        <v>film &amp; video</v>
      </c>
      <c r="T811" t="str">
        <f t="shared" si="51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 s="16">
        <v>6400</v>
      </c>
      <c r="E812" s="16">
        <v>12360</v>
      </c>
      <c r="F812" s="9">
        <f t="shared" si="48"/>
        <v>1.9312499999999999</v>
      </c>
      <c r="G812" t="s">
        <v>20</v>
      </c>
      <c r="H812">
        <v>221</v>
      </c>
      <c r="I812" s="10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>(L812/60/60/24)+DATE(1970,1,1)</f>
        <v>43067.25</v>
      </c>
      <c r="O812" s="8">
        <f>(M812/60/60/24)+DATE(1970,1,1)</f>
        <v>43077.25</v>
      </c>
      <c r="P812" t="b">
        <v>0</v>
      </c>
      <c r="Q812" t="b">
        <v>1</v>
      </c>
      <c r="R812" t="s">
        <v>33</v>
      </c>
      <c r="S812" t="str">
        <f t="shared" si="50"/>
        <v>theater</v>
      </c>
      <c r="T812" t="str">
        <f t="shared" si="51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 s="16">
        <v>92500</v>
      </c>
      <c r="E813" s="16">
        <v>71320</v>
      </c>
      <c r="F813" s="9">
        <f t="shared" si="48"/>
        <v>0.77102702702702708</v>
      </c>
      <c r="G813" t="s">
        <v>14</v>
      </c>
      <c r="H813">
        <v>679</v>
      </c>
      <c r="I813" s="10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>(L813/60/60/24)+DATE(1970,1,1)</f>
        <v>42378.25</v>
      </c>
      <c r="O813" s="8">
        <f>(M813/60/60/24)+DATE(1970,1,1)</f>
        <v>42380.25</v>
      </c>
      <c r="P813" t="b">
        <v>0</v>
      </c>
      <c r="Q813" t="b">
        <v>1</v>
      </c>
      <c r="R813" t="s">
        <v>89</v>
      </c>
      <c r="S813" t="str">
        <f t="shared" si="50"/>
        <v>games</v>
      </c>
      <c r="T813" t="str">
        <f t="shared" si="51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 s="16">
        <v>59700</v>
      </c>
      <c r="E814" s="16">
        <v>134640</v>
      </c>
      <c r="F814" s="9">
        <f t="shared" si="48"/>
        <v>2.2552763819095478</v>
      </c>
      <c r="G814" t="s">
        <v>20</v>
      </c>
      <c r="H814">
        <v>2805</v>
      </c>
      <c r="I814" s="10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>(L814/60/60/24)+DATE(1970,1,1)</f>
        <v>43206.208333333328</v>
      </c>
      <c r="O814" s="8">
        <f>(M814/60/60/24)+DATE(1970,1,1)</f>
        <v>43211.208333333328</v>
      </c>
      <c r="P814" t="b">
        <v>0</v>
      </c>
      <c r="Q814" t="b">
        <v>0</v>
      </c>
      <c r="R814" t="s">
        <v>68</v>
      </c>
      <c r="S814" t="str">
        <f t="shared" si="50"/>
        <v>publishing</v>
      </c>
      <c r="T814" t="str">
        <f t="shared" si="51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 s="16">
        <v>3200</v>
      </c>
      <c r="E815" s="16">
        <v>7661</v>
      </c>
      <c r="F815" s="9">
        <f t="shared" si="48"/>
        <v>2.3940625</v>
      </c>
      <c r="G815" t="s">
        <v>20</v>
      </c>
      <c r="H815">
        <v>68</v>
      </c>
      <c r="I815" s="10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>(L815/60/60/24)+DATE(1970,1,1)</f>
        <v>41148.208333333336</v>
      </c>
      <c r="O815" s="8">
        <f>(M815/60/60/24)+DATE(1970,1,1)</f>
        <v>41158.208333333336</v>
      </c>
      <c r="P815" t="b">
        <v>0</v>
      </c>
      <c r="Q815" t="b">
        <v>0</v>
      </c>
      <c r="R815" t="s">
        <v>89</v>
      </c>
      <c r="S815" t="str">
        <f t="shared" si="50"/>
        <v>games</v>
      </c>
      <c r="T815" t="str">
        <f t="shared" si="51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 s="16">
        <v>3200</v>
      </c>
      <c r="E816" s="16">
        <v>2950</v>
      </c>
      <c r="F816" s="9">
        <f t="shared" si="48"/>
        <v>0.921875</v>
      </c>
      <c r="G816" t="s">
        <v>14</v>
      </c>
      <c r="H816">
        <v>36</v>
      </c>
      <c r="I816" s="10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>(L816/60/60/24)+DATE(1970,1,1)</f>
        <v>42517.208333333328</v>
      </c>
      <c r="O816" s="8">
        <f>(M816/60/60/24)+DATE(1970,1,1)</f>
        <v>42519.208333333328</v>
      </c>
      <c r="P816" t="b">
        <v>0</v>
      </c>
      <c r="Q816" t="b">
        <v>1</v>
      </c>
      <c r="R816" t="s">
        <v>23</v>
      </c>
      <c r="S816" t="str">
        <f t="shared" si="50"/>
        <v>music</v>
      </c>
      <c r="T816" t="str">
        <f t="shared" si="51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 s="16">
        <v>9000</v>
      </c>
      <c r="E817" s="16">
        <v>11721</v>
      </c>
      <c r="F817" s="9">
        <f t="shared" si="48"/>
        <v>1.3023333333333333</v>
      </c>
      <c r="G817" t="s">
        <v>20</v>
      </c>
      <c r="H817">
        <v>183</v>
      </c>
      <c r="I817" s="10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>(L817/60/60/24)+DATE(1970,1,1)</f>
        <v>43068.25</v>
      </c>
      <c r="O817" s="8">
        <f>(M817/60/60/24)+DATE(1970,1,1)</f>
        <v>43094.25</v>
      </c>
      <c r="P817" t="b">
        <v>0</v>
      </c>
      <c r="Q817" t="b">
        <v>0</v>
      </c>
      <c r="R817" t="s">
        <v>23</v>
      </c>
      <c r="S817" t="str">
        <f t="shared" si="50"/>
        <v>music</v>
      </c>
      <c r="T817" t="str">
        <f t="shared" si="51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 s="16">
        <v>2300</v>
      </c>
      <c r="E818" s="16">
        <v>14150</v>
      </c>
      <c r="F818" s="9">
        <f t="shared" si="48"/>
        <v>6.1521739130434785</v>
      </c>
      <c r="G818" t="s">
        <v>20</v>
      </c>
      <c r="H818">
        <v>133</v>
      </c>
      <c r="I818" s="10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>(L818/60/60/24)+DATE(1970,1,1)</f>
        <v>41680.25</v>
      </c>
      <c r="O818" s="8">
        <f>(M818/60/60/24)+DATE(1970,1,1)</f>
        <v>41682.25</v>
      </c>
      <c r="P818" t="b">
        <v>1</v>
      </c>
      <c r="Q818" t="b">
        <v>1</v>
      </c>
      <c r="R818" t="s">
        <v>33</v>
      </c>
      <c r="S818" t="str">
        <f t="shared" si="50"/>
        <v>theater</v>
      </c>
      <c r="T818" t="str">
        <f t="shared" si="51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 s="16">
        <v>51300</v>
      </c>
      <c r="E819" s="16">
        <v>189192</v>
      </c>
      <c r="F819" s="9">
        <f t="shared" si="48"/>
        <v>3.687953216374269</v>
      </c>
      <c r="G819" t="s">
        <v>20</v>
      </c>
      <c r="H819">
        <v>2489</v>
      </c>
      <c r="I819" s="10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>(L819/60/60/24)+DATE(1970,1,1)</f>
        <v>43589.208333333328</v>
      </c>
      <c r="O819" s="8">
        <f>(M819/60/60/24)+DATE(1970,1,1)</f>
        <v>43617.208333333328</v>
      </c>
      <c r="P819" t="b">
        <v>0</v>
      </c>
      <c r="Q819" t="b">
        <v>1</v>
      </c>
      <c r="R819" t="s">
        <v>68</v>
      </c>
      <c r="S819" t="str">
        <f t="shared" si="50"/>
        <v>publishing</v>
      </c>
      <c r="T819" t="str">
        <f t="shared" si="51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 s="16">
        <v>700</v>
      </c>
      <c r="E820" s="16">
        <v>7664</v>
      </c>
      <c r="F820" s="9">
        <f t="shared" si="48"/>
        <v>10.948571428571428</v>
      </c>
      <c r="G820" t="s">
        <v>20</v>
      </c>
      <c r="H820">
        <v>69</v>
      </c>
      <c r="I820" s="10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>(L820/60/60/24)+DATE(1970,1,1)</f>
        <v>43486.25</v>
      </c>
      <c r="O820" s="8">
        <f>(M820/60/60/24)+DATE(1970,1,1)</f>
        <v>43499.25</v>
      </c>
      <c r="P820" t="b">
        <v>0</v>
      </c>
      <c r="Q820" t="b">
        <v>1</v>
      </c>
      <c r="R820" t="s">
        <v>33</v>
      </c>
      <c r="S820" t="str">
        <f t="shared" si="50"/>
        <v>theater</v>
      </c>
      <c r="T820" t="str">
        <f t="shared" si="51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 s="16">
        <v>8900</v>
      </c>
      <c r="E821" s="16">
        <v>4509</v>
      </c>
      <c r="F821" s="9">
        <f t="shared" si="48"/>
        <v>0.50662921348314605</v>
      </c>
      <c r="G821" t="s">
        <v>14</v>
      </c>
      <c r="H821">
        <v>47</v>
      </c>
      <c r="I821" s="10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>(L821/60/60/24)+DATE(1970,1,1)</f>
        <v>41237.25</v>
      </c>
      <c r="O821" s="8">
        <f>(M821/60/60/24)+DATE(1970,1,1)</f>
        <v>41252.25</v>
      </c>
      <c r="P821" t="b">
        <v>1</v>
      </c>
      <c r="Q821" t="b">
        <v>0</v>
      </c>
      <c r="R821" t="s">
        <v>89</v>
      </c>
      <c r="S821" t="str">
        <f t="shared" si="50"/>
        <v>games</v>
      </c>
      <c r="T821" t="str">
        <f t="shared" si="51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 s="16">
        <v>1500</v>
      </c>
      <c r="E822" s="16">
        <v>12009</v>
      </c>
      <c r="F822" s="9">
        <f t="shared" si="48"/>
        <v>8.0060000000000002</v>
      </c>
      <c r="G822" t="s">
        <v>20</v>
      </c>
      <c r="H822">
        <v>279</v>
      </c>
      <c r="I822" s="10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>(L822/60/60/24)+DATE(1970,1,1)</f>
        <v>43310.208333333328</v>
      </c>
      <c r="O822" s="8">
        <f>(M822/60/60/24)+DATE(1970,1,1)</f>
        <v>43323.208333333328</v>
      </c>
      <c r="P822" t="b">
        <v>0</v>
      </c>
      <c r="Q822" t="b">
        <v>1</v>
      </c>
      <c r="R822" t="s">
        <v>23</v>
      </c>
      <c r="S822" t="str">
        <f t="shared" si="50"/>
        <v>music</v>
      </c>
      <c r="T822" t="str">
        <f t="shared" si="51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 s="16">
        <v>4900</v>
      </c>
      <c r="E823" s="16">
        <v>14273</v>
      </c>
      <c r="F823" s="9">
        <f t="shared" si="48"/>
        <v>2.9128571428571428</v>
      </c>
      <c r="G823" t="s">
        <v>20</v>
      </c>
      <c r="H823">
        <v>210</v>
      </c>
      <c r="I823" s="10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>(L823/60/60/24)+DATE(1970,1,1)</f>
        <v>42794.25</v>
      </c>
      <c r="O823" s="8">
        <f>(M823/60/60/24)+DATE(1970,1,1)</f>
        <v>42807.208333333328</v>
      </c>
      <c r="P823" t="b">
        <v>0</v>
      </c>
      <c r="Q823" t="b">
        <v>0</v>
      </c>
      <c r="R823" t="s">
        <v>42</v>
      </c>
      <c r="S823" t="str">
        <f t="shared" si="50"/>
        <v>film &amp; video</v>
      </c>
      <c r="T823" t="str">
        <f t="shared" si="51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 s="16">
        <v>54000</v>
      </c>
      <c r="E824" s="16">
        <v>188982</v>
      </c>
      <c r="F824" s="9">
        <f t="shared" si="48"/>
        <v>3.4996666666666667</v>
      </c>
      <c r="G824" t="s">
        <v>20</v>
      </c>
      <c r="H824">
        <v>2100</v>
      </c>
      <c r="I824" s="10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>(L824/60/60/24)+DATE(1970,1,1)</f>
        <v>41698.25</v>
      </c>
      <c r="O824" s="8">
        <f>(M824/60/60/24)+DATE(1970,1,1)</f>
        <v>41715.208333333336</v>
      </c>
      <c r="P824" t="b">
        <v>0</v>
      </c>
      <c r="Q824" t="b">
        <v>0</v>
      </c>
      <c r="R824" t="s">
        <v>23</v>
      </c>
      <c r="S824" t="str">
        <f t="shared" si="50"/>
        <v>music</v>
      </c>
      <c r="T824" t="str">
        <f t="shared" si="51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 s="16">
        <v>4100</v>
      </c>
      <c r="E825" s="16">
        <v>14640</v>
      </c>
      <c r="F825" s="9">
        <f t="shared" si="48"/>
        <v>3.5707317073170732</v>
      </c>
      <c r="G825" t="s">
        <v>20</v>
      </c>
      <c r="H825">
        <v>252</v>
      </c>
      <c r="I825" s="10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>(L825/60/60/24)+DATE(1970,1,1)</f>
        <v>41892.208333333336</v>
      </c>
      <c r="O825" s="8">
        <f>(M825/60/60/24)+DATE(1970,1,1)</f>
        <v>41917.208333333336</v>
      </c>
      <c r="P825" t="b">
        <v>1</v>
      </c>
      <c r="Q825" t="b">
        <v>1</v>
      </c>
      <c r="R825" t="s">
        <v>23</v>
      </c>
      <c r="S825" t="str">
        <f t="shared" si="50"/>
        <v>music</v>
      </c>
      <c r="T825" t="str">
        <f t="shared" si="51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 s="16">
        <v>85000</v>
      </c>
      <c r="E826" s="16">
        <v>107516</v>
      </c>
      <c r="F826" s="9">
        <f t="shared" si="48"/>
        <v>1.2648941176470587</v>
      </c>
      <c r="G826" t="s">
        <v>20</v>
      </c>
      <c r="H826">
        <v>1280</v>
      </c>
      <c r="I826" s="10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>(L826/60/60/24)+DATE(1970,1,1)</f>
        <v>40348.208333333336</v>
      </c>
      <c r="O826" s="8">
        <f>(M826/60/60/24)+DATE(1970,1,1)</f>
        <v>40380.208333333336</v>
      </c>
      <c r="P826" t="b">
        <v>0</v>
      </c>
      <c r="Q826" t="b">
        <v>1</v>
      </c>
      <c r="R826" t="s">
        <v>68</v>
      </c>
      <c r="S826" t="str">
        <f t="shared" si="50"/>
        <v>publishing</v>
      </c>
      <c r="T826" t="str">
        <f t="shared" si="51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 s="16">
        <v>3600</v>
      </c>
      <c r="E827" s="16">
        <v>13950</v>
      </c>
      <c r="F827" s="9">
        <f t="shared" si="48"/>
        <v>3.875</v>
      </c>
      <c r="G827" t="s">
        <v>20</v>
      </c>
      <c r="H827">
        <v>157</v>
      </c>
      <c r="I827" s="10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>(L827/60/60/24)+DATE(1970,1,1)</f>
        <v>42941.208333333328</v>
      </c>
      <c r="O827" s="8">
        <f>(M827/60/60/24)+DATE(1970,1,1)</f>
        <v>42953.208333333328</v>
      </c>
      <c r="P827" t="b">
        <v>0</v>
      </c>
      <c r="Q827" t="b">
        <v>0</v>
      </c>
      <c r="R827" t="s">
        <v>100</v>
      </c>
      <c r="S827" t="str">
        <f t="shared" si="50"/>
        <v>film &amp; video</v>
      </c>
      <c r="T827" t="str">
        <f t="shared" si="51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 s="16">
        <v>2800</v>
      </c>
      <c r="E828" s="16">
        <v>12797</v>
      </c>
      <c r="F828" s="9">
        <f t="shared" si="48"/>
        <v>4.5703571428571426</v>
      </c>
      <c r="G828" t="s">
        <v>20</v>
      </c>
      <c r="H828">
        <v>194</v>
      </c>
      <c r="I828" s="10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>(L828/60/60/24)+DATE(1970,1,1)</f>
        <v>40525.25</v>
      </c>
      <c r="O828" s="8">
        <f>(M828/60/60/24)+DATE(1970,1,1)</f>
        <v>40553.25</v>
      </c>
      <c r="P828" t="b">
        <v>0</v>
      </c>
      <c r="Q828" t="b">
        <v>1</v>
      </c>
      <c r="R828" t="s">
        <v>33</v>
      </c>
      <c r="S828" t="str">
        <f t="shared" si="50"/>
        <v>theater</v>
      </c>
      <c r="T828" t="str">
        <f t="shared" si="51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 s="16">
        <v>2300</v>
      </c>
      <c r="E829" s="16">
        <v>6134</v>
      </c>
      <c r="F829" s="9">
        <f t="shared" si="48"/>
        <v>2.6669565217391304</v>
      </c>
      <c r="G829" t="s">
        <v>20</v>
      </c>
      <c r="H829">
        <v>82</v>
      </c>
      <c r="I829" s="10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>(L829/60/60/24)+DATE(1970,1,1)</f>
        <v>40666.208333333336</v>
      </c>
      <c r="O829" s="8">
        <f>(M829/60/60/24)+DATE(1970,1,1)</f>
        <v>40678.208333333336</v>
      </c>
      <c r="P829" t="b">
        <v>0</v>
      </c>
      <c r="Q829" t="b">
        <v>1</v>
      </c>
      <c r="R829" t="s">
        <v>53</v>
      </c>
      <c r="S829" t="str">
        <f t="shared" si="50"/>
        <v>film &amp; video</v>
      </c>
      <c r="T829" t="str">
        <f t="shared" si="51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 s="16">
        <v>7100</v>
      </c>
      <c r="E830" s="16">
        <v>4899</v>
      </c>
      <c r="F830" s="9">
        <f t="shared" si="48"/>
        <v>0.69</v>
      </c>
      <c r="G830" t="s">
        <v>14</v>
      </c>
      <c r="H830">
        <v>70</v>
      </c>
      <c r="I830" s="10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>(L830/60/60/24)+DATE(1970,1,1)</f>
        <v>43340.208333333328</v>
      </c>
      <c r="O830" s="8">
        <f>(M830/60/60/24)+DATE(1970,1,1)</f>
        <v>43365.208333333328</v>
      </c>
      <c r="P830" t="b">
        <v>0</v>
      </c>
      <c r="Q830" t="b">
        <v>0</v>
      </c>
      <c r="R830" t="s">
        <v>33</v>
      </c>
      <c r="S830" t="str">
        <f t="shared" si="50"/>
        <v>theater</v>
      </c>
      <c r="T830" t="str">
        <f t="shared" si="51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 s="16">
        <v>9600</v>
      </c>
      <c r="E831" s="16">
        <v>4929</v>
      </c>
      <c r="F831" s="9">
        <f t="shared" si="48"/>
        <v>0.51343749999999999</v>
      </c>
      <c r="G831" t="s">
        <v>14</v>
      </c>
      <c r="H831">
        <v>154</v>
      </c>
      <c r="I831" s="10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>(L831/60/60/24)+DATE(1970,1,1)</f>
        <v>42164.208333333328</v>
      </c>
      <c r="O831" s="8">
        <f>(M831/60/60/24)+DATE(1970,1,1)</f>
        <v>42179.208333333328</v>
      </c>
      <c r="P831" t="b">
        <v>0</v>
      </c>
      <c r="Q831" t="b">
        <v>0</v>
      </c>
      <c r="R831" t="s">
        <v>33</v>
      </c>
      <c r="S831" t="str">
        <f t="shared" si="50"/>
        <v>theater</v>
      </c>
      <c r="T831" t="str">
        <f t="shared" si="51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 s="16">
        <v>121600</v>
      </c>
      <c r="E832" s="16">
        <v>1424</v>
      </c>
      <c r="F832" s="9">
        <f t="shared" si="48"/>
        <v>1.1710526315789473E-2</v>
      </c>
      <c r="G832" t="s">
        <v>14</v>
      </c>
      <c r="H832">
        <v>22</v>
      </c>
      <c r="I832" s="10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>(L832/60/60/24)+DATE(1970,1,1)</f>
        <v>43103.25</v>
      </c>
      <c r="O832" s="8">
        <f>(M832/60/60/24)+DATE(1970,1,1)</f>
        <v>43162.25</v>
      </c>
      <c r="P832" t="b">
        <v>0</v>
      </c>
      <c r="Q832" t="b">
        <v>0</v>
      </c>
      <c r="R832" t="s">
        <v>33</v>
      </c>
      <c r="S832" t="str">
        <f t="shared" si="50"/>
        <v>theater</v>
      </c>
      <c r="T832" t="str">
        <f t="shared" si="51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 s="16">
        <v>97100</v>
      </c>
      <c r="E833" s="16">
        <v>105817</v>
      </c>
      <c r="F833" s="9">
        <f t="shared" si="48"/>
        <v>1.089773429454171</v>
      </c>
      <c r="G833" t="s">
        <v>20</v>
      </c>
      <c r="H833">
        <v>4233</v>
      </c>
      <c r="I833" s="10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>(L833/60/60/24)+DATE(1970,1,1)</f>
        <v>40994.208333333336</v>
      </c>
      <c r="O833" s="8">
        <f>(M833/60/60/24)+DATE(1970,1,1)</f>
        <v>41028.208333333336</v>
      </c>
      <c r="P833" t="b">
        <v>0</v>
      </c>
      <c r="Q833" t="b">
        <v>0</v>
      </c>
      <c r="R833" t="s">
        <v>122</v>
      </c>
      <c r="S833" t="str">
        <f t="shared" si="50"/>
        <v>photography</v>
      </c>
      <c r="T833" t="str">
        <f t="shared" si="51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 s="16">
        <v>43200</v>
      </c>
      <c r="E834" s="16">
        <v>136156</v>
      </c>
      <c r="F834" s="9">
        <f t="shared" si="48"/>
        <v>3.1517592592592591</v>
      </c>
      <c r="G834" t="s">
        <v>20</v>
      </c>
      <c r="H834">
        <v>1297</v>
      </c>
      <c r="I834" s="10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>(L834/60/60/24)+DATE(1970,1,1)</f>
        <v>42299.208333333328</v>
      </c>
      <c r="O834" s="8">
        <f>(M834/60/60/24)+DATE(1970,1,1)</f>
        <v>42333.25</v>
      </c>
      <c r="P834" t="b">
        <v>1</v>
      </c>
      <c r="Q834" t="b">
        <v>0</v>
      </c>
      <c r="R834" t="s">
        <v>206</v>
      </c>
      <c r="S834" t="str">
        <f t="shared" si="50"/>
        <v>publishing</v>
      </c>
      <c r="T834" t="str">
        <f t="shared" si="51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 s="16">
        <v>6800</v>
      </c>
      <c r="E835" s="16">
        <v>10723</v>
      </c>
      <c r="F835" s="9">
        <f t="shared" ref="F835:F898" si="52">E835/D835</f>
        <v>1.5769117647058823</v>
      </c>
      <c r="G835" t="s">
        <v>20</v>
      </c>
      <c r="H835">
        <v>165</v>
      </c>
      <c r="I835" s="10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>(L835/60/60/24)+DATE(1970,1,1)</f>
        <v>40588.25</v>
      </c>
      <c r="O835" s="8">
        <f>(M835/60/60/24)+DATE(1970,1,1)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54">_xlfn.TEXTBEFORE(R835,"/")</f>
        <v>publishing</v>
      </c>
      <c r="T835" t="str">
        <f t="shared" ref="T835:T898" si="55">_xlfn.TEXTAFTER(R835,"/")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 s="16">
        <v>7300</v>
      </c>
      <c r="E836" s="16">
        <v>11228</v>
      </c>
      <c r="F836" s="9">
        <f t="shared" si="52"/>
        <v>1.5380821917808218</v>
      </c>
      <c r="G836" t="s">
        <v>20</v>
      </c>
      <c r="H836">
        <v>119</v>
      </c>
      <c r="I836" s="10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>(L836/60/60/24)+DATE(1970,1,1)</f>
        <v>41448.208333333336</v>
      </c>
      <c r="O836" s="8">
        <f>(M836/60/60/24)+DATE(1970,1,1)</f>
        <v>41454.208333333336</v>
      </c>
      <c r="P836" t="b">
        <v>0</v>
      </c>
      <c r="Q836" t="b">
        <v>0</v>
      </c>
      <c r="R836" t="s">
        <v>33</v>
      </c>
      <c r="S836" t="str">
        <f t="shared" si="54"/>
        <v>theater</v>
      </c>
      <c r="T836" t="str">
        <f t="shared" si="55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 s="16">
        <v>86200</v>
      </c>
      <c r="E837" s="16">
        <v>77355</v>
      </c>
      <c r="F837" s="9">
        <f t="shared" si="52"/>
        <v>0.89738979118329465</v>
      </c>
      <c r="G837" t="s">
        <v>14</v>
      </c>
      <c r="H837">
        <v>1758</v>
      </c>
      <c r="I837" s="10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>(L837/60/60/24)+DATE(1970,1,1)</f>
        <v>42063.25</v>
      </c>
      <c r="O837" s="8">
        <f>(M837/60/60/24)+DATE(1970,1,1)</f>
        <v>42069.25</v>
      </c>
      <c r="P837" t="b">
        <v>0</v>
      </c>
      <c r="Q837" t="b">
        <v>0</v>
      </c>
      <c r="R837" t="s">
        <v>28</v>
      </c>
      <c r="S837" t="str">
        <f t="shared" si="54"/>
        <v>technology</v>
      </c>
      <c r="T837" t="str">
        <f t="shared" si="55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 s="16">
        <v>8100</v>
      </c>
      <c r="E838" s="16">
        <v>6086</v>
      </c>
      <c r="F838" s="9">
        <f t="shared" si="52"/>
        <v>0.75135802469135804</v>
      </c>
      <c r="G838" t="s">
        <v>14</v>
      </c>
      <c r="H838">
        <v>94</v>
      </c>
      <c r="I838" s="10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>(L838/60/60/24)+DATE(1970,1,1)</f>
        <v>40214.25</v>
      </c>
      <c r="O838" s="8">
        <f>(M838/60/60/24)+DATE(1970,1,1)</f>
        <v>40225.25</v>
      </c>
      <c r="P838" t="b">
        <v>0</v>
      </c>
      <c r="Q838" t="b">
        <v>0</v>
      </c>
      <c r="R838" t="s">
        <v>60</v>
      </c>
      <c r="S838" t="str">
        <f t="shared" si="54"/>
        <v>music</v>
      </c>
      <c r="T838" t="str">
        <f t="shared" si="55"/>
        <v>indie rock</v>
      </c>
    </row>
    <row r="839" spans="1:20" ht="17" x14ac:dyDescent="0.2">
      <c r="A839">
        <v>837</v>
      </c>
      <c r="B839" t="s">
        <v>1707</v>
      </c>
      <c r="C839" s="3" t="s">
        <v>1708</v>
      </c>
      <c r="D839" s="16">
        <v>17700</v>
      </c>
      <c r="E839" s="16">
        <v>150960</v>
      </c>
      <c r="F839" s="9">
        <f t="shared" si="52"/>
        <v>8.5288135593220336</v>
      </c>
      <c r="G839" t="s">
        <v>20</v>
      </c>
      <c r="H839">
        <v>1797</v>
      </c>
      <c r="I839" s="10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>(L839/60/60/24)+DATE(1970,1,1)</f>
        <v>40629.208333333336</v>
      </c>
      <c r="O839" s="8">
        <f>(M839/60/60/24)+DATE(1970,1,1)</f>
        <v>40683.208333333336</v>
      </c>
      <c r="P839" t="b">
        <v>0</v>
      </c>
      <c r="Q839" t="b">
        <v>0</v>
      </c>
      <c r="R839" t="s">
        <v>159</v>
      </c>
      <c r="S839" t="str">
        <f t="shared" si="54"/>
        <v>music</v>
      </c>
      <c r="T839" t="str">
        <f t="shared" si="55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 s="16">
        <v>6400</v>
      </c>
      <c r="E840" s="16">
        <v>8890</v>
      </c>
      <c r="F840" s="9">
        <f t="shared" si="52"/>
        <v>1.3890625000000001</v>
      </c>
      <c r="G840" t="s">
        <v>20</v>
      </c>
      <c r="H840">
        <v>261</v>
      </c>
      <c r="I840" s="10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>(L840/60/60/24)+DATE(1970,1,1)</f>
        <v>43370.208333333328</v>
      </c>
      <c r="O840" s="8">
        <f>(M840/60/60/24)+DATE(1970,1,1)</f>
        <v>43379.208333333328</v>
      </c>
      <c r="P840" t="b">
        <v>0</v>
      </c>
      <c r="Q840" t="b">
        <v>0</v>
      </c>
      <c r="R840" t="s">
        <v>33</v>
      </c>
      <c r="S840" t="str">
        <f t="shared" si="54"/>
        <v>theater</v>
      </c>
      <c r="T840" t="str">
        <f t="shared" si="55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 s="16">
        <v>7700</v>
      </c>
      <c r="E841" s="16">
        <v>14644</v>
      </c>
      <c r="F841" s="9">
        <f t="shared" si="52"/>
        <v>1.9018181818181819</v>
      </c>
      <c r="G841" t="s">
        <v>20</v>
      </c>
      <c r="H841">
        <v>157</v>
      </c>
      <c r="I841" s="10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>(L841/60/60/24)+DATE(1970,1,1)</f>
        <v>41715.208333333336</v>
      </c>
      <c r="O841" s="8">
        <f>(M841/60/60/24)+DATE(1970,1,1)</f>
        <v>41760.208333333336</v>
      </c>
      <c r="P841" t="b">
        <v>0</v>
      </c>
      <c r="Q841" t="b">
        <v>1</v>
      </c>
      <c r="R841" t="s">
        <v>42</v>
      </c>
      <c r="S841" t="str">
        <f t="shared" si="54"/>
        <v>film &amp; video</v>
      </c>
      <c r="T841" t="str">
        <f t="shared" si="55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 s="16">
        <v>116300</v>
      </c>
      <c r="E842" s="16">
        <v>116583</v>
      </c>
      <c r="F842" s="9">
        <f t="shared" si="52"/>
        <v>1.0024333619948409</v>
      </c>
      <c r="G842" t="s">
        <v>20</v>
      </c>
      <c r="H842">
        <v>3533</v>
      </c>
      <c r="I842" s="10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>(L842/60/60/24)+DATE(1970,1,1)</f>
        <v>41836.208333333336</v>
      </c>
      <c r="O842" s="8">
        <f>(M842/60/60/24)+DATE(1970,1,1)</f>
        <v>41838.208333333336</v>
      </c>
      <c r="P842" t="b">
        <v>0</v>
      </c>
      <c r="Q842" t="b">
        <v>1</v>
      </c>
      <c r="R842" t="s">
        <v>33</v>
      </c>
      <c r="S842" t="str">
        <f t="shared" si="54"/>
        <v>theater</v>
      </c>
      <c r="T842" t="str">
        <f t="shared" si="55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 s="16">
        <v>9100</v>
      </c>
      <c r="E843" s="16">
        <v>12991</v>
      </c>
      <c r="F843" s="9">
        <f t="shared" si="52"/>
        <v>1.4275824175824177</v>
      </c>
      <c r="G843" t="s">
        <v>20</v>
      </c>
      <c r="H843">
        <v>155</v>
      </c>
      <c r="I843" s="10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>(L843/60/60/24)+DATE(1970,1,1)</f>
        <v>42419.25</v>
      </c>
      <c r="O843" s="8">
        <f>(M843/60/60/24)+DATE(1970,1,1)</f>
        <v>42435.25</v>
      </c>
      <c r="P843" t="b">
        <v>0</v>
      </c>
      <c r="Q843" t="b">
        <v>0</v>
      </c>
      <c r="R843" t="s">
        <v>28</v>
      </c>
      <c r="S843" t="str">
        <f t="shared" si="54"/>
        <v>technology</v>
      </c>
      <c r="T843" t="str">
        <f t="shared" si="55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 s="16">
        <v>1500</v>
      </c>
      <c r="E844" s="16">
        <v>8447</v>
      </c>
      <c r="F844" s="9">
        <f t="shared" si="52"/>
        <v>5.6313333333333331</v>
      </c>
      <c r="G844" t="s">
        <v>20</v>
      </c>
      <c r="H844">
        <v>132</v>
      </c>
      <c r="I844" s="10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>(L844/60/60/24)+DATE(1970,1,1)</f>
        <v>43266.208333333328</v>
      </c>
      <c r="O844" s="8">
        <f>(M844/60/60/24)+DATE(1970,1,1)</f>
        <v>43269.208333333328</v>
      </c>
      <c r="P844" t="b">
        <v>0</v>
      </c>
      <c r="Q844" t="b">
        <v>0</v>
      </c>
      <c r="R844" t="s">
        <v>65</v>
      </c>
      <c r="S844" t="str">
        <f t="shared" si="54"/>
        <v>technology</v>
      </c>
      <c r="T844" t="str">
        <f t="shared" si="55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 s="16">
        <v>8800</v>
      </c>
      <c r="E845" s="16">
        <v>2703</v>
      </c>
      <c r="F845" s="9">
        <f t="shared" si="52"/>
        <v>0.30715909090909088</v>
      </c>
      <c r="G845" t="s">
        <v>14</v>
      </c>
      <c r="H845">
        <v>33</v>
      </c>
      <c r="I845" s="10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>(L845/60/60/24)+DATE(1970,1,1)</f>
        <v>43338.208333333328</v>
      </c>
      <c r="O845" s="8">
        <f>(M845/60/60/24)+DATE(1970,1,1)</f>
        <v>43344.208333333328</v>
      </c>
      <c r="P845" t="b">
        <v>0</v>
      </c>
      <c r="Q845" t="b">
        <v>0</v>
      </c>
      <c r="R845" t="s">
        <v>122</v>
      </c>
      <c r="S845" t="str">
        <f t="shared" si="54"/>
        <v>photography</v>
      </c>
      <c r="T845" t="str">
        <f t="shared" si="55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 s="16">
        <v>8800</v>
      </c>
      <c r="E846" s="16">
        <v>8747</v>
      </c>
      <c r="F846" s="9">
        <f t="shared" si="52"/>
        <v>0.99397727272727276</v>
      </c>
      <c r="G846" t="s">
        <v>74</v>
      </c>
      <c r="H846">
        <v>94</v>
      </c>
      <c r="I846" s="10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>(L846/60/60/24)+DATE(1970,1,1)</f>
        <v>40930.25</v>
      </c>
      <c r="O846" s="8">
        <f>(M846/60/60/24)+DATE(1970,1,1)</f>
        <v>40933.25</v>
      </c>
      <c r="P846" t="b">
        <v>0</v>
      </c>
      <c r="Q846" t="b">
        <v>0</v>
      </c>
      <c r="R846" t="s">
        <v>42</v>
      </c>
      <c r="S846" t="str">
        <f t="shared" si="54"/>
        <v>film &amp; video</v>
      </c>
      <c r="T846" t="str">
        <f t="shared" si="55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 s="16">
        <v>69900</v>
      </c>
      <c r="E847" s="16">
        <v>138087</v>
      </c>
      <c r="F847" s="9">
        <f t="shared" si="52"/>
        <v>1.9754935622317598</v>
      </c>
      <c r="G847" t="s">
        <v>20</v>
      </c>
      <c r="H847">
        <v>1354</v>
      </c>
      <c r="I847" s="10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>(L847/60/60/24)+DATE(1970,1,1)</f>
        <v>43235.208333333328</v>
      </c>
      <c r="O847" s="8">
        <f>(M847/60/60/24)+DATE(1970,1,1)</f>
        <v>43272.208333333328</v>
      </c>
      <c r="P847" t="b">
        <v>0</v>
      </c>
      <c r="Q847" t="b">
        <v>0</v>
      </c>
      <c r="R847" t="s">
        <v>28</v>
      </c>
      <c r="S847" t="str">
        <f t="shared" si="54"/>
        <v>technology</v>
      </c>
      <c r="T847" t="str">
        <f t="shared" si="55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 s="16">
        <v>1000</v>
      </c>
      <c r="E848" s="16">
        <v>5085</v>
      </c>
      <c r="F848" s="9">
        <f t="shared" si="52"/>
        <v>5.085</v>
      </c>
      <c r="G848" t="s">
        <v>20</v>
      </c>
      <c r="H848">
        <v>48</v>
      </c>
      <c r="I848" s="10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>(L848/60/60/24)+DATE(1970,1,1)</f>
        <v>43302.208333333328</v>
      </c>
      <c r="O848" s="8">
        <f>(M848/60/60/24)+DATE(1970,1,1)</f>
        <v>43338.208333333328</v>
      </c>
      <c r="P848" t="b">
        <v>1</v>
      </c>
      <c r="Q848" t="b">
        <v>1</v>
      </c>
      <c r="R848" t="s">
        <v>28</v>
      </c>
      <c r="S848" t="str">
        <f t="shared" si="54"/>
        <v>technology</v>
      </c>
      <c r="T848" t="str">
        <f t="shared" si="55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 s="16">
        <v>4700</v>
      </c>
      <c r="E849" s="16">
        <v>11174</v>
      </c>
      <c r="F849" s="9">
        <f t="shared" si="52"/>
        <v>2.3774468085106384</v>
      </c>
      <c r="G849" t="s">
        <v>20</v>
      </c>
      <c r="H849">
        <v>110</v>
      </c>
      <c r="I849" s="10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>(L849/60/60/24)+DATE(1970,1,1)</f>
        <v>43107.25</v>
      </c>
      <c r="O849" s="8">
        <f>(M849/60/60/24)+DATE(1970,1,1)</f>
        <v>43110.25</v>
      </c>
      <c r="P849" t="b">
        <v>0</v>
      </c>
      <c r="Q849" t="b">
        <v>0</v>
      </c>
      <c r="R849" t="s">
        <v>17</v>
      </c>
      <c r="S849" t="str">
        <f t="shared" si="54"/>
        <v>food</v>
      </c>
      <c r="T849" t="str">
        <f t="shared" si="55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 s="16">
        <v>3200</v>
      </c>
      <c r="E850" s="16">
        <v>10831</v>
      </c>
      <c r="F850" s="9">
        <f t="shared" si="52"/>
        <v>3.3846875000000001</v>
      </c>
      <c r="G850" t="s">
        <v>20</v>
      </c>
      <c r="H850">
        <v>172</v>
      </c>
      <c r="I850" s="10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>(L850/60/60/24)+DATE(1970,1,1)</f>
        <v>40341.208333333336</v>
      </c>
      <c r="O850" s="8">
        <f>(M850/60/60/24)+DATE(1970,1,1)</f>
        <v>40350.208333333336</v>
      </c>
      <c r="P850" t="b">
        <v>0</v>
      </c>
      <c r="Q850" t="b">
        <v>0</v>
      </c>
      <c r="R850" t="s">
        <v>53</v>
      </c>
      <c r="S850" t="str">
        <f t="shared" si="54"/>
        <v>film &amp; video</v>
      </c>
      <c r="T850" t="str">
        <f t="shared" si="55"/>
        <v>drama</v>
      </c>
    </row>
    <row r="851" spans="1:20" ht="17" x14ac:dyDescent="0.2">
      <c r="A851">
        <v>849</v>
      </c>
      <c r="B851" t="s">
        <v>1731</v>
      </c>
      <c r="C851" s="3" t="s">
        <v>1732</v>
      </c>
      <c r="D851" s="16">
        <v>6700</v>
      </c>
      <c r="E851" s="16">
        <v>8917</v>
      </c>
      <c r="F851" s="9">
        <f t="shared" si="52"/>
        <v>1.3308955223880596</v>
      </c>
      <c r="G851" t="s">
        <v>20</v>
      </c>
      <c r="H851">
        <v>307</v>
      </c>
      <c r="I851" s="10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>(L851/60/60/24)+DATE(1970,1,1)</f>
        <v>40948.25</v>
      </c>
      <c r="O851" s="8">
        <f>(M851/60/60/24)+DATE(1970,1,1)</f>
        <v>40951.25</v>
      </c>
      <c r="P851" t="b">
        <v>0</v>
      </c>
      <c r="Q851" t="b">
        <v>1</v>
      </c>
      <c r="R851" t="s">
        <v>60</v>
      </c>
      <c r="S851" t="str">
        <f t="shared" si="54"/>
        <v>music</v>
      </c>
      <c r="T851" t="str">
        <f t="shared" si="55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 s="16">
        <v>100</v>
      </c>
      <c r="E852" s="16">
        <v>1</v>
      </c>
      <c r="F852" s="9">
        <f t="shared" si="52"/>
        <v>0.01</v>
      </c>
      <c r="G852" t="s">
        <v>14</v>
      </c>
      <c r="H852">
        <v>1</v>
      </c>
      <c r="I852" s="10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>(L852/60/60/24)+DATE(1970,1,1)</f>
        <v>40866.25</v>
      </c>
      <c r="O852" s="8">
        <f>(M852/60/60/24)+DATE(1970,1,1)</f>
        <v>40881.25</v>
      </c>
      <c r="P852" t="b">
        <v>1</v>
      </c>
      <c r="Q852" t="b">
        <v>0</v>
      </c>
      <c r="R852" t="s">
        <v>23</v>
      </c>
      <c r="S852" t="str">
        <f t="shared" si="54"/>
        <v>music</v>
      </c>
      <c r="T852" t="str">
        <f t="shared" si="55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 s="16">
        <v>6000</v>
      </c>
      <c r="E853" s="16">
        <v>12468</v>
      </c>
      <c r="F853" s="9">
        <f t="shared" si="52"/>
        <v>2.0779999999999998</v>
      </c>
      <c r="G853" t="s">
        <v>20</v>
      </c>
      <c r="H853">
        <v>160</v>
      </c>
      <c r="I853" s="10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>(L853/60/60/24)+DATE(1970,1,1)</f>
        <v>41031.208333333336</v>
      </c>
      <c r="O853" s="8">
        <f>(M853/60/60/24)+DATE(1970,1,1)</f>
        <v>41064.208333333336</v>
      </c>
      <c r="P853" t="b">
        <v>0</v>
      </c>
      <c r="Q853" t="b">
        <v>0</v>
      </c>
      <c r="R853" t="s">
        <v>50</v>
      </c>
      <c r="S853" t="str">
        <f t="shared" si="54"/>
        <v>music</v>
      </c>
      <c r="T853" t="str">
        <f t="shared" si="55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 s="16">
        <v>4900</v>
      </c>
      <c r="E854" s="16">
        <v>2505</v>
      </c>
      <c r="F854" s="9">
        <f t="shared" si="52"/>
        <v>0.51122448979591839</v>
      </c>
      <c r="G854" t="s">
        <v>14</v>
      </c>
      <c r="H854">
        <v>31</v>
      </c>
      <c r="I854" s="10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>(L854/60/60/24)+DATE(1970,1,1)</f>
        <v>40740.208333333336</v>
      </c>
      <c r="O854" s="8">
        <f>(M854/60/60/24)+DATE(1970,1,1)</f>
        <v>40750.208333333336</v>
      </c>
      <c r="P854" t="b">
        <v>0</v>
      </c>
      <c r="Q854" t="b">
        <v>1</v>
      </c>
      <c r="R854" t="s">
        <v>89</v>
      </c>
      <c r="S854" t="str">
        <f t="shared" si="54"/>
        <v>games</v>
      </c>
      <c r="T854" t="str">
        <f t="shared" si="55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 s="16">
        <v>17100</v>
      </c>
      <c r="E855" s="16">
        <v>111502</v>
      </c>
      <c r="F855" s="9">
        <f t="shared" si="52"/>
        <v>6.5205847953216374</v>
      </c>
      <c r="G855" t="s">
        <v>20</v>
      </c>
      <c r="H855">
        <v>1467</v>
      </c>
      <c r="I855" s="10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>(L855/60/60/24)+DATE(1970,1,1)</f>
        <v>40714.208333333336</v>
      </c>
      <c r="O855" s="8">
        <f>(M855/60/60/24)+DATE(1970,1,1)</f>
        <v>40719.208333333336</v>
      </c>
      <c r="P855" t="b">
        <v>0</v>
      </c>
      <c r="Q855" t="b">
        <v>1</v>
      </c>
      <c r="R855" t="s">
        <v>60</v>
      </c>
      <c r="S855" t="str">
        <f t="shared" si="54"/>
        <v>music</v>
      </c>
      <c r="T855" t="str">
        <f t="shared" si="55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 s="16">
        <v>171000</v>
      </c>
      <c r="E856" s="16">
        <v>194309</v>
      </c>
      <c r="F856" s="9">
        <f t="shared" si="52"/>
        <v>1.1363099415204678</v>
      </c>
      <c r="G856" t="s">
        <v>20</v>
      </c>
      <c r="H856">
        <v>2662</v>
      </c>
      <c r="I856" s="10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>(L856/60/60/24)+DATE(1970,1,1)</f>
        <v>43787.25</v>
      </c>
      <c r="O856" s="8">
        <f>(M856/60/60/24)+DATE(1970,1,1)</f>
        <v>43814.25</v>
      </c>
      <c r="P856" t="b">
        <v>0</v>
      </c>
      <c r="Q856" t="b">
        <v>0</v>
      </c>
      <c r="R856" t="s">
        <v>119</v>
      </c>
      <c r="S856" t="str">
        <f t="shared" si="54"/>
        <v>publishing</v>
      </c>
      <c r="T856" t="str">
        <f t="shared" si="55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 s="16">
        <v>23400</v>
      </c>
      <c r="E857" s="16">
        <v>23956</v>
      </c>
      <c r="F857" s="9">
        <f t="shared" si="52"/>
        <v>1.0237606837606839</v>
      </c>
      <c r="G857" t="s">
        <v>20</v>
      </c>
      <c r="H857">
        <v>452</v>
      </c>
      <c r="I857" s="10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>(L857/60/60/24)+DATE(1970,1,1)</f>
        <v>40712.208333333336</v>
      </c>
      <c r="O857" s="8">
        <f>(M857/60/60/24)+DATE(1970,1,1)</f>
        <v>40743.208333333336</v>
      </c>
      <c r="P857" t="b">
        <v>0</v>
      </c>
      <c r="Q857" t="b">
        <v>0</v>
      </c>
      <c r="R857" t="s">
        <v>33</v>
      </c>
      <c r="S857" t="str">
        <f t="shared" si="54"/>
        <v>theater</v>
      </c>
      <c r="T857" t="str">
        <f t="shared" si="55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 s="16">
        <v>2400</v>
      </c>
      <c r="E858" s="16">
        <v>8558</v>
      </c>
      <c r="F858" s="9">
        <f t="shared" si="52"/>
        <v>3.5658333333333334</v>
      </c>
      <c r="G858" t="s">
        <v>20</v>
      </c>
      <c r="H858">
        <v>158</v>
      </c>
      <c r="I858" s="10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>(L858/60/60/24)+DATE(1970,1,1)</f>
        <v>41023.208333333336</v>
      </c>
      <c r="O858" s="8">
        <f>(M858/60/60/24)+DATE(1970,1,1)</f>
        <v>41040.208333333336</v>
      </c>
      <c r="P858" t="b">
        <v>0</v>
      </c>
      <c r="Q858" t="b">
        <v>0</v>
      </c>
      <c r="R858" t="s">
        <v>17</v>
      </c>
      <c r="S858" t="str">
        <f t="shared" si="54"/>
        <v>food</v>
      </c>
      <c r="T858" t="str">
        <f t="shared" si="55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 s="16">
        <v>5300</v>
      </c>
      <c r="E859" s="16">
        <v>7413</v>
      </c>
      <c r="F859" s="9">
        <f t="shared" si="52"/>
        <v>1.3986792452830188</v>
      </c>
      <c r="G859" t="s">
        <v>20</v>
      </c>
      <c r="H859">
        <v>225</v>
      </c>
      <c r="I859" s="10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>(L859/60/60/24)+DATE(1970,1,1)</f>
        <v>40944.25</v>
      </c>
      <c r="O859" s="8">
        <f>(M859/60/60/24)+DATE(1970,1,1)</f>
        <v>40967.25</v>
      </c>
      <c r="P859" t="b">
        <v>1</v>
      </c>
      <c r="Q859" t="b">
        <v>0</v>
      </c>
      <c r="R859" t="s">
        <v>100</v>
      </c>
      <c r="S859" t="str">
        <f t="shared" si="54"/>
        <v>film &amp; video</v>
      </c>
      <c r="T859" t="str">
        <f t="shared" si="55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 s="16">
        <v>4000</v>
      </c>
      <c r="E860" s="16">
        <v>2778</v>
      </c>
      <c r="F860" s="9">
        <f t="shared" si="52"/>
        <v>0.69450000000000001</v>
      </c>
      <c r="G860" t="s">
        <v>14</v>
      </c>
      <c r="H860">
        <v>35</v>
      </c>
      <c r="I860" s="10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>(L860/60/60/24)+DATE(1970,1,1)</f>
        <v>43211.208333333328</v>
      </c>
      <c r="O860" s="8">
        <f>(M860/60/60/24)+DATE(1970,1,1)</f>
        <v>43218.208333333328</v>
      </c>
      <c r="P860" t="b">
        <v>1</v>
      </c>
      <c r="Q860" t="b">
        <v>0</v>
      </c>
      <c r="R860" t="s">
        <v>17</v>
      </c>
      <c r="S860" t="str">
        <f t="shared" si="54"/>
        <v>food</v>
      </c>
      <c r="T860" t="str">
        <f t="shared" si="55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 s="16">
        <v>7300</v>
      </c>
      <c r="E861" s="16">
        <v>2594</v>
      </c>
      <c r="F861" s="9">
        <f t="shared" si="52"/>
        <v>0.35534246575342465</v>
      </c>
      <c r="G861" t="s">
        <v>14</v>
      </c>
      <c r="H861">
        <v>63</v>
      </c>
      <c r="I861" s="10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>(L861/60/60/24)+DATE(1970,1,1)</f>
        <v>41334.25</v>
      </c>
      <c r="O861" s="8">
        <f>(M861/60/60/24)+DATE(1970,1,1)</f>
        <v>41352.208333333336</v>
      </c>
      <c r="P861" t="b">
        <v>0</v>
      </c>
      <c r="Q861" t="b">
        <v>1</v>
      </c>
      <c r="R861" t="s">
        <v>33</v>
      </c>
      <c r="S861" t="str">
        <f t="shared" si="54"/>
        <v>theater</v>
      </c>
      <c r="T861" t="str">
        <f t="shared" si="55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 s="16">
        <v>2000</v>
      </c>
      <c r="E862" s="16">
        <v>5033</v>
      </c>
      <c r="F862" s="9">
        <f t="shared" si="52"/>
        <v>2.5165000000000002</v>
      </c>
      <c r="G862" t="s">
        <v>20</v>
      </c>
      <c r="H862">
        <v>65</v>
      </c>
      <c r="I862" s="10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>(L862/60/60/24)+DATE(1970,1,1)</f>
        <v>43515.25</v>
      </c>
      <c r="O862" s="8">
        <f>(M862/60/60/24)+DATE(1970,1,1)</f>
        <v>43525.25</v>
      </c>
      <c r="P862" t="b">
        <v>0</v>
      </c>
      <c r="Q862" t="b">
        <v>1</v>
      </c>
      <c r="R862" t="s">
        <v>65</v>
      </c>
      <c r="S862" t="str">
        <f t="shared" si="54"/>
        <v>technology</v>
      </c>
      <c r="T862" t="str">
        <f t="shared" si="55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 s="16">
        <v>8800</v>
      </c>
      <c r="E863" s="16">
        <v>9317</v>
      </c>
      <c r="F863" s="9">
        <f t="shared" si="52"/>
        <v>1.0587500000000001</v>
      </c>
      <c r="G863" t="s">
        <v>20</v>
      </c>
      <c r="H863">
        <v>163</v>
      </c>
      <c r="I863" s="10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>(L863/60/60/24)+DATE(1970,1,1)</f>
        <v>40258.208333333336</v>
      </c>
      <c r="O863" s="8">
        <f>(M863/60/60/24)+DATE(1970,1,1)</f>
        <v>40266.208333333336</v>
      </c>
      <c r="P863" t="b">
        <v>0</v>
      </c>
      <c r="Q863" t="b">
        <v>0</v>
      </c>
      <c r="R863" t="s">
        <v>33</v>
      </c>
      <c r="S863" t="str">
        <f t="shared" si="54"/>
        <v>theater</v>
      </c>
      <c r="T863" t="str">
        <f t="shared" si="55"/>
        <v>plays</v>
      </c>
    </row>
    <row r="864" spans="1:20" ht="17" x14ac:dyDescent="0.2">
      <c r="A864">
        <v>862</v>
      </c>
      <c r="B864" t="s">
        <v>1756</v>
      </c>
      <c r="C864" s="3" t="s">
        <v>1757</v>
      </c>
      <c r="D864" s="16">
        <v>3500</v>
      </c>
      <c r="E864" s="16">
        <v>6560</v>
      </c>
      <c r="F864" s="9">
        <f t="shared" si="52"/>
        <v>1.8742857142857143</v>
      </c>
      <c r="G864" t="s">
        <v>20</v>
      </c>
      <c r="H864">
        <v>85</v>
      </c>
      <c r="I864" s="10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>(L864/60/60/24)+DATE(1970,1,1)</f>
        <v>40756.208333333336</v>
      </c>
      <c r="O864" s="8">
        <f>(M864/60/60/24)+DATE(1970,1,1)</f>
        <v>40760.208333333336</v>
      </c>
      <c r="P864" t="b">
        <v>0</v>
      </c>
      <c r="Q864" t="b">
        <v>0</v>
      </c>
      <c r="R864" t="s">
        <v>33</v>
      </c>
      <c r="S864" t="str">
        <f t="shared" si="54"/>
        <v>theater</v>
      </c>
      <c r="T864" t="str">
        <f t="shared" si="55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 s="16">
        <v>1400</v>
      </c>
      <c r="E865" s="16">
        <v>5415</v>
      </c>
      <c r="F865" s="9">
        <f t="shared" si="52"/>
        <v>3.8678571428571429</v>
      </c>
      <c r="G865" t="s">
        <v>20</v>
      </c>
      <c r="H865">
        <v>217</v>
      </c>
      <c r="I865" s="10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>(L865/60/60/24)+DATE(1970,1,1)</f>
        <v>42172.208333333328</v>
      </c>
      <c r="O865" s="8">
        <f>(M865/60/60/24)+DATE(1970,1,1)</f>
        <v>42195.208333333328</v>
      </c>
      <c r="P865" t="b">
        <v>0</v>
      </c>
      <c r="Q865" t="b">
        <v>1</v>
      </c>
      <c r="R865" t="s">
        <v>269</v>
      </c>
      <c r="S865" t="str">
        <f t="shared" si="54"/>
        <v>film &amp; video</v>
      </c>
      <c r="T865" t="str">
        <f t="shared" si="55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 s="16">
        <v>4200</v>
      </c>
      <c r="E866" s="16">
        <v>14577</v>
      </c>
      <c r="F866" s="9">
        <f t="shared" si="52"/>
        <v>3.4707142857142856</v>
      </c>
      <c r="G866" t="s">
        <v>20</v>
      </c>
      <c r="H866">
        <v>150</v>
      </c>
      <c r="I866" s="10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>(L866/60/60/24)+DATE(1970,1,1)</f>
        <v>42601.208333333328</v>
      </c>
      <c r="O866" s="8">
        <f>(M866/60/60/24)+DATE(1970,1,1)</f>
        <v>42606.208333333328</v>
      </c>
      <c r="P866" t="b">
        <v>0</v>
      </c>
      <c r="Q866" t="b">
        <v>0</v>
      </c>
      <c r="R866" t="s">
        <v>100</v>
      </c>
      <c r="S866" t="str">
        <f t="shared" si="54"/>
        <v>film &amp; video</v>
      </c>
      <c r="T866" t="str">
        <f t="shared" si="55"/>
        <v>shorts</v>
      </c>
    </row>
    <row r="867" spans="1:20" ht="17" x14ac:dyDescent="0.2">
      <c r="A867">
        <v>865</v>
      </c>
      <c r="B867" t="s">
        <v>1762</v>
      </c>
      <c r="C867" s="3" t="s">
        <v>1763</v>
      </c>
      <c r="D867" s="16">
        <v>81000</v>
      </c>
      <c r="E867" s="16">
        <v>150515</v>
      </c>
      <c r="F867" s="9">
        <f t="shared" si="52"/>
        <v>1.8582098765432098</v>
      </c>
      <c r="G867" t="s">
        <v>20</v>
      </c>
      <c r="H867">
        <v>3272</v>
      </c>
      <c r="I867" s="10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>(L867/60/60/24)+DATE(1970,1,1)</f>
        <v>41897.208333333336</v>
      </c>
      <c r="O867" s="8">
        <f>(M867/60/60/24)+DATE(1970,1,1)</f>
        <v>41906.208333333336</v>
      </c>
      <c r="P867" t="b">
        <v>0</v>
      </c>
      <c r="Q867" t="b">
        <v>0</v>
      </c>
      <c r="R867" t="s">
        <v>33</v>
      </c>
      <c r="S867" t="str">
        <f t="shared" si="54"/>
        <v>theater</v>
      </c>
      <c r="T867" t="str">
        <f t="shared" si="55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 s="16">
        <v>182800</v>
      </c>
      <c r="E868" s="16">
        <v>79045</v>
      </c>
      <c r="F868" s="9">
        <f t="shared" si="52"/>
        <v>0.43241247264770238</v>
      </c>
      <c r="G868" t="s">
        <v>74</v>
      </c>
      <c r="H868">
        <v>898</v>
      </c>
      <c r="I868" s="10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>(L868/60/60/24)+DATE(1970,1,1)</f>
        <v>40671.208333333336</v>
      </c>
      <c r="O868" s="8">
        <f>(M868/60/60/24)+DATE(1970,1,1)</f>
        <v>40672.208333333336</v>
      </c>
      <c r="P868" t="b">
        <v>0</v>
      </c>
      <c r="Q868" t="b">
        <v>0</v>
      </c>
      <c r="R868" t="s">
        <v>122</v>
      </c>
      <c r="S868" t="str">
        <f t="shared" si="54"/>
        <v>photography</v>
      </c>
      <c r="T868" t="str">
        <f t="shared" si="55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 s="16">
        <v>4800</v>
      </c>
      <c r="E869" s="16">
        <v>7797</v>
      </c>
      <c r="F869" s="9">
        <f t="shared" si="52"/>
        <v>1.6243749999999999</v>
      </c>
      <c r="G869" t="s">
        <v>20</v>
      </c>
      <c r="H869">
        <v>300</v>
      </c>
      <c r="I869" s="10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>(L869/60/60/24)+DATE(1970,1,1)</f>
        <v>43382.208333333328</v>
      </c>
      <c r="O869" s="8">
        <f>(M869/60/60/24)+DATE(1970,1,1)</f>
        <v>43388.208333333328</v>
      </c>
      <c r="P869" t="b">
        <v>0</v>
      </c>
      <c r="Q869" t="b">
        <v>0</v>
      </c>
      <c r="R869" t="s">
        <v>17</v>
      </c>
      <c r="S869" t="str">
        <f t="shared" si="54"/>
        <v>food</v>
      </c>
      <c r="T869" t="str">
        <f t="shared" si="55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 s="16">
        <v>7000</v>
      </c>
      <c r="E870" s="16">
        <v>12939</v>
      </c>
      <c r="F870" s="9">
        <f t="shared" si="52"/>
        <v>1.8484285714285715</v>
      </c>
      <c r="G870" t="s">
        <v>20</v>
      </c>
      <c r="H870">
        <v>126</v>
      </c>
      <c r="I870" s="10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>(L870/60/60/24)+DATE(1970,1,1)</f>
        <v>41559.208333333336</v>
      </c>
      <c r="O870" s="8">
        <f>(M870/60/60/24)+DATE(1970,1,1)</f>
        <v>41570.208333333336</v>
      </c>
      <c r="P870" t="b">
        <v>0</v>
      </c>
      <c r="Q870" t="b">
        <v>0</v>
      </c>
      <c r="R870" t="s">
        <v>33</v>
      </c>
      <c r="S870" t="str">
        <f t="shared" si="54"/>
        <v>theater</v>
      </c>
      <c r="T870" t="str">
        <f t="shared" si="55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 s="16">
        <v>161900</v>
      </c>
      <c r="E871" s="16">
        <v>38376</v>
      </c>
      <c r="F871" s="9">
        <f t="shared" si="52"/>
        <v>0.23703520691785052</v>
      </c>
      <c r="G871" t="s">
        <v>14</v>
      </c>
      <c r="H871">
        <v>526</v>
      </c>
      <c r="I871" s="10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>(L871/60/60/24)+DATE(1970,1,1)</f>
        <v>40350.208333333336</v>
      </c>
      <c r="O871" s="8">
        <f>(M871/60/60/24)+DATE(1970,1,1)</f>
        <v>40364.208333333336</v>
      </c>
      <c r="P871" t="b">
        <v>0</v>
      </c>
      <c r="Q871" t="b">
        <v>0</v>
      </c>
      <c r="R871" t="s">
        <v>53</v>
      </c>
      <c r="S871" t="str">
        <f t="shared" si="54"/>
        <v>film &amp; video</v>
      </c>
      <c r="T871" t="str">
        <f t="shared" si="55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 s="16">
        <v>7700</v>
      </c>
      <c r="E872" s="16">
        <v>6920</v>
      </c>
      <c r="F872" s="9">
        <f t="shared" si="52"/>
        <v>0.89870129870129867</v>
      </c>
      <c r="G872" t="s">
        <v>14</v>
      </c>
      <c r="H872">
        <v>121</v>
      </c>
      <c r="I872" s="10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>(L872/60/60/24)+DATE(1970,1,1)</f>
        <v>42240.208333333328</v>
      </c>
      <c r="O872" s="8">
        <f>(M872/60/60/24)+DATE(1970,1,1)</f>
        <v>42265.208333333328</v>
      </c>
      <c r="P872" t="b">
        <v>0</v>
      </c>
      <c r="Q872" t="b">
        <v>0</v>
      </c>
      <c r="R872" t="s">
        <v>33</v>
      </c>
      <c r="S872" t="str">
        <f t="shared" si="54"/>
        <v>theater</v>
      </c>
      <c r="T872" t="str">
        <f t="shared" si="55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 s="16">
        <v>71500</v>
      </c>
      <c r="E873" s="16">
        <v>194912</v>
      </c>
      <c r="F873" s="9">
        <f t="shared" si="52"/>
        <v>2.7260419580419581</v>
      </c>
      <c r="G873" t="s">
        <v>20</v>
      </c>
      <c r="H873">
        <v>2320</v>
      </c>
      <c r="I873" s="10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>(L873/60/60/24)+DATE(1970,1,1)</f>
        <v>43040.208333333328</v>
      </c>
      <c r="O873" s="8">
        <f>(M873/60/60/24)+DATE(1970,1,1)</f>
        <v>43058.25</v>
      </c>
      <c r="P873" t="b">
        <v>0</v>
      </c>
      <c r="Q873" t="b">
        <v>1</v>
      </c>
      <c r="R873" t="s">
        <v>33</v>
      </c>
      <c r="S873" t="str">
        <f t="shared" si="54"/>
        <v>theater</v>
      </c>
      <c r="T873" t="str">
        <f t="shared" si="55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 s="16">
        <v>4700</v>
      </c>
      <c r="E874" s="16">
        <v>7992</v>
      </c>
      <c r="F874" s="9">
        <f t="shared" si="52"/>
        <v>1.7004255319148935</v>
      </c>
      <c r="G874" t="s">
        <v>20</v>
      </c>
      <c r="H874">
        <v>81</v>
      </c>
      <c r="I874" s="10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>(L874/60/60/24)+DATE(1970,1,1)</f>
        <v>43346.208333333328</v>
      </c>
      <c r="O874" s="8">
        <f>(M874/60/60/24)+DATE(1970,1,1)</f>
        <v>43351.208333333328</v>
      </c>
      <c r="P874" t="b">
        <v>0</v>
      </c>
      <c r="Q874" t="b">
        <v>0</v>
      </c>
      <c r="R874" t="s">
        <v>474</v>
      </c>
      <c r="S874" t="str">
        <f t="shared" si="54"/>
        <v>film &amp; video</v>
      </c>
      <c r="T874" t="str">
        <f t="shared" si="55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 s="16">
        <v>42100</v>
      </c>
      <c r="E875" s="16">
        <v>79268</v>
      </c>
      <c r="F875" s="9">
        <f t="shared" si="52"/>
        <v>1.8828503562945369</v>
      </c>
      <c r="G875" t="s">
        <v>20</v>
      </c>
      <c r="H875">
        <v>1887</v>
      </c>
      <c r="I875" s="10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>(L875/60/60/24)+DATE(1970,1,1)</f>
        <v>41647.25</v>
      </c>
      <c r="O875" s="8">
        <f>(M875/60/60/24)+DATE(1970,1,1)</f>
        <v>41652.25</v>
      </c>
      <c r="P875" t="b">
        <v>0</v>
      </c>
      <c r="Q875" t="b">
        <v>0</v>
      </c>
      <c r="R875" t="s">
        <v>122</v>
      </c>
      <c r="S875" t="str">
        <f t="shared" si="54"/>
        <v>photography</v>
      </c>
      <c r="T875" t="str">
        <f t="shared" si="55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 s="16">
        <v>40200</v>
      </c>
      <c r="E876" s="16">
        <v>139468</v>
      </c>
      <c r="F876" s="9">
        <f t="shared" si="52"/>
        <v>3.4693532338308457</v>
      </c>
      <c r="G876" t="s">
        <v>20</v>
      </c>
      <c r="H876">
        <v>4358</v>
      </c>
      <c r="I876" s="10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>(L876/60/60/24)+DATE(1970,1,1)</f>
        <v>40291.208333333336</v>
      </c>
      <c r="O876" s="8">
        <f>(M876/60/60/24)+DATE(1970,1,1)</f>
        <v>40329.208333333336</v>
      </c>
      <c r="P876" t="b">
        <v>0</v>
      </c>
      <c r="Q876" t="b">
        <v>1</v>
      </c>
      <c r="R876" t="s">
        <v>122</v>
      </c>
      <c r="S876" t="str">
        <f t="shared" si="54"/>
        <v>photography</v>
      </c>
      <c r="T876" t="str">
        <f t="shared" si="55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 s="16">
        <v>7900</v>
      </c>
      <c r="E877" s="16">
        <v>5465</v>
      </c>
      <c r="F877" s="9">
        <f t="shared" si="52"/>
        <v>0.6917721518987342</v>
      </c>
      <c r="G877" t="s">
        <v>14</v>
      </c>
      <c r="H877">
        <v>67</v>
      </c>
      <c r="I877" s="10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>(L877/60/60/24)+DATE(1970,1,1)</f>
        <v>40556.25</v>
      </c>
      <c r="O877" s="8">
        <f>(M877/60/60/24)+DATE(1970,1,1)</f>
        <v>40557.25</v>
      </c>
      <c r="P877" t="b">
        <v>0</v>
      </c>
      <c r="Q877" t="b">
        <v>0</v>
      </c>
      <c r="R877" t="s">
        <v>23</v>
      </c>
      <c r="S877" t="str">
        <f t="shared" si="54"/>
        <v>music</v>
      </c>
      <c r="T877" t="str">
        <f t="shared" si="55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 s="16">
        <v>8300</v>
      </c>
      <c r="E878" s="16">
        <v>2111</v>
      </c>
      <c r="F878" s="9">
        <f t="shared" si="52"/>
        <v>0.25433734939759034</v>
      </c>
      <c r="G878" t="s">
        <v>14</v>
      </c>
      <c r="H878">
        <v>57</v>
      </c>
      <c r="I878" s="10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>(L878/60/60/24)+DATE(1970,1,1)</f>
        <v>43624.208333333328</v>
      </c>
      <c r="O878" s="8">
        <f>(M878/60/60/24)+DATE(1970,1,1)</f>
        <v>43648.208333333328</v>
      </c>
      <c r="P878" t="b">
        <v>0</v>
      </c>
      <c r="Q878" t="b">
        <v>0</v>
      </c>
      <c r="R878" t="s">
        <v>122</v>
      </c>
      <c r="S878" t="str">
        <f t="shared" si="54"/>
        <v>photography</v>
      </c>
      <c r="T878" t="str">
        <f t="shared" si="55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 s="16">
        <v>163600</v>
      </c>
      <c r="E879" s="16">
        <v>126628</v>
      </c>
      <c r="F879" s="9">
        <f t="shared" si="52"/>
        <v>0.77400977995110021</v>
      </c>
      <c r="G879" t="s">
        <v>14</v>
      </c>
      <c r="H879">
        <v>1229</v>
      </c>
      <c r="I879" s="10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>(L879/60/60/24)+DATE(1970,1,1)</f>
        <v>42577.208333333328</v>
      </c>
      <c r="O879" s="8">
        <f>(M879/60/60/24)+DATE(1970,1,1)</f>
        <v>42578.208333333328</v>
      </c>
      <c r="P879" t="b">
        <v>0</v>
      </c>
      <c r="Q879" t="b">
        <v>0</v>
      </c>
      <c r="R879" t="s">
        <v>17</v>
      </c>
      <c r="S879" t="str">
        <f t="shared" si="54"/>
        <v>food</v>
      </c>
      <c r="T879" t="str">
        <f t="shared" si="55"/>
        <v>food trucks</v>
      </c>
    </row>
    <row r="880" spans="1:20" ht="17" x14ac:dyDescent="0.2">
      <c r="A880">
        <v>878</v>
      </c>
      <c r="B880" t="s">
        <v>1788</v>
      </c>
      <c r="C880" s="3" t="s">
        <v>1789</v>
      </c>
      <c r="D880" s="16">
        <v>2700</v>
      </c>
      <c r="E880" s="16">
        <v>1012</v>
      </c>
      <c r="F880" s="9">
        <f t="shared" si="52"/>
        <v>0.37481481481481482</v>
      </c>
      <c r="G880" t="s">
        <v>14</v>
      </c>
      <c r="H880">
        <v>12</v>
      </c>
      <c r="I880" s="10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>(L880/60/60/24)+DATE(1970,1,1)</f>
        <v>43845.25</v>
      </c>
      <c r="O880" s="8">
        <f>(M880/60/60/24)+DATE(1970,1,1)</f>
        <v>43869.25</v>
      </c>
      <c r="P880" t="b">
        <v>0</v>
      </c>
      <c r="Q880" t="b">
        <v>0</v>
      </c>
      <c r="R880" t="s">
        <v>148</v>
      </c>
      <c r="S880" t="str">
        <f t="shared" si="54"/>
        <v>music</v>
      </c>
      <c r="T880" t="str">
        <f t="shared" si="55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 s="16">
        <v>1000</v>
      </c>
      <c r="E881" s="16">
        <v>5438</v>
      </c>
      <c r="F881" s="9">
        <f t="shared" si="52"/>
        <v>5.4379999999999997</v>
      </c>
      <c r="G881" t="s">
        <v>20</v>
      </c>
      <c r="H881">
        <v>53</v>
      </c>
      <c r="I881" s="10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>(L881/60/60/24)+DATE(1970,1,1)</f>
        <v>42788.25</v>
      </c>
      <c r="O881" s="8">
        <f>(M881/60/60/24)+DATE(1970,1,1)</f>
        <v>42797.25</v>
      </c>
      <c r="P881" t="b">
        <v>0</v>
      </c>
      <c r="Q881" t="b">
        <v>0</v>
      </c>
      <c r="R881" t="s">
        <v>68</v>
      </c>
      <c r="S881" t="str">
        <f t="shared" si="54"/>
        <v>publishing</v>
      </c>
      <c r="T881" t="str">
        <f t="shared" si="55"/>
        <v>nonfiction</v>
      </c>
    </row>
    <row r="882" spans="1:20" ht="17" x14ac:dyDescent="0.2">
      <c r="A882">
        <v>880</v>
      </c>
      <c r="B882" t="s">
        <v>1792</v>
      </c>
      <c r="C882" s="3" t="s">
        <v>1793</v>
      </c>
      <c r="D882" s="16">
        <v>84500</v>
      </c>
      <c r="E882" s="16">
        <v>193101</v>
      </c>
      <c r="F882" s="9">
        <f t="shared" si="52"/>
        <v>2.2852189349112426</v>
      </c>
      <c r="G882" t="s">
        <v>20</v>
      </c>
      <c r="H882">
        <v>2414</v>
      </c>
      <c r="I882" s="10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>(L882/60/60/24)+DATE(1970,1,1)</f>
        <v>43667.208333333328</v>
      </c>
      <c r="O882" s="8">
        <f>(M882/60/60/24)+DATE(1970,1,1)</f>
        <v>43669.208333333328</v>
      </c>
      <c r="P882" t="b">
        <v>0</v>
      </c>
      <c r="Q882" t="b">
        <v>0</v>
      </c>
      <c r="R882" t="s">
        <v>50</v>
      </c>
      <c r="S882" t="str">
        <f t="shared" si="54"/>
        <v>music</v>
      </c>
      <c r="T882" t="str">
        <f t="shared" si="55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 s="16">
        <v>81300</v>
      </c>
      <c r="E883" s="16">
        <v>31665</v>
      </c>
      <c r="F883" s="9">
        <f t="shared" si="52"/>
        <v>0.38948339483394834</v>
      </c>
      <c r="G883" t="s">
        <v>14</v>
      </c>
      <c r="H883">
        <v>452</v>
      </c>
      <c r="I883" s="10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>(L883/60/60/24)+DATE(1970,1,1)</f>
        <v>42194.208333333328</v>
      </c>
      <c r="O883" s="8">
        <f>(M883/60/60/24)+DATE(1970,1,1)</f>
        <v>42223.208333333328</v>
      </c>
      <c r="P883" t="b">
        <v>0</v>
      </c>
      <c r="Q883" t="b">
        <v>1</v>
      </c>
      <c r="R883" t="s">
        <v>33</v>
      </c>
      <c r="S883" t="str">
        <f t="shared" si="54"/>
        <v>theater</v>
      </c>
      <c r="T883" t="str">
        <f t="shared" si="55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 s="16">
        <v>800</v>
      </c>
      <c r="E884" s="16">
        <v>2960</v>
      </c>
      <c r="F884" s="9">
        <f t="shared" si="52"/>
        <v>3.7</v>
      </c>
      <c r="G884" t="s">
        <v>20</v>
      </c>
      <c r="H884">
        <v>80</v>
      </c>
      <c r="I884" s="10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>(L884/60/60/24)+DATE(1970,1,1)</f>
        <v>42025.25</v>
      </c>
      <c r="O884" s="8">
        <f>(M884/60/60/24)+DATE(1970,1,1)</f>
        <v>42029.25</v>
      </c>
      <c r="P884" t="b">
        <v>0</v>
      </c>
      <c r="Q884" t="b">
        <v>0</v>
      </c>
      <c r="R884" t="s">
        <v>33</v>
      </c>
      <c r="S884" t="str">
        <f t="shared" si="54"/>
        <v>theater</v>
      </c>
      <c r="T884" t="str">
        <f t="shared" si="55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 s="16">
        <v>3400</v>
      </c>
      <c r="E885" s="16">
        <v>8089</v>
      </c>
      <c r="F885" s="9">
        <f t="shared" si="52"/>
        <v>2.3791176470588233</v>
      </c>
      <c r="G885" t="s">
        <v>20</v>
      </c>
      <c r="H885">
        <v>193</v>
      </c>
      <c r="I885" s="10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>(L885/60/60/24)+DATE(1970,1,1)</f>
        <v>40323.208333333336</v>
      </c>
      <c r="O885" s="8">
        <f>(M885/60/60/24)+DATE(1970,1,1)</f>
        <v>40359.208333333336</v>
      </c>
      <c r="P885" t="b">
        <v>0</v>
      </c>
      <c r="Q885" t="b">
        <v>0</v>
      </c>
      <c r="R885" t="s">
        <v>100</v>
      </c>
      <c r="S885" t="str">
        <f t="shared" si="54"/>
        <v>film &amp; video</v>
      </c>
      <c r="T885" t="str">
        <f t="shared" si="55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 s="16">
        <v>170800</v>
      </c>
      <c r="E886" s="16">
        <v>109374</v>
      </c>
      <c r="F886" s="9">
        <f t="shared" si="52"/>
        <v>0.64036299765807958</v>
      </c>
      <c r="G886" t="s">
        <v>14</v>
      </c>
      <c r="H886">
        <v>1886</v>
      </c>
      <c r="I886" s="10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>(L886/60/60/24)+DATE(1970,1,1)</f>
        <v>41763.208333333336</v>
      </c>
      <c r="O886" s="8">
        <f>(M886/60/60/24)+DATE(1970,1,1)</f>
        <v>41765.208333333336</v>
      </c>
      <c r="P886" t="b">
        <v>0</v>
      </c>
      <c r="Q886" t="b">
        <v>1</v>
      </c>
      <c r="R886" t="s">
        <v>33</v>
      </c>
      <c r="S886" t="str">
        <f t="shared" si="54"/>
        <v>theater</v>
      </c>
      <c r="T886" t="str">
        <f t="shared" si="55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 s="16">
        <v>1800</v>
      </c>
      <c r="E887" s="16">
        <v>2129</v>
      </c>
      <c r="F887" s="9">
        <f t="shared" si="52"/>
        <v>1.1827777777777777</v>
      </c>
      <c r="G887" t="s">
        <v>20</v>
      </c>
      <c r="H887">
        <v>52</v>
      </c>
      <c r="I887" s="10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>(L887/60/60/24)+DATE(1970,1,1)</f>
        <v>40335.208333333336</v>
      </c>
      <c r="O887" s="8">
        <f>(M887/60/60/24)+DATE(1970,1,1)</f>
        <v>40373.208333333336</v>
      </c>
      <c r="P887" t="b">
        <v>0</v>
      </c>
      <c r="Q887" t="b">
        <v>0</v>
      </c>
      <c r="R887" t="s">
        <v>33</v>
      </c>
      <c r="S887" t="str">
        <f t="shared" si="54"/>
        <v>theater</v>
      </c>
      <c r="T887" t="str">
        <f t="shared" si="55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 s="16">
        <v>150600</v>
      </c>
      <c r="E888" s="16">
        <v>127745</v>
      </c>
      <c r="F888" s="9">
        <f t="shared" si="52"/>
        <v>0.84824037184594958</v>
      </c>
      <c r="G888" t="s">
        <v>14</v>
      </c>
      <c r="H888">
        <v>1825</v>
      </c>
      <c r="I888" s="10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>(L888/60/60/24)+DATE(1970,1,1)</f>
        <v>40416.208333333336</v>
      </c>
      <c r="O888" s="8">
        <f>(M888/60/60/24)+DATE(1970,1,1)</f>
        <v>40434.208333333336</v>
      </c>
      <c r="P888" t="b">
        <v>0</v>
      </c>
      <c r="Q888" t="b">
        <v>0</v>
      </c>
      <c r="R888" t="s">
        <v>60</v>
      </c>
      <c r="S888" t="str">
        <f t="shared" si="54"/>
        <v>music</v>
      </c>
      <c r="T888" t="str">
        <f t="shared" si="55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 s="16">
        <v>7800</v>
      </c>
      <c r="E889" s="16">
        <v>2289</v>
      </c>
      <c r="F889" s="9">
        <f t="shared" si="52"/>
        <v>0.29346153846153844</v>
      </c>
      <c r="G889" t="s">
        <v>14</v>
      </c>
      <c r="H889">
        <v>31</v>
      </c>
      <c r="I889" s="10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>(L889/60/60/24)+DATE(1970,1,1)</f>
        <v>42202.208333333328</v>
      </c>
      <c r="O889" s="8">
        <f>(M889/60/60/24)+DATE(1970,1,1)</f>
        <v>42249.208333333328</v>
      </c>
      <c r="P889" t="b">
        <v>0</v>
      </c>
      <c r="Q889" t="b">
        <v>1</v>
      </c>
      <c r="R889" t="s">
        <v>33</v>
      </c>
      <c r="S889" t="str">
        <f t="shared" si="54"/>
        <v>theater</v>
      </c>
      <c r="T889" t="str">
        <f t="shared" si="55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 s="16">
        <v>5800</v>
      </c>
      <c r="E890" s="16">
        <v>12174</v>
      </c>
      <c r="F890" s="9">
        <f t="shared" si="52"/>
        <v>2.0989655172413793</v>
      </c>
      <c r="G890" t="s">
        <v>20</v>
      </c>
      <c r="H890">
        <v>290</v>
      </c>
      <c r="I890" s="10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>(L890/60/60/24)+DATE(1970,1,1)</f>
        <v>42836.208333333328</v>
      </c>
      <c r="O890" s="8">
        <f>(M890/60/60/24)+DATE(1970,1,1)</f>
        <v>42855.208333333328</v>
      </c>
      <c r="P890" t="b">
        <v>0</v>
      </c>
      <c r="Q890" t="b">
        <v>0</v>
      </c>
      <c r="R890" t="s">
        <v>33</v>
      </c>
      <c r="S890" t="str">
        <f t="shared" si="54"/>
        <v>theater</v>
      </c>
      <c r="T890" t="str">
        <f t="shared" si="55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 s="16">
        <v>5600</v>
      </c>
      <c r="E891" s="16">
        <v>9508</v>
      </c>
      <c r="F891" s="9">
        <f t="shared" si="52"/>
        <v>1.697857142857143</v>
      </c>
      <c r="G891" t="s">
        <v>20</v>
      </c>
      <c r="H891">
        <v>122</v>
      </c>
      <c r="I891" s="10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>(L891/60/60/24)+DATE(1970,1,1)</f>
        <v>41710.208333333336</v>
      </c>
      <c r="O891" s="8">
        <f>(M891/60/60/24)+DATE(1970,1,1)</f>
        <v>41717.208333333336</v>
      </c>
      <c r="P891" t="b">
        <v>0</v>
      </c>
      <c r="Q891" t="b">
        <v>1</v>
      </c>
      <c r="R891" t="s">
        <v>50</v>
      </c>
      <c r="S891" t="str">
        <f t="shared" si="54"/>
        <v>music</v>
      </c>
      <c r="T891" t="str">
        <f t="shared" si="55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 s="16">
        <v>134400</v>
      </c>
      <c r="E892" s="16">
        <v>155849</v>
      </c>
      <c r="F892" s="9">
        <f t="shared" si="52"/>
        <v>1.1595907738095239</v>
      </c>
      <c r="G892" t="s">
        <v>20</v>
      </c>
      <c r="H892">
        <v>1470</v>
      </c>
      <c r="I892" s="10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>(L892/60/60/24)+DATE(1970,1,1)</f>
        <v>43640.208333333328</v>
      </c>
      <c r="O892" s="8">
        <f>(M892/60/60/24)+DATE(1970,1,1)</f>
        <v>43641.208333333328</v>
      </c>
      <c r="P892" t="b">
        <v>0</v>
      </c>
      <c r="Q892" t="b">
        <v>0</v>
      </c>
      <c r="R892" t="s">
        <v>60</v>
      </c>
      <c r="S892" t="str">
        <f t="shared" si="54"/>
        <v>music</v>
      </c>
      <c r="T892" t="str">
        <f t="shared" si="55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 s="16">
        <v>3000</v>
      </c>
      <c r="E893" s="16">
        <v>7758</v>
      </c>
      <c r="F893" s="9">
        <f t="shared" si="52"/>
        <v>2.5859999999999999</v>
      </c>
      <c r="G893" t="s">
        <v>20</v>
      </c>
      <c r="H893">
        <v>165</v>
      </c>
      <c r="I893" s="10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>(L893/60/60/24)+DATE(1970,1,1)</f>
        <v>40880.25</v>
      </c>
      <c r="O893" s="8">
        <f>(M893/60/60/24)+DATE(1970,1,1)</f>
        <v>40924.25</v>
      </c>
      <c r="P893" t="b">
        <v>0</v>
      </c>
      <c r="Q893" t="b">
        <v>0</v>
      </c>
      <c r="R893" t="s">
        <v>42</v>
      </c>
      <c r="S893" t="str">
        <f t="shared" si="54"/>
        <v>film &amp; video</v>
      </c>
      <c r="T893" t="str">
        <f t="shared" si="55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 s="16">
        <v>6000</v>
      </c>
      <c r="E894" s="16">
        <v>13835</v>
      </c>
      <c r="F894" s="9">
        <f t="shared" si="52"/>
        <v>2.3058333333333332</v>
      </c>
      <c r="G894" t="s">
        <v>20</v>
      </c>
      <c r="H894">
        <v>182</v>
      </c>
      <c r="I894" s="10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>(L894/60/60/24)+DATE(1970,1,1)</f>
        <v>40319.208333333336</v>
      </c>
      <c r="O894" s="8">
        <f>(M894/60/60/24)+DATE(1970,1,1)</f>
        <v>40360.208333333336</v>
      </c>
      <c r="P894" t="b">
        <v>0</v>
      </c>
      <c r="Q894" t="b">
        <v>0</v>
      </c>
      <c r="R894" t="s">
        <v>206</v>
      </c>
      <c r="S894" t="str">
        <f t="shared" si="54"/>
        <v>publishing</v>
      </c>
      <c r="T894" t="str">
        <f t="shared" si="55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 s="16">
        <v>8400</v>
      </c>
      <c r="E895" s="16">
        <v>10770</v>
      </c>
      <c r="F895" s="9">
        <f t="shared" si="52"/>
        <v>1.2821428571428573</v>
      </c>
      <c r="G895" t="s">
        <v>20</v>
      </c>
      <c r="H895">
        <v>199</v>
      </c>
      <c r="I895" s="10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>(L895/60/60/24)+DATE(1970,1,1)</f>
        <v>42170.208333333328</v>
      </c>
      <c r="O895" s="8">
        <f>(M895/60/60/24)+DATE(1970,1,1)</f>
        <v>42174.208333333328</v>
      </c>
      <c r="P895" t="b">
        <v>0</v>
      </c>
      <c r="Q895" t="b">
        <v>1</v>
      </c>
      <c r="R895" t="s">
        <v>42</v>
      </c>
      <c r="S895" t="str">
        <f t="shared" si="54"/>
        <v>film &amp; video</v>
      </c>
      <c r="T895" t="str">
        <f t="shared" si="55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 s="16">
        <v>1700</v>
      </c>
      <c r="E896" s="16">
        <v>3208</v>
      </c>
      <c r="F896" s="9">
        <f t="shared" si="52"/>
        <v>1.8870588235294117</v>
      </c>
      <c r="G896" t="s">
        <v>20</v>
      </c>
      <c r="H896">
        <v>56</v>
      </c>
      <c r="I896" s="10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>(L896/60/60/24)+DATE(1970,1,1)</f>
        <v>41466.208333333336</v>
      </c>
      <c r="O896" s="8">
        <f>(M896/60/60/24)+DATE(1970,1,1)</f>
        <v>41496.208333333336</v>
      </c>
      <c r="P896" t="b">
        <v>0</v>
      </c>
      <c r="Q896" t="b">
        <v>1</v>
      </c>
      <c r="R896" t="s">
        <v>269</v>
      </c>
      <c r="S896" t="str">
        <f t="shared" si="54"/>
        <v>film &amp; video</v>
      </c>
      <c r="T896" t="str">
        <f t="shared" si="55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 s="16">
        <v>159800</v>
      </c>
      <c r="E897" s="16">
        <v>11108</v>
      </c>
      <c r="F897" s="9">
        <f t="shared" si="52"/>
        <v>6.9511889862327911E-2</v>
      </c>
      <c r="G897" t="s">
        <v>14</v>
      </c>
      <c r="H897">
        <v>107</v>
      </c>
      <c r="I897" s="10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>(L897/60/60/24)+DATE(1970,1,1)</f>
        <v>43134.25</v>
      </c>
      <c r="O897" s="8">
        <f>(M897/60/60/24)+DATE(1970,1,1)</f>
        <v>43143.25</v>
      </c>
      <c r="P897" t="b">
        <v>0</v>
      </c>
      <c r="Q897" t="b">
        <v>0</v>
      </c>
      <c r="R897" t="s">
        <v>33</v>
      </c>
      <c r="S897" t="str">
        <f t="shared" si="54"/>
        <v>theater</v>
      </c>
      <c r="T897" t="str">
        <f t="shared" si="55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 s="16">
        <v>19800</v>
      </c>
      <c r="E898" s="16">
        <v>153338</v>
      </c>
      <c r="F898" s="9">
        <f t="shared" si="52"/>
        <v>7.7443434343434348</v>
      </c>
      <c r="G898" t="s">
        <v>20</v>
      </c>
      <c r="H898">
        <v>1460</v>
      </c>
      <c r="I898" s="10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>(L898/60/60/24)+DATE(1970,1,1)</f>
        <v>40738.208333333336</v>
      </c>
      <c r="O898" s="8">
        <f>(M898/60/60/24)+DATE(1970,1,1)</f>
        <v>40741.208333333336</v>
      </c>
      <c r="P898" t="b">
        <v>0</v>
      </c>
      <c r="Q898" t="b">
        <v>1</v>
      </c>
      <c r="R898" t="s">
        <v>17</v>
      </c>
      <c r="S898" t="str">
        <f t="shared" si="54"/>
        <v>food</v>
      </c>
      <c r="T898" t="str">
        <f t="shared" si="55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 s="16">
        <v>8800</v>
      </c>
      <c r="E899" s="16">
        <v>2437</v>
      </c>
      <c r="F899" s="9">
        <f t="shared" ref="F899:F962" si="56">E899/D899</f>
        <v>0.27693181818181817</v>
      </c>
      <c r="G899" t="s">
        <v>14</v>
      </c>
      <c r="H899">
        <v>27</v>
      </c>
      <c r="I899" s="10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>(L899/60/60/24)+DATE(1970,1,1)</f>
        <v>43583.208333333328</v>
      </c>
      <c r="O899" s="8">
        <f>(M899/60/60/24)+DATE(1970,1,1)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58">_xlfn.TEXTBEFORE(R899,"/")</f>
        <v>theater</v>
      </c>
      <c r="T899" t="str">
        <f t="shared" ref="T899:T962" si="59">_xlfn.TEXTAFTER(R899,"/")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 s="16">
        <v>179100</v>
      </c>
      <c r="E900" s="16">
        <v>93991</v>
      </c>
      <c r="F900" s="9">
        <f t="shared" si="56"/>
        <v>0.52479620323841425</v>
      </c>
      <c r="G900" t="s">
        <v>14</v>
      </c>
      <c r="H900">
        <v>1221</v>
      </c>
      <c r="I900" s="10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>(L900/60/60/24)+DATE(1970,1,1)</f>
        <v>43815.25</v>
      </c>
      <c r="O900" s="8">
        <f>(M900/60/60/24)+DATE(1970,1,1)</f>
        <v>43821.25</v>
      </c>
      <c r="P900" t="b">
        <v>0</v>
      </c>
      <c r="Q900" t="b">
        <v>0</v>
      </c>
      <c r="R900" t="s">
        <v>42</v>
      </c>
      <c r="S900" t="str">
        <f t="shared" si="58"/>
        <v>film &amp; video</v>
      </c>
      <c r="T900" t="str">
        <f t="shared" si="59"/>
        <v>documentary</v>
      </c>
    </row>
    <row r="901" spans="1:20" ht="17" x14ac:dyDescent="0.2">
      <c r="A901">
        <v>899</v>
      </c>
      <c r="B901" t="s">
        <v>1830</v>
      </c>
      <c r="C901" s="3" t="s">
        <v>1831</v>
      </c>
      <c r="D901" s="16">
        <v>3100</v>
      </c>
      <c r="E901" s="16">
        <v>12620</v>
      </c>
      <c r="F901" s="9">
        <f t="shared" si="56"/>
        <v>4.0709677419354842</v>
      </c>
      <c r="G901" t="s">
        <v>20</v>
      </c>
      <c r="H901">
        <v>123</v>
      </c>
      <c r="I901" s="10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>(L901/60/60/24)+DATE(1970,1,1)</f>
        <v>41554.208333333336</v>
      </c>
      <c r="O901" s="8">
        <f>(M901/60/60/24)+DATE(1970,1,1)</f>
        <v>41572.208333333336</v>
      </c>
      <c r="P901" t="b">
        <v>0</v>
      </c>
      <c r="Q901" t="b">
        <v>0</v>
      </c>
      <c r="R901" t="s">
        <v>159</v>
      </c>
      <c r="S901" t="str">
        <f t="shared" si="58"/>
        <v>music</v>
      </c>
      <c r="T901" t="str">
        <f t="shared" si="59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 s="16">
        <v>100</v>
      </c>
      <c r="E902" s="16">
        <v>2</v>
      </c>
      <c r="F902" s="9">
        <f t="shared" si="56"/>
        <v>0.02</v>
      </c>
      <c r="G902" t="s">
        <v>14</v>
      </c>
      <c r="H902">
        <v>1</v>
      </c>
      <c r="I902" s="10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>(L902/60/60/24)+DATE(1970,1,1)</f>
        <v>41901.208333333336</v>
      </c>
      <c r="O902" s="8">
        <f>(M902/60/60/24)+DATE(1970,1,1)</f>
        <v>41902.208333333336</v>
      </c>
      <c r="P902" t="b">
        <v>0</v>
      </c>
      <c r="Q902" t="b">
        <v>1</v>
      </c>
      <c r="R902" t="s">
        <v>28</v>
      </c>
      <c r="S902" t="str">
        <f t="shared" si="58"/>
        <v>technology</v>
      </c>
      <c r="T902" t="str">
        <f t="shared" si="59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 s="16">
        <v>5600</v>
      </c>
      <c r="E903" s="16">
        <v>8746</v>
      </c>
      <c r="F903" s="9">
        <f t="shared" si="56"/>
        <v>1.5617857142857143</v>
      </c>
      <c r="G903" t="s">
        <v>20</v>
      </c>
      <c r="H903">
        <v>159</v>
      </c>
      <c r="I903" s="10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>(L903/60/60/24)+DATE(1970,1,1)</f>
        <v>43298.208333333328</v>
      </c>
      <c r="O903" s="8">
        <f>(M903/60/60/24)+DATE(1970,1,1)</f>
        <v>43331.208333333328</v>
      </c>
      <c r="P903" t="b">
        <v>0</v>
      </c>
      <c r="Q903" t="b">
        <v>1</v>
      </c>
      <c r="R903" t="s">
        <v>23</v>
      </c>
      <c r="S903" t="str">
        <f t="shared" si="58"/>
        <v>music</v>
      </c>
      <c r="T903" t="str">
        <f t="shared" si="59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 s="16">
        <v>1400</v>
      </c>
      <c r="E904" s="16">
        <v>3534</v>
      </c>
      <c r="F904" s="9">
        <f t="shared" si="56"/>
        <v>2.5242857142857145</v>
      </c>
      <c r="G904" t="s">
        <v>20</v>
      </c>
      <c r="H904">
        <v>110</v>
      </c>
      <c r="I904" s="10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>(L904/60/60/24)+DATE(1970,1,1)</f>
        <v>42399.25</v>
      </c>
      <c r="O904" s="8">
        <f>(M904/60/60/24)+DATE(1970,1,1)</f>
        <v>42441.25</v>
      </c>
      <c r="P904" t="b">
        <v>0</v>
      </c>
      <c r="Q904" t="b">
        <v>0</v>
      </c>
      <c r="R904" t="s">
        <v>28</v>
      </c>
      <c r="S904" t="str">
        <f t="shared" si="58"/>
        <v>technology</v>
      </c>
      <c r="T904" t="str">
        <f t="shared" si="59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 s="16">
        <v>41000</v>
      </c>
      <c r="E905" s="16">
        <v>709</v>
      </c>
      <c r="F905" s="9">
        <f t="shared" si="56"/>
        <v>1.729268292682927E-2</v>
      </c>
      <c r="G905" t="s">
        <v>47</v>
      </c>
      <c r="H905">
        <v>14</v>
      </c>
      <c r="I905" s="10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>(L905/60/60/24)+DATE(1970,1,1)</f>
        <v>41034.208333333336</v>
      </c>
      <c r="O905" s="8">
        <f>(M905/60/60/24)+DATE(1970,1,1)</f>
        <v>41049.208333333336</v>
      </c>
      <c r="P905" t="b">
        <v>0</v>
      </c>
      <c r="Q905" t="b">
        <v>1</v>
      </c>
      <c r="R905" t="s">
        <v>68</v>
      </c>
      <c r="S905" t="str">
        <f t="shared" si="58"/>
        <v>publishing</v>
      </c>
      <c r="T905" t="str">
        <f t="shared" si="59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 s="16">
        <v>6500</v>
      </c>
      <c r="E906" s="16">
        <v>795</v>
      </c>
      <c r="F906" s="9">
        <f t="shared" si="56"/>
        <v>0.12230769230769231</v>
      </c>
      <c r="G906" t="s">
        <v>14</v>
      </c>
      <c r="H906">
        <v>16</v>
      </c>
      <c r="I906" s="10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>(L906/60/60/24)+DATE(1970,1,1)</f>
        <v>41186.208333333336</v>
      </c>
      <c r="O906" s="8">
        <f>(M906/60/60/24)+DATE(1970,1,1)</f>
        <v>41190.208333333336</v>
      </c>
      <c r="P906" t="b">
        <v>0</v>
      </c>
      <c r="Q906" t="b">
        <v>0</v>
      </c>
      <c r="R906" t="s">
        <v>133</v>
      </c>
      <c r="S906" t="str">
        <f t="shared" si="58"/>
        <v>publishing</v>
      </c>
      <c r="T906" t="str">
        <f t="shared" si="59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 s="16">
        <v>7900</v>
      </c>
      <c r="E907" s="16">
        <v>12955</v>
      </c>
      <c r="F907" s="9">
        <f t="shared" si="56"/>
        <v>1.6398734177215191</v>
      </c>
      <c r="G907" t="s">
        <v>20</v>
      </c>
      <c r="H907">
        <v>236</v>
      </c>
      <c r="I907" s="10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>(L907/60/60/24)+DATE(1970,1,1)</f>
        <v>41536.208333333336</v>
      </c>
      <c r="O907" s="8">
        <f>(M907/60/60/24)+DATE(1970,1,1)</f>
        <v>41539.208333333336</v>
      </c>
      <c r="P907" t="b">
        <v>0</v>
      </c>
      <c r="Q907" t="b">
        <v>0</v>
      </c>
      <c r="R907" t="s">
        <v>33</v>
      </c>
      <c r="S907" t="str">
        <f t="shared" si="58"/>
        <v>theater</v>
      </c>
      <c r="T907" t="str">
        <f t="shared" si="59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 s="16">
        <v>5500</v>
      </c>
      <c r="E908" s="16">
        <v>8964</v>
      </c>
      <c r="F908" s="9">
        <f t="shared" si="56"/>
        <v>1.6298181818181818</v>
      </c>
      <c r="G908" t="s">
        <v>20</v>
      </c>
      <c r="H908">
        <v>191</v>
      </c>
      <c r="I908" s="10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>(L908/60/60/24)+DATE(1970,1,1)</f>
        <v>42868.208333333328</v>
      </c>
      <c r="O908" s="8">
        <f>(M908/60/60/24)+DATE(1970,1,1)</f>
        <v>42904.208333333328</v>
      </c>
      <c r="P908" t="b">
        <v>1</v>
      </c>
      <c r="Q908" t="b">
        <v>1</v>
      </c>
      <c r="R908" t="s">
        <v>42</v>
      </c>
      <c r="S908" t="str">
        <f t="shared" si="58"/>
        <v>film &amp; video</v>
      </c>
      <c r="T908" t="str">
        <f t="shared" si="59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 s="16">
        <v>9100</v>
      </c>
      <c r="E909" s="16">
        <v>1843</v>
      </c>
      <c r="F909" s="9">
        <f t="shared" si="56"/>
        <v>0.20252747252747252</v>
      </c>
      <c r="G909" t="s">
        <v>14</v>
      </c>
      <c r="H909">
        <v>41</v>
      </c>
      <c r="I909" s="10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>(L909/60/60/24)+DATE(1970,1,1)</f>
        <v>40660.208333333336</v>
      </c>
      <c r="O909" s="8">
        <f>(M909/60/60/24)+DATE(1970,1,1)</f>
        <v>40667.208333333336</v>
      </c>
      <c r="P909" t="b">
        <v>0</v>
      </c>
      <c r="Q909" t="b">
        <v>0</v>
      </c>
      <c r="R909" t="s">
        <v>33</v>
      </c>
      <c r="S909" t="str">
        <f t="shared" si="58"/>
        <v>theater</v>
      </c>
      <c r="T909" t="str">
        <f t="shared" si="59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 s="16">
        <v>38200</v>
      </c>
      <c r="E910" s="16">
        <v>121950</v>
      </c>
      <c r="F910" s="9">
        <f t="shared" si="56"/>
        <v>3.1924083769633507</v>
      </c>
      <c r="G910" t="s">
        <v>20</v>
      </c>
      <c r="H910">
        <v>3934</v>
      </c>
      <c r="I910" s="10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>(L910/60/60/24)+DATE(1970,1,1)</f>
        <v>41031.208333333336</v>
      </c>
      <c r="O910" s="8">
        <f>(M910/60/60/24)+DATE(1970,1,1)</f>
        <v>41042.208333333336</v>
      </c>
      <c r="P910" t="b">
        <v>0</v>
      </c>
      <c r="Q910" t="b">
        <v>0</v>
      </c>
      <c r="R910" t="s">
        <v>89</v>
      </c>
      <c r="S910" t="str">
        <f t="shared" si="58"/>
        <v>games</v>
      </c>
      <c r="T910" t="str">
        <f t="shared" si="59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 s="16">
        <v>1800</v>
      </c>
      <c r="E911" s="16">
        <v>8621</v>
      </c>
      <c r="F911" s="9">
        <f t="shared" si="56"/>
        <v>4.7894444444444444</v>
      </c>
      <c r="G911" t="s">
        <v>20</v>
      </c>
      <c r="H911">
        <v>80</v>
      </c>
      <c r="I911" s="10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>(L911/60/60/24)+DATE(1970,1,1)</f>
        <v>43255.208333333328</v>
      </c>
      <c r="O911" s="8">
        <f>(M911/60/60/24)+DATE(1970,1,1)</f>
        <v>43282.208333333328</v>
      </c>
      <c r="P911" t="b">
        <v>0</v>
      </c>
      <c r="Q911" t="b">
        <v>1</v>
      </c>
      <c r="R911" t="s">
        <v>33</v>
      </c>
      <c r="S911" t="str">
        <f t="shared" si="58"/>
        <v>theater</v>
      </c>
      <c r="T911" t="str">
        <f t="shared" si="59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 s="16">
        <v>154500</v>
      </c>
      <c r="E912" s="16">
        <v>30215</v>
      </c>
      <c r="F912" s="9">
        <f t="shared" si="56"/>
        <v>0.19556634304207121</v>
      </c>
      <c r="G912" t="s">
        <v>74</v>
      </c>
      <c r="H912">
        <v>296</v>
      </c>
      <c r="I912" s="10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>(L912/60/60/24)+DATE(1970,1,1)</f>
        <v>42026.25</v>
      </c>
      <c r="O912" s="8">
        <f>(M912/60/60/24)+DATE(1970,1,1)</f>
        <v>42027.25</v>
      </c>
      <c r="P912" t="b">
        <v>0</v>
      </c>
      <c r="Q912" t="b">
        <v>0</v>
      </c>
      <c r="R912" t="s">
        <v>33</v>
      </c>
      <c r="S912" t="str">
        <f t="shared" si="58"/>
        <v>theater</v>
      </c>
      <c r="T912" t="str">
        <f t="shared" si="59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 s="16">
        <v>5800</v>
      </c>
      <c r="E913" s="16">
        <v>11539</v>
      </c>
      <c r="F913" s="9">
        <f t="shared" si="56"/>
        <v>1.9894827586206896</v>
      </c>
      <c r="G913" t="s">
        <v>20</v>
      </c>
      <c r="H913">
        <v>462</v>
      </c>
      <c r="I913" s="10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>(L913/60/60/24)+DATE(1970,1,1)</f>
        <v>43717.208333333328</v>
      </c>
      <c r="O913" s="8">
        <f>(M913/60/60/24)+DATE(1970,1,1)</f>
        <v>43719.208333333328</v>
      </c>
      <c r="P913" t="b">
        <v>1</v>
      </c>
      <c r="Q913" t="b">
        <v>0</v>
      </c>
      <c r="R913" t="s">
        <v>28</v>
      </c>
      <c r="S913" t="str">
        <f t="shared" si="58"/>
        <v>technology</v>
      </c>
      <c r="T913" t="str">
        <f t="shared" si="59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 s="16">
        <v>1800</v>
      </c>
      <c r="E914" s="16">
        <v>14310</v>
      </c>
      <c r="F914" s="9">
        <f t="shared" si="56"/>
        <v>7.95</v>
      </c>
      <c r="G914" t="s">
        <v>20</v>
      </c>
      <c r="H914">
        <v>179</v>
      </c>
      <c r="I914" s="10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>(L914/60/60/24)+DATE(1970,1,1)</f>
        <v>41157.208333333336</v>
      </c>
      <c r="O914" s="8">
        <f>(M914/60/60/24)+DATE(1970,1,1)</f>
        <v>41170.208333333336</v>
      </c>
      <c r="P914" t="b">
        <v>1</v>
      </c>
      <c r="Q914" t="b">
        <v>0</v>
      </c>
      <c r="R914" t="s">
        <v>53</v>
      </c>
      <c r="S914" t="str">
        <f t="shared" si="58"/>
        <v>film &amp; video</v>
      </c>
      <c r="T914" t="str">
        <f t="shared" si="59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 s="16">
        <v>70200</v>
      </c>
      <c r="E915" s="16">
        <v>35536</v>
      </c>
      <c r="F915" s="9">
        <f t="shared" si="56"/>
        <v>0.50621082621082625</v>
      </c>
      <c r="G915" t="s">
        <v>14</v>
      </c>
      <c r="H915">
        <v>523</v>
      </c>
      <c r="I915" s="10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>(L915/60/60/24)+DATE(1970,1,1)</f>
        <v>43597.208333333328</v>
      </c>
      <c r="O915" s="8">
        <f>(M915/60/60/24)+DATE(1970,1,1)</f>
        <v>43610.208333333328</v>
      </c>
      <c r="P915" t="b">
        <v>0</v>
      </c>
      <c r="Q915" t="b">
        <v>0</v>
      </c>
      <c r="R915" t="s">
        <v>53</v>
      </c>
      <c r="S915" t="str">
        <f t="shared" si="58"/>
        <v>film &amp; video</v>
      </c>
      <c r="T915" t="str">
        <f t="shared" si="59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 s="16">
        <v>6400</v>
      </c>
      <c r="E916" s="16">
        <v>3676</v>
      </c>
      <c r="F916" s="9">
        <f t="shared" si="56"/>
        <v>0.57437499999999997</v>
      </c>
      <c r="G916" t="s">
        <v>14</v>
      </c>
      <c r="H916">
        <v>141</v>
      </c>
      <c r="I916" s="10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>(L916/60/60/24)+DATE(1970,1,1)</f>
        <v>41490.208333333336</v>
      </c>
      <c r="O916" s="8">
        <f>(M916/60/60/24)+DATE(1970,1,1)</f>
        <v>41502.208333333336</v>
      </c>
      <c r="P916" t="b">
        <v>0</v>
      </c>
      <c r="Q916" t="b">
        <v>0</v>
      </c>
      <c r="R916" t="s">
        <v>33</v>
      </c>
      <c r="S916" t="str">
        <f t="shared" si="58"/>
        <v>theater</v>
      </c>
      <c r="T916" t="str">
        <f t="shared" si="59"/>
        <v>plays</v>
      </c>
    </row>
    <row r="917" spans="1:20" ht="17" x14ac:dyDescent="0.2">
      <c r="A917">
        <v>915</v>
      </c>
      <c r="B917" t="s">
        <v>1862</v>
      </c>
      <c r="C917" s="3" t="s">
        <v>1863</v>
      </c>
      <c r="D917" s="16">
        <v>125900</v>
      </c>
      <c r="E917" s="16">
        <v>195936</v>
      </c>
      <c r="F917" s="9">
        <f t="shared" si="56"/>
        <v>1.5562827640984909</v>
      </c>
      <c r="G917" t="s">
        <v>20</v>
      </c>
      <c r="H917">
        <v>1866</v>
      </c>
      <c r="I917" s="10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>(L917/60/60/24)+DATE(1970,1,1)</f>
        <v>42976.208333333328</v>
      </c>
      <c r="O917" s="8">
        <f>(M917/60/60/24)+DATE(1970,1,1)</f>
        <v>42985.208333333328</v>
      </c>
      <c r="P917" t="b">
        <v>0</v>
      </c>
      <c r="Q917" t="b">
        <v>0</v>
      </c>
      <c r="R917" t="s">
        <v>269</v>
      </c>
      <c r="S917" t="str">
        <f t="shared" si="58"/>
        <v>film &amp; video</v>
      </c>
      <c r="T917" t="str">
        <f t="shared" si="59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 s="16">
        <v>3700</v>
      </c>
      <c r="E918" s="16">
        <v>1343</v>
      </c>
      <c r="F918" s="9">
        <f t="shared" si="56"/>
        <v>0.36297297297297298</v>
      </c>
      <c r="G918" t="s">
        <v>14</v>
      </c>
      <c r="H918">
        <v>52</v>
      </c>
      <c r="I918" s="10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>(L918/60/60/24)+DATE(1970,1,1)</f>
        <v>41991.25</v>
      </c>
      <c r="O918" s="8">
        <f>(M918/60/60/24)+DATE(1970,1,1)</f>
        <v>42000.25</v>
      </c>
      <c r="P918" t="b">
        <v>0</v>
      </c>
      <c r="Q918" t="b">
        <v>0</v>
      </c>
      <c r="R918" t="s">
        <v>122</v>
      </c>
      <c r="S918" t="str">
        <f t="shared" si="58"/>
        <v>photography</v>
      </c>
      <c r="T918" t="str">
        <f t="shared" si="59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 s="16">
        <v>3600</v>
      </c>
      <c r="E919" s="16">
        <v>2097</v>
      </c>
      <c r="F919" s="9">
        <f t="shared" si="56"/>
        <v>0.58250000000000002</v>
      </c>
      <c r="G919" t="s">
        <v>47</v>
      </c>
      <c r="H919">
        <v>27</v>
      </c>
      <c r="I919" s="10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>(L919/60/60/24)+DATE(1970,1,1)</f>
        <v>40722.208333333336</v>
      </c>
      <c r="O919" s="8">
        <f>(M919/60/60/24)+DATE(1970,1,1)</f>
        <v>40746.208333333336</v>
      </c>
      <c r="P919" t="b">
        <v>0</v>
      </c>
      <c r="Q919" t="b">
        <v>1</v>
      </c>
      <c r="R919" t="s">
        <v>100</v>
      </c>
      <c r="S919" t="str">
        <f t="shared" si="58"/>
        <v>film &amp; video</v>
      </c>
      <c r="T919" t="str">
        <f t="shared" si="59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 s="16">
        <v>3800</v>
      </c>
      <c r="E920" s="16">
        <v>9021</v>
      </c>
      <c r="F920" s="9">
        <f t="shared" si="56"/>
        <v>2.3739473684210526</v>
      </c>
      <c r="G920" t="s">
        <v>20</v>
      </c>
      <c r="H920">
        <v>156</v>
      </c>
      <c r="I920" s="10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>(L920/60/60/24)+DATE(1970,1,1)</f>
        <v>41117.208333333336</v>
      </c>
      <c r="O920" s="8">
        <f>(M920/60/60/24)+DATE(1970,1,1)</f>
        <v>41128.208333333336</v>
      </c>
      <c r="P920" t="b">
        <v>0</v>
      </c>
      <c r="Q920" t="b">
        <v>0</v>
      </c>
      <c r="R920" t="s">
        <v>133</v>
      </c>
      <c r="S920" t="str">
        <f t="shared" si="58"/>
        <v>publishing</v>
      </c>
      <c r="T920" t="str">
        <f t="shared" si="59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 s="16">
        <v>35600</v>
      </c>
      <c r="E921" s="16">
        <v>20915</v>
      </c>
      <c r="F921" s="9">
        <f t="shared" si="56"/>
        <v>0.58750000000000002</v>
      </c>
      <c r="G921" t="s">
        <v>14</v>
      </c>
      <c r="H921">
        <v>225</v>
      </c>
      <c r="I921" s="10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>(L921/60/60/24)+DATE(1970,1,1)</f>
        <v>43022.208333333328</v>
      </c>
      <c r="O921" s="8">
        <f>(M921/60/60/24)+DATE(1970,1,1)</f>
        <v>43054.25</v>
      </c>
      <c r="P921" t="b">
        <v>0</v>
      </c>
      <c r="Q921" t="b">
        <v>1</v>
      </c>
      <c r="R921" t="s">
        <v>33</v>
      </c>
      <c r="S921" t="str">
        <f t="shared" si="58"/>
        <v>theater</v>
      </c>
      <c r="T921" t="str">
        <f t="shared" si="59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 s="16">
        <v>5300</v>
      </c>
      <c r="E922" s="16">
        <v>9676</v>
      </c>
      <c r="F922" s="9">
        <f t="shared" si="56"/>
        <v>1.8256603773584905</v>
      </c>
      <c r="G922" t="s">
        <v>20</v>
      </c>
      <c r="H922">
        <v>255</v>
      </c>
      <c r="I922" s="10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>(L922/60/60/24)+DATE(1970,1,1)</f>
        <v>43503.25</v>
      </c>
      <c r="O922" s="8">
        <f>(M922/60/60/24)+DATE(1970,1,1)</f>
        <v>43523.25</v>
      </c>
      <c r="P922" t="b">
        <v>1</v>
      </c>
      <c r="Q922" t="b">
        <v>0</v>
      </c>
      <c r="R922" t="s">
        <v>71</v>
      </c>
      <c r="S922" t="str">
        <f t="shared" si="58"/>
        <v>film &amp; video</v>
      </c>
      <c r="T922" t="str">
        <f t="shared" si="59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 s="16">
        <v>160400</v>
      </c>
      <c r="E923" s="16">
        <v>1210</v>
      </c>
      <c r="F923" s="9">
        <f t="shared" si="56"/>
        <v>7.5436408977556111E-3</v>
      </c>
      <c r="G923" t="s">
        <v>14</v>
      </c>
      <c r="H923">
        <v>38</v>
      </c>
      <c r="I923" s="10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>(L923/60/60/24)+DATE(1970,1,1)</f>
        <v>40951.25</v>
      </c>
      <c r="O923" s="8">
        <f>(M923/60/60/24)+DATE(1970,1,1)</f>
        <v>40965.25</v>
      </c>
      <c r="P923" t="b">
        <v>0</v>
      </c>
      <c r="Q923" t="b">
        <v>0</v>
      </c>
      <c r="R923" t="s">
        <v>28</v>
      </c>
      <c r="S923" t="str">
        <f t="shared" si="58"/>
        <v>technology</v>
      </c>
      <c r="T923" t="str">
        <f t="shared" si="59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 s="16">
        <v>51400</v>
      </c>
      <c r="E924" s="16">
        <v>90440</v>
      </c>
      <c r="F924" s="9">
        <f t="shared" si="56"/>
        <v>1.7595330739299611</v>
      </c>
      <c r="G924" t="s">
        <v>20</v>
      </c>
      <c r="H924">
        <v>2261</v>
      </c>
      <c r="I924" s="10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>(L924/60/60/24)+DATE(1970,1,1)</f>
        <v>43443.25</v>
      </c>
      <c r="O924" s="8">
        <f>(M924/60/60/24)+DATE(1970,1,1)</f>
        <v>43452.25</v>
      </c>
      <c r="P924" t="b">
        <v>0</v>
      </c>
      <c r="Q924" t="b">
        <v>1</v>
      </c>
      <c r="R924" t="s">
        <v>319</v>
      </c>
      <c r="S924" t="str">
        <f t="shared" si="58"/>
        <v>music</v>
      </c>
      <c r="T924" t="str">
        <f t="shared" si="59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 s="16">
        <v>1700</v>
      </c>
      <c r="E925" s="16">
        <v>4044</v>
      </c>
      <c r="F925" s="9">
        <f t="shared" si="56"/>
        <v>2.3788235294117648</v>
      </c>
      <c r="G925" t="s">
        <v>20</v>
      </c>
      <c r="H925">
        <v>40</v>
      </c>
      <c r="I925" s="10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>(L925/60/60/24)+DATE(1970,1,1)</f>
        <v>40373.208333333336</v>
      </c>
      <c r="O925" s="8">
        <f>(M925/60/60/24)+DATE(1970,1,1)</f>
        <v>40374.208333333336</v>
      </c>
      <c r="P925" t="b">
        <v>0</v>
      </c>
      <c r="Q925" t="b">
        <v>0</v>
      </c>
      <c r="R925" t="s">
        <v>33</v>
      </c>
      <c r="S925" t="str">
        <f t="shared" si="58"/>
        <v>theater</v>
      </c>
      <c r="T925" t="str">
        <f t="shared" si="59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 s="16">
        <v>39400</v>
      </c>
      <c r="E926" s="16">
        <v>192292</v>
      </c>
      <c r="F926" s="9">
        <f t="shared" si="56"/>
        <v>4.8805076142131982</v>
      </c>
      <c r="G926" t="s">
        <v>20</v>
      </c>
      <c r="H926">
        <v>2289</v>
      </c>
      <c r="I926" s="10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>(L926/60/60/24)+DATE(1970,1,1)</f>
        <v>43769.208333333328</v>
      </c>
      <c r="O926" s="8">
        <f>(M926/60/60/24)+DATE(1970,1,1)</f>
        <v>43780.25</v>
      </c>
      <c r="P926" t="b">
        <v>0</v>
      </c>
      <c r="Q926" t="b">
        <v>0</v>
      </c>
      <c r="R926" t="s">
        <v>33</v>
      </c>
      <c r="S926" t="str">
        <f t="shared" si="58"/>
        <v>theater</v>
      </c>
      <c r="T926" t="str">
        <f t="shared" si="59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 s="16">
        <v>3000</v>
      </c>
      <c r="E927" s="16">
        <v>6722</v>
      </c>
      <c r="F927" s="9">
        <f t="shared" si="56"/>
        <v>2.2406666666666668</v>
      </c>
      <c r="G927" t="s">
        <v>20</v>
      </c>
      <c r="H927">
        <v>65</v>
      </c>
      <c r="I927" s="10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>(L927/60/60/24)+DATE(1970,1,1)</f>
        <v>43000.208333333328</v>
      </c>
      <c r="O927" s="8">
        <f>(M927/60/60/24)+DATE(1970,1,1)</f>
        <v>43012.208333333328</v>
      </c>
      <c r="P927" t="b">
        <v>0</v>
      </c>
      <c r="Q927" t="b">
        <v>0</v>
      </c>
      <c r="R927" t="s">
        <v>33</v>
      </c>
      <c r="S927" t="str">
        <f t="shared" si="58"/>
        <v>theater</v>
      </c>
      <c r="T927" t="str">
        <f t="shared" si="59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 s="16">
        <v>8700</v>
      </c>
      <c r="E928" s="16">
        <v>1577</v>
      </c>
      <c r="F928" s="9">
        <f t="shared" si="56"/>
        <v>0.18126436781609195</v>
      </c>
      <c r="G928" t="s">
        <v>14</v>
      </c>
      <c r="H928">
        <v>15</v>
      </c>
      <c r="I928" s="10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>(L928/60/60/24)+DATE(1970,1,1)</f>
        <v>42502.208333333328</v>
      </c>
      <c r="O928" s="8">
        <f>(M928/60/60/24)+DATE(1970,1,1)</f>
        <v>42506.208333333328</v>
      </c>
      <c r="P928" t="b">
        <v>0</v>
      </c>
      <c r="Q928" t="b">
        <v>0</v>
      </c>
      <c r="R928" t="s">
        <v>17</v>
      </c>
      <c r="S928" t="str">
        <f t="shared" si="58"/>
        <v>food</v>
      </c>
      <c r="T928" t="str">
        <f t="shared" si="59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 s="16">
        <v>7200</v>
      </c>
      <c r="E929" s="16">
        <v>3301</v>
      </c>
      <c r="F929" s="9">
        <f t="shared" si="56"/>
        <v>0.45847222222222223</v>
      </c>
      <c r="G929" t="s">
        <v>14</v>
      </c>
      <c r="H929">
        <v>37</v>
      </c>
      <c r="I929" s="10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>(L929/60/60/24)+DATE(1970,1,1)</f>
        <v>41102.208333333336</v>
      </c>
      <c r="O929" s="8">
        <f>(M929/60/60/24)+DATE(1970,1,1)</f>
        <v>41131.208333333336</v>
      </c>
      <c r="P929" t="b">
        <v>0</v>
      </c>
      <c r="Q929" t="b">
        <v>0</v>
      </c>
      <c r="R929" t="s">
        <v>33</v>
      </c>
      <c r="S929" t="str">
        <f t="shared" si="58"/>
        <v>theater</v>
      </c>
      <c r="T929" t="str">
        <f t="shared" si="59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 s="16">
        <v>167400</v>
      </c>
      <c r="E930" s="16">
        <v>196386</v>
      </c>
      <c r="F930" s="9">
        <f t="shared" si="56"/>
        <v>1.1731541218637993</v>
      </c>
      <c r="G930" t="s">
        <v>20</v>
      </c>
      <c r="H930">
        <v>3777</v>
      </c>
      <c r="I930" s="10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>(L930/60/60/24)+DATE(1970,1,1)</f>
        <v>41637.25</v>
      </c>
      <c r="O930" s="8">
        <f>(M930/60/60/24)+DATE(1970,1,1)</f>
        <v>41646.25</v>
      </c>
      <c r="P930" t="b">
        <v>0</v>
      </c>
      <c r="Q930" t="b">
        <v>0</v>
      </c>
      <c r="R930" t="s">
        <v>28</v>
      </c>
      <c r="S930" t="str">
        <f t="shared" si="58"/>
        <v>technology</v>
      </c>
      <c r="T930" t="str">
        <f t="shared" si="59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 s="16">
        <v>5500</v>
      </c>
      <c r="E931" s="16">
        <v>11952</v>
      </c>
      <c r="F931" s="9">
        <f t="shared" si="56"/>
        <v>2.173090909090909</v>
      </c>
      <c r="G931" t="s">
        <v>20</v>
      </c>
      <c r="H931">
        <v>184</v>
      </c>
      <c r="I931" s="10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>(L931/60/60/24)+DATE(1970,1,1)</f>
        <v>42858.208333333328</v>
      </c>
      <c r="O931" s="8">
        <f>(M931/60/60/24)+DATE(1970,1,1)</f>
        <v>42872.208333333328</v>
      </c>
      <c r="P931" t="b">
        <v>0</v>
      </c>
      <c r="Q931" t="b">
        <v>0</v>
      </c>
      <c r="R931" t="s">
        <v>33</v>
      </c>
      <c r="S931" t="str">
        <f t="shared" si="58"/>
        <v>theater</v>
      </c>
      <c r="T931" t="str">
        <f t="shared" si="59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 s="16">
        <v>3500</v>
      </c>
      <c r="E932" s="16">
        <v>3930</v>
      </c>
      <c r="F932" s="9">
        <f t="shared" si="56"/>
        <v>1.1228571428571428</v>
      </c>
      <c r="G932" t="s">
        <v>20</v>
      </c>
      <c r="H932">
        <v>85</v>
      </c>
      <c r="I932" s="10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>(L932/60/60/24)+DATE(1970,1,1)</f>
        <v>42060.25</v>
      </c>
      <c r="O932" s="8">
        <f>(M932/60/60/24)+DATE(1970,1,1)</f>
        <v>42067.25</v>
      </c>
      <c r="P932" t="b">
        <v>0</v>
      </c>
      <c r="Q932" t="b">
        <v>1</v>
      </c>
      <c r="R932" t="s">
        <v>33</v>
      </c>
      <c r="S932" t="str">
        <f t="shared" si="58"/>
        <v>theater</v>
      </c>
      <c r="T932" t="str">
        <f t="shared" si="59"/>
        <v>plays</v>
      </c>
    </row>
    <row r="933" spans="1:20" ht="17" x14ac:dyDescent="0.2">
      <c r="A933">
        <v>931</v>
      </c>
      <c r="B933" t="s">
        <v>1894</v>
      </c>
      <c r="C933" s="3" t="s">
        <v>1895</v>
      </c>
      <c r="D933" s="16">
        <v>7900</v>
      </c>
      <c r="E933" s="16">
        <v>5729</v>
      </c>
      <c r="F933" s="9">
        <f t="shared" si="56"/>
        <v>0.72518987341772156</v>
      </c>
      <c r="G933" t="s">
        <v>14</v>
      </c>
      <c r="H933">
        <v>112</v>
      </c>
      <c r="I933" s="10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>(L933/60/60/24)+DATE(1970,1,1)</f>
        <v>41818.208333333336</v>
      </c>
      <c r="O933" s="8">
        <f>(M933/60/60/24)+DATE(1970,1,1)</f>
        <v>41820.208333333336</v>
      </c>
      <c r="P933" t="b">
        <v>0</v>
      </c>
      <c r="Q933" t="b">
        <v>1</v>
      </c>
      <c r="R933" t="s">
        <v>33</v>
      </c>
      <c r="S933" t="str">
        <f t="shared" si="58"/>
        <v>theater</v>
      </c>
      <c r="T933" t="str">
        <f t="shared" si="59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 s="16">
        <v>2300</v>
      </c>
      <c r="E934" s="16">
        <v>4883</v>
      </c>
      <c r="F934" s="9">
        <f t="shared" si="56"/>
        <v>2.1230434782608696</v>
      </c>
      <c r="G934" t="s">
        <v>20</v>
      </c>
      <c r="H934">
        <v>144</v>
      </c>
      <c r="I934" s="10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>(L934/60/60/24)+DATE(1970,1,1)</f>
        <v>41709.208333333336</v>
      </c>
      <c r="O934" s="8">
        <f>(M934/60/60/24)+DATE(1970,1,1)</f>
        <v>41712.208333333336</v>
      </c>
      <c r="P934" t="b">
        <v>0</v>
      </c>
      <c r="Q934" t="b">
        <v>0</v>
      </c>
      <c r="R934" t="s">
        <v>23</v>
      </c>
      <c r="S934" t="str">
        <f t="shared" si="58"/>
        <v>music</v>
      </c>
      <c r="T934" t="str">
        <f t="shared" si="59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 s="16">
        <v>73000</v>
      </c>
      <c r="E935" s="16">
        <v>175015</v>
      </c>
      <c r="F935" s="9">
        <f t="shared" si="56"/>
        <v>2.3974657534246577</v>
      </c>
      <c r="G935" t="s">
        <v>20</v>
      </c>
      <c r="H935">
        <v>1902</v>
      </c>
      <c r="I935" s="10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>(L935/60/60/24)+DATE(1970,1,1)</f>
        <v>41372.208333333336</v>
      </c>
      <c r="O935" s="8">
        <f>(M935/60/60/24)+DATE(1970,1,1)</f>
        <v>41385.208333333336</v>
      </c>
      <c r="P935" t="b">
        <v>0</v>
      </c>
      <c r="Q935" t="b">
        <v>0</v>
      </c>
      <c r="R935" t="s">
        <v>33</v>
      </c>
      <c r="S935" t="str">
        <f t="shared" si="58"/>
        <v>theater</v>
      </c>
      <c r="T935" t="str">
        <f t="shared" si="59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 s="16">
        <v>6200</v>
      </c>
      <c r="E936" s="16">
        <v>11280</v>
      </c>
      <c r="F936" s="9">
        <f t="shared" si="56"/>
        <v>1.8193548387096774</v>
      </c>
      <c r="G936" t="s">
        <v>20</v>
      </c>
      <c r="H936">
        <v>105</v>
      </c>
      <c r="I936" s="10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>(L936/60/60/24)+DATE(1970,1,1)</f>
        <v>42422.25</v>
      </c>
      <c r="O936" s="8">
        <f>(M936/60/60/24)+DATE(1970,1,1)</f>
        <v>42428.25</v>
      </c>
      <c r="P936" t="b">
        <v>0</v>
      </c>
      <c r="Q936" t="b">
        <v>0</v>
      </c>
      <c r="R936" t="s">
        <v>33</v>
      </c>
      <c r="S936" t="str">
        <f t="shared" si="58"/>
        <v>theater</v>
      </c>
      <c r="T936" t="str">
        <f t="shared" si="59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 s="16">
        <v>6100</v>
      </c>
      <c r="E937" s="16">
        <v>10012</v>
      </c>
      <c r="F937" s="9">
        <f t="shared" si="56"/>
        <v>1.6413114754098361</v>
      </c>
      <c r="G937" t="s">
        <v>20</v>
      </c>
      <c r="H937">
        <v>132</v>
      </c>
      <c r="I937" s="10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>(L937/60/60/24)+DATE(1970,1,1)</f>
        <v>42209.208333333328</v>
      </c>
      <c r="O937" s="8">
        <f>(M937/60/60/24)+DATE(1970,1,1)</f>
        <v>42216.208333333328</v>
      </c>
      <c r="P937" t="b">
        <v>0</v>
      </c>
      <c r="Q937" t="b">
        <v>0</v>
      </c>
      <c r="R937" t="s">
        <v>33</v>
      </c>
      <c r="S937" t="str">
        <f t="shared" si="58"/>
        <v>theater</v>
      </c>
      <c r="T937" t="str">
        <f t="shared" si="59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 s="16">
        <v>103200</v>
      </c>
      <c r="E938" s="16">
        <v>1690</v>
      </c>
      <c r="F938" s="9">
        <f t="shared" si="56"/>
        <v>1.6375968992248063E-2</v>
      </c>
      <c r="G938" t="s">
        <v>14</v>
      </c>
      <c r="H938">
        <v>21</v>
      </c>
      <c r="I938" s="10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>(L938/60/60/24)+DATE(1970,1,1)</f>
        <v>43668.208333333328</v>
      </c>
      <c r="O938" s="8">
        <f>(M938/60/60/24)+DATE(1970,1,1)</f>
        <v>43671.208333333328</v>
      </c>
      <c r="P938" t="b">
        <v>1</v>
      </c>
      <c r="Q938" t="b">
        <v>0</v>
      </c>
      <c r="R938" t="s">
        <v>33</v>
      </c>
      <c r="S938" t="str">
        <f t="shared" si="58"/>
        <v>theater</v>
      </c>
      <c r="T938" t="str">
        <f t="shared" si="59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 s="16">
        <v>171000</v>
      </c>
      <c r="E939" s="16">
        <v>84891</v>
      </c>
      <c r="F939" s="9">
        <f t="shared" si="56"/>
        <v>0.49643859649122807</v>
      </c>
      <c r="G939" t="s">
        <v>74</v>
      </c>
      <c r="H939">
        <v>976</v>
      </c>
      <c r="I939" s="10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>(L939/60/60/24)+DATE(1970,1,1)</f>
        <v>42334.25</v>
      </c>
      <c r="O939" s="8">
        <f>(M939/60/60/24)+DATE(1970,1,1)</f>
        <v>42343.25</v>
      </c>
      <c r="P939" t="b">
        <v>0</v>
      </c>
      <c r="Q939" t="b">
        <v>0</v>
      </c>
      <c r="R939" t="s">
        <v>42</v>
      </c>
      <c r="S939" t="str">
        <f t="shared" si="58"/>
        <v>film &amp; video</v>
      </c>
      <c r="T939" t="str">
        <f t="shared" si="59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 s="16">
        <v>9200</v>
      </c>
      <c r="E940" s="16">
        <v>10093</v>
      </c>
      <c r="F940" s="9">
        <f t="shared" si="56"/>
        <v>1.0970652173913042</v>
      </c>
      <c r="G940" t="s">
        <v>20</v>
      </c>
      <c r="H940">
        <v>96</v>
      </c>
      <c r="I940" s="10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>(L940/60/60/24)+DATE(1970,1,1)</f>
        <v>43263.208333333328</v>
      </c>
      <c r="O940" s="8">
        <f>(M940/60/60/24)+DATE(1970,1,1)</f>
        <v>43299.208333333328</v>
      </c>
      <c r="P940" t="b">
        <v>0</v>
      </c>
      <c r="Q940" t="b">
        <v>1</v>
      </c>
      <c r="R940" t="s">
        <v>119</v>
      </c>
      <c r="S940" t="str">
        <f t="shared" si="58"/>
        <v>publishing</v>
      </c>
      <c r="T940" t="str">
        <f t="shared" si="59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 s="16">
        <v>7800</v>
      </c>
      <c r="E941" s="16">
        <v>3839</v>
      </c>
      <c r="F941" s="9">
        <f t="shared" si="56"/>
        <v>0.49217948717948717</v>
      </c>
      <c r="G941" t="s">
        <v>14</v>
      </c>
      <c r="H941">
        <v>67</v>
      </c>
      <c r="I941" s="10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>(L941/60/60/24)+DATE(1970,1,1)</f>
        <v>40670.208333333336</v>
      </c>
      <c r="O941" s="8">
        <f>(M941/60/60/24)+DATE(1970,1,1)</f>
        <v>40687.208333333336</v>
      </c>
      <c r="P941" t="b">
        <v>0</v>
      </c>
      <c r="Q941" t="b">
        <v>1</v>
      </c>
      <c r="R941" t="s">
        <v>89</v>
      </c>
      <c r="S941" t="str">
        <f t="shared" si="58"/>
        <v>games</v>
      </c>
      <c r="T941" t="str">
        <f t="shared" si="59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 s="16">
        <v>9900</v>
      </c>
      <c r="E942" s="16">
        <v>6161</v>
      </c>
      <c r="F942" s="9">
        <f t="shared" si="56"/>
        <v>0.62232323232323228</v>
      </c>
      <c r="G942" t="s">
        <v>47</v>
      </c>
      <c r="H942">
        <v>66</v>
      </c>
      <c r="I942" s="10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>(L942/60/60/24)+DATE(1970,1,1)</f>
        <v>41244.25</v>
      </c>
      <c r="O942" s="8">
        <f>(M942/60/60/24)+DATE(1970,1,1)</f>
        <v>41266.25</v>
      </c>
      <c r="P942" t="b">
        <v>0</v>
      </c>
      <c r="Q942" t="b">
        <v>0</v>
      </c>
      <c r="R942" t="s">
        <v>28</v>
      </c>
      <c r="S942" t="str">
        <f t="shared" si="58"/>
        <v>technology</v>
      </c>
      <c r="T942" t="str">
        <f t="shared" si="59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 s="16">
        <v>43000</v>
      </c>
      <c r="E943" s="16">
        <v>5615</v>
      </c>
      <c r="F943" s="9">
        <f t="shared" si="56"/>
        <v>0.1305813953488372</v>
      </c>
      <c r="G943" t="s">
        <v>14</v>
      </c>
      <c r="H943">
        <v>78</v>
      </c>
      <c r="I943" s="10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>(L943/60/60/24)+DATE(1970,1,1)</f>
        <v>40552.25</v>
      </c>
      <c r="O943" s="8">
        <f>(M943/60/60/24)+DATE(1970,1,1)</f>
        <v>40587.25</v>
      </c>
      <c r="P943" t="b">
        <v>1</v>
      </c>
      <c r="Q943" t="b">
        <v>0</v>
      </c>
      <c r="R943" t="s">
        <v>33</v>
      </c>
      <c r="S943" t="str">
        <f t="shared" si="58"/>
        <v>theater</v>
      </c>
      <c r="T943" t="str">
        <f t="shared" si="59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 s="16">
        <v>9600</v>
      </c>
      <c r="E944" s="16">
        <v>6205</v>
      </c>
      <c r="F944" s="9">
        <f t="shared" si="56"/>
        <v>0.64635416666666667</v>
      </c>
      <c r="G944" t="s">
        <v>14</v>
      </c>
      <c r="H944">
        <v>67</v>
      </c>
      <c r="I944" s="10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>(L944/60/60/24)+DATE(1970,1,1)</f>
        <v>40568.25</v>
      </c>
      <c r="O944" s="8">
        <f>(M944/60/60/24)+DATE(1970,1,1)</f>
        <v>40571.25</v>
      </c>
      <c r="P944" t="b">
        <v>0</v>
      </c>
      <c r="Q944" t="b">
        <v>0</v>
      </c>
      <c r="R944" t="s">
        <v>33</v>
      </c>
      <c r="S944" t="str">
        <f t="shared" si="58"/>
        <v>theater</v>
      </c>
      <c r="T944" t="str">
        <f t="shared" si="59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 s="16">
        <v>7500</v>
      </c>
      <c r="E945" s="16">
        <v>11969</v>
      </c>
      <c r="F945" s="9">
        <f t="shared" si="56"/>
        <v>1.5958666666666668</v>
      </c>
      <c r="G945" t="s">
        <v>20</v>
      </c>
      <c r="H945">
        <v>114</v>
      </c>
      <c r="I945" s="10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>(L945/60/60/24)+DATE(1970,1,1)</f>
        <v>41906.208333333336</v>
      </c>
      <c r="O945" s="8">
        <f>(M945/60/60/24)+DATE(1970,1,1)</f>
        <v>41941.208333333336</v>
      </c>
      <c r="P945" t="b">
        <v>0</v>
      </c>
      <c r="Q945" t="b">
        <v>0</v>
      </c>
      <c r="R945" t="s">
        <v>17</v>
      </c>
      <c r="S945" t="str">
        <f t="shared" si="58"/>
        <v>food</v>
      </c>
      <c r="T945" t="str">
        <f t="shared" si="59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 s="16">
        <v>10000</v>
      </c>
      <c r="E946" s="16">
        <v>8142</v>
      </c>
      <c r="F946" s="9">
        <f t="shared" si="56"/>
        <v>0.81420000000000003</v>
      </c>
      <c r="G946" t="s">
        <v>14</v>
      </c>
      <c r="H946">
        <v>263</v>
      </c>
      <c r="I946" s="10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>(L946/60/60/24)+DATE(1970,1,1)</f>
        <v>42776.25</v>
      </c>
      <c r="O946" s="8">
        <f>(M946/60/60/24)+DATE(1970,1,1)</f>
        <v>42795.25</v>
      </c>
      <c r="P946" t="b">
        <v>0</v>
      </c>
      <c r="Q946" t="b">
        <v>0</v>
      </c>
      <c r="R946" t="s">
        <v>122</v>
      </c>
      <c r="S946" t="str">
        <f t="shared" si="58"/>
        <v>photography</v>
      </c>
      <c r="T946" t="str">
        <f t="shared" si="59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 s="16">
        <v>172000</v>
      </c>
      <c r="E947" s="16">
        <v>55805</v>
      </c>
      <c r="F947" s="9">
        <f t="shared" si="56"/>
        <v>0.32444767441860467</v>
      </c>
      <c r="G947" t="s">
        <v>14</v>
      </c>
      <c r="H947">
        <v>1691</v>
      </c>
      <c r="I947" s="10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>(L947/60/60/24)+DATE(1970,1,1)</f>
        <v>41004.208333333336</v>
      </c>
      <c r="O947" s="8">
        <f>(M947/60/60/24)+DATE(1970,1,1)</f>
        <v>41019.208333333336</v>
      </c>
      <c r="P947" t="b">
        <v>1</v>
      </c>
      <c r="Q947" t="b">
        <v>0</v>
      </c>
      <c r="R947" t="s">
        <v>122</v>
      </c>
      <c r="S947" t="str">
        <f t="shared" si="58"/>
        <v>photography</v>
      </c>
      <c r="T947" t="str">
        <f t="shared" si="59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 s="16">
        <v>153700</v>
      </c>
      <c r="E948" s="16">
        <v>15238</v>
      </c>
      <c r="F948" s="9">
        <f t="shared" si="56"/>
        <v>9.9141184124918666E-2</v>
      </c>
      <c r="G948" t="s">
        <v>14</v>
      </c>
      <c r="H948">
        <v>181</v>
      </c>
      <c r="I948" s="10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>(L948/60/60/24)+DATE(1970,1,1)</f>
        <v>40710.208333333336</v>
      </c>
      <c r="O948" s="8">
        <f>(M948/60/60/24)+DATE(1970,1,1)</f>
        <v>40712.208333333336</v>
      </c>
      <c r="P948" t="b">
        <v>0</v>
      </c>
      <c r="Q948" t="b">
        <v>0</v>
      </c>
      <c r="R948" t="s">
        <v>33</v>
      </c>
      <c r="S948" t="str">
        <f t="shared" si="58"/>
        <v>theater</v>
      </c>
      <c r="T948" t="str">
        <f t="shared" si="59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 s="16">
        <v>3600</v>
      </c>
      <c r="E949" s="16">
        <v>961</v>
      </c>
      <c r="F949" s="9">
        <f t="shared" si="56"/>
        <v>0.26694444444444443</v>
      </c>
      <c r="G949" t="s">
        <v>14</v>
      </c>
      <c r="H949">
        <v>13</v>
      </c>
      <c r="I949" s="10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>(L949/60/60/24)+DATE(1970,1,1)</f>
        <v>41908.208333333336</v>
      </c>
      <c r="O949" s="8">
        <f>(M949/60/60/24)+DATE(1970,1,1)</f>
        <v>41915.208333333336</v>
      </c>
      <c r="P949" t="b">
        <v>0</v>
      </c>
      <c r="Q949" t="b">
        <v>0</v>
      </c>
      <c r="R949" t="s">
        <v>33</v>
      </c>
      <c r="S949" t="str">
        <f t="shared" si="58"/>
        <v>theater</v>
      </c>
      <c r="T949" t="str">
        <f t="shared" si="59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 s="16">
        <v>9400</v>
      </c>
      <c r="E950" s="16">
        <v>5918</v>
      </c>
      <c r="F950" s="9">
        <f t="shared" si="56"/>
        <v>0.62957446808510642</v>
      </c>
      <c r="G950" t="s">
        <v>74</v>
      </c>
      <c r="H950">
        <v>160</v>
      </c>
      <c r="I950" s="10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>(L950/60/60/24)+DATE(1970,1,1)</f>
        <v>41985.25</v>
      </c>
      <c r="O950" s="8">
        <f>(M950/60/60/24)+DATE(1970,1,1)</f>
        <v>41995.25</v>
      </c>
      <c r="P950" t="b">
        <v>1</v>
      </c>
      <c r="Q950" t="b">
        <v>1</v>
      </c>
      <c r="R950" t="s">
        <v>42</v>
      </c>
      <c r="S950" t="str">
        <f t="shared" si="58"/>
        <v>film &amp; video</v>
      </c>
      <c r="T950" t="str">
        <f t="shared" si="59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 s="16">
        <v>5900</v>
      </c>
      <c r="E951" s="16">
        <v>9520</v>
      </c>
      <c r="F951" s="9">
        <f t="shared" si="56"/>
        <v>1.6135593220338984</v>
      </c>
      <c r="G951" t="s">
        <v>20</v>
      </c>
      <c r="H951">
        <v>203</v>
      </c>
      <c r="I951" s="10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>(L951/60/60/24)+DATE(1970,1,1)</f>
        <v>42112.208333333328</v>
      </c>
      <c r="O951" s="8">
        <f>(M951/60/60/24)+DATE(1970,1,1)</f>
        <v>42131.208333333328</v>
      </c>
      <c r="P951" t="b">
        <v>0</v>
      </c>
      <c r="Q951" t="b">
        <v>0</v>
      </c>
      <c r="R951" t="s">
        <v>28</v>
      </c>
      <c r="S951" t="str">
        <f t="shared" si="58"/>
        <v>technology</v>
      </c>
      <c r="T951" t="str">
        <f t="shared" si="59"/>
        <v>web</v>
      </c>
    </row>
    <row r="952" spans="1:20" ht="17" x14ac:dyDescent="0.2">
      <c r="A952">
        <v>950</v>
      </c>
      <c r="B952" t="s">
        <v>1930</v>
      </c>
      <c r="C952" s="3" t="s">
        <v>1931</v>
      </c>
      <c r="D952" s="16">
        <v>100</v>
      </c>
      <c r="E952" s="16">
        <v>5</v>
      </c>
      <c r="F952" s="9">
        <f t="shared" si="56"/>
        <v>0.05</v>
      </c>
      <c r="G952" t="s">
        <v>14</v>
      </c>
      <c r="H952">
        <v>1</v>
      </c>
      <c r="I952" s="10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>(L952/60/60/24)+DATE(1970,1,1)</f>
        <v>43571.208333333328</v>
      </c>
      <c r="O952" s="8">
        <f>(M952/60/60/24)+DATE(1970,1,1)</f>
        <v>43576.208333333328</v>
      </c>
      <c r="P952" t="b">
        <v>0</v>
      </c>
      <c r="Q952" t="b">
        <v>1</v>
      </c>
      <c r="R952" t="s">
        <v>33</v>
      </c>
      <c r="S952" t="str">
        <f t="shared" si="58"/>
        <v>theater</v>
      </c>
      <c r="T952" t="str">
        <f t="shared" si="59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 s="16">
        <v>14500</v>
      </c>
      <c r="E953" s="16">
        <v>159056</v>
      </c>
      <c r="F953" s="9">
        <f t="shared" si="56"/>
        <v>10.969379310344827</v>
      </c>
      <c r="G953" t="s">
        <v>20</v>
      </c>
      <c r="H953">
        <v>1559</v>
      </c>
      <c r="I953" s="10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>(L953/60/60/24)+DATE(1970,1,1)</f>
        <v>42730.25</v>
      </c>
      <c r="O953" s="8">
        <f>(M953/60/60/24)+DATE(1970,1,1)</f>
        <v>42731.25</v>
      </c>
      <c r="P953" t="b">
        <v>0</v>
      </c>
      <c r="Q953" t="b">
        <v>1</v>
      </c>
      <c r="R953" t="s">
        <v>23</v>
      </c>
      <c r="S953" t="str">
        <f t="shared" si="58"/>
        <v>music</v>
      </c>
      <c r="T953" t="str">
        <f t="shared" si="59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 s="16">
        <v>145500</v>
      </c>
      <c r="E954" s="16">
        <v>101987</v>
      </c>
      <c r="F954" s="9">
        <f t="shared" si="56"/>
        <v>0.70094158075601376</v>
      </c>
      <c r="G954" t="s">
        <v>74</v>
      </c>
      <c r="H954">
        <v>2266</v>
      </c>
      <c r="I954" s="10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>(L954/60/60/24)+DATE(1970,1,1)</f>
        <v>42591.208333333328</v>
      </c>
      <c r="O954" s="8">
        <f>(M954/60/60/24)+DATE(1970,1,1)</f>
        <v>42605.208333333328</v>
      </c>
      <c r="P954" t="b">
        <v>0</v>
      </c>
      <c r="Q954" t="b">
        <v>0</v>
      </c>
      <c r="R954" t="s">
        <v>42</v>
      </c>
      <c r="S954" t="str">
        <f t="shared" si="58"/>
        <v>film &amp; video</v>
      </c>
      <c r="T954" t="str">
        <f t="shared" si="59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 s="16">
        <v>3300</v>
      </c>
      <c r="E955" s="16">
        <v>1980</v>
      </c>
      <c r="F955" s="9">
        <f t="shared" si="56"/>
        <v>0.6</v>
      </c>
      <c r="G955" t="s">
        <v>14</v>
      </c>
      <c r="H955">
        <v>21</v>
      </c>
      <c r="I955" s="10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>(L955/60/60/24)+DATE(1970,1,1)</f>
        <v>42358.25</v>
      </c>
      <c r="O955" s="8">
        <f>(M955/60/60/24)+DATE(1970,1,1)</f>
        <v>42394.25</v>
      </c>
      <c r="P955" t="b">
        <v>0</v>
      </c>
      <c r="Q955" t="b">
        <v>1</v>
      </c>
      <c r="R955" t="s">
        <v>474</v>
      </c>
      <c r="S955" t="str">
        <f t="shared" si="58"/>
        <v>film &amp; video</v>
      </c>
      <c r="T955" t="str">
        <f t="shared" si="59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 s="16">
        <v>42600</v>
      </c>
      <c r="E956" s="16">
        <v>156384</v>
      </c>
      <c r="F956" s="9">
        <f t="shared" si="56"/>
        <v>3.6709859154929578</v>
      </c>
      <c r="G956" t="s">
        <v>20</v>
      </c>
      <c r="H956">
        <v>1548</v>
      </c>
      <c r="I956" s="10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>(L956/60/60/24)+DATE(1970,1,1)</f>
        <v>41174.208333333336</v>
      </c>
      <c r="O956" s="8">
        <f>(M956/60/60/24)+DATE(1970,1,1)</f>
        <v>41198.208333333336</v>
      </c>
      <c r="P956" t="b">
        <v>0</v>
      </c>
      <c r="Q956" t="b">
        <v>0</v>
      </c>
      <c r="R956" t="s">
        <v>28</v>
      </c>
      <c r="S956" t="str">
        <f t="shared" si="58"/>
        <v>technology</v>
      </c>
      <c r="T956" t="str">
        <f t="shared" si="59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 s="16">
        <v>700</v>
      </c>
      <c r="E957" s="16">
        <v>7763</v>
      </c>
      <c r="F957" s="9">
        <f t="shared" si="56"/>
        <v>11.09</v>
      </c>
      <c r="G957" t="s">
        <v>20</v>
      </c>
      <c r="H957">
        <v>80</v>
      </c>
      <c r="I957" s="10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>(L957/60/60/24)+DATE(1970,1,1)</f>
        <v>41238.25</v>
      </c>
      <c r="O957" s="8">
        <f>(M957/60/60/24)+DATE(1970,1,1)</f>
        <v>41240.25</v>
      </c>
      <c r="P957" t="b">
        <v>0</v>
      </c>
      <c r="Q957" t="b">
        <v>0</v>
      </c>
      <c r="R957" t="s">
        <v>33</v>
      </c>
      <c r="S957" t="str">
        <f t="shared" si="58"/>
        <v>theater</v>
      </c>
      <c r="T957" t="str">
        <f t="shared" si="59"/>
        <v>plays</v>
      </c>
    </row>
    <row r="958" spans="1:20" ht="17" x14ac:dyDescent="0.2">
      <c r="A958">
        <v>956</v>
      </c>
      <c r="B958" t="s">
        <v>1942</v>
      </c>
      <c r="C958" s="3" t="s">
        <v>1943</v>
      </c>
      <c r="D958" s="16">
        <v>187600</v>
      </c>
      <c r="E958" s="16">
        <v>35698</v>
      </c>
      <c r="F958" s="9">
        <f t="shared" si="56"/>
        <v>0.19028784648187633</v>
      </c>
      <c r="G958" t="s">
        <v>14</v>
      </c>
      <c r="H958">
        <v>830</v>
      </c>
      <c r="I958" s="10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>(L958/60/60/24)+DATE(1970,1,1)</f>
        <v>42360.25</v>
      </c>
      <c r="O958" s="8">
        <f>(M958/60/60/24)+DATE(1970,1,1)</f>
        <v>42364.25</v>
      </c>
      <c r="P958" t="b">
        <v>0</v>
      </c>
      <c r="Q958" t="b">
        <v>0</v>
      </c>
      <c r="R958" t="s">
        <v>474</v>
      </c>
      <c r="S958" t="str">
        <f t="shared" si="58"/>
        <v>film &amp; video</v>
      </c>
      <c r="T958" t="str">
        <f t="shared" si="59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 s="16">
        <v>9800</v>
      </c>
      <c r="E959" s="16">
        <v>12434</v>
      </c>
      <c r="F959" s="9">
        <f t="shared" si="56"/>
        <v>1.2687755102040816</v>
      </c>
      <c r="G959" t="s">
        <v>20</v>
      </c>
      <c r="H959">
        <v>131</v>
      </c>
      <c r="I959" s="10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>(L959/60/60/24)+DATE(1970,1,1)</f>
        <v>40955.25</v>
      </c>
      <c r="O959" s="8">
        <f>(M959/60/60/24)+DATE(1970,1,1)</f>
        <v>40958.25</v>
      </c>
      <c r="P959" t="b">
        <v>0</v>
      </c>
      <c r="Q959" t="b">
        <v>0</v>
      </c>
      <c r="R959" t="s">
        <v>33</v>
      </c>
      <c r="S959" t="str">
        <f t="shared" si="58"/>
        <v>theater</v>
      </c>
      <c r="T959" t="str">
        <f t="shared" si="59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 s="16">
        <v>1100</v>
      </c>
      <c r="E960" s="16">
        <v>8081</v>
      </c>
      <c r="F960" s="9">
        <f t="shared" si="56"/>
        <v>7.3463636363636367</v>
      </c>
      <c r="G960" t="s">
        <v>20</v>
      </c>
      <c r="H960">
        <v>112</v>
      </c>
      <c r="I960" s="10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>(L960/60/60/24)+DATE(1970,1,1)</f>
        <v>40350.208333333336</v>
      </c>
      <c r="O960" s="8">
        <f>(M960/60/60/24)+DATE(1970,1,1)</f>
        <v>40372.208333333336</v>
      </c>
      <c r="P960" t="b">
        <v>0</v>
      </c>
      <c r="Q960" t="b">
        <v>0</v>
      </c>
      <c r="R960" t="s">
        <v>71</v>
      </c>
      <c r="S960" t="str">
        <f t="shared" si="58"/>
        <v>film &amp; video</v>
      </c>
      <c r="T960" t="str">
        <f t="shared" si="59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 s="16">
        <v>145000</v>
      </c>
      <c r="E961" s="16">
        <v>6631</v>
      </c>
      <c r="F961" s="9">
        <f t="shared" si="56"/>
        <v>4.5731034482758622E-2</v>
      </c>
      <c r="G961" t="s">
        <v>14</v>
      </c>
      <c r="H961">
        <v>130</v>
      </c>
      <c r="I961" s="10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>(L961/60/60/24)+DATE(1970,1,1)</f>
        <v>40357.208333333336</v>
      </c>
      <c r="O961" s="8">
        <f>(M961/60/60/24)+DATE(1970,1,1)</f>
        <v>40385.208333333336</v>
      </c>
      <c r="P961" t="b">
        <v>0</v>
      </c>
      <c r="Q961" t="b">
        <v>0</v>
      </c>
      <c r="R961" t="s">
        <v>206</v>
      </c>
      <c r="S961" t="str">
        <f t="shared" si="58"/>
        <v>publishing</v>
      </c>
      <c r="T961" t="str">
        <f t="shared" si="59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 s="16">
        <v>5500</v>
      </c>
      <c r="E962" s="16">
        <v>4678</v>
      </c>
      <c r="F962" s="9">
        <f t="shared" si="56"/>
        <v>0.85054545454545449</v>
      </c>
      <c r="G962" t="s">
        <v>14</v>
      </c>
      <c r="H962">
        <v>55</v>
      </c>
      <c r="I962" s="10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>(L962/60/60/24)+DATE(1970,1,1)</f>
        <v>42408.25</v>
      </c>
      <c r="O962" s="8">
        <f>(M962/60/60/24)+DATE(1970,1,1)</f>
        <v>42445.208333333328</v>
      </c>
      <c r="P962" t="b">
        <v>0</v>
      </c>
      <c r="Q962" t="b">
        <v>0</v>
      </c>
      <c r="R962" t="s">
        <v>28</v>
      </c>
      <c r="S962" t="str">
        <f t="shared" si="58"/>
        <v>technology</v>
      </c>
      <c r="T962" t="str">
        <f t="shared" si="59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 s="16">
        <v>5700</v>
      </c>
      <c r="E963" s="16">
        <v>6800</v>
      </c>
      <c r="F963" s="9">
        <f t="shared" ref="F963:F1001" si="60">E963/D963</f>
        <v>1.1929824561403508</v>
      </c>
      <c r="G963" t="s">
        <v>20</v>
      </c>
      <c r="H963">
        <v>155</v>
      </c>
      <c r="I963" s="10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>(L963/60/60/24)+DATE(1970,1,1)</f>
        <v>40591.25</v>
      </c>
      <c r="O963" s="8">
        <f>(M963/60/60/24)+DATE(1970,1,1)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62">_xlfn.TEXTBEFORE(R963,"/")</f>
        <v>publishing</v>
      </c>
      <c r="T963" t="str">
        <f t="shared" ref="T963:T1001" si="63">_xlfn.TEXTAFTER(R963,"/")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 s="16">
        <v>3600</v>
      </c>
      <c r="E964" s="16">
        <v>10657</v>
      </c>
      <c r="F964" s="9">
        <f t="shared" si="60"/>
        <v>2.9602777777777778</v>
      </c>
      <c r="G964" t="s">
        <v>20</v>
      </c>
      <c r="H964">
        <v>266</v>
      </c>
      <c r="I964" s="10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>(L964/60/60/24)+DATE(1970,1,1)</f>
        <v>41592.25</v>
      </c>
      <c r="O964" s="8">
        <f>(M964/60/60/24)+DATE(1970,1,1)</f>
        <v>41613.25</v>
      </c>
      <c r="P964" t="b">
        <v>0</v>
      </c>
      <c r="Q964" t="b">
        <v>0</v>
      </c>
      <c r="R964" t="s">
        <v>17</v>
      </c>
      <c r="S964" t="str">
        <f t="shared" si="62"/>
        <v>food</v>
      </c>
      <c r="T964" t="str">
        <f t="shared" si="63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 s="16">
        <v>5900</v>
      </c>
      <c r="E965" s="16">
        <v>4997</v>
      </c>
      <c r="F965" s="9">
        <f t="shared" si="60"/>
        <v>0.84694915254237291</v>
      </c>
      <c r="G965" t="s">
        <v>14</v>
      </c>
      <c r="H965">
        <v>114</v>
      </c>
      <c r="I965" s="10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>(L965/60/60/24)+DATE(1970,1,1)</f>
        <v>40607.25</v>
      </c>
      <c r="O965" s="8">
        <f>(M965/60/60/24)+DATE(1970,1,1)</f>
        <v>40613.25</v>
      </c>
      <c r="P965" t="b">
        <v>0</v>
      </c>
      <c r="Q965" t="b">
        <v>1</v>
      </c>
      <c r="R965" t="s">
        <v>122</v>
      </c>
      <c r="S965" t="str">
        <f t="shared" si="62"/>
        <v>photography</v>
      </c>
      <c r="T965" t="str">
        <f t="shared" si="63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 s="16">
        <v>3700</v>
      </c>
      <c r="E966" s="16">
        <v>13164</v>
      </c>
      <c r="F966" s="9">
        <f t="shared" si="60"/>
        <v>3.5578378378378379</v>
      </c>
      <c r="G966" t="s">
        <v>20</v>
      </c>
      <c r="H966">
        <v>155</v>
      </c>
      <c r="I966" s="10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>(L966/60/60/24)+DATE(1970,1,1)</f>
        <v>42135.208333333328</v>
      </c>
      <c r="O966" s="8">
        <f>(M966/60/60/24)+DATE(1970,1,1)</f>
        <v>42140.208333333328</v>
      </c>
      <c r="P966" t="b">
        <v>0</v>
      </c>
      <c r="Q966" t="b">
        <v>0</v>
      </c>
      <c r="R966" t="s">
        <v>33</v>
      </c>
      <c r="S966" t="str">
        <f t="shared" si="62"/>
        <v>theater</v>
      </c>
      <c r="T966" t="str">
        <f t="shared" si="63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 s="16">
        <v>2200</v>
      </c>
      <c r="E967" s="16">
        <v>8501</v>
      </c>
      <c r="F967" s="9">
        <f t="shared" si="60"/>
        <v>3.8640909090909092</v>
      </c>
      <c r="G967" t="s">
        <v>20</v>
      </c>
      <c r="H967">
        <v>207</v>
      </c>
      <c r="I967" s="10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>(L967/60/60/24)+DATE(1970,1,1)</f>
        <v>40203.25</v>
      </c>
      <c r="O967" s="8">
        <f>(M967/60/60/24)+DATE(1970,1,1)</f>
        <v>40243.25</v>
      </c>
      <c r="P967" t="b">
        <v>0</v>
      </c>
      <c r="Q967" t="b">
        <v>0</v>
      </c>
      <c r="R967" t="s">
        <v>23</v>
      </c>
      <c r="S967" t="str">
        <f t="shared" si="62"/>
        <v>music</v>
      </c>
      <c r="T967" t="str">
        <f t="shared" si="63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 s="16">
        <v>1700</v>
      </c>
      <c r="E968" s="16">
        <v>13468</v>
      </c>
      <c r="F968" s="9">
        <f t="shared" si="60"/>
        <v>7.9223529411764702</v>
      </c>
      <c r="G968" t="s">
        <v>20</v>
      </c>
      <c r="H968">
        <v>245</v>
      </c>
      <c r="I968" s="10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>(L968/60/60/24)+DATE(1970,1,1)</f>
        <v>42901.208333333328</v>
      </c>
      <c r="O968" s="8">
        <f>(M968/60/60/24)+DATE(1970,1,1)</f>
        <v>42903.208333333328</v>
      </c>
      <c r="P968" t="b">
        <v>0</v>
      </c>
      <c r="Q968" t="b">
        <v>0</v>
      </c>
      <c r="R968" t="s">
        <v>33</v>
      </c>
      <c r="S968" t="str">
        <f t="shared" si="62"/>
        <v>theater</v>
      </c>
      <c r="T968" t="str">
        <f t="shared" si="63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 s="16">
        <v>88400</v>
      </c>
      <c r="E969" s="16">
        <v>121138</v>
      </c>
      <c r="F969" s="9">
        <f t="shared" si="60"/>
        <v>1.3703393665158372</v>
      </c>
      <c r="G969" t="s">
        <v>20</v>
      </c>
      <c r="H969">
        <v>1573</v>
      </c>
      <c r="I969" s="10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>(L969/60/60/24)+DATE(1970,1,1)</f>
        <v>41005.208333333336</v>
      </c>
      <c r="O969" s="8">
        <f>(M969/60/60/24)+DATE(1970,1,1)</f>
        <v>41042.208333333336</v>
      </c>
      <c r="P969" t="b">
        <v>0</v>
      </c>
      <c r="Q969" t="b">
        <v>0</v>
      </c>
      <c r="R969" t="s">
        <v>319</v>
      </c>
      <c r="S969" t="str">
        <f t="shared" si="62"/>
        <v>music</v>
      </c>
      <c r="T969" t="str">
        <f t="shared" si="63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 s="16">
        <v>2400</v>
      </c>
      <c r="E970" s="16">
        <v>8117</v>
      </c>
      <c r="F970" s="9">
        <f t="shared" si="60"/>
        <v>3.3820833333333336</v>
      </c>
      <c r="G970" t="s">
        <v>20</v>
      </c>
      <c r="H970">
        <v>114</v>
      </c>
      <c r="I970" s="10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>(L970/60/60/24)+DATE(1970,1,1)</f>
        <v>40544.25</v>
      </c>
      <c r="O970" s="8">
        <f>(M970/60/60/24)+DATE(1970,1,1)</f>
        <v>40559.25</v>
      </c>
      <c r="P970" t="b">
        <v>0</v>
      </c>
      <c r="Q970" t="b">
        <v>0</v>
      </c>
      <c r="R970" t="s">
        <v>17</v>
      </c>
      <c r="S970" t="str">
        <f t="shared" si="62"/>
        <v>food</v>
      </c>
      <c r="T970" t="str">
        <f t="shared" si="63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 s="16">
        <v>7900</v>
      </c>
      <c r="E971" s="16">
        <v>8550</v>
      </c>
      <c r="F971" s="9">
        <f t="shared" si="60"/>
        <v>1.0822784810126582</v>
      </c>
      <c r="G971" t="s">
        <v>20</v>
      </c>
      <c r="H971">
        <v>93</v>
      </c>
      <c r="I971" s="10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>(L971/60/60/24)+DATE(1970,1,1)</f>
        <v>43821.25</v>
      </c>
      <c r="O971" s="8">
        <f>(M971/60/60/24)+DATE(1970,1,1)</f>
        <v>43828.25</v>
      </c>
      <c r="P971" t="b">
        <v>0</v>
      </c>
      <c r="Q971" t="b">
        <v>0</v>
      </c>
      <c r="R971" t="s">
        <v>33</v>
      </c>
      <c r="S971" t="str">
        <f t="shared" si="62"/>
        <v>theater</v>
      </c>
      <c r="T971" t="str">
        <f t="shared" si="63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 s="16">
        <v>94900</v>
      </c>
      <c r="E972" s="16">
        <v>57659</v>
      </c>
      <c r="F972" s="9">
        <f t="shared" si="60"/>
        <v>0.60757639620653314</v>
      </c>
      <c r="G972" t="s">
        <v>14</v>
      </c>
      <c r="H972">
        <v>594</v>
      </c>
      <c r="I972" s="10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>(L972/60/60/24)+DATE(1970,1,1)</f>
        <v>40672.208333333336</v>
      </c>
      <c r="O972" s="8">
        <f>(M972/60/60/24)+DATE(1970,1,1)</f>
        <v>40673.208333333336</v>
      </c>
      <c r="P972" t="b">
        <v>0</v>
      </c>
      <c r="Q972" t="b">
        <v>0</v>
      </c>
      <c r="R972" t="s">
        <v>33</v>
      </c>
      <c r="S972" t="str">
        <f t="shared" si="62"/>
        <v>theater</v>
      </c>
      <c r="T972" t="str">
        <f t="shared" si="63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 s="16">
        <v>5100</v>
      </c>
      <c r="E973" s="16">
        <v>1414</v>
      </c>
      <c r="F973" s="9">
        <f t="shared" si="60"/>
        <v>0.27725490196078434</v>
      </c>
      <c r="G973" t="s">
        <v>14</v>
      </c>
      <c r="H973">
        <v>24</v>
      </c>
      <c r="I973" s="10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>(L973/60/60/24)+DATE(1970,1,1)</f>
        <v>41555.208333333336</v>
      </c>
      <c r="O973" s="8">
        <f>(M973/60/60/24)+DATE(1970,1,1)</f>
        <v>41561.208333333336</v>
      </c>
      <c r="P973" t="b">
        <v>0</v>
      </c>
      <c r="Q973" t="b">
        <v>0</v>
      </c>
      <c r="R973" t="s">
        <v>269</v>
      </c>
      <c r="S973" t="str">
        <f t="shared" si="62"/>
        <v>film &amp; video</v>
      </c>
      <c r="T973" t="str">
        <f t="shared" si="63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 s="16">
        <v>42700</v>
      </c>
      <c r="E974" s="16">
        <v>97524</v>
      </c>
      <c r="F974" s="9">
        <f t="shared" si="60"/>
        <v>2.283934426229508</v>
      </c>
      <c r="G974" t="s">
        <v>20</v>
      </c>
      <c r="H974">
        <v>1681</v>
      </c>
      <c r="I974" s="10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>(L974/60/60/24)+DATE(1970,1,1)</f>
        <v>41792.208333333336</v>
      </c>
      <c r="O974" s="8">
        <f>(M974/60/60/24)+DATE(1970,1,1)</f>
        <v>41801.208333333336</v>
      </c>
      <c r="P974" t="b">
        <v>0</v>
      </c>
      <c r="Q974" t="b">
        <v>1</v>
      </c>
      <c r="R974" t="s">
        <v>28</v>
      </c>
      <c r="S974" t="str">
        <f t="shared" si="62"/>
        <v>technology</v>
      </c>
      <c r="T974" t="str">
        <f t="shared" si="63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 s="16">
        <v>121100</v>
      </c>
      <c r="E975" s="16">
        <v>26176</v>
      </c>
      <c r="F975" s="9">
        <f t="shared" si="60"/>
        <v>0.21615194054500414</v>
      </c>
      <c r="G975" t="s">
        <v>14</v>
      </c>
      <c r="H975">
        <v>252</v>
      </c>
      <c r="I975" s="10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>(L975/60/60/24)+DATE(1970,1,1)</f>
        <v>40522.25</v>
      </c>
      <c r="O975" s="8">
        <f>(M975/60/60/24)+DATE(1970,1,1)</f>
        <v>40524.25</v>
      </c>
      <c r="P975" t="b">
        <v>0</v>
      </c>
      <c r="Q975" t="b">
        <v>1</v>
      </c>
      <c r="R975" t="s">
        <v>33</v>
      </c>
      <c r="S975" t="str">
        <f t="shared" si="62"/>
        <v>theater</v>
      </c>
      <c r="T975" t="str">
        <f t="shared" si="63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 s="16">
        <v>800</v>
      </c>
      <c r="E976" s="16">
        <v>2991</v>
      </c>
      <c r="F976" s="9">
        <f t="shared" si="60"/>
        <v>3.73875</v>
      </c>
      <c r="G976" t="s">
        <v>20</v>
      </c>
      <c r="H976">
        <v>32</v>
      </c>
      <c r="I976" s="10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>(L976/60/60/24)+DATE(1970,1,1)</f>
        <v>41412.208333333336</v>
      </c>
      <c r="O976" s="8">
        <f>(M976/60/60/24)+DATE(1970,1,1)</f>
        <v>41413.208333333336</v>
      </c>
      <c r="P976" t="b">
        <v>0</v>
      </c>
      <c r="Q976" t="b">
        <v>0</v>
      </c>
      <c r="R976" t="s">
        <v>60</v>
      </c>
      <c r="S976" t="str">
        <f t="shared" si="62"/>
        <v>music</v>
      </c>
      <c r="T976" t="str">
        <f t="shared" si="63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 s="16">
        <v>5400</v>
      </c>
      <c r="E977" s="16">
        <v>8366</v>
      </c>
      <c r="F977" s="9">
        <f t="shared" si="60"/>
        <v>1.5492592592592593</v>
      </c>
      <c r="G977" t="s">
        <v>20</v>
      </c>
      <c r="H977">
        <v>135</v>
      </c>
      <c r="I977" s="10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>(L977/60/60/24)+DATE(1970,1,1)</f>
        <v>42337.25</v>
      </c>
      <c r="O977" s="8">
        <f>(M977/60/60/24)+DATE(1970,1,1)</f>
        <v>42376.25</v>
      </c>
      <c r="P977" t="b">
        <v>0</v>
      </c>
      <c r="Q977" t="b">
        <v>1</v>
      </c>
      <c r="R977" t="s">
        <v>33</v>
      </c>
      <c r="S977" t="str">
        <f t="shared" si="62"/>
        <v>theater</v>
      </c>
      <c r="T977" t="str">
        <f t="shared" si="63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 s="16">
        <v>4000</v>
      </c>
      <c r="E978" s="16">
        <v>12886</v>
      </c>
      <c r="F978" s="9">
        <f t="shared" si="60"/>
        <v>3.2214999999999998</v>
      </c>
      <c r="G978" t="s">
        <v>20</v>
      </c>
      <c r="H978">
        <v>140</v>
      </c>
      <c r="I978" s="10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>(L978/60/60/24)+DATE(1970,1,1)</f>
        <v>40571.25</v>
      </c>
      <c r="O978" s="8">
        <f>(M978/60/60/24)+DATE(1970,1,1)</f>
        <v>40577.25</v>
      </c>
      <c r="P978" t="b">
        <v>0</v>
      </c>
      <c r="Q978" t="b">
        <v>1</v>
      </c>
      <c r="R978" t="s">
        <v>33</v>
      </c>
      <c r="S978" t="str">
        <f t="shared" si="62"/>
        <v>theater</v>
      </c>
      <c r="T978" t="str">
        <f t="shared" si="63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 s="16">
        <v>7000</v>
      </c>
      <c r="E979" s="16">
        <v>5177</v>
      </c>
      <c r="F979" s="9">
        <f t="shared" si="60"/>
        <v>0.73957142857142855</v>
      </c>
      <c r="G979" t="s">
        <v>14</v>
      </c>
      <c r="H979">
        <v>67</v>
      </c>
      <c r="I979" s="10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>(L979/60/60/24)+DATE(1970,1,1)</f>
        <v>43138.25</v>
      </c>
      <c r="O979" s="8">
        <f>(M979/60/60/24)+DATE(1970,1,1)</f>
        <v>43170.25</v>
      </c>
      <c r="P979" t="b">
        <v>0</v>
      </c>
      <c r="Q979" t="b">
        <v>0</v>
      </c>
      <c r="R979" t="s">
        <v>17</v>
      </c>
      <c r="S979" t="str">
        <f t="shared" si="62"/>
        <v>food</v>
      </c>
      <c r="T979" t="str">
        <f t="shared" si="63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 s="16">
        <v>1000</v>
      </c>
      <c r="E980" s="16">
        <v>8641</v>
      </c>
      <c r="F980" s="9">
        <f t="shared" si="60"/>
        <v>8.641</v>
      </c>
      <c r="G980" t="s">
        <v>20</v>
      </c>
      <c r="H980">
        <v>92</v>
      </c>
      <c r="I980" s="10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>(L980/60/60/24)+DATE(1970,1,1)</f>
        <v>42686.25</v>
      </c>
      <c r="O980" s="8">
        <f>(M980/60/60/24)+DATE(1970,1,1)</f>
        <v>42708.25</v>
      </c>
      <c r="P980" t="b">
        <v>0</v>
      </c>
      <c r="Q980" t="b">
        <v>0</v>
      </c>
      <c r="R980" t="s">
        <v>89</v>
      </c>
      <c r="S980" t="str">
        <f t="shared" si="62"/>
        <v>games</v>
      </c>
      <c r="T980" t="str">
        <f t="shared" si="63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 s="16">
        <v>60200</v>
      </c>
      <c r="E981" s="16">
        <v>86244</v>
      </c>
      <c r="F981" s="9">
        <f t="shared" si="60"/>
        <v>1.432624584717608</v>
      </c>
      <c r="G981" t="s">
        <v>20</v>
      </c>
      <c r="H981">
        <v>1015</v>
      </c>
      <c r="I981" s="10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>(L981/60/60/24)+DATE(1970,1,1)</f>
        <v>42078.208333333328</v>
      </c>
      <c r="O981" s="8">
        <f>(M981/60/60/24)+DATE(1970,1,1)</f>
        <v>42084.208333333328</v>
      </c>
      <c r="P981" t="b">
        <v>0</v>
      </c>
      <c r="Q981" t="b">
        <v>0</v>
      </c>
      <c r="R981" t="s">
        <v>33</v>
      </c>
      <c r="S981" t="str">
        <f t="shared" si="62"/>
        <v>theater</v>
      </c>
      <c r="T981" t="str">
        <f t="shared" si="63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 s="16">
        <v>195200</v>
      </c>
      <c r="E982" s="16">
        <v>78630</v>
      </c>
      <c r="F982" s="9">
        <f t="shared" si="60"/>
        <v>0.40281762295081969</v>
      </c>
      <c r="G982" t="s">
        <v>14</v>
      </c>
      <c r="H982">
        <v>742</v>
      </c>
      <c r="I982" s="10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>(L982/60/60/24)+DATE(1970,1,1)</f>
        <v>42307.208333333328</v>
      </c>
      <c r="O982" s="8">
        <f>(M982/60/60/24)+DATE(1970,1,1)</f>
        <v>42312.25</v>
      </c>
      <c r="P982" t="b">
        <v>1</v>
      </c>
      <c r="Q982" t="b">
        <v>0</v>
      </c>
      <c r="R982" t="s">
        <v>68</v>
      </c>
      <c r="S982" t="str">
        <f t="shared" si="62"/>
        <v>publishing</v>
      </c>
      <c r="T982" t="str">
        <f t="shared" si="63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 s="16">
        <v>6700</v>
      </c>
      <c r="E983" s="16">
        <v>11941</v>
      </c>
      <c r="F983" s="9">
        <f t="shared" si="60"/>
        <v>1.7822388059701493</v>
      </c>
      <c r="G983" t="s">
        <v>20</v>
      </c>
      <c r="H983">
        <v>323</v>
      </c>
      <c r="I983" s="10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>(L983/60/60/24)+DATE(1970,1,1)</f>
        <v>43094.25</v>
      </c>
      <c r="O983" s="8">
        <f>(M983/60/60/24)+DATE(1970,1,1)</f>
        <v>43127.25</v>
      </c>
      <c r="P983" t="b">
        <v>0</v>
      </c>
      <c r="Q983" t="b">
        <v>0</v>
      </c>
      <c r="R983" t="s">
        <v>28</v>
      </c>
      <c r="S983" t="str">
        <f t="shared" si="62"/>
        <v>technology</v>
      </c>
      <c r="T983" t="str">
        <f t="shared" si="63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 s="16">
        <v>7200</v>
      </c>
      <c r="E984" s="16">
        <v>6115</v>
      </c>
      <c r="F984" s="9">
        <f t="shared" si="60"/>
        <v>0.84930555555555554</v>
      </c>
      <c r="G984" t="s">
        <v>14</v>
      </c>
      <c r="H984">
        <v>75</v>
      </c>
      <c r="I984" s="10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>(L984/60/60/24)+DATE(1970,1,1)</f>
        <v>40743.208333333336</v>
      </c>
      <c r="O984" s="8">
        <f>(M984/60/60/24)+DATE(1970,1,1)</f>
        <v>40745.208333333336</v>
      </c>
      <c r="P984" t="b">
        <v>0</v>
      </c>
      <c r="Q984" t="b">
        <v>1</v>
      </c>
      <c r="R984" t="s">
        <v>42</v>
      </c>
      <c r="S984" t="str">
        <f t="shared" si="62"/>
        <v>film &amp; video</v>
      </c>
      <c r="T984" t="str">
        <f t="shared" si="63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 s="16">
        <v>129100</v>
      </c>
      <c r="E985" s="16">
        <v>188404</v>
      </c>
      <c r="F985" s="9">
        <f t="shared" si="60"/>
        <v>1.4593648334624323</v>
      </c>
      <c r="G985" t="s">
        <v>20</v>
      </c>
      <c r="H985">
        <v>2326</v>
      </c>
      <c r="I985" s="10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>(L985/60/60/24)+DATE(1970,1,1)</f>
        <v>43681.208333333328</v>
      </c>
      <c r="O985" s="8">
        <f>(M985/60/60/24)+DATE(1970,1,1)</f>
        <v>43696.208333333328</v>
      </c>
      <c r="P985" t="b">
        <v>0</v>
      </c>
      <c r="Q985" t="b">
        <v>0</v>
      </c>
      <c r="R985" t="s">
        <v>42</v>
      </c>
      <c r="S985" t="str">
        <f t="shared" si="62"/>
        <v>film &amp; video</v>
      </c>
      <c r="T985" t="str">
        <f t="shared" si="63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 s="16">
        <v>6500</v>
      </c>
      <c r="E986" s="16">
        <v>9910</v>
      </c>
      <c r="F986" s="9">
        <f t="shared" si="60"/>
        <v>1.5246153846153847</v>
      </c>
      <c r="G986" t="s">
        <v>20</v>
      </c>
      <c r="H986">
        <v>381</v>
      </c>
      <c r="I986" s="10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>(L986/60/60/24)+DATE(1970,1,1)</f>
        <v>43716.208333333328</v>
      </c>
      <c r="O986" s="8">
        <f>(M986/60/60/24)+DATE(1970,1,1)</f>
        <v>43742.208333333328</v>
      </c>
      <c r="P986" t="b">
        <v>0</v>
      </c>
      <c r="Q986" t="b">
        <v>0</v>
      </c>
      <c r="R986" t="s">
        <v>33</v>
      </c>
      <c r="S986" t="str">
        <f t="shared" si="62"/>
        <v>theater</v>
      </c>
      <c r="T986" t="str">
        <f t="shared" si="63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 s="16">
        <v>170600</v>
      </c>
      <c r="E987" s="16">
        <v>114523</v>
      </c>
      <c r="F987" s="9">
        <f t="shared" si="60"/>
        <v>0.67129542790152408</v>
      </c>
      <c r="G987" t="s">
        <v>14</v>
      </c>
      <c r="H987">
        <v>4405</v>
      </c>
      <c r="I987" s="10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>(L987/60/60/24)+DATE(1970,1,1)</f>
        <v>41614.25</v>
      </c>
      <c r="O987" s="8">
        <f>(M987/60/60/24)+DATE(1970,1,1)</f>
        <v>41640.25</v>
      </c>
      <c r="P987" t="b">
        <v>0</v>
      </c>
      <c r="Q987" t="b">
        <v>1</v>
      </c>
      <c r="R987" t="s">
        <v>23</v>
      </c>
      <c r="S987" t="str">
        <f t="shared" si="62"/>
        <v>music</v>
      </c>
      <c r="T987" t="str">
        <f t="shared" si="63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 s="16">
        <v>7800</v>
      </c>
      <c r="E988" s="16">
        <v>3144</v>
      </c>
      <c r="F988" s="9">
        <f t="shared" si="60"/>
        <v>0.40307692307692305</v>
      </c>
      <c r="G988" t="s">
        <v>14</v>
      </c>
      <c r="H988">
        <v>92</v>
      </c>
      <c r="I988" s="10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>(L988/60/60/24)+DATE(1970,1,1)</f>
        <v>40638.208333333336</v>
      </c>
      <c r="O988" s="8">
        <f>(M988/60/60/24)+DATE(1970,1,1)</f>
        <v>40652.208333333336</v>
      </c>
      <c r="P988" t="b">
        <v>0</v>
      </c>
      <c r="Q988" t="b">
        <v>0</v>
      </c>
      <c r="R988" t="s">
        <v>23</v>
      </c>
      <c r="S988" t="str">
        <f t="shared" si="62"/>
        <v>music</v>
      </c>
      <c r="T988" t="str">
        <f t="shared" si="63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 s="16">
        <v>6200</v>
      </c>
      <c r="E989" s="16">
        <v>13441</v>
      </c>
      <c r="F989" s="9">
        <f t="shared" si="60"/>
        <v>2.1679032258064517</v>
      </c>
      <c r="G989" t="s">
        <v>20</v>
      </c>
      <c r="H989">
        <v>480</v>
      </c>
      <c r="I989" s="10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>(L989/60/60/24)+DATE(1970,1,1)</f>
        <v>42852.208333333328</v>
      </c>
      <c r="O989" s="8">
        <f>(M989/60/60/24)+DATE(1970,1,1)</f>
        <v>42866.208333333328</v>
      </c>
      <c r="P989" t="b">
        <v>0</v>
      </c>
      <c r="Q989" t="b">
        <v>0</v>
      </c>
      <c r="R989" t="s">
        <v>42</v>
      </c>
      <c r="S989" t="str">
        <f t="shared" si="62"/>
        <v>film &amp; video</v>
      </c>
      <c r="T989" t="str">
        <f t="shared" si="63"/>
        <v>documentary</v>
      </c>
    </row>
    <row r="990" spans="1:20" ht="17" x14ac:dyDescent="0.2">
      <c r="A990">
        <v>988</v>
      </c>
      <c r="B990" t="s">
        <v>2004</v>
      </c>
      <c r="C990" s="3" t="s">
        <v>2005</v>
      </c>
      <c r="D990" s="16">
        <v>9400</v>
      </c>
      <c r="E990" s="16">
        <v>4899</v>
      </c>
      <c r="F990" s="9">
        <f t="shared" si="60"/>
        <v>0.52117021276595743</v>
      </c>
      <c r="G990" t="s">
        <v>14</v>
      </c>
      <c r="H990">
        <v>64</v>
      </c>
      <c r="I990" s="10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>(L990/60/60/24)+DATE(1970,1,1)</f>
        <v>42686.25</v>
      </c>
      <c r="O990" s="8">
        <f>(M990/60/60/24)+DATE(1970,1,1)</f>
        <v>42707.25</v>
      </c>
      <c r="P990" t="b">
        <v>0</v>
      </c>
      <c r="Q990" t="b">
        <v>0</v>
      </c>
      <c r="R990" t="s">
        <v>133</v>
      </c>
      <c r="S990" t="str">
        <f t="shared" si="62"/>
        <v>publishing</v>
      </c>
      <c r="T990" t="str">
        <f t="shared" si="63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 s="16">
        <v>2400</v>
      </c>
      <c r="E991" s="16">
        <v>11990</v>
      </c>
      <c r="F991" s="9">
        <f t="shared" si="60"/>
        <v>4.9958333333333336</v>
      </c>
      <c r="G991" t="s">
        <v>20</v>
      </c>
      <c r="H991">
        <v>226</v>
      </c>
      <c r="I991" s="10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>(L991/60/60/24)+DATE(1970,1,1)</f>
        <v>43571.208333333328</v>
      </c>
      <c r="O991" s="8">
        <f>(M991/60/60/24)+DATE(1970,1,1)</f>
        <v>43576.208333333328</v>
      </c>
      <c r="P991" t="b">
        <v>0</v>
      </c>
      <c r="Q991" t="b">
        <v>0</v>
      </c>
      <c r="R991" t="s">
        <v>206</v>
      </c>
      <c r="S991" t="str">
        <f t="shared" si="62"/>
        <v>publishing</v>
      </c>
      <c r="T991" t="str">
        <f t="shared" si="63"/>
        <v>translations</v>
      </c>
    </row>
    <row r="992" spans="1:20" ht="17" x14ac:dyDescent="0.2">
      <c r="A992">
        <v>990</v>
      </c>
      <c r="B992" t="s">
        <v>2008</v>
      </c>
      <c r="C992" s="3" t="s">
        <v>2009</v>
      </c>
      <c r="D992" s="16">
        <v>7800</v>
      </c>
      <c r="E992" s="16">
        <v>6839</v>
      </c>
      <c r="F992" s="9">
        <f t="shared" si="60"/>
        <v>0.87679487179487181</v>
      </c>
      <c r="G992" t="s">
        <v>14</v>
      </c>
      <c r="H992">
        <v>64</v>
      </c>
      <c r="I992" s="10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>(L992/60/60/24)+DATE(1970,1,1)</f>
        <v>42432.25</v>
      </c>
      <c r="O992" s="8">
        <f>(M992/60/60/24)+DATE(1970,1,1)</f>
        <v>42454.208333333328</v>
      </c>
      <c r="P992" t="b">
        <v>0</v>
      </c>
      <c r="Q992" t="b">
        <v>1</v>
      </c>
      <c r="R992" t="s">
        <v>53</v>
      </c>
      <c r="S992" t="str">
        <f t="shared" si="62"/>
        <v>film &amp; video</v>
      </c>
      <c r="T992" t="str">
        <f t="shared" si="63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 s="16">
        <v>9800</v>
      </c>
      <c r="E993" s="16">
        <v>11091</v>
      </c>
      <c r="F993" s="9">
        <f t="shared" si="60"/>
        <v>1.131734693877551</v>
      </c>
      <c r="G993" t="s">
        <v>20</v>
      </c>
      <c r="H993">
        <v>241</v>
      </c>
      <c r="I993" s="10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>(L993/60/60/24)+DATE(1970,1,1)</f>
        <v>41907.208333333336</v>
      </c>
      <c r="O993" s="8">
        <f>(M993/60/60/24)+DATE(1970,1,1)</f>
        <v>41911.208333333336</v>
      </c>
      <c r="P993" t="b">
        <v>0</v>
      </c>
      <c r="Q993" t="b">
        <v>1</v>
      </c>
      <c r="R993" t="s">
        <v>23</v>
      </c>
      <c r="S993" t="str">
        <f t="shared" si="62"/>
        <v>music</v>
      </c>
      <c r="T993" t="str">
        <f t="shared" si="63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 s="16">
        <v>3100</v>
      </c>
      <c r="E994" s="16">
        <v>13223</v>
      </c>
      <c r="F994" s="9">
        <f t="shared" si="60"/>
        <v>4.2654838709677421</v>
      </c>
      <c r="G994" t="s">
        <v>20</v>
      </c>
      <c r="H994">
        <v>132</v>
      </c>
      <c r="I994" s="10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>(L994/60/60/24)+DATE(1970,1,1)</f>
        <v>43227.208333333328</v>
      </c>
      <c r="O994" s="8">
        <f>(M994/60/60/24)+DATE(1970,1,1)</f>
        <v>43241.208333333328</v>
      </c>
      <c r="P994" t="b">
        <v>0</v>
      </c>
      <c r="Q994" t="b">
        <v>1</v>
      </c>
      <c r="R994" t="s">
        <v>53</v>
      </c>
      <c r="S994" t="str">
        <f t="shared" si="62"/>
        <v>film &amp; video</v>
      </c>
      <c r="T994" t="str">
        <f t="shared" si="63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 s="16">
        <v>9800</v>
      </c>
      <c r="E995" s="16">
        <v>7608</v>
      </c>
      <c r="F995" s="9">
        <f t="shared" si="60"/>
        <v>0.77632653061224488</v>
      </c>
      <c r="G995" t="s">
        <v>74</v>
      </c>
      <c r="H995">
        <v>75</v>
      </c>
      <c r="I995" s="10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>(L995/60/60/24)+DATE(1970,1,1)</f>
        <v>42362.25</v>
      </c>
      <c r="O995" s="8">
        <f>(M995/60/60/24)+DATE(1970,1,1)</f>
        <v>42379.25</v>
      </c>
      <c r="P995" t="b">
        <v>0</v>
      </c>
      <c r="Q995" t="b">
        <v>1</v>
      </c>
      <c r="R995" t="s">
        <v>122</v>
      </c>
      <c r="S995" t="str">
        <f t="shared" si="62"/>
        <v>photography</v>
      </c>
      <c r="T995" t="str">
        <f t="shared" si="63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 s="16">
        <v>141100</v>
      </c>
      <c r="E996" s="16">
        <v>74073</v>
      </c>
      <c r="F996" s="9">
        <f t="shared" si="60"/>
        <v>0.52496810772501767</v>
      </c>
      <c r="G996" t="s">
        <v>14</v>
      </c>
      <c r="H996">
        <v>842</v>
      </c>
      <c r="I996" s="10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>(L996/60/60/24)+DATE(1970,1,1)</f>
        <v>41929.208333333336</v>
      </c>
      <c r="O996" s="8">
        <f>(M996/60/60/24)+DATE(1970,1,1)</f>
        <v>41935.208333333336</v>
      </c>
      <c r="P996" t="b">
        <v>0</v>
      </c>
      <c r="Q996" t="b">
        <v>1</v>
      </c>
      <c r="R996" t="s">
        <v>206</v>
      </c>
      <c r="S996" t="str">
        <f t="shared" si="62"/>
        <v>publishing</v>
      </c>
      <c r="T996" t="str">
        <f t="shared" si="63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 s="16">
        <v>97300</v>
      </c>
      <c r="E997" s="16">
        <v>153216</v>
      </c>
      <c r="F997" s="9">
        <f t="shared" si="60"/>
        <v>1.5746762589928058</v>
      </c>
      <c r="G997" t="s">
        <v>20</v>
      </c>
      <c r="H997">
        <v>2043</v>
      </c>
      <c r="I997" s="10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>(L997/60/60/24)+DATE(1970,1,1)</f>
        <v>43408.208333333328</v>
      </c>
      <c r="O997" s="8">
        <f>(M997/60/60/24)+DATE(1970,1,1)</f>
        <v>43437.25</v>
      </c>
      <c r="P997" t="b">
        <v>0</v>
      </c>
      <c r="Q997" t="b">
        <v>1</v>
      </c>
      <c r="R997" t="s">
        <v>17</v>
      </c>
      <c r="S997" t="str">
        <f t="shared" si="62"/>
        <v>food</v>
      </c>
      <c r="T997" t="str">
        <f t="shared" si="63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 s="16">
        <v>6600</v>
      </c>
      <c r="E998" s="16">
        <v>4814</v>
      </c>
      <c r="F998" s="9">
        <f t="shared" si="60"/>
        <v>0.72939393939393937</v>
      </c>
      <c r="G998" t="s">
        <v>14</v>
      </c>
      <c r="H998">
        <v>112</v>
      </c>
      <c r="I998" s="10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>(L998/60/60/24)+DATE(1970,1,1)</f>
        <v>41276.25</v>
      </c>
      <c r="O998" s="8">
        <f>(M998/60/60/24)+DATE(1970,1,1)</f>
        <v>41306.25</v>
      </c>
      <c r="P998" t="b">
        <v>0</v>
      </c>
      <c r="Q998" t="b">
        <v>0</v>
      </c>
      <c r="R998" t="s">
        <v>33</v>
      </c>
      <c r="S998" t="str">
        <f t="shared" si="62"/>
        <v>theater</v>
      </c>
      <c r="T998" t="str">
        <f t="shared" si="63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 s="16">
        <v>7600</v>
      </c>
      <c r="E999" s="16">
        <v>4603</v>
      </c>
      <c r="F999" s="9">
        <f t="shared" si="60"/>
        <v>0.60565789473684206</v>
      </c>
      <c r="G999" t="s">
        <v>74</v>
      </c>
      <c r="H999">
        <v>139</v>
      </c>
      <c r="I999" s="10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>(L999/60/60/24)+DATE(1970,1,1)</f>
        <v>41659.25</v>
      </c>
      <c r="O999" s="8">
        <f>(M999/60/60/24)+DATE(1970,1,1)</f>
        <v>41664.25</v>
      </c>
      <c r="P999" t="b">
        <v>0</v>
      </c>
      <c r="Q999" t="b">
        <v>0</v>
      </c>
      <c r="R999" t="s">
        <v>33</v>
      </c>
      <c r="S999" t="str">
        <f t="shared" si="62"/>
        <v>theater</v>
      </c>
      <c r="T999" t="str">
        <f t="shared" si="63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 s="16">
        <v>66600</v>
      </c>
      <c r="E1000" s="16">
        <v>37823</v>
      </c>
      <c r="F1000" s="9">
        <f t="shared" si="60"/>
        <v>0.5679129129129129</v>
      </c>
      <c r="G1000" t="s">
        <v>14</v>
      </c>
      <c r="H1000">
        <v>374</v>
      </c>
      <c r="I1000" s="10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>(L1000/60/60/24)+DATE(1970,1,1)</f>
        <v>40220.25</v>
      </c>
      <c r="O1000" s="8">
        <f>(M1000/60/60/24)+DATE(1970,1,1)</f>
        <v>40234.25</v>
      </c>
      <c r="P1000" t="b">
        <v>0</v>
      </c>
      <c r="Q1000" t="b">
        <v>1</v>
      </c>
      <c r="R1000" t="s">
        <v>60</v>
      </c>
      <c r="S1000" t="str">
        <f t="shared" si="62"/>
        <v>music</v>
      </c>
      <c r="T1000" t="str">
        <f t="shared" si="63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 s="16">
        <v>111100</v>
      </c>
      <c r="E1001" s="16">
        <v>62819</v>
      </c>
      <c r="F1001" s="9">
        <f t="shared" si="60"/>
        <v>0.56542754275427543</v>
      </c>
      <c r="G1001" t="s">
        <v>74</v>
      </c>
      <c r="H1001">
        <v>1122</v>
      </c>
      <c r="I1001" s="10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>(L1001/60/60/24)+DATE(1970,1,1)</f>
        <v>42550.208333333328</v>
      </c>
      <c r="O1001" s="8">
        <f>(M1001/60/60/24)+DATE(1970,1,1)</f>
        <v>42557.208333333328</v>
      </c>
      <c r="P1001" t="b">
        <v>0</v>
      </c>
      <c r="Q1001" t="b">
        <v>0</v>
      </c>
      <c r="R1001" t="s">
        <v>17</v>
      </c>
      <c r="S1001" t="str">
        <f t="shared" si="62"/>
        <v>food</v>
      </c>
      <c r="T1001" t="str">
        <f t="shared" si="63"/>
        <v>food trucks</v>
      </c>
    </row>
  </sheetData>
  <autoFilter ref="A1:T1001" xr:uid="{00000000-0001-0000-0000-000000000000}"/>
  <conditionalFormatting sqref="G1:G1048576">
    <cfRule type="containsText" dxfId="4" priority="7" operator="containsText" text="canceled">
      <formula>NOT(ISERROR(SEARCH("canceled",G1)))</formula>
    </cfRule>
    <cfRule type="containsText" dxfId="3" priority="8" operator="containsText" text="canceled">
      <formula>NOT(ISERROR(SEARCH("canceled",G1)))</formula>
    </cfRule>
    <cfRule type="containsText" dxfId="2" priority="9" operator="containsText" text="live">
      <formula>NOT(ISERROR(SEARCH("live",G1)))</formula>
    </cfRule>
    <cfRule type="containsText" dxfId="1" priority="10" operator="containsText" text="successful">
      <formula>NOT(ISERROR(SEARCH("successful",G1)))</formula>
    </cfRule>
    <cfRule type="containsText" dxfId="0" priority="11" operator="containsText" text="failed">
      <formula>NOT(ISERROR(SEARCH("failed",G1)))</formula>
    </cfRule>
  </conditionalFormatting>
  <conditionalFormatting sqref="F1002:F1048576">
    <cfRule type="colorScale" priority="3">
      <colorScale>
        <cfvo type="num" val="0"/>
        <cfvo type="num" val="100"/>
        <cfvo type="formula" val="200"/>
        <color rgb="FFFF0000"/>
        <color rgb="FF92D050"/>
        <color rgb="FF0070C0"/>
      </colorScale>
    </cfRule>
    <cfRule type="colorScale" priority="4">
      <colorScale>
        <cfvo type="percent" val="0"/>
        <cfvo type="percent" val="100"/>
        <cfvo type="max"/>
        <color rgb="FFFF7128"/>
        <color rgb="FF92D050"/>
        <color rgb="FF0070C0"/>
      </colorScale>
    </cfRule>
    <cfRule type="colorScale" priority="5">
      <colorScale>
        <cfvo type="min"/>
        <cfvo type="percent" val="100"/>
        <cfvo type="max"/>
        <color rgb="FFC00000"/>
        <color rgb="FFFFEB84"/>
        <color rgb="FFFFEF9C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01">
    <cfRule type="colorScale" priority="2">
      <colorScale>
        <cfvo type="min"/>
        <cfvo type="percent" val="100"/>
        <cfvo type="percentile" val="90"/>
        <color rgb="FFFF2D23"/>
        <color rgb="FF00B050"/>
        <color rgb="FF0070C0"/>
      </colorScale>
    </cfRule>
  </conditionalFormatting>
  <conditionalFormatting sqref="F1:F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SubcagtegoryStats</vt:lpstr>
      <vt:lpstr>CategoryStats</vt:lpstr>
      <vt:lpstr>LaunchDateOutcomes</vt:lpstr>
      <vt:lpstr>GoalOutcomes</vt:lpstr>
      <vt:lpstr>SummaryTable</vt:lpstr>
      <vt:lpstr>Crowdfunding</vt:lpstr>
      <vt:lpstr>Crowdfunding!_FilterDatabase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Aditi Bindlish</cp:lastModifiedBy>
  <dcterms:created xsi:type="dcterms:W3CDTF">2021-09-29T18:52:28Z</dcterms:created>
  <dcterms:modified xsi:type="dcterms:W3CDTF">2022-10-31T20:56:38Z</dcterms:modified>
</cp:coreProperties>
</file>