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G\"/>
    </mc:Choice>
  </mc:AlternateContent>
  <xr:revisionPtr revIDLastSave="0" documentId="8_{43C1A50A-189B-4EA4-BA64-E5E56467E31D}" xr6:coauthVersionLast="45" xr6:coauthVersionMax="45" xr10:uidLastSave="{00000000-0000-0000-0000-000000000000}"/>
  <bookViews>
    <workbookView xWindow="-108" yWindow="-108" windowWidth="23256" windowHeight="12576" tabRatio="772" firstSheet="3" activeTab="8" xr2:uid="{00000000-000D-0000-FFFF-FFFF00000000}"/>
  </bookViews>
  <sheets>
    <sheet name="Summary" sheetId="3" state="hidden" r:id="rId1"/>
    <sheet name="Consolidated Report" sheetId="1" state="hidden" r:id="rId2"/>
    <sheet name="Module 1" sheetId="4" state="hidden" r:id="rId3"/>
    <sheet name="Module 1 Assessment" sheetId="7" r:id="rId4"/>
    <sheet name="Module 2 Assessment" sheetId="10" r:id="rId5"/>
    <sheet name="Module 3 Assessment" sheetId="11" r:id="rId6"/>
    <sheet name="Module 4 Assessment" sheetId="12" r:id="rId7"/>
    <sheet name="Soft Skills" sheetId="8" r:id="rId8"/>
    <sheet name="Project" sheetId="5" r:id="rId9"/>
    <sheet name="L1 Coding" sheetId="9" state="hidden" r:id="rId10"/>
  </sheets>
  <definedNames>
    <definedName name="_xlnm._FilterDatabase" localSheetId="1" hidden="1">'Consolidated Report'!$A$3:$Y$3</definedName>
    <definedName name="_xlnm._FilterDatabase" localSheetId="2" hidden="1">'Module 1'!$A$1:$T$12</definedName>
    <definedName name="_xlnm._FilterDatabase" localSheetId="3" hidden="1">'Module 1 Assessment'!$A$7:$H$40</definedName>
    <definedName name="_xlnm._FilterDatabase" localSheetId="4" hidden="1">'Module 2 Assessment'!$A$7:$G$52</definedName>
    <definedName name="_xlnm._FilterDatabase" localSheetId="5" hidden="1">'Module 3 Assessment'!$A$7:$G$52</definedName>
    <definedName name="_xlnm._FilterDatabase" localSheetId="6" hidden="1">'Module 4 Assessment'!$A$7:$G$52</definedName>
    <definedName name="_xlnm._FilterDatabase" localSheetId="7" hidden="1">'Soft Skills'!$A$7:$J$40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F2" i="1"/>
  <c r="D13" i="9"/>
  <c r="C13" i="9"/>
  <c r="B13" i="9"/>
  <c r="A13" i="9"/>
  <c r="D12" i="9"/>
  <c r="C12" i="9"/>
  <c r="B12" i="9"/>
  <c r="A12" i="9"/>
  <c r="F11" i="9"/>
  <c r="D11" i="9"/>
  <c r="C11" i="9"/>
  <c r="B11" i="9"/>
  <c r="A11" i="9"/>
  <c r="F10" i="9"/>
  <c r="D10" i="9"/>
  <c r="C10" i="9"/>
  <c r="B10" i="9"/>
  <c r="A10" i="9"/>
  <c r="D9" i="9"/>
  <c r="C9" i="9"/>
  <c r="B9" i="9"/>
  <c r="A9" i="9"/>
  <c r="D8" i="9"/>
  <c r="C8" i="9"/>
  <c r="B8" i="9"/>
  <c r="A8" i="9"/>
  <c r="Y5" i="1"/>
  <c r="Y6" i="1"/>
  <c r="Y7" i="1"/>
  <c r="Y8" i="1"/>
  <c r="Y9" i="1"/>
  <c r="Y4" i="1"/>
  <c r="X5" i="1"/>
  <c r="X6" i="1"/>
  <c r="X7" i="1"/>
  <c r="X8" i="1"/>
  <c r="X9" i="1"/>
  <c r="X4" i="1"/>
  <c r="S6" i="1"/>
  <c r="S7" i="1"/>
  <c r="C5" i="1"/>
  <c r="C6" i="1"/>
  <c r="C7" i="1"/>
  <c r="C8" i="1"/>
  <c r="C9" i="1"/>
  <c r="C4" i="1"/>
  <c r="B5" i="1"/>
  <c r="B6" i="1"/>
  <c r="B7" i="1"/>
  <c r="B8" i="1"/>
  <c r="B9" i="1"/>
  <c r="B4" i="1"/>
  <c r="A5" i="1"/>
  <c r="A6" i="1"/>
  <c r="A7" i="1"/>
  <c r="A8" i="1"/>
  <c r="A9" i="1"/>
  <c r="A4" i="1"/>
  <c r="D2" i="1"/>
  <c r="F12" i="9"/>
  <c r="Q9" i="4"/>
  <c r="S9" i="4" s="1"/>
  <c r="Q10" i="4"/>
  <c r="S10" i="4" s="1"/>
  <c r="Q11" i="4"/>
  <c r="S11" i="4" s="1"/>
  <c r="Q12" i="4"/>
  <c r="S12" i="4" s="1"/>
  <c r="Q13" i="4"/>
  <c r="S13" i="4" s="1"/>
  <c r="P9" i="4"/>
  <c r="R9" i="4" s="1"/>
  <c r="P10" i="4"/>
  <c r="R10" i="4" s="1"/>
  <c r="P11" i="4"/>
  <c r="R11" i="4" s="1"/>
  <c r="P12" i="4"/>
  <c r="R12" i="4" s="1"/>
  <c r="P13" i="4"/>
  <c r="R13" i="4" s="1"/>
  <c r="Q8" i="4"/>
  <c r="S8" i="4" s="1"/>
  <c r="P8" i="4"/>
  <c r="R8" i="4" s="1"/>
  <c r="H9" i="4"/>
  <c r="I9" i="4"/>
  <c r="H10" i="4"/>
  <c r="I10" i="4"/>
  <c r="H11" i="4"/>
  <c r="I11" i="4"/>
  <c r="J11" i="4" s="1"/>
  <c r="T11" i="4" s="1"/>
  <c r="H12" i="4"/>
  <c r="I12" i="4"/>
  <c r="H13" i="4"/>
  <c r="I13" i="4"/>
  <c r="I8" i="4"/>
  <c r="H8" i="4"/>
  <c r="N9" i="4"/>
  <c r="N10" i="4"/>
  <c r="N11" i="4"/>
  <c r="N12" i="4"/>
  <c r="N13" i="4"/>
  <c r="M9" i="4"/>
  <c r="M10" i="4"/>
  <c r="M11" i="4"/>
  <c r="M12" i="4"/>
  <c r="M13" i="4"/>
  <c r="N8" i="4"/>
  <c r="O8" i="4" s="1"/>
  <c r="M8" i="4"/>
  <c r="J8" i="4" l="1"/>
  <c r="T8" i="4" s="1"/>
  <c r="V4" i="1"/>
  <c r="W4" i="1"/>
  <c r="J13" i="4"/>
  <c r="T13" i="4" s="1"/>
  <c r="J9" i="4"/>
  <c r="T9" i="4" s="1"/>
  <c r="W9" i="1"/>
  <c r="V9" i="1"/>
  <c r="W8" i="1"/>
  <c r="V8" i="1"/>
  <c r="V7" i="1"/>
  <c r="W7" i="1"/>
  <c r="O11" i="4"/>
  <c r="V6" i="1"/>
  <c r="W6" i="1"/>
  <c r="V5" i="1"/>
  <c r="W5" i="1"/>
  <c r="O13" i="4"/>
  <c r="O9" i="4"/>
  <c r="O10" i="4"/>
  <c r="O12" i="4"/>
  <c r="J12" i="4"/>
  <c r="T12" i="4" s="1"/>
  <c r="J10" i="4"/>
  <c r="T10" i="4" s="1"/>
  <c r="U6" i="1" s="1"/>
  <c r="U4" i="1"/>
  <c r="D4" i="1"/>
  <c r="E4" i="1"/>
  <c r="M4" i="1"/>
  <c r="U9" i="1"/>
  <c r="E9" i="1"/>
  <c r="M9" i="1"/>
  <c r="D9" i="1"/>
  <c r="U8" i="1"/>
  <c r="M8" i="1"/>
  <c r="E8" i="1"/>
  <c r="D8" i="1"/>
  <c r="U7" i="1"/>
  <c r="M7" i="1"/>
  <c r="D7" i="1"/>
  <c r="K7" i="1" s="1"/>
  <c r="N7" i="1" s="1"/>
  <c r="E7" i="1"/>
  <c r="L7" i="1" s="1"/>
  <c r="D6" i="1"/>
  <c r="E6" i="1"/>
  <c r="M6" i="1"/>
  <c r="U5" i="1"/>
  <c r="D5" i="1"/>
  <c r="M5" i="1"/>
  <c r="E5" i="1"/>
  <c r="I7" i="1"/>
  <c r="G7" i="1"/>
  <c r="J7" i="1"/>
  <c r="H7" i="1"/>
  <c r="F7" i="1"/>
  <c r="F8" i="9"/>
  <c r="I4" i="1"/>
  <c r="G4" i="1"/>
  <c r="F4" i="1"/>
  <c r="J4" i="1"/>
  <c r="H4" i="1"/>
  <c r="I6" i="1"/>
  <c r="G6" i="1"/>
  <c r="L6" i="1" s="1"/>
  <c r="H6" i="1"/>
  <c r="F6" i="1"/>
  <c r="J6" i="1"/>
  <c r="F9" i="9"/>
  <c r="F13" i="9"/>
  <c r="J9" i="1"/>
  <c r="H9" i="1"/>
  <c r="F9" i="1"/>
  <c r="I9" i="1"/>
  <c r="G9" i="1"/>
  <c r="J5" i="1"/>
  <c r="H5" i="1"/>
  <c r="F5" i="1"/>
  <c r="I5" i="1"/>
  <c r="G5" i="1"/>
  <c r="J8" i="1"/>
  <c r="H8" i="1"/>
  <c r="F8" i="1"/>
  <c r="I8" i="1"/>
  <c r="G8" i="1"/>
  <c r="L4" i="1" l="1"/>
  <c r="L9" i="1"/>
  <c r="K9" i="1"/>
  <c r="K5" i="1"/>
  <c r="K8" i="1"/>
  <c r="K6" i="1"/>
  <c r="N6" i="1" s="1"/>
  <c r="Q6" i="1" s="1"/>
  <c r="K4" i="1"/>
  <c r="L5" i="1"/>
  <c r="L8" i="1"/>
  <c r="P7" i="1"/>
  <c r="Q7" i="1"/>
  <c r="N8" i="1" l="1"/>
  <c r="P8" i="1" s="1"/>
  <c r="P6" i="1"/>
  <c r="N5" i="1"/>
  <c r="P5" i="1" s="1"/>
  <c r="S5" i="1" s="1"/>
  <c r="N9" i="1"/>
  <c r="P9" i="1" s="1"/>
  <c r="S9" i="1" s="1"/>
  <c r="R7" i="1"/>
  <c r="T7" i="1"/>
  <c r="R6" i="1"/>
  <c r="T6" i="1"/>
  <c r="Q8" i="1" l="1"/>
  <c r="T8" i="1" s="1"/>
  <c r="S8" i="1"/>
  <c r="Q5" i="1"/>
  <c r="R5" i="1" s="1"/>
  <c r="Q9" i="1"/>
  <c r="R8" i="1" l="1"/>
  <c r="T5" i="1"/>
  <c r="T9" i="1"/>
  <c r="R9" i="1"/>
  <c r="N4" i="1" l="1"/>
  <c r="P4" i="1" l="1"/>
  <c r="S4" i="1" s="1"/>
  <c r="B11" i="3" l="1"/>
  <c r="B10" i="3"/>
  <c r="B9" i="3"/>
  <c r="Q4" i="1"/>
  <c r="B12" i="3" l="1"/>
  <c r="B17" i="3" s="1"/>
  <c r="T4" i="1"/>
  <c r="I15" i="3"/>
  <c r="R4" i="1"/>
  <c r="B18" i="3" s="1"/>
  <c r="B23" i="3" s="1"/>
  <c r="B15" i="3"/>
  <c r="C15" i="3"/>
  <c r="D15" i="3"/>
  <c r="F15" i="3"/>
  <c r="J15" i="3"/>
  <c r="H15" i="3"/>
  <c r="E15" i="3"/>
  <c r="K15" i="3"/>
  <c r="G15" i="3"/>
  <c r="L15" i="3"/>
  <c r="B21" i="3" l="1"/>
  <c r="B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Gangerdiwala, Sakina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Available in Calendar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N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20% - MCQs
50% - Coding
10% - Soft Skills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Bhosle, Shilpa</author>
  </authors>
  <commentList>
    <comment ref="A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Bhosle, Shilpa:</t>
        </r>
        <r>
          <rPr>
            <sz val="9"/>
            <color indexed="81"/>
            <rFont val="Tahoma"/>
            <family val="2"/>
          </rPr>
          <t xml:space="preserve">
Enter internal module assessment name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Bhosle, Shilpa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Bhosle, Shilpa:</t>
        </r>
        <r>
          <rPr>
            <sz val="9"/>
            <color indexed="81"/>
            <rFont val="Tahoma"/>
            <family val="2"/>
          </rPr>
          <t xml:space="preserve">
Enter internal module assessment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Bhosle, Shilpa</author>
  </authors>
  <commentList>
    <comment ref="A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Bhosle, Shilpa:</t>
        </r>
        <r>
          <rPr>
            <sz val="9"/>
            <color indexed="81"/>
            <rFont val="Tahoma"/>
            <family val="2"/>
          </rPr>
          <t xml:space="preserve">
Enter internal module assessment name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Bhosle, Shilpa</author>
  </authors>
  <commentList>
    <comment ref="A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Bhosle, Shilpa:</t>
        </r>
        <r>
          <rPr>
            <sz val="9"/>
            <color indexed="81"/>
            <rFont val="Tahoma"/>
            <family val="2"/>
          </rPr>
          <t xml:space="preserve">
Enter internal module assessment name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Bhosle, Shilpa</author>
    <author>tc={939E6A6C-6DC2-4849-9E48-E227F186CEC6}</author>
    <author>tc={5A013B23-EBFB-4AE0-8E52-9D6B1CC5DE18}</author>
  </authors>
  <commentList>
    <comment ref="A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Bhosle, Shilpa:</t>
        </r>
        <r>
          <rPr>
            <sz val="9"/>
            <color indexed="81"/>
            <rFont val="Tahoma"/>
            <family val="2"/>
          </rPr>
          <t xml:space="preserve">
Enter name of the technologies projects are based on</t>
        </r>
      </text>
    </comment>
    <comment ref="E6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Individual Project</t>
        </r>
      </text>
    </comment>
    <comment ref="F6" authorId="2" shapeId="0" xr:uid="{00000000-0006-0000-08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Group Project</t>
        </r>
      </text>
    </comment>
  </commentList>
</comments>
</file>

<file path=xl/sharedStrings.xml><?xml version="1.0" encoding="utf-8"?>
<sst xmlns="http://schemas.openxmlformats.org/spreadsheetml/2006/main" count="531" uniqueCount="242">
  <si>
    <t>Emp ID</t>
  </si>
  <si>
    <t>NAME</t>
  </si>
  <si>
    <t>L1 Result</t>
  </si>
  <si>
    <t>Status</t>
  </si>
  <si>
    <t>Remarks</t>
  </si>
  <si>
    <t>Module 1</t>
  </si>
  <si>
    <t>Module 2</t>
  </si>
  <si>
    <t>L1 Grade</t>
  </si>
  <si>
    <t>Summary</t>
  </si>
  <si>
    <t>Batch</t>
  </si>
  <si>
    <t>Batch Start Date</t>
  </si>
  <si>
    <t>Location</t>
  </si>
  <si>
    <t>Abscondees/Drop outs</t>
  </si>
  <si>
    <t>Consolidated Result -  Pass</t>
  </si>
  <si>
    <t>Consolidated Result -  Fail</t>
  </si>
  <si>
    <t xml:space="preserve"> Success %</t>
  </si>
  <si>
    <t>Batch Throughput %</t>
  </si>
  <si>
    <t xml:space="preserve">Final Test Date </t>
  </si>
  <si>
    <t>0-10</t>
  </si>
  <si>
    <t>11-20</t>
  </si>
  <si>
    <t>21-30</t>
  </si>
  <si>
    <t>31-40</t>
  </si>
  <si>
    <t>61-70</t>
  </si>
  <si>
    <t>71-80</t>
  </si>
  <si>
    <t>81-90</t>
  </si>
  <si>
    <t>91-100</t>
  </si>
  <si>
    <t>41-49</t>
  </si>
  <si>
    <t>Appeared For Final Test</t>
  </si>
  <si>
    <t># Participants in Range-&gt;</t>
  </si>
  <si>
    <t>Consolidated Score Range</t>
  </si>
  <si>
    <t>NA</t>
  </si>
  <si>
    <t xml:space="preserve">Start Date - </t>
  </si>
  <si>
    <t xml:space="preserve">End Date - </t>
  </si>
  <si>
    <t xml:space="preserve">Faculty - </t>
  </si>
  <si>
    <t>EmpID</t>
  </si>
  <si>
    <t>Name</t>
  </si>
  <si>
    <t>MPT</t>
  </si>
  <si>
    <t>MPT%</t>
  </si>
  <si>
    <t>TOTAL</t>
  </si>
  <si>
    <t xml:space="preserve">Module Name - </t>
  </si>
  <si>
    <t>Batch Start Size</t>
  </si>
  <si>
    <t>Batch Transfer Out</t>
  </si>
  <si>
    <t>Batch Transfer In</t>
  </si>
  <si>
    <t>Batch End Size</t>
  </si>
  <si>
    <t>50-59</t>
  </si>
  <si>
    <t>Pre-Test Level</t>
  </si>
  <si>
    <t>L1 Exam Score
(Out of 60)</t>
  </si>
  <si>
    <t>60</t>
  </si>
  <si>
    <t>Virtual</t>
  </si>
  <si>
    <t>Final MPT Score</t>
  </si>
  <si>
    <t>Empid6</t>
  </si>
  <si>
    <t>Sample6</t>
  </si>
  <si>
    <t>Consolidated  Score
(Out of 100 - 80% Module score + 20% of L1)</t>
  </si>
  <si>
    <t>20% out of L1 Score</t>
  </si>
  <si>
    <t>Username</t>
  </si>
  <si>
    <t>Capgemini 
Email ID</t>
  </si>
  <si>
    <t>CG Mail ID</t>
  </si>
  <si>
    <t>Module 3</t>
  </si>
  <si>
    <t>Total MCQs Score
(out of 100)</t>
  </si>
  <si>
    <t>Total Coding Score 
(out of 100)</t>
  </si>
  <si>
    <t>Soft Skills Scores
(out of 100)</t>
  </si>
  <si>
    <t>Empid1</t>
  </si>
  <si>
    <t>Empid2</t>
  </si>
  <si>
    <t>Empid3</t>
  </si>
  <si>
    <t>Empid4</t>
  </si>
  <si>
    <t>Empid5</t>
  </si>
  <si>
    <t>Sample1</t>
  </si>
  <si>
    <t>Sample2</t>
  </si>
  <si>
    <t>Sample3</t>
  </si>
  <si>
    <t>Sample4</t>
  </si>
  <si>
    <t>Sample5</t>
  </si>
  <si>
    <t>Sr. No.</t>
  </si>
  <si>
    <t>User Name</t>
  </si>
  <si>
    <t>Capgemini Email ID</t>
  </si>
  <si>
    <t>sample1@capgemini.com</t>
  </si>
  <si>
    <t>sample2@capgemini.com</t>
  </si>
  <si>
    <t>sample3@capgemini.com</t>
  </si>
  <si>
    <t>sample4@capgemini.com</t>
  </si>
  <si>
    <t>sample5@capgemini.com</t>
  </si>
  <si>
    <t>sample6@capgemini.com</t>
  </si>
  <si>
    <t>MCQ</t>
  </si>
  <si>
    <t>MCQ%</t>
  </si>
  <si>
    <t>Improvement Test MCQ</t>
  </si>
  <si>
    <t>Improvement Test  MPT</t>
  </si>
  <si>
    <t>Improvement MCQ%</t>
  </si>
  <si>
    <t>Improvement MPT%</t>
  </si>
  <si>
    <t>Improvement  Total</t>
  </si>
  <si>
    <t>Final MCQ Score</t>
  </si>
  <si>
    <t>Improvement counter</t>
  </si>
  <si>
    <t>Abscondee</t>
  </si>
  <si>
    <t>Softskills</t>
  </si>
  <si>
    <t>Soft Skills</t>
  </si>
  <si>
    <t>Module Improvement Counter Status</t>
  </si>
  <si>
    <t>Batch Code</t>
  </si>
  <si>
    <t>Post-Test Level</t>
  </si>
  <si>
    <t>Course Name</t>
  </si>
  <si>
    <t xml:space="preserve">Module1 : </t>
  </si>
  <si>
    <t>Project 1</t>
  </si>
  <si>
    <t>Project 2</t>
  </si>
  <si>
    <t xml:space="preserve">Project </t>
  </si>
  <si>
    <t>Coding Test</t>
  </si>
  <si>
    <t>L1 Coding</t>
  </si>
  <si>
    <t>Coding</t>
  </si>
  <si>
    <t>L1 Coding Marks (Out of 100)</t>
  </si>
  <si>
    <t>MCQ Marks
(out of 100)</t>
  </si>
  <si>
    <t>Coding Marks
(out of 100)</t>
  </si>
  <si>
    <t>Project 2 Marks
(out of 100)</t>
  </si>
  <si>
    <t>Final Coding Score</t>
  </si>
  <si>
    <t>Module 1 MCQ Marks
(out of 100)</t>
  </si>
  <si>
    <t>Module 1 MPT Marks
(out of 100)</t>
  </si>
  <si>
    <t>Project 1 Marks
(out of 100)</t>
  </si>
  <si>
    <t>Pre-Test Scores</t>
  </si>
  <si>
    <t>Post-Test Scores</t>
  </si>
  <si>
    <t>Lot &amp; Variant</t>
  </si>
  <si>
    <t>Mandatory</t>
  </si>
  <si>
    <t>Module Score
( 80% of MCQs,Coding &amp; SoftSkills)</t>
  </si>
  <si>
    <t>EF Solo Test Score</t>
  </si>
  <si>
    <t>EF Solo Test Scores</t>
  </si>
  <si>
    <t>Module 4</t>
  </si>
  <si>
    <t>LMS ID</t>
  </si>
  <si>
    <t>Preeti</t>
  </si>
  <si>
    <t>CHILUVERU  RAJESHWARI</t>
  </si>
  <si>
    <t>Rutika Rajendra Waghose</t>
  </si>
  <si>
    <t>Shilpa Adinath Tanga</t>
  </si>
  <si>
    <t>Ankita  Sharma</t>
  </si>
  <si>
    <t>Riya  Jha</t>
  </si>
  <si>
    <t>SAMREEN  KHAN</t>
  </si>
  <si>
    <t>Nikhitha Ranga</t>
  </si>
  <si>
    <t>Gopireddy Sruthi</t>
  </si>
  <si>
    <t>Rajasri Bunga</t>
  </si>
  <si>
    <t>madhulatha aadi</t>
  </si>
  <si>
    <t>Maddela Sravani</t>
  </si>
  <si>
    <t>SANDHYA LINGALA</t>
  </si>
  <si>
    <t>Kalyani Prathikantham</t>
  </si>
  <si>
    <t>Akshaya sai pindi</t>
  </si>
  <si>
    <t>Vaishnavi Sudhir Kale</t>
  </si>
  <si>
    <t>Rashmi Prasad</t>
  </si>
  <si>
    <t>Saba Ishrath</t>
  </si>
  <si>
    <t>Pooja Pati</t>
  </si>
  <si>
    <t>Likhitha MUPPAGOWNI</t>
  </si>
  <si>
    <t>Sivaranjani Seetharaman</t>
  </si>
  <si>
    <t>Chinmayee R S</t>
  </si>
  <si>
    <t>syed ashiqui farhad</t>
  </si>
  <si>
    <t>Sanjana Bhagwat Munde</t>
  </si>
  <si>
    <t>Harsha Siddaram Patil</t>
  </si>
  <si>
    <t>Payal Gajanan Kuchik</t>
  </si>
  <si>
    <t>Sonali Panda</t>
  </si>
  <si>
    <t>Prerana M</t>
  </si>
  <si>
    <t>Meghana S</t>
  </si>
  <si>
    <t>Durga Bhavani Bheemuni</t>
  </si>
  <si>
    <t>CHIDRAPU  VASANTHA</t>
  </si>
  <si>
    <t>SHIVALI SHIRISH SHINDE</t>
  </si>
  <si>
    <t>Gandi  Sagarika</t>
  </si>
  <si>
    <t>Aishwarya Prashant Haldipur</t>
  </si>
  <si>
    <t>CHILUVERU.RAJESHWARI@CAPGEMINI.COM</t>
  </si>
  <si>
    <t>RUTIKA.RAJENDRA-WAGHOSE@CAPGEMINI.COM</t>
  </si>
  <si>
    <t>SHILPA.TANGA@CAPGEMINI.COM</t>
  </si>
  <si>
    <t>ANKITA.O.SHARMA@CAPGEMINI.COM</t>
  </si>
  <si>
    <t>RIYA.A.JHA@CAPGEMINI.COM</t>
  </si>
  <si>
    <t>SAMREEN.A.KHAN@CAPGEMINI.COM</t>
  </si>
  <si>
    <t>NIKHITHA.RANGA@CAPGEMINI.COM</t>
  </si>
  <si>
    <t>SRUTHI.GOPIREDDY@CAPGEMINI.COM</t>
  </si>
  <si>
    <t>RAJASRI.BUNGA@CAPGEMINI.COM</t>
  </si>
  <si>
    <t>AADI.MADHULATHA@CAPGEMINI.COM</t>
  </si>
  <si>
    <t>SRAVANI.MADDELA@CAPGEMINI.COM</t>
  </si>
  <si>
    <t>SANDHYA.LINGALA@CAPGEMINI.COM</t>
  </si>
  <si>
    <t>KALYANI.PRATHIKANTHAM@CAPGEMINI.COM</t>
  </si>
  <si>
    <t>AKSHAYA.PINDI@CAPGEMINI.COM</t>
  </si>
  <si>
    <t>VAISHNAVI.KALE@CAPGEMINI.COM</t>
  </si>
  <si>
    <t>RASHMI.PRASAD@CAPGEMINI.COM</t>
  </si>
  <si>
    <t>SABA.ISHRATH@CAPGEMINI.COM</t>
  </si>
  <si>
    <t>POOJA.PATI@CAPGEMINI.COM</t>
  </si>
  <si>
    <t>LIKHITHA.MUPPAGOWNI@CAPGEMINI.COM</t>
  </si>
  <si>
    <t>SIVARANJANI.SEETHARAMAN@CAPGEMINI.COM</t>
  </si>
  <si>
    <t>CHINMAYEE.R-S@CAPGEMINI.COM</t>
  </si>
  <si>
    <t>ASHIQUI-FARHAD.SYED@CAPGEMINI.COM</t>
  </si>
  <si>
    <t>SANJANA.MUNDE@CAPGEMINI.COM</t>
  </si>
  <si>
    <t>HARSHA.A.PATIL@CAPGEMINI.COM</t>
  </si>
  <si>
    <t>PAYAL-GAJANAN.KUCHIK@CAPGEMINI.COM</t>
  </si>
  <si>
    <t>SONALI.B.PANDA@CAPGEMINI.COM</t>
  </si>
  <si>
    <t>PRERANA.M@CAPGEMINI.COM</t>
  </si>
  <si>
    <t>MEGHANA.D.S@CAPGEMINI.COM</t>
  </si>
  <si>
    <t>DURGA.BHEEMUNI@CAPGEMINI.COM</t>
  </si>
  <si>
    <t>CHIDRAPU.VASANTHA@CAPGEMINI.COM</t>
  </si>
  <si>
    <t>SHIVALI.SHINDE@CAPGEMINI.COM</t>
  </si>
  <si>
    <t>GANDI.SAGARIKA@CAPGEMINI.COM</t>
  </si>
  <si>
    <t>AISHWARYA-PRASHANT.HALDIPUR@CAPGEMINI.COM</t>
  </si>
  <si>
    <t>chiluveru023@gmail.com</t>
  </si>
  <si>
    <t>waghoserutika17@gmail.com</t>
  </si>
  <si>
    <t>shilpatanga0@gmail.com</t>
  </si>
  <si>
    <t>ankitasharma302000@gmail.com</t>
  </si>
  <si>
    <t>rj050999@gmail.com</t>
  </si>
  <si>
    <t>khansamreen1726@gmail.com</t>
  </si>
  <si>
    <t>ranganikhitha12@gmail.com</t>
  </si>
  <si>
    <t>gopireddysruthi25@gmail.com</t>
  </si>
  <si>
    <t>marypriya987@gmail.com</t>
  </si>
  <si>
    <t>madhulathaaadi401@gmail.com</t>
  </si>
  <si>
    <t>sravanimaddela99@gmail.com</t>
  </si>
  <si>
    <t>sandhyalingala1997@gmail.com</t>
  </si>
  <si>
    <t>kalyaniprathi04@gmail.com</t>
  </si>
  <si>
    <t>rameshsakshaya@gmail.com</t>
  </si>
  <si>
    <t>kalevaishnavi75@gmail.com</t>
  </si>
  <si>
    <t>rashmiprasadrp5@gmail.com</t>
  </si>
  <si>
    <t>ishrathismail123@gmail.com</t>
  </si>
  <si>
    <t>poojapati32@gmail.com</t>
  </si>
  <si>
    <t>likhithamuppagowni1021@gmail.com</t>
  </si>
  <si>
    <t>ranjaniseetha06@gmail.com</t>
  </si>
  <si>
    <t>chinmayeers31@gmail.com</t>
  </si>
  <si>
    <t>aashiquiashu786@gmail.com</t>
  </si>
  <si>
    <t>sanjanabm99@gmail.com</t>
  </si>
  <si>
    <t>harshapatil996@gmail.com</t>
  </si>
  <si>
    <t>payal.kuchik@gmail.com</t>
  </si>
  <si>
    <t>sonalipanda421@gmail.com</t>
  </si>
  <si>
    <t>m.prerana88@gmail.com</t>
  </si>
  <si>
    <t>meghanas.17cs@saividya.ac.in</t>
  </si>
  <si>
    <t>durgabhavanibheemuni@gmail.com</t>
  </si>
  <si>
    <t>vasanthachidrapu@gmail.com</t>
  </si>
  <si>
    <t>shivalishinde1301@gmail.com</t>
  </si>
  <si>
    <t>sagarigandi53457@gmail.com</t>
  </si>
  <si>
    <t>haldipurkaraishwarya@gmail.com</t>
  </si>
  <si>
    <t>Imtiayz</t>
  </si>
  <si>
    <t>Imtiyaz Hirani</t>
  </si>
  <si>
    <t>ABSENT : due to covid</t>
  </si>
  <si>
    <t>4 modules implemented</t>
  </si>
  <si>
    <t>5 modules implemented</t>
  </si>
  <si>
    <t>6 modules implemented</t>
  </si>
  <si>
    <t xml:space="preserve">3 modules Implemented. Stuck with few errors. </t>
  </si>
  <si>
    <t xml:space="preserve">6 modules implemented </t>
  </si>
  <si>
    <t>4 Modules implemented</t>
  </si>
  <si>
    <t>All Modules Implemented</t>
  </si>
  <si>
    <t>5 Modules Implemented</t>
  </si>
  <si>
    <t>6 Modules Implemented</t>
  </si>
  <si>
    <t>N/A</t>
  </si>
  <si>
    <t xml:space="preserve">System Issue. Will show the project Later </t>
  </si>
  <si>
    <t>Health Issues: need extra time</t>
  </si>
  <si>
    <t>System Issue. Data got deleted one day before the demo. So could not show the project demo. Will show later</t>
  </si>
  <si>
    <t>Account Statement / Account Settings / Deposit + Balance + FAQs</t>
  </si>
  <si>
    <r>
      <rPr>
        <b/>
        <sz val="11"/>
        <color theme="1"/>
        <rFont val="Calibri"/>
        <family val="2"/>
        <scheme val="minor"/>
      </rPr>
      <t>Modules</t>
    </r>
    <r>
      <rPr>
        <sz val="11"/>
        <color theme="1"/>
        <rFont val="Calibri"/>
        <family val="2"/>
        <scheme val="minor"/>
      </rPr>
      <t>: Account Creation / Login / Amount Transfer</t>
    </r>
  </si>
  <si>
    <r>
      <rPr>
        <b/>
        <sz val="11"/>
        <color theme="1"/>
        <rFont val="Calibri"/>
        <family val="2"/>
        <scheme val="minor"/>
      </rPr>
      <t>Total Project Modules</t>
    </r>
    <r>
      <rPr>
        <sz val="11"/>
        <color theme="1"/>
        <rFont val="Calibri"/>
        <family val="2"/>
        <scheme val="minor"/>
      </rPr>
      <t xml:space="preserve">: 6 </t>
    </r>
  </si>
  <si>
    <r>
      <rPr>
        <b/>
        <sz val="14"/>
        <color theme="1"/>
        <rFont val="Calibri"/>
        <family val="2"/>
        <scheme val="minor"/>
      </rPr>
      <t>Project Title:</t>
    </r>
    <r>
      <rPr>
        <sz val="14"/>
        <color theme="1"/>
        <rFont val="Calibri"/>
        <family val="2"/>
        <scheme val="minor"/>
      </rPr>
      <t xml:space="preserve"> Online Banking Application</t>
    </r>
  </si>
  <si>
    <r>
      <rPr>
        <b/>
        <sz val="11"/>
        <color theme="1"/>
        <rFont val="Calibri"/>
        <family val="2"/>
        <scheme val="minor"/>
      </rPr>
      <t>UI</t>
    </r>
    <r>
      <rPr>
        <sz val="11"/>
        <color theme="1"/>
        <rFont val="Calibri"/>
        <family val="2"/>
        <scheme val="minor"/>
      </rPr>
      <t>: Spring MVC: Servet+JSP/JSTL+RestTemplate</t>
    </r>
  </si>
  <si>
    <r>
      <rPr>
        <b/>
        <sz val="11"/>
        <color theme="1"/>
        <rFont val="Calibri"/>
        <family val="2"/>
        <scheme val="minor"/>
      </rPr>
      <t>Bankend</t>
    </r>
    <r>
      <rPr>
        <sz val="11"/>
        <color theme="1"/>
        <rFont val="Calibri"/>
        <family val="2"/>
        <scheme val="minor"/>
      </rPr>
      <t>: REST API + JPA + Hibernate + PostGres DB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</si>
</sst>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9" x14ac:knownFonts="1"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13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3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5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9" fillId="6" borderId="1" xfId="2" applyNumberFormat="1" applyFont="1" applyFill="1" applyBorder="1" applyAlignment="1">
      <alignment horizontal="center"/>
    </xf>
    <xf numFmtId="0" fontId="5" fillId="2" borderId="0" xfId="0" applyFont="1" applyFill="1"/>
    <xf numFmtId="0" fontId="0" fillId="0" borderId="1" xfId="0" applyFont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 readingOrder="1"/>
    </xf>
    <xf numFmtId="0" fontId="0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0" xfId="0" applyFont="1" applyFill="1"/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 readingOrder="1"/>
    </xf>
    <xf numFmtId="0" fontId="0" fillId="0" borderId="1" xfId="0" applyFont="1" applyBorder="1"/>
    <xf numFmtId="1" fontId="3" fillId="9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5" fontId="0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 readingOrder="1"/>
    </xf>
    <xf numFmtId="0" fontId="9" fillId="0" borderId="0" xfId="0" applyFont="1" applyBorder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" fontId="10" fillId="0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/>
    </xf>
    <xf numFmtId="1" fontId="10" fillId="10" borderId="1" xfId="2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 readingOrder="1"/>
    </xf>
    <xf numFmtId="0" fontId="18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/>
    <xf numFmtId="0" fontId="19" fillId="0" borderId="0" xfId="0" applyFont="1"/>
    <xf numFmtId="0" fontId="3" fillId="0" borderId="0" xfId="0" applyFont="1"/>
    <xf numFmtId="0" fontId="19" fillId="0" borderId="3" xfId="0" applyFont="1" applyBorder="1"/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9" fillId="0" borderId="0" xfId="0" applyNumberFormat="1" applyFont="1" applyBorder="1" applyAlignment="1"/>
    <xf numFmtId="0" fontId="19" fillId="0" borderId="0" xfId="0" applyFont="1" applyBorder="1" applyAlignment="1"/>
    <xf numFmtId="16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6" xfId="0" applyFont="1" applyBorder="1" applyAlignment="1">
      <alignment horizontal="center"/>
    </xf>
    <xf numFmtId="0" fontId="19" fillId="4" borderId="1" xfId="0" applyFont="1" applyFill="1" applyBorder="1"/>
    <xf numFmtId="49" fontId="19" fillId="4" borderId="1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center"/>
    </xf>
    <xf numFmtId="0" fontId="19" fillId="0" borderId="1" xfId="0" applyFont="1" applyBorder="1"/>
    <xf numFmtId="1" fontId="19" fillId="0" borderId="1" xfId="0" applyNumberFormat="1" applyFont="1" applyBorder="1" applyAlignment="1">
      <alignment horizontal="center"/>
    </xf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10" fontId="19" fillId="4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5" fontId="1" fillId="8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 readingOrder="1"/>
    </xf>
    <xf numFmtId="1" fontId="20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15" fontId="17" fillId="8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/>
    <xf numFmtId="0" fontId="22" fillId="0" borderId="1" xfId="0" applyFont="1" applyBorder="1"/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4" fillId="5" borderId="1" xfId="0" applyFont="1" applyFill="1" applyBorder="1" applyAlignment="1">
      <alignment horizontal="left" vertical="center" wrapText="1" readingOrder="1"/>
    </xf>
    <xf numFmtId="0" fontId="7" fillId="6" borderId="1" xfId="0" applyFont="1" applyFill="1" applyBorder="1" applyAlignment="1">
      <alignment horizontal="left" vertical="center" readingOrder="1"/>
    </xf>
    <xf numFmtId="0" fontId="11" fillId="0" borderId="1" xfId="0" applyFont="1" applyFill="1" applyBorder="1" applyAlignment="1">
      <alignment horizontal="left" vertical="center" wrapText="1" readingOrder="1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15" fontId="25" fillId="0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 wrapText="1" readingOrder="1"/>
    </xf>
    <xf numFmtId="0" fontId="4" fillId="5" borderId="1" xfId="0" applyFont="1" applyFill="1" applyBorder="1" applyAlignment="1">
      <alignment horizontal="left" vertical="center" wrapText="1" readingOrder="1"/>
    </xf>
    <xf numFmtId="0" fontId="4" fillId="5" borderId="1" xfId="0" applyFont="1" applyFill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left" vertical="center" readingOrder="1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26" fillId="0" borderId="1" xfId="0" applyFont="1" applyBorder="1" applyAlignment="1"/>
    <xf numFmtId="0" fontId="25" fillId="0" borderId="1" xfId="0" applyFont="1" applyBorder="1"/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" fontId="27" fillId="2" borderId="1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 wrapText="1" readingOrder="1"/>
    </xf>
    <xf numFmtId="0" fontId="25" fillId="2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left" vertical="center" wrapText="1" readingOrder="1"/>
    </xf>
    <xf numFmtId="0" fontId="11" fillId="0" borderId="1" xfId="0" applyNumberFormat="1" applyFont="1" applyFill="1" applyBorder="1" applyAlignment="1">
      <alignment horizontal="left" vertical="center" wrapText="1" readingOrder="1"/>
    </xf>
    <xf numFmtId="0" fontId="10" fillId="0" borderId="1" xfId="0" applyNumberFormat="1" applyFont="1" applyFill="1" applyBorder="1" applyAlignment="1">
      <alignment horizontal="left" vertical="center" wrapText="1" readingOrder="1"/>
    </xf>
    <xf numFmtId="0" fontId="19" fillId="3" borderId="3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15" fontId="1" fillId="8" borderId="1" xfId="0" applyNumberFormat="1" applyFont="1" applyFill="1" applyBorder="1" applyAlignment="1">
      <alignment horizontal="center" vertical="center"/>
    </xf>
    <xf numFmtId="15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5" fontId="1" fillId="8" borderId="4" xfId="0" applyNumberFormat="1" applyFont="1" applyFill="1" applyBorder="1" applyAlignment="1">
      <alignment horizontal="center" vertical="center" wrapText="1"/>
    </xf>
    <xf numFmtId="15" fontId="1" fillId="8" borderId="7" xfId="0" applyNumberFormat="1" applyFont="1" applyFill="1" applyBorder="1" applyAlignment="1">
      <alignment horizontal="center" vertical="center" wrapText="1"/>
    </xf>
    <xf numFmtId="15" fontId="1" fillId="8" borderId="2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15" fontId="17" fillId="8" borderId="3" xfId="0" applyNumberFormat="1" applyFont="1" applyFill="1" applyBorder="1" applyAlignment="1">
      <alignment horizontal="center" vertical="center" wrapText="1"/>
    </xf>
    <xf numFmtId="15" fontId="17" fillId="8" borderId="5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readingOrder="1"/>
    </xf>
    <xf numFmtId="0" fontId="4" fillId="5" borderId="1" xfId="0" applyFont="1" applyFill="1" applyBorder="1" applyAlignment="1">
      <alignment horizontal="left" vertical="center" wrapText="1" readingOrder="1"/>
    </xf>
    <xf numFmtId="0" fontId="15" fillId="5" borderId="1" xfId="0" applyFont="1" applyFill="1" applyBorder="1" applyAlignment="1">
      <alignment horizontal="left" vertical="center" readingOrder="1"/>
    </xf>
    <xf numFmtId="0" fontId="4" fillId="8" borderId="1" xfId="0" applyFont="1" applyFill="1" applyBorder="1" applyAlignment="1">
      <alignment horizontal="center" vertical="center"/>
    </xf>
    <xf numFmtId="15" fontId="17" fillId="8" borderId="1" xfId="0" applyNumberFormat="1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/>
    </xf>
    <xf numFmtId="0" fontId="24" fillId="5" borderId="8" xfId="0" applyFont="1" applyFill="1" applyBorder="1" applyAlignment="1">
      <alignment horizontal="center"/>
    </xf>
    <xf numFmtId="0" fontId="24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/>
    </xf>
    <xf numFmtId="0" fontId="0" fillId="0" borderId="0" xfId="0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</cellXfs>
  <cellStyles count="3">
    <cellStyle name="Norm??" xfId="2" xr:uid="{00000000-0005-0000-0000-000000000000}"/>
    <cellStyle name="Normal" xfId="0" builtinId="0"/>
    <cellStyle name="Normal 32" xfId="1" xr:uid="{00000000-0005-0000-0000-000002000000}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479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shavalu, Veena" id="{1C5EE63B-C55A-4392-94B0-74A431FE4A0D}" userId="S::veena.keshavalu@capgemini.com::2c7f2de8-150a-4b8b-8ca6-0a2868e2ff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1-08-23T11:49:04.23" personId="{1C5EE63B-C55A-4392-94B0-74A431FE4A0D}" id="{939E6A6C-6DC2-4849-9E48-E227F186CEC6}">
    <text>Individual Project</text>
  </threadedComment>
  <threadedComment ref="F6" dT="2021-08-23T11:49:22.83" personId="{1C5EE63B-C55A-4392-94B0-74A431FE4A0D}" id="{5A013B23-EBFB-4AE0-8E52-9D6B1CC5DE18}">
    <text>Group Project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opLeftCell="A5" workbookViewId="0">
      <selection activeCell="J20" sqref="J20"/>
    </sheetView>
  </sheetViews>
  <sheetFormatPr defaultColWidth="9.109375" defaultRowHeight="14.4" x14ac:dyDescent="0.35"/>
  <cols>
    <col min="1" max="1" width="25" style="41" bestFit="1" customWidth="1"/>
    <col min="2" max="2" width="11.88671875" style="41" customWidth="1"/>
    <col min="3" max="3" width="9.33203125" style="41" bestFit="1" customWidth="1"/>
    <col min="4" max="4" width="9.109375" style="41" customWidth="1"/>
    <col min="5" max="5" width="9.33203125" style="41" bestFit="1" customWidth="1"/>
    <col min="6" max="6" width="9.109375" style="41"/>
    <col min="7" max="7" width="9.33203125" style="41" bestFit="1" customWidth="1"/>
    <col min="8" max="8" width="9.33203125" style="41" customWidth="1"/>
    <col min="9" max="9" width="9.109375" style="41"/>
    <col min="10" max="10" width="9.33203125" style="41" bestFit="1" customWidth="1"/>
    <col min="11" max="11" width="9.109375" style="41"/>
    <col min="12" max="12" width="9.33203125" style="41" bestFit="1" customWidth="1"/>
    <col min="13" max="16384" width="9.109375" style="41"/>
  </cols>
  <sheetData>
    <row r="1" spans="1:13" x14ac:dyDescent="0.35">
      <c r="A1" s="123" t="s">
        <v>8</v>
      </c>
      <c r="B1" s="124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35">
      <c r="A2" s="42" t="s">
        <v>9</v>
      </c>
      <c r="B2" s="43" t="s">
        <v>113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x14ac:dyDescent="0.35">
      <c r="A3" s="42" t="s">
        <v>93</v>
      </c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x14ac:dyDescent="0.35">
      <c r="A4" s="42" t="s">
        <v>10</v>
      </c>
      <c r="B4" s="44">
        <v>44197</v>
      </c>
      <c r="C4" s="45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x14ac:dyDescent="0.35">
      <c r="A5" s="42" t="s">
        <v>11</v>
      </c>
      <c r="B5" s="43" t="s">
        <v>48</v>
      </c>
      <c r="C5" s="46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x14ac:dyDescent="0.35">
      <c r="A6" s="42" t="s">
        <v>17</v>
      </c>
      <c r="B6" s="44">
        <v>44531</v>
      </c>
      <c r="C6" s="45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35">
      <c r="A7" s="42"/>
      <c r="B7" s="44"/>
      <c r="C7" s="47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x14ac:dyDescent="0.35">
      <c r="A8" s="42" t="s">
        <v>40</v>
      </c>
      <c r="B8" s="43">
        <v>6</v>
      </c>
      <c r="C8" s="48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x14ac:dyDescent="0.35">
      <c r="A9" s="42" t="s">
        <v>12</v>
      </c>
      <c r="B9" s="43">
        <f>COUNTIFS('Consolidated Report'!$S:$S,"Abscondee")</f>
        <v>2</v>
      </c>
      <c r="C9" s="48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x14ac:dyDescent="0.35">
      <c r="A10" s="42" t="s">
        <v>41</v>
      </c>
      <c r="B10" s="43">
        <f>COUNTIFS('Consolidated Report'!$S:$S,"Batch Transfer Out")</f>
        <v>0</v>
      </c>
      <c r="C10" s="48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35">
      <c r="A11" s="42" t="s">
        <v>42</v>
      </c>
      <c r="B11" s="43">
        <f>COUNTIFS('Consolidated Report'!$S:$S,"Batch Transfer In")</f>
        <v>0</v>
      </c>
      <c r="C11" s="48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35">
      <c r="A12" s="42" t="s">
        <v>43</v>
      </c>
      <c r="B12" s="49">
        <f>B8-B9-B10+B11</f>
        <v>4</v>
      </c>
      <c r="C12" s="48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35">
      <c r="A13" s="50"/>
      <c r="B13" s="48"/>
      <c r="C13" s="48"/>
      <c r="D13" s="51"/>
      <c r="E13" s="51"/>
      <c r="F13" s="51"/>
      <c r="G13" s="51"/>
      <c r="H13" s="48"/>
      <c r="I13" s="48"/>
      <c r="J13" s="48"/>
      <c r="K13" s="48"/>
      <c r="L13" s="48"/>
      <c r="M13" s="40"/>
    </row>
    <row r="14" spans="1:13" x14ac:dyDescent="0.35">
      <c r="A14" s="52" t="s">
        <v>29</v>
      </c>
      <c r="B14" s="49" t="s">
        <v>18</v>
      </c>
      <c r="C14" s="53" t="s">
        <v>19</v>
      </c>
      <c r="D14" s="53" t="s">
        <v>20</v>
      </c>
      <c r="E14" s="53" t="s">
        <v>21</v>
      </c>
      <c r="F14" s="53" t="s">
        <v>26</v>
      </c>
      <c r="G14" s="54" t="s">
        <v>44</v>
      </c>
      <c r="H14" s="53" t="s">
        <v>47</v>
      </c>
      <c r="I14" s="54" t="s">
        <v>22</v>
      </c>
      <c r="J14" s="54" t="s">
        <v>23</v>
      </c>
      <c r="K14" s="54" t="s">
        <v>24</v>
      </c>
      <c r="L14" s="54" t="s">
        <v>25</v>
      </c>
    </row>
    <row r="15" spans="1:13" x14ac:dyDescent="0.35">
      <c r="A15" s="55" t="s">
        <v>28</v>
      </c>
      <c r="B15" s="56">
        <f>COUNTIFS('Consolidated Report'!$Q:$Q,"&gt;=0",'Consolidated Report'!$Q:$Q,"&lt;=10")</f>
        <v>0</v>
      </c>
      <c r="C15" s="43">
        <f>COUNTIFS('Consolidated Report'!$Q:$Q,"&gt;=11",'Consolidated Report'!$Q:$Q,"&lt;=20")</f>
        <v>0</v>
      </c>
      <c r="D15" s="43">
        <f>COUNTIFS('Consolidated Report'!$Q:$Q,"&gt;=21",'Consolidated Report'!$Q:$Q,"&lt;=30")</f>
        <v>0</v>
      </c>
      <c r="E15" s="43">
        <f>COUNTIFS('Consolidated Report'!$Q:$Q,"&gt;=31",'Consolidated Report'!$Q:$Q,"&lt;=40")</f>
        <v>0</v>
      </c>
      <c r="F15" s="43">
        <f>COUNTIFS('Consolidated Report'!$Q:$Q,"&gt;=41",'Consolidated Report'!$Q:$Q,"&lt;=49")</f>
        <v>0</v>
      </c>
      <c r="G15" s="43">
        <f>COUNTIFS('Consolidated Report'!$Q:$Q,"&gt;=50",'Consolidated Report'!$Q:$Q,"&lt;=59")</f>
        <v>0</v>
      </c>
      <c r="H15" s="43">
        <f>COUNTIFS('Consolidated Report'!$Q:$Q,"=60")</f>
        <v>0</v>
      </c>
      <c r="I15" s="43">
        <f>COUNTIFS('Consolidated Report'!$Q:$Q,"&gt;=61",'Consolidated Report'!$Q:$Q,"&lt;=70")</f>
        <v>0</v>
      </c>
      <c r="J15" s="43">
        <f>COUNTIFS('Consolidated Report'!$Q:$Q,"&gt;=71",'Consolidated Report'!$Q:$Q,"&lt;=80")</f>
        <v>0</v>
      </c>
      <c r="K15" s="43">
        <f>COUNTIFS('Consolidated Report'!$Q:$Q,"&gt;=81",'Consolidated Report'!$Q:$Q,"&lt;=90")</f>
        <v>0</v>
      </c>
      <c r="L15" s="43">
        <f>COUNTIFS('Consolidated Report'!$Q:$Q,"&gt;=91",'Consolidated Report'!$Q:$Q,"&lt;=100")</f>
        <v>0</v>
      </c>
    </row>
    <row r="16" spans="1:13" x14ac:dyDescent="0.35">
      <c r="A16" s="57"/>
      <c r="B16" s="5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0"/>
    </row>
    <row r="17" spans="1:13" x14ac:dyDescent="0.35">
      <c r="A17" s="55" t="s">
        <v>27</v>
      </c>
      <c r="B17" s="49">
        <f>B12</f>
        <v>4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0"/>
    </row>
    <row r="18" spans="1:13" x14ac:dyDescent="0.35">
      <c r="A18" s="55" t="s">
        <v>13</v>
      </c>
      <c r="B18" s="43">
        <f>COUNTIFS('Consolidated Report'!$R:$R,"Pass")</f>
        <v>0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0"/>
    </row>
    <row r="19" spans="1:13" x14ac:dyDescent="0.35">
      <c r="A19" s="55" t="s">
        <v>14</v>
      </c>
      <c r="B19" s="49">
        <f>B17-B18</f>
        <v>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0"/>
    </row>
    <row r="20" spans="1:13" x14ac:dyDescent="0.35">
      <c r="A20" s="55"/>
      <c r="B20" s="43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0"/>
    </row>
    <row r="21" spans="1:13" x14ac:dyDescent="0.35">
      <c r="A21" s="55" t="s">
        <v>15</v>
      </c>
      <c r="B21" s="59">
        <f>B18/B17</f>
        <v>0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0"/>
    </row>
    <row r="22" spans="1:13" x14ac:dyDescent="0.35">
      <c r="A22" s="55"/>
      <c r="B22" s="43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0"/>
    </row>
    <row r="23" spans="1:13" x14ac:dyDescent="0.35">
      <c r="A23" s="55" t="s">
        <v>16</v>
      </c>
      <c r="B23" s="59">
        <f>B18/(B8+B11)</f>
        <v>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0"/>
    </row>
    <row r="24" spans="1:13" x14ac:dyDescent="0.35">
      <c r="C24" s="60"/>
    </row>
    <row r="25" spans="1:13" x14ac:dyDescent="0.35">
      <c r="C25" s="60"/>
    </row>
    <row r="26" spans="1:13" x14ac:dyDescent="0.35">
      <c r="C26" s="60"/>
    </row>
    <row r="27" spans="1:13" x14ac:dyDescent="0.35">
      <c r="C27" s="60"/>
    </row>
    <row r="28" spans="1:13" x14ac:dyDescent="0.35">
      <c r="C28" s="61"/>
    </row>
    <row r="29" spans="1:13" x14ac:dyDescent="0.35">
      <c r="C29" s="60"/>
    </row>
    <row r="30" spans="1:13" x14ac:dyDescent="0.35">
      <c r="C30" s="61"/>
    </row>
  </sheetData>
  <mergeCells count="1">
    <mergeCell ref="A1:B1"/>
  </mergeCells>
  <conditionalFormatting sqref="C19">
    <cfRule type="expression" dxfId="230" priority="2" stopIfTrue="1">
      <formula>$B$19&lt;&gt;SUM($B$15:$G$15)</formula>
    </cfRule>
  </conditionalFormatting>
  <conditionalFormatting sqref="C18">
    <cfRule type="expression" dxfId="229" priority="1" stopIfTrue="1">
      <formula>$B$18&lt;&gt;SUM($H$15:$L$15)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  <ignoredErrors>
    <ignoredError sqref="H14" numberStoredAsText="1"/>
    <ignoredError sqref="B9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workbookViewId="0">
      <selection activeCell="G8" sqref="G8"/>
    </sheetView>
  </sheetViews>
  <sheetFormatPr defaultRowHeight="14.4" x14ac:dyDescent="0.3"/>
  <cols>
    <col min="2" max="2" width="10.109375" customWidth="1"/>
    <col min="3" max="3" width="16.44140625" customWidth="1"/>
    <col min="4" max="4" width="31.44140625" customWidth="1"/>
    <col min="6" max="6" width="10" bestFit="1" customWidth="1"/>
  </cols>
  <sheetData>
    <row r="1" spans="1:6" s="88" customFormat="1" ht="15.6" x14ac:dyDescent="0.3">
      <c r="A1" s="84" t="s">
        <v>39</v>
      </c>
      <c r="B1" s="85"/>
      <c r="C1" s="84" t="s">
        <v>101</v>
      </c>
      <c r="D1" s="86"/>
      <c r="E1" s="87"/>
    </row>
    <row r="2" spans="1:6" s="88" customFormat="1" ht="15.6" x14ac:dyDescent="0.3">
      <c r="A2" s="89" t="s">
        <v>31</v>
      </c>
      <c r="B2" s="90"/>
      <c r="C2" s="90"/>
      <c r="D2" s="91"/>
      <c r="E2" s="87"/>
    </row>
    <row r="3" spans="1:6" s="88" customFormat="1" ht="15.6" x14ac:dyDescent="0.3">
      <c r="A3" s="89" t="s">
        <v>32</v>
      </c>
      <c r="B3" s="90"/>
      <c r="C3" s="90"/>
      <c r="D3" s="91"/>
      <c r="E3" s="87"/>
    </row>
    <row r="4" spans="1:6" s="88" customFormat="1" ht="15.6" x14ac:dyDescent="0.3">
      <c r="A4" s="89" t="s">
        <v>33</v>
      </c>
      <c r="B4" s="90"/>
      <c r="C4" s="90"/>
      <c r="D4" s="91"/>
      <c r="E4" s="87"/>
    </row>
    <row r="5" spans="1:6" ht="17.399999999999999" x14ac:dyDescent="0.3">
      <c r="A5" s="152" t="s">
        <v>101</v>
      </c>
      <c r="B5" s="152"/>
      <c r="C5" s="152"/>
      <c r="D5" s="152"/>
      <c r="E5" s="152"/>
      <c r="F5" s="152"/>
    </row>
    <row r="6" spans="1:6" ht="28.8" x14ac:dyDescent="0.3">
      <c r="A6" s="141" t="s">
        <v>71</v>
      </c>
      <c r="B6" s="141" t="s">
        <v>34</v>
      </c>
      <c r="C6" s="141" t="s">
        <v>35</v>
      </c>
      <c r="D6" s="141" t="s">
        <v>55</v>
      </c>
      <c r="E6" s="77" t="s">
        <v>100</v>
      </c>
      <c r="F6" s="76" t="s">
        <v>4</v>
      </c>
    </row>
    <row r="7" spans="1:6" x14ac:dyDescent="0.3">
      <c r="A7" s="141"/>
      <c r="B7" s="141"/>
      <c r="C7" s="141"/>
      <c r="D7" s="141"/>
      <c r="E7" s="13">
        <v>100</v>
      </c>
      <c r="F7" s="13"/>
    </row>
    <row r="8" spans="1:6" x14ac:dyDescent="0.3">
      <c r="A8" s="8">
        <f>'Module 1'!A8</f>
        <v>1</v>
      </c>
      <c r="B8" s="29" t="str">
        <f>'Module 1'!B8</f>
        <v>Empid1</v>
      </c>
      <c r="C8" s="36" t="str">
        <f>'Module 1'!C8</f>
        <v>Sample1</v>
      </c>
      <c r="D8" s="36" t="str">
        <f>'Module 1'!E8</f>
        <v>sample1@capgemini.com</v>
      </c>
      <c r="E8" s="38">
        <v>100</v>
      </c>
      <c r="F8" s="15">
        <f>IF(E8="NA","Abscondee",'Module 1 Assessment'!H8)</f>
        <v>0</v>
      </c>
    </row>
    <row r="9" spans="1:6" x14ac:dyDescent="0.3">
      <c r="A9" s="8">
        <f>'Module 1'!A9</f>
        <v>2</v>
      </c>
      <c r="B9" s="29" t="str">
        <f>'Module 1'!B9</f>
        <v>Empid2</v>
      </c>
      <c r="C9" s="36" t="str">
        <f>'Module 1'!C9</f>
        <v>Sample2</v>
      </c>
      <c r="D9" s="36" t="str">
        <f>'Module 1'!E9</f>
        <v>sample2@capgemini.com</v>
      </c>
      <c r="E9" s="38">
        <v>20</v>
      </c>
      <c r="F9" s="15">
        <f>IF(E9="NA","Abscondee",'Module 1 Assessment'!H9)</f>
        <v>0</v>
      </c>
    </row>
    <row r="10" spans="1:6" x14ac:dyDescent="0.3">
      <c r="A10" s="8">
        <f>'Module 1'!A10</f>
        <v>3</v>
      </c>
      <c r="B10" s="29" t="str">
        <f>'Module 1'!B10</f>
        <v>Empid3</v>
      </c>
      <c r="C10" s="36" t="str">
        <f>'Module 1'!C10</f>
        <v>Sample3</v>
      </c>
      <c r="D10" s="36" t="str">
        <f>'Module 1'!E10</f>
        <v>sample3@capgemini.com</v>
      </c>
      <c r="E10" s="38" t="s">
        <v>30</v>
      </c>
      <c r="F10" s="15" t="str">
        <f>IF(E10="NA","Abscondee",'Module 1 Assessment'!H10)</f>
        <v>Abscondee</v>
      </c>
    </row>
    <row r="11" spans="1:6" x14ac:dyDescent="0.3">
      <c r="A11" s="8">
        <f>'Module 1'!A11</f>
        <v>4</v>
      </c>
      <c r="B11" s="29" t="str">
        <f>'Module 1'!B11</f>
        <v>Empid4</v>
      </c>
      <c r="C11" s="36" t="str">
        <f>'Module 1'!C11</f>
        <v>Sample4</v>
      </c>
      <c r="D11" s="36" t="str">
        <f>'Module 1'!E11</f>
        <v>sample4@capgemini.com</v>
      </c>
      <c r="E11" s="38" t="s">
        <v>30</v>
      </c>
      <c r="F11" s="15" t="str">
        <f>IF(E11="NA","Abscondee",'Module 1 Assessment'!H11)</f>
        <v>Abscondee</v>
      </c>
    </row>
    <row r="12" spans="1:6" x14ac:dyDescent="0.3">
      <c r="A12" s="8">
        <f>'Module 1'!A12</f>
        <v>5</v>
      </c>
      <c r="B12" s="29" t="str">
        <f>'Module 1'!B12</f>
        <v>Empid5</v>
      </c>
      <c r="C12" s="36" t="str">
        <f>'Module 1'!C12</f>
        <v>Sample5</v>
      </c>
      <c r="D12" s="36" t="str">
        <f>'Module 1'!E12</f>
        <v>sample5@capgemini.com</v>
      </c>
      <c r="E12" s="15">
        <v>40</v>
      </c>
      <c r="F12" s="15">
        <f>IF(E12="NA","Abscondee",'Module 1 Assessment'!H12)</f>
        <v>0</v>
      </c>
    </row>
    <row r="13" spans="1:6" x14ac:dyDescent="0.3">
      <c r="A13" s="8">
        <f>'Module 1'!A13</f>
        <v>6</v>
      </c>
      <c r="B13" s="29" t="str">
        <f>'Module 1'!B13</f>
        <v>Empid6</v>
      </c>
      <c r="C13" s="36" t="str">
        <f>'Module 1'!C13</f>
        <v>Sample6</v>
      </c>
      <c r="D13" s="36" t="str">
        <f>'Module 1'!E13</f>
        <v>sample6@capgemini.com</v>
      </c>
      <c r="E13" s="15">
        <v>60</v>
      </c>
      <c r="F13" s="15">
        <f>IF(E13="NA","Abscondee",'Module 1 Assessment'!H13)</f>
        <v>0</v>
      </c>
    </row>
  </sheetData>
  <mergeCells count="5">
    <mergeCell ref="A6:A7"/>
    <mergeCell ref="B6:B7"/>
    <mergeCell ref="C6:C7"/>
    <mergeCell ref="D6:D7"/>
    <mergeCell ref="A5:F5"/>
  </mergeCells>
  <conditionalFormatting sqref="E8:E13">
    <cfRule type="cellIs" dxfId="3" priority="1" operator="equal">
      <formula>"NA"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V3" sqref="V3"/>
    </sheetView>
  </sheetViews>
  <sheetFormatPr defaultColWidth="9.109375" defaultRowHeight="14.4" x14ac:dyDescent="0.35"/>
  <cols>
    <col min="1" max="1" width="5.33203125" style="41" customWidth="1"/>
    <col min="2" max="2" width="8.6640625" style="73" bestFit="1" customWidth="1"/>
    <col min="3" max="3" width="17.6640625" style="74" customWidth="1"/>
    <col min="4" max="5" width="10.109375" style="41" bestFit="1" customWidth="1"/>
    <col min="6" max="6" width="11.88671875" style="41" customWidth="1"/>
    <col min="7" max="7" width="11.33203125" style="41" bestFit="1" customWidth="1"/>
    <col min="8" max="8" width="10.44140625" style="41" customWidth="1"/>
    <col min="9" max="9" width="11.33203125" style="41" bestFit="1" customWidth="1"/>
    <col min="10" max="10" width="11.33203125" style="41" customWidth="1"/>
    <col min="11" max="11" width="11.88671875" style="41" customWidth="1"/>
    <col min="12" max="13" width="11.5546875" style="41" customWidth="1"/>
    <col min="14" max="14" width="11.88671875" style="41" customWidth="1"/>
    <col min="15" max="16" width="11.88671875" style="75" customWidth="1"/>
    <col min="17" max="17" width="15.33203125" style="75" customWidth="1"/>
    <col min="18" max="18" width="9.109375" style="41"/>
    <col min="19" max="19" width="9.88671875" style="73" customWidth="1"/>
    <col min="20" max="20" width="8.88671875" style="73" customWidth="1"/>
    <col min="21" max="23" width="12.88671875" style="73" customWidth="1"/>
    <col min="24" max="24" width="9.109375" style="41"/>
    <col min="25" max="25" width="21.6640625" style="41" bestFit="1" customWidth="1"/>
    <col min="26" max="16384" width="9.109375" style="41"/>
  </cols>
  <sheetData>
    <row r="1" spans="1:25" ht="15" customHeight="1" x14ac:dyDescent="0.35">
      <c r="A1" s="139" t="s">
        <v>71</v>
      </c>
      <c r="B1" s="139" t="s">
        <v>0</v>
      </c>
      <c r="C1" s="139" t="s">
        <v>1</v>
      </c>
      <c r="D1" s="127" t="s">
        <v>5</v>
      </c>
      <c r="E1" s="127"/>
      <c r="F1" s="127" t="s">
        <v>6</v>
      </c>
      <c r="G1" s="127"/>
      <c r="H1" s="127" t="s">
        <v>57</v>
      </c>
      <c r="I1" s="127"/>
      <c r="J1" s="128" t="s">
        <v>101</v>
      </c>
      <c r="K1" s="128" t="s">
        <v>58</v>
      </c>
      <c r="L1" s="128" t="s">
        <v>59</v>
      </c>
      <c r="M1" s="128" t="s">
        <v>60</v>
      </c>
      <c r="N1" s="125" t="s">
        <v>2</v>
      </c>
      <c r="O1" s="125"/>
      <c r="P1" s="125"/>
      <c r="Q1" s="125"/>
      <c r="R1" s="125"/>
      <c r="S1" s="125"/>
      <c r="T1" s="125"/>
      <c r="U1" s="133" t="s">
        <v>92</v>
      </c>
      <c r="V1" s="136" t="s">
        <v>114</v>
      </c>
      <c r="W1" s="136"/>
      <c r="X1" s="125" t="s">
        <v>54</v>
      </c>
      <c r="Y1" s="126" t="s">
        <v>55</v>
      </c>
    </row>
    <row r="2" spans="1:25" s="62" customFormat="1" ht="13.5" customHeight="1" x14ac:dyDescent="0.35">
      <c r="A2" s="139"/>
      <c r="B2" s="139"/>
      <c r="C2" s="139"/>
      <c r="D2" s="125" t="str">
        <f>'Module 1'!C1</f>
        <v>Course Name</v>
      </c>
      <c r="E2" s="125"/>
      <c r="F2" s="125" t="str">
        <f>'Module 1 Assessment'!C1</f>
        <v>Module 1</v>
      </c>
      <c r="G2" s="125"/>
      <c r="H2" s="125" t="str">
        <f>Project!C1</f>
        <v xml:space="preserve">Project </v>
      </c>
      <c r="I2" s="125"/>
      <c r="J2" s="130"/>
      <c r="K2" s="129"/>
      <c r="L2" s="131"/>
      <c r="M2" s="131"/>
      <c r="N2" s="125"/>
      <c r="O2" s="125"/>
      <c r="P2" s="125"/>
      <c r="Q2" s="125"/>
      <c r="R2" s="125"/>
      <c r="S2" s="125"/>
      <c r="T2" s="125"/>
      <c r="U2" s="134"/>
      <c r="V2" s="137" t="s">
        <v>116</v>
      </c>
      <c r="W2" s="138"/>
      <c r="X2" s="125"/>
      <c r="Y2" s="125"/>
    </row>
    <row r="3" spans="1:25" ht="86.4" x14ac:dyDescent="0.35">
      <c r="A3" s="139"/>
      <c r="B3" s="139"/>
      <c r="C3" s="139"/>
      <c r="D3" s="63" t="s">
        <v>108</v>
      </c>
      <c r="E3" s="63" t="s">
        <v>109</v>
      </c>
      <c r="F3" s="63" t="s">
        <v>104</v>
      </c>
      <c r="G3" s="63" t="s">
        <v>105</v>
      </c>
      <c r="H3" s="63" t="s">
        <v>110</v>
      </c>
      <c r="I3" s="63" t="s">
        <v>106</v>
      </c>
      <c r="J3" s="78" t="s">
        <v>103</v>
      </c>
      <c r="K3" s="130"/>
      <c r="L3" s="132"/>
      <c r="M3" s="132">
        <v>100</v>
      </c>
      <c r="N3" s="63" t="s">
        <v>115</v>
      </c>
      <c r="O3" s="64" t="s">
        <v>46</v>
      </c>
      <c r="P3" s="64" t="s">
        <v>53</v>
      </c>
      <c r="Q3" s="64" t="s">
        <v>52</v>
      </c>
      <c r="R3" s="65" t="s">
        <v>3</v>
      </c>
      <c r="S3" s="63" t="s">
        <v>4</v>
      </c>
      <c r="T3" s="65" t="s">
        <v>7</v>
      </c>
      <c r="U3" s="135"/>
      <c r="V3" s="81" t="s">
        <v>45</v>
      </c>
      <c r="W3" s="81" t="s">
        <v>94</v>
      </c>
      <c r="X3" s="125"/>
      <c r="Y3" s="125" t="s">
        <v>56</v>
      </c>
    </row>
    <row r="4" spans="1:25" x14ac:dyDescent="0.35">
      <c r="A4" s="66">
        <f>'Module 1'!A8</f>
        <v>1</v>
      </c>
      <c r="B4" s="67" t="str">
        <f>'Module 1'!B8</f>
        <v>Empid1</v>
      </c>
      <c r="C4" s="68" t="str">
        <f>'Module 1'!C8</f>
        <v>Sample1</v>
      </c>
      <c r="D4" s="69">
        <f>VLOOKUP(B4,'Module 1'!B8:R13,17,0)</f>
        <v>100</v>
      </c>
      <c r="E4" s="69">
        <f>VLOOKUP(B4,'Module 1'!B8:S13,18,0)</f>
        <v>100</v>
      </c>
      <c r="F4" s="69" t="e">
        <f>VLOOKUP(B4,'Module 1 Assessment'!$B$8:$F40,4,0)</f>
        <v>#N/A</v>
      </c>
      <c r="G4" s="69" t="e">
        <f>VLOOKUP(B4,'Module 1 Assessment'!$B$8:$G40,5,0)</f>
        <v>#N/A</v>
      </c>
      <c r="H4" s="69" t="e">
        <f>VLOOKUP(B4,Project!$B$8:$E51,4,0)</f>
        <v>#N/A</v>
      </c>
      <c r="I4" s="69" t="e">
        <f>VLOOKUP(B4,Project!$B$8:$F51,5,0)</f>
        <v>#N/A</v>
      </c>
      <c r="J4" s="69">
        <f>VLOOKUP(B4,'L1 Coding'!$B$8:$E52,4,0)</f>
        <v>100</v>
      </c>
      <c r="K4" s="21" t="e">
        <f>IF(D4="NA","NA",IF(F4="NA","NA", IF(H4="NA","NA",ROUND((((D4*0.05)+(F4*0.15))/20*100),0))))</f>
        <v>#N/A</v>
      </c>
      <c r="L4" s="21" t="e">
        <f>IF(E4="NA","NA",IF(G4="NA","NA", IF(I4="NA","NA",ROUND(((E4*0.05)+(G4*0.05)+(H4*0.1)+(I4*0.1)+(J4*0.2))/50*100,0))))</f>
        <v>#N/A</v>
      </c>
      <c r="M4" s="21" t="e">
        <f>VLOOKUP(B4,'Soft Skills'!$B$8:$G40,5,0)</f>
        <v>#N/A</v>
      </c>
      <c r="N4" s="21" t="e">
        <f>IF(K4="NA","NA",IF(L4="NA","NA",IF(M4="NA","NA",ROUND(((K4*0.2) + (L4*0.5) + (M4*0.1)),0))))</f>
        <v>#N/A</v>
      </c>
      <c r="O4" s="70">
        <v>60</v>
      </c>
      <c r="P4" s="21" t="e">
        <f>IF(((N4="NA")*AND(O4="NA")),"NA",(O4/60)*20)</f>
        <v>#N/A</v>
      </c>
      <c r="Q4" s="70" t="e">
        <f>(IF(((N4="NA")*AND(O4="NA")),"NA",ROUND(SUM(N4,P4),0)))</f>
        <v>#N/A</v>
      </c>
      <c r="R4" s="71" t="e">
        <f>IF( Q4="NA","NA", IF(Q4&gt;=60,"Pass","Fail"))</f>
        <v>#N/A</v>
      </c>
      <c r="S4" s="67" t="e">
        <f>IF('Consolidated Report'!O4="NA","Abscondee",IF('Consolidated Report'!P4="NA","Abscondee",'Module 1 Assessment'!H8))</f>
        <v>#N/A</v>
      </c>
      <c r="T4" s="67" t="e">
        <f>IF(Q4="NA","NA", IF($Q4&gt;=90,"A+",IF($Q4&gt;=80,"A",IF($Q4&gt;=70,"B",IF($Q4&gt;=60,"C",IF($Q4&lt;60,"F","F"))))))</f>
        <v>#N/A</v>
      </c>
      <c r="U4" s="67">
        <f>VLOOKUP(B4,'Module 1'!$B$8:$T57,19,0)</f>
        <v>0</v>
      </c>
      <c r="V4" s="67" t="e">
        <f>VLOOKUP(B4,'Soft Skills'!$B$8:$I40,7,0)</f>
        <v>#N/A</v>
      </c>
      <c r="W4" s="67" t="e">
        <f>VLOOKUP(B4,'Soft Skills'!$B$8:$J40,8,0)</f>
        <v>#N/A</v>
      </c>
      <c r="X4" s="72" t="str">
        <f>'Module 1'!D8</f>
        <v>Sample1</v>
      </c>
      <c r="Y4" s="72" t="str">
        <f>'Module 1'!E8</f>
        <v>sample1@capgemini.com</v>
      </c>
    </row>
    <row r="5" spans="1:25" x14ac:dyDescent="0.35">
      <c r="A5" s="66">
        <f>'Module 1'!A9</f>
        <v>2</v>
      </c>
      <c r="B5" s="67" t="str">
        <f>'Module 1'!B9</f>
        <v>Empid2</v>
      </c>
      <c r="C5" s="68" t="str">
        <f>'Module 1'!C9</f>
        <v>Sample2</v>
      </c>
      <c r="D5" s="69">
        <f>VLOOKUP(B5,'Module 1'!B9:R14,17,0)</f>
        <v>85</v>
      </c>
      <c r="E5" s="69">
        <f>VLOOKUP(B5,'Module 1'!B9:S14,18,0)</f>
        <v>86</v>
      </c>
      <c r="F5" s="69" t="e">
        <f>VLOOKUP(B5,'Module 1 Assessment'!$B$8:$F40,4,0)</f>
        <v>#N/A</v>
      </c>
      <c r="G5" s="69" t="e">
        <f>VLOOKUP(B5,'Module 1 Assessment'!$B$8:$G40,5,0)</f>
        <v>#N/A</v>
      </c>
      <c r="H5" s="69" t="e">
        <f>VLOOKUP(B5,'Module 1 Assessment'!$B$8:$H40,4,0)</f>
        <v>#N/A</v>
      </c>
      <c r="I5" s="69" t="e">
        <f>VLOOKUP(B5,Project!$B$8:$F52,5,0)</f>
        <v>#N/A</v>
      </c>
      <c r="J5" s="69">
        <f>VLOOKUP(B5,'L1 Coding'!$B$8:$E53,4,0)</f>
        <v>20</v>
      </c>
      <c r="K5" s="21" t="e">
        <f t="shared" ref="K5:K9" si="0">IF(D5="NA","NA",IF(F5="NA","NA", IF(H5="NA","NA",ROUND((((D5*0.05)+(F5*0.15))/20*100),0))))</f>
        <v>#N/A</v>
      </c>
      <c r="L5" s="21" t="e">
        <f t="shared" ref="L5:L9" si="1">IF(E5="NA","NA",IF(G5="NA","NA", IF(I5="NA","NA",ROUND(((E5*0.05)+(G5*0.05)+(H5*0.1)+(I5*0.1)+(J5*0.2))/50*100,0))))</f>
        <v>#N/A</v>
      </c>
      <c r="M5" s="21" t="e">
        <f>VLOOKUP(B5,'Soft Skills'!$B$8:$G40,5,0)</f>
        <v>#N/A</v>
      </c>
      <c r="N5" s="21" t="e">
        <f t="shared" ref="N5:N9" si="2">IF(K5="NA","NA",IF(L5="NA","NA",IF(M5="NA","NA",ROUND(((K5*0.2) + (L5*0.5) + (M5*0.1)),0))))</f>
        <v>#N/A</v>
      </c>
      <c r="O5" s="70">
        <v>40</v>
      </c>
      <c r="P5" s="21" t="e">
        <f t="shared" ref="P5:P9" si="3">IF(((N5="NA")*AND(O5="NA")),"NA",(O5/60)*20)</f>
        <v>#N/A</v>
      </c>
      <c r="Q5" s="70" t="e">
        <f t="shared" ref="Q5:Q9" si="4">(IF(((N5="NA")*AND(O5="NA")),"NA",ROUND(SUM(N5,P5),0)))</f>
        <v>#N/A</v>
      </c>
      <c r="R5" s="71" t="e">
        <f t="shared" ref="R5:R9" si="5">IF( Q5="NA","NA", IF(Q5&gt;=60,"Pass","Fail"))</f>
        <v>#N/A</v>
      </c>
      <c r="S5" s="67" t="e">
        <f>IF('Consolidated Report'!O5="NA","Abscondee",IF('Consolidated Report'!P5="NA","Abscondee",'Module 1 Assessment'!H9))</f>
        <v>#N/A</v>
      </c>
      <c r="T5" s="67" t="e">
        <f t="shared" ref="T5:T9" si="6">IF(Q5="NA","NA", IF($Q5&gt;=90,"A+",IF($Q5&gt;=80,"A",IF($Q5&gt;=70,"B",IF($Q5&gt;=60,"C",IF($Q5&lt;60,"F","F"))))))</f>
        <v>#N/A</v>
      </c>
      <c r="U5" s="67">
        <f>VLOOKUP(B5,'Module 1'!$B$8:$T58,19,0)</f>
        <v>1</v>
      </c>
      <c r="V5" s="67" t="e">
        <f>VLOOKUP(B5,'Soft Skills'!$B$8:$I40,7,0)</f>
        <v>#N/A</v>
      </c>
      <c r="W5" s="67" t="e">
        <f>VLOOKUP(B5,'Soft Skills'!$B$8:$J40,8,0)</f>
        <v>#N/A</v>
      </c>
      <c r="X5" s="72" t="str">
        <f>'Module 1'!D9</f>
        <v>Sample2</v>
      </c>
      <c r="Y5" s="72" t="str">
        <f>'Module 1'!E9</f>
        <v>sample2@capgemini.com</v>
      </c>
    </row>
    <row r="6" spans="1:25" x14ac:dyDescent="0.35">
      <c r="A6" s="66">
        <f>'Module 1'!A10</f>
        <v>3</v>
      </c>
      <c r="B6" s="67" t="str">
        <f>'Module 1'!B10</f>
        <v>Empid3</v>
      </c>
      <c r="C6" s="68" t="str">
        <f>'Module 1'!C10</f>
        <v>Sample3</v>
      </c>
      <c r="D6" s="69">
        <f>VLOOKUP(B6,'Module 1'!B10:R15,17,0)</f>
        <v>75</v>
      </c>
      <c r="E6" s="69">
        <f>VLOOKUP(B6,'Module 1'!B10:S15,18,0)</f>
        <v>50</v>
      </c>
      <c r="F6" s="69" t="e">
        <f>VLOOKUP(B6,'Module 1 Assessment'!$B$8:$F40,4,0)</f>
        <v>#N/A</v>
      </c>
      <c r="G6" s="69" t="e">
        <f>VLOOKUP(B6,'Module 1 Assessment'!$B$8:$G40,5,0)</f>
        <v>#N/A</v>
      </c>
      <c r="H6" s="69" t="e">
        <f>VLOOKUP(B6,'Module 1 Assessment'!$B$8:$H40,4,0)</f>
        <v>#N/A</v>
      </c>
      <c r="I6" s="69" t="e">
        <f>VLOOKUP(B6,Project!$B$8:$F52,5,0)</f>
        <v>#N/A</v>
      </c>
      <c r="J6" s="69" t="str">
        <f>VLOOKUP(B6,'L1 Coding'!$B$8:$E54,4,0)</f>
        <v>NA</v>
      </c>
      <c r="K6" s="21" t="e">
        <f t="shared" si="0"/>
        <v>#N/A</v>
      </c>
      <c r="L6" s="21" t="e">
        <f t="shared" si="1"/>
        <v>#N/A</v>
      </c>
      <c r="M6" s="21" t="e">
        <f>VLOOKUP(B6,'Soft Skills'!$B$8:$G40,5,0)</f>
        <v>#N/A</v>
      </c>
      <c r="N6" s="21" t="e">
        <f t="shared" si="2"/>
        <v>#N/A</v>
      </c>
      <c r="O6" s="70" t="s">
        <v>30</v>
      </c>
      <c r="P6" s="21" t="e">
        <f t="shared" si="3"/>
        <v>#N/A</v>
      </c>
      <c r="Q6" s="70" t="e">
        <f t="shared" si="4"/>
        <v>#N/A</v>
      </c>
      <c r="R6" s="71" t="e">
        <f t="shared" si="5"/>
        <v>#N/A</v>
      </c>
      <c r="S6" s="67" t="str">
        <f>IF('Consolidated Report'!O6="NA","Abscondee",IF('Consolidated Report'!P6="NA","Abscondee",'Module 1 Assessment'!H10))</f>
        <v>Abscondee</v>
      </c>
      <c r="T6" s="67" t="e">
        <f t="shared" si="6"/>
        <v>#N/A</v>
      </c>
      <c r="U6" s="67">
        <f>VLOOKUP(B6,'Module 1'!$B$8:$T59,19,0)</f>
        <v>1</v>
      </c>
      <c r="V6" s="67" t="e">
        <f>VLOOKUP(B6,'Soft Skills'!$B$8:$I40,7,0)</f>
        <v>#N/A</v>
      </c>
      <c r="W6" s="67" t="e">
        <f>VLOOKUP(B6,'Soft Skills'!$B$8:$J40,8,0)</f>
        <v>#N/A</v>
      </c>
      <c r="X6" s="72" t="str">
        <f>'Module 1'!D10</f>
        <v>Sample3</v>
      </c>
      <c r="Y6" s="72" t="str">
        <f>'Module 1'!E10</f>
        <v>sample3@capgemini.com</v>
      </c>
    </row>
    <row r="7" spans="1:25" x14ac:dyDescent="0.35">
      <c r="A7" s="66">
        <f>'Module 1'!A11</f>
        <v>4</v>
      </c>
      <c r="B7" s="67" t="str">
        <f>'Module 1'!B11</f>
        <v>Empid4</v>
      </c>
      <c r="C7" s="68" t="str">
        <f>'Module 1'!C11</f>
        <v>Sample4</v>
      </c>
      <c r="D7" s="69" t="str">
        <f>VLOOKUP(B7,'Module 1'!B11:R16,17,0)</f>
        <v>NA</v>
      </c>
      <c r="E7" s="69" t="str">
        <f>VLOOKUP(B7,'Module 1'!B11:S16,18,0)</f>
        <v>NA</v>
      </c>
      <c r="F7" s="69" t="e">
        <f>VLOOKUP(B7,'Module 1 Assessment'!$B$8:$F40,4,0)</f>
        <v>#N/A</v>
      </c>
      <c r="G7" s="69" t="e">
        <f>VLOOKUP(B7,'Module 1 Assessment'!$B$8:$G40,5,0)</f>
        <v>#N/A</v>
      </c>
      <c r="H7" s="69" t="e">
        <f>VLOOKUP(B7,'Module 1 Assessment'!$B$8:$H40,4,0)</f>
        <v>#N/A</v>
      </c>
      <c r="I7" s="69" t="e">
        <f>VLOOKUP(B7,Project!$B$8:$F53,5,0)</f>
        <v>#N/A</v>
      </c>
      <c r="J7" s="69" t="str">
        <f>VLOOKUP(B7,'L1 Coding'!$B$8:$E55,4,0)</f>
        <v>NA</v>
      </c>
      <c r="K7" s="21" t="str">
        <f t="shared" si="0"/>
        <v>NA</v>
      </c>
      <c r="L7" s="21" t="str">
        <f t="shared" si="1"/>
        <v>NA</v>
      </c>
      <c r="M7" s="21" t="e">
        <f>VLOOKUP(B7,'Soft Skills'!$B$8:$G40,5,0)</f>
        <v>#N/A</v>
      </c>
      <c r="N7" s="21" t="str">
        <f t="shared" si="2"/>
        <v>NA</v>
      </c>
      <c r="O7" s="70" t="s">
        <v>30</v>
      </c>
      <c r="P7" s="21" t="str">
        <f t="shared" si="3"/>
        <v>NA</v>
      </c>
      <c r="Q7" s="70" t="str">
        <f t="shared" si="4"/>
        <v>NA</v>
      </c>
      <c r="R7" s="71" t="str">
        <f t="shared" si="5"/>
        <v>NA</v>
      </c>
      <c r="S7" s="67" t="str">
        <f>IF('Consolidated Report'!O7="NA","Abscondee",IF('Consolidated Report'!P7="NA","Abscondee",'Module 1 Assessment'!H11))</f>
        <v>Abscondee</v>
      </c>
      <c r="T7" s="67" t="str">
        <f t="shared" si="6"/>
        <v>NA</v>
      </c>
      <c r="U7" s="67">
        <f>VLOOKUP(B7,'Module 1'!$B$8:$T60,19,0)</f>
        <v>0</v>
      </c>
      <c r="V7" s="67" t="e">
        <f>VLOOKUP(B7,'Soft Skills'!$B$8:$I40,7,0)</f>
        <v>#N/A</v>
      </c>
      <c r="W7" s="67" t="e">
        <f>VLOOKUP(B7,'Soft Skills'!$B$8:$J40,8,0)</f>
        <v>#N/A</v>
      </c>
      <c r="X7" s="72" t="str">
        <f>'Module 1'!D11</f>
        <v>Sample4</v>
      </c>
      <c r="Y7" s="72" t="str">
        <f>'Module 1'!E11</f>
        <v>sample4@capgemini.com</v>
      </c>
    </row>
    <row r="8" spans="1:25" x14ac:dyDescent="0.35">
      <c r="A8" s="66">
        <f>'Module 1'!A12</f>
        <v>5</v>
      </c>
      <c r="B8" s="67" t="str">
        <f>'Module 1'!B12</f>
        <v>Empid5</v>
      </c>
      <c r="C8" s="68" t="str">
        <f>'Module 1'!C12</f>
        <v>Sample5</v>
      </c>
      <c r="D8" s="69">
        <f>VLOOKUP(B8,'Module 1'!B12:R17,17,0)</f>
        <v>85</v>
      </c>
      <c r="E8" s="69">
        <f>VLOOKUP(B8,'Module 1'!B12:S17,18,0)</f>
        <v>43</v>
      </c>
      <c r="F8" s="69" t="e">
        <f>VLOOKUP(B8,'Module 1 Assessment'!$B$8:$F40,4,0)</f>
        <v>#N/A</v>
      </c>
      <c r="G8" s="69" t="e">
        <f>VLOOKUP(B8,'Module 1 Assessment'!$B$8:$G40,5,0)</f>
        <v>#N/A</v>
      </c>
      <c r="H8" s="69" t="e">
        <f>VLOOKUP(B8,'Module 1 Assessment'!$B$8:$H40,4,0)</f>
        <v>#N/A</v>
      </c>
      <c r="I8" s="69" t="e">
        <f>VLOOKUP(B8,Project!$B$8:$F54,5,0)</f>
        <v>#N/A</v>
      </c>
      <c r="J8" s="69">
        <f>VLOOKUP(B8,'L1 Coding'!$B$8:$E56,4,0)</f>
        <v>40</v>
      </c>
      <c r="K8" s="21" t="e">
        <f t="shared" si="0"/>
        <v>#N/A</v>
      </c>
      <c r="L8" s="21" t="e">
        <f t="shared" si="1"/>
        <v>#N/A</v>
      </c>
      <c r="M8" s="21" t="e">
        <f>VLOOKUP(B8,'Soft Skills'!$B$8:$G40,5,0)</f>
        <v>#N/A</v>
      </c>
      <c r="N8" s="21" t="e">
        <f t="shared" si="2"/>
        <v>#N/A</v>
      </c>
      <c r="O8" s="70">
        <v>20</v>
      </c>
      <c r="P8" s="21" t="e">
        <f t="shared" si="3"/>
        <v>#N/A</v>
      </c>
      <c r="Q8" s="70" t="e">
        <f t="shared" si="4"/>
        <v>#N/A</v>
      </c>
      <c r="R8" s="71" t="e">
        <f t="shared" si="5"/>
        <v>#N/A</v>
      </c>
      <c r="S8" s="67" t="e">
        <f>IF('Consolidated Report'!O8="NA","Abscondee",IF('Consolidated Report'!P8="NA","Abscondee",'Module 1 Assessment'!H12))</f>
        <v>#N/A</v>
      </c>
      <c r="T8" s="67" t="e">
        <f t="shared" si="6"/>
        <v>#N/A</v>
      </c>
      <c r="U8" s="67">
        <f>VLOOKUP(B8,'Module 1'!$B$8:$T61,19,0)</f>
        <v>1</v>
      </c>
      <c r="V8" s="67" t="e">
        <f>VLOOKUP(B8,'Soft Skills'!$B$8:$I40,7,0)</f>
        <v>#N/A</v>
      </c>
      <c r="W8" s="67" t="e">
        <f>VLOOKUP(B8,'Soft Skills'!$B$8:$J40,8,0)</f>
        <v>#N/A</v>
      </c>
      <c r="X8" s="72" t="str">
        <f>'Module 1'!D12</f>
        <v>Sample5</v>
      </c>
      <c r="Y8" s="72" t="str">
        <f>'Module 1'!E12</f>
        <v>sample5@capgemini.com</v>
      </c>
    </row>
    <row r="9" spans="1:25" x14ac:dyDescent="0.35">
      <c r="A9" s="66">
        <f>'Module 1'!A13</f>
        <v>6</v>
      </c>
      <c r="B9" s="67" t="str">
        <f>'Module 1'!B13</f>
        <v>Empid6</v>
      </c>
      <c r="C9" s="68" t="str">
        <f>'Module 1'!C13</f>
        <v>Sample6</v>
      </c>
      <c r="D9" s="69">
        <f>VLOOKUP(B9,'Module 1'!B13:R18,17,0)</f>
        <v>60</v>
      </c>
      <c r="E9" s="69">
        <f>VLOOKUP(B9,'Module 1'!B13:S18,18,0)</f>
        <v>84</v>
      </c>
      <c r="F9" s="69" t="e">
        <f>VLOOKUP(B9,'Module 1 Assessment'!$B$8:$F40,4,0)</f>
        <v>#N/A</v>
      </c>
      <c r="G9" s="69" t="e">
        <f>VLOOKUP(B9,'Module 1 Assessment'!$B$8:$G40,5,0)</f>
        <v>#N/A</v>
      </c>
      <c r="H9" s="69" t="e">
        <f>VLOOKUP(B9,'Module 1 Assessment'!$B$8:$H40,4,0)</f>
        <v>#N/A</v>
      </c>
      <c r="I9" s="69" t="e">
        <f>VLOOKUP(B9,Project!$B$8:$F55,5,0)</f>
        <v>#N/A</v>
      </c>
      <c r="J9" s="69">
        <f>VLOOKUP(B9,'L1 Coding'!$B$8:$E57,4,0)</f>
        <v>60</v>
      </c>
      <c r="K9" s="21" t="e">
        <f t="shared" si="0"/>
        <v>#N/A</v>
      </c>
      <c r="L9" s="21" t="e">
        <f t="shared" si="1"/>
        <v>#N/A</v>
      </c>
      <c r="M9" s="21" t="e">
        <f>VLOOKUP(B9,'Soft Skills'!$B$8:$G40,5,0)</f>
        <v>#N/A</v>
      </c>
      <c r="N9" s="21" t="e">
        <f t="shared" si="2"/>
        <v>#N/A</v>
      </c>
      <c r="O9" s="70">
        <v>30</v>
      </c>
      <c r="P9" s="21" t="e">
        <f t="shared" si="3"/>
        <v>#N/A</v>
      </c>
      <c r="Q9" s="70" t="e">
        <f t="shared" si="4"/>
        <v>#N/A</v>
      </c>
      <c r="R9" s="71" t="e">
        <f t="shared" si="5"/>
        <v>#N/A</v>
      </c>
      <c r="S9" s="67" t="e">
        <f>IF('Consolidated Report'!O9="NA","Abscondee",IF('Consolidated Report'!P9="NA","Abscondee",'Module 1 Assessment'!H13))</f>
        <v>#N/A</v>
      </c>
      <c r="T9" s="67" t="e">
        <f t="shared" si="6"/>
        <v>#N/A</v>
      </c>
      <c r="U9" s="67">
        <f>VLOOKUP(B9,'Module 1'!$B$8:$T62,19,0)</f>
        <v>0</v>
      </c>
      <c r="V9" s="67" t="e">
        <f>VLOOKUP(B9,'Soft Skills'!$B$8:$I40,7,0)</f>
        <v>#N/A</v>
      </c>
      <c r="W9" s="67" t="e">
        <f>VLOOKUP(B9,'Soft Skills'!$B$8:$J40,8,0)</f>
        <v>#N/A</v>
      </c>
      <c r="X9" s="72" t="str">
        <f>'Module 1'!D13</f>
        <v>Sample6</v>
      </c>
      <c r="Y9" s="72" t="str">
        <f>'Module 1'!E13</f>
        <v>sample6@capgemini.com</v>
      </c>
    </row>
  </sheetData>
  <mergeCells count="19">
    <mergeCell ref="A1:A3"/>
    <mergeCell ref="B1:B3"/>
    <mergeCell ref="C1:C3"/>
    <mergeCell ref="D2:E2"/>
    <mergeCell ref="F2:G2"/>
    <mergeCell ref="D1:E1"/>
    <mergeCell ref="F1:G1"/>
    <mergeCell ref="X1:X3"/>
    <mergeCell ref="Y1:Y3"/>
    <mergeCell ref="H2:I2"/>
    <mergeCell ref="N1:T2"/>
    <mergeCell ref="H1:I1"/>
    <mergeCell ref="K1:K3"/>
    <mergeCell ref="L1:L3"/>
    <mergeCell ref="M1:M3"/>
    <mergeCell ref="U1:U3"/>
    <mergeCell ref="J1:J2"/>
    <mergeCell ref="V1:W1"/>
    <mergeCell ref="V2:W2"/>
  </mergeCells>
  <phoneticPr fontId="12" type="noConversion"/>
  <conditionalFormatting sqref="I4:J9">
    <cfRule type="cellIs" dxfId="228" priority="6" operator="lessThan">
      <formula>60</formula>
    </cfRule>
    <cfRule type="cellIs" dxfId="227" priority="451" stopIfTrue="1" operator="equal">
      <formula>0</formula>
    </cfRule>
  </conditionalFormatting>
  <conditionalFormatting sqref="D4:E9">
    <cfRule type="cellIs" dxfId="226" priority="79" stopIfTrue="1" operator="equal">
      <formula>0</formula>
    </cfRule>
  </conditionalFormatting>
  <conditionalFormatting sqref="D4:E9">
    <cfRule type="cellIs" dxfId="225" priority="78" stopIfTrue="1" operator="equal">
      <formula>"NA"</formula>
    </cfRule>
  </conditionalFormatting>
  <conditionalFormatting sqref="F4:F9">
    <cfRule type="cellIs" dxfId="224" priority="7" operator="equal">
      <formula>"NA"</formula>
    </cfRule>
    <cfRule type="cellIs" dxfId="223" priority="77" stopIfTrue="1" operator="equal">
      <formula>0</formula>
    </cfRule>
  </conditionalFormatting>
  <conditionalFormatting sqref="H4:J9">
    <cfRule type="cellIs" dxfId="222" priority="67" stopIfTrue="1" operator="equal">
      <formula>"NA"</formula>
    </cfRule>
  </conditionalFormatting>
  <conditionalFormatting sqref="N4:N9">
    <cfRule type="cellIs" dxfId="221" priority="27" stopIfTrue="1" operator="equal">
      <formula>"F"</formula>
    </cfRule>
  </conditionalFormatting>
  <conditionalFormatting sqref="N4:N9">
    <cfRule type="cellIs" dxfId="220" priority="26" stopIfTrue="1" operator="equal">
      <formula>"NA"</formula>
    </cfRule>
  </conditionalFormatting>
  <conditionalFormatting sqref="N4:N9">
    <cfRule type="colorScale" priority="24">
      <colorScale>
        <cfvo type="num" val="1"/>
        <cfvo type="num" val="2"/>
        <color rgb="FFFF0000"/>
        <color rgb="FFFFEF9C"/>
      </colorScale>
    </cfRule>
    <cfRule type="cellIs" dxfId="219" priority="25" stopIfTrue="1" operator="between">
      <formula>1</formula>
      <formula>2</formula>
    </cfRule>
  </conditionalFormatting>
  <conditionalFormatting sqref="P4:P9">
    <cfRule type="cellIs" dxfId="218" priority="23" stopIfTrue="1" operator="equal">
      <formula>"F"</formula>
    </cfRule>
  </conditionalFormatting>
  <conditionalFormatting sqref="P4:P9">
    <cfRule type="cellIs" dxfId="217" priority="22" stopIfTrue="1" operator="equal">
      <formula>"F"</formula>
    </cfRule>
  </conditionalFormatting>
  <conditionalFormatting sqref="P4:P9">
    <cfRule type="colorScale" priority="20">
      <colorScale>
        <cfvo type="num" val="1"/>
        <cfvo type="num" val="2"/>
        <color rgb="FFFF0000"/>
        <color rgb="FFFFEF9C"/>
      </colorScale>
    </cfRule>
    <cfRule type="cellIs" dxfId="216" priority="21" stopIfTrue="1" operator="between">
      <formula>1</formula>
      <formula>2</formula>
    </cfRule>
  </conditionalFormatting>
  <conditionalFormatting sqref="G4:G9">
    <cfRule type="cellIs" dxfId="215" priority="8" operator="equal">
      <formula>0</formula>
    </cfRule>
    <cfRule type="cellIs" dxfId="214" priority="17" operator="equal">
      <formula>"NA"</formula>
    </cfRule>
    <cfRule type="cellIs" dxfId="213" priority="18" operator="lessThan">
      <formula>60</formula>
    </cfRule>
  </conditionalFormatting>
  <conditionalFormatting sqref="Q4:Q9">
    <cfRule type="cellIs" dxfId="212" priority="10" operator="equal">
      <formula>"NA"</formula>
    </cfRule>
  </conditionalFormatting>
  <conditionalFormatting sqref="H4:H9">
    <cfRule type="cellIs" dxfId="211" priority="9" operator="equal">
      <formula>0</formula>
    </cfRule>
  </conditionalFormatting>
  <conditionalFormatting sqref="K4:M9">
    <cfRule type="cellIs" dxfId="210" priority="5" stopIfTrue="1" operator="equal">
      <formula>"F"</formula>
    </cfRule>
  </conditionalFormatting>
  <conditionalFormatting sqref="K4:M9">
    <cfRule type="cellIs" dxfId="209" priority="4" stopIfTrue="1" operator="equal">
      <formula>"NA"</formula>
    </cfRule>
  </conditionalFormatting>
  <conditionalFormatting sqref="K4:M9">
    <cfRule type="colorScale" priority="2">
      <colorScale>
        <cfvo type="num" val="1"/>
        <cfvo type="num" val="2"/>
        <color rgb="FFFF0000"/>
        <color rgb="FFFFEF9C"/>
      </colorScale>
    </cfRule>
    <cfRule type="cellIs" dxfId="208" priority="3" stopIfTrue="1" operator="between">
      <formula>1</formula>
      <formula>2</formula>
    </cfRule>
  </conditionalFormatting>
  <conditionalFormatting sqref="I4:I9">
    <cfRule type="cellIs" dxfId="207" priority="1" operator="equal">
      <formula>0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8"/>
  <sheetViews>
    <sheetView zoomScale="90" zoomScaleNormal="90" workbookViewId="0">
      <pane xSplit="3" ySplit="7" topLeftCell="I8" activePane="bottomRight" state="frozen"/>
      <selection pane="topRight" activeCell="D1" sqref="D1"/>
      <selection pane="bottomLeft" activeCell="A8" sqref="A8"/>
      <selection pane="bottomRight" activeCell="I2" sqref="I2"/>
    </sheetView>
  </sheetViews>
  <sheetFormatPr defaultColWidth="9.109375" defaultRowHeight="14.4" x14ac:dyDescent="0.3"/>
  <cols>
    <col min="1" max="1" width="8.44140625" style="11" customWidth="1"/>
    <col min="2" max="2" width="11.109375" style="11" customWidth="1"/>
    <col min="3" max="3" width="25.88671875" style="1" customWidth="1"/>
    <col min="4" max="4" width="10.109375" style="1" bestFit="1" customWidth="1"/>
    <col min="5" max="5" width="22.6640625" style="1" bestFit="1" customWidth="1"/>
    <col min="6" max="6" width="6.44140625" style="18" customWidth="1"/>
    <col min="7" max="7" width="7.33203125" style="2" customWidth="1"/>
    <col min="8" max="8" width="6.44140625" style="2" bestFit="1" customWidth="1"/>
    <col min="9" max="10" width="6.5546875" style="2" bestFit="1" customWidth="1"/>
    <col min="11" max="19" width="9.109375" style="3"/>
    <col min="20" max="20" width="13.44140625" style="12" bestFit="1" customWidth="1"/>
    <col min="21" max="21" width="13.88671875" style="3" bestFit="1" customWidth="1"/>
    <col min="22" max="16384" width="9.109375" style="3"/>
  </cols>
  <sheetData>
    <row r="1" spans="1:21" ht="18" x14ac:dyDescent="0.3">
      <c r="A1" s="82" t="s">
        <v>39</v>
      </c>
      <c r="B1" s="83"/>
      <c r="C1" s="82" t="s">
        <v>95</v>
      </c>
      <c r="D1" s="30"/>
      <c r="E1" s="30"/>
      <c r="F1" s="3"/>
      <c r="G1" s="3"/>
      <c r="H1" s="3"/>
      <c r="I1" s="3"/>
      <c r="J1" s="3"/>
      <c r="T1" s="3"/>
    </row>
    <row r="2" spans="1:21" ht="18" x14ac:dyDescent="0.3">
      <c r="A2" s="82" t="s">
        <v>31</v>
      </c>
      <c r="B2" s="83"/>
      <c r="C2" s="82"/>
      <c r="D2" s="27"/>
      <c r="E2" s="27"/>
      <c r="F2" s="3"/>
      <c r="G2" s="3"/>
      <c r="H2" s="3"/>
      <c r="I2" s="3"/>
      <c r="J2" s="3"/>
      <c r="T2" s="3"/>
    </row>
    <row r="3" spans="1:21" ht="18" x14ac:dyDescent="0.3">
      <c r="A3" s="82" t="s">
        <v>32</v>
      </c>
      <c r="B3" s="83"/>
      <c r="C3" s="82"/>
      <c r="D3" s="27"/>
      <c r="E3" s="27"/>
      <c r="F3" s="3"/>
      <c r="G3" s="3"/>
      <c r="H3" s="3"/>
      <c r="I3" s="3"/>
      <c r="J3" s="3"/>
      <c r="T3" s="3"/>
    </row>
    <row r="4" spans="1:21" ht="18" x14ac:dyDescent="0.3">
      <c r="A4" s="82" t="s">
        <v>33</v>
      </c>
      <c r="B4" s="83"/>
      <c r="C4" s="82"/>
      <c r="D4" s="28"/>
      <c r="E4" s="28"/>
      <c r="F4" s="3"/>
      <c r="G4" s="3"/>
      <c r="H4" s="3"/>
      <c r="I4" s="3"/>
      <c r="J4" s="3"/>
      <c r="T4" s="3"/>
    </row>
    <row r="5" spans="1:21" ht="17.399999999999999" x14ac:dyDescent="0.3">
      <c r="A5" s="142" t="s">
        <v>96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</row>
    <row r="6" spans="1:21" s="16" customFormat="1" ht="57.6" x14ac:dyDescent="0.3">
      <c r="A6" s="140" t="s">
        <v>71</v>
      </c>
      <c r="B6" s="140" t="s">
        <v>34</v>
      </c>
      <c r="C6" s="141" t="s">
        <v>35</v>
      </c>
      <c r="D6" s="141" t="s">
        <v>72</v>
      </c>
      <c r="E6" s="141" t="s">
        <v>73</v>
      </c>
      <c r="F6" s="23" t="s">
        <v>80</v>
      </c>
      <c r="G6" s="23" t="s">
        <v>36</v>
      </c>
      <c r="H6" s="23" t="s">
        <v>81</v>
      </c>
      <c r="I6" s="23" t="s">
        <v>37</v>
      </c>
      <c r="J6" s="23" t="s">
        <v>38</v>
      </c>
      <c r="K6" s="22" t="s">
        <v>82</v>
      </c>
      <c r="L6" s="22" t="s">
        <v>83</v>
      </c>
      <c r="M6" s="22" t="s">
        <v>84</v>
      </c>
      <c r="N6" s="22" t="s">
        <v>85</v>
      </c>
      <c r="O6" s="22" t="s">
        <v>86</v>
      </c>
      <c r="P6" s="22" t="s">
        <v>87</v>
      </c>
      <c r="Q6" s="22" t="s">
        <v>49</v>
      </c>
      <c r="R6" s="79" t="s">
        <v>87</v>
      </c>
      <c r="S6" s="79" t="s">
        <v>107</v>
      </c>
      <c r="T6" s="22" t="s">
        <v>88</v>
      </c>
      <c r="U6" s="22" t="s">
        <v>3</v>
      </c>
    </row>
    <row r="7" spans="1:21" s="7" customFormat="1" x14ac:dyDescent="0.3">
      <c r="A7" s="140"/>
      <c r="B7" s="140"/>
      <c r="C7" s="141"/>
      <c r="D7" s="141"/>
      <c r="E7" s="141"/>
      <c r="F7" s="4">
        <v>40</v>
      </c>
      <c r="G7" s="4">
        <v>70</v>
      </c>
      <c r="H7" s="5">
        <v>30</v>
      </c>
      <c r="I7" s="5">
        <v>70</v>
      </c>
      <c r="J7" s="6">
        <v>100</v>
      </c>
      <c r="K7" s="4">
        <v>40</v>
      </c>
      <c r="L7" s="4">
        <v>70</v>
      </c>
      <c r="M7" s="4">
        <v>30</v>
      </c>
      <c r="N7" s="4">
        <v>70</v>
      </c>
      <c r="O7" s="4">
        <v>100</v>
      </c>
      <c r="P7" s="4">
        <v>40</v>
      </c>
      <c r="Q7" s="4">
        <v>70</v>
      </c>
      <c r="R7" s="4">
        <v>100</v>
      </c>
      <c r="S7" s="4">
        <v>100</v>
      </c>
      <c r="T7" s="4"/>
      <c r="U7" s="4"/>
    </row>
    <row r="8" spans="1:21" s="10" customFormat="1" ht="15" x14ac:dyDescent="0.35">
      <c r="A8" s="29">
        <v>1</v>
      </c>
      <c r="B8" s="29" t="s">
        <v>61</v>
      </c>
      <c r="C8" s="31" t="s">
        <v>66</v>
      </c>
      <c r="D8" s="31" t="s">
        <v>66</v>
      </c>
      <c r="E8" s="32" t="s">
        <v>74</v>
      </c>
      <c r="F8" s="33">
        <v>40</v>
      </c>
      <c r="G8" s="34">
        <v>70</v>
      </c>
      <c r="H8" s="21">
        <f>IF(F8="NA","NA",ROUND((F8/$F$7)*$H$7,0))</f>
        <v>30</v>
      </c>
      <c r="I8" s="21">
        <f>IF(G8="NA","NA",ROUND((G8/$G$7)*$I$7,0))</f>
        <v>70</v>
      </c>
      <c r="J8" s="35">
        <f>IF(((I8="NA")*AND(H8="NA")),"NA",ROUND(SUM(H8:I8),0))</f>
        <v>100</v>
      </c>
      <c r="K8" s="8" t="s">
        <v>30</v>
      </c>
      <c r="L8" s="8" t="s">
        <v>30</v>
      </c>
      <c r="M8" s="21" t="str">
        <f>IF(K8="NA","NA",ROUND((K8/$F$7)*$H$7,0))</f>
        <v>NA</v>
      </c>
      <c r="N8" s="21" t="str">
        <f>IF(L8="NA","NA",ROUND((L8/$G$7)*$I$7,0))</f>
        <v>NA</v>
      </c>
      <c r="O8" s="35" t="str">
        <f t="shared" ref="O8:O13" si="0">IF(((N8="NA")*AND(M8="NA")),"NA",ROUND(SUM(M8:N8),0))</f>
        <v>NA</v>
      </c>
      <c r="P8" s="9">
        <f>IF(K8="NA",F8,IF(F8&lt;K8,K8,F8))</f>
        <v>40</v>
      </c>
      <c r="Q8" s="9">
        <f>IF(L8="NA",G8,IF(G8&lt;L8,L8,G8))</f>
        <v>70</v>
      </c>
      <c r="R8" s="9">
        <f>IF(P8="NA","NA",P8/40*100)</f>
        <v>100</v>
      </c>
      <c r="S8" s="9">
        <f>IF(Q8="NA","NA",ROUND(Q8/70*100,0))</f>
        <v>100</v>
      </c>
      <c r="T8" s="15">
        <f>IF((J8&gt;=60),0,1)</f>
        <v>0</v>
      </c>
      <c r="U8" s="20"/>
    </row>
    <row r="9" spans="1:21" s="10" customFormat="1" ht="15" x14ac:dyDescent="0.35">
      <c r="A9" s="29">
        <v>2</v>
      </c>
      <c r="B9" s="29" t="s">
        <v>62</v>
      </c>
      <c r="C9" s="31" t="s">
        <v>67</v>
      </c>
      <c r="D9" s="31" t="s">
        <v>67</v>
      </c>
      <c r="E9" s="32" t="s">
        <v>75</v>
      </c>
      <c r="F9" s="33">
        <v>34</v>
      </c>
      <c r="G9" s="34">
        <v>17</v>
      </c>
      <c r="H9" s="21">
        <f t="shared" ref="H9:H13" si="1">IF(F9="NA","NA",ROUND((F9/$F$7)*$H$7,0))</f>
        <v>26</v>
      </c>
      <c r="I9" s="21">
        <f t="shared" ref="I9:I13" si="2">IF(G9="NA","NA",ROUND((G9/$G$7)*$I$7,0))</f>
        <v>17</v>
      </c>
      <c r="J9" s="35">
        <f t="shared" ref="J9:J13" si="3">IF(((I9="NA")*AND(H9="NA")),"NA",ROUND(SUM(H9:I9),0))</f>
        <v>43</v>
      </c>
      <c r="K9" s="8">
        <v>30</v>
      </c>
      <c r="L9" s="8">
        <v>60</v>
      </c>
      <c r="M9" s="21">
        <f t="shared" ref="M9:M13" si="4">IF(K9="NA","NA",ROUND((K9/$F$7)*$H$7,0))</f>
        <v>23</v>
      </c>
      <c r="N9" s="21">
        <f t="shared" ref="N9:N13" si="5">IF(L9="NA","NA",ROUND((L9/$G$7)*$I$7,0))</f>
        <v>60</v>
      </c>
      <c r="O9" s="35">
        <f t="shared" si="0"/>
        <v>83</v>
      </c>
      <c r="P9" s="9">
        <f t="shared" ref="P9:P13" si="6">IF(K9="NA",F9,IF(F9&lt;K9,K9,F9))</f>
        <v>34</v>
      </c>
      <c r="Q9" s="9">
        <f t="shared" ref="Q9:Q13" si="7">IF(L9="NA",G9,IF(G9&lt;L9,L9,G9))</f>
        <v>60</v>
      </c>
      <c r="R9" s="9">
        <f t="shared" ref="R9:R13" si="8">IF(P9="NA","NA",P9/40*100)</f>
        <v>85</v>
      </c>
      <c r="S9" s="9">
        <f t="shared" ref="S9:S13" si="9">IF(Q9="NA","NA",ROUND(Q9/70*100,0))</f>
        <v>86</v>
      </c>
      <c r="T9" s="15">
        <f t="shared" ref="T9:T13" si="10">IF((J9&gt;=60),0,1)</f>
        <v>1</v>
      </c>
      <c r="U9" s="20"/>
    </row>
    <row r="10" spans="1:21" s="10" customFormat="1" ht="15" x14ac:dyDescent="0.35">
      <c r="A10" s="29">
        <v>3</v>
      </c>
      <c r="B10" s="29" t="s">
        <v>63</v>
      </c>
      <c r="C10" s="31" t="s">
        <v>68</v>
      </c>
      <c r="D10" s="31" t="s">
        <v>68</v>
      </c>
      <c r="E10" s="32" t="s">
        <v>76</v>
      </c>
      <c r="F10" s="33">
        <v>22</v>
      </c>
      <c r="G10" s="34">
        <v>18</v>
      </c>
      <c r="H10" s="21">
        <f t="shared" si="1"/>
        <v>17</v>
      </c>
      <c r="I10" s="21">
        <f t="shared" si="2"/>
        <v>18</v>
      </c>
      <c r="J10" s="35">
        <f t="shared" si="3"/>
        <v>35</v>
      </c>
      <c r="K10" s="8">
        <v>30</v>
      </c>
      <c r="L10" s="8">
        <v>35</v>
      </c>
      <c r="M10" s="21">
        <f t="shared" si="4"/>
        <v>23</v>
      </c>
      <c r="N10" s="21">
        <f t="shared" si="5"/>
        <v>35</v>
      </c>
      <c r="O10" s="35">
        <f t="shared" si="0"/>
        <v>58</v>
      </c>
      <c r="P10" s="9">
        <f t="shared" si="6"/>
        <v>30</v>
      </c>
      <c r="Q10" s="9">
        <f t="shared" si="7"/>
        <v>35</v>
      </c>
      <c r="R10" s="9">
        <f t="shared" si="8"/>
        <v>75</v>
      </c>
      <c r="S10" s="9">
        <f t="shared" si="9"/>
        <v>50</v>
      </c>
      <c r="T10" s="15">
        <f t="shared" si="10"/>
        <v>1</v>
      </c>
      <c r="U10" s="20"/>
    </row>
    <row r="11" spans="1:21" s="10" customFormat="1" ht="15" x14ac:dyDescent="0.35">
      <c r="A11" s="29">
        <v>4</v>
      </c>
      <c r="B11" s="29" t="s">
        <v>64</v>
      </c>
      <c r="C11" s="31" t="s">
        <v>69</v>
      </c>
      <c r="D11" s="31" t="s">
        <v>69</v>
      </c>
      <c r="E11" s="32" t="s">
        <v>77</v>
      </c>
      <c r="F11" s="33" t="s">
        <v>30</v>
      </c>
      <c r="G11" s="34" t="s">
        <v>30</v>
      </c>
      <c r="H11" s="21" t="str">
        <f t="shared" si="1"/>
        <v>NA</v>
      </c>
      <c r="I11" s="21" t="str">
        <f t="shared" si="2"/>
        <v>NA</v>
      </c>
      <c r="J11" s="35" t="str">
        <f t="shared" si="3"/>
        <v>NA</v>
      </c>
      <c r="K11" s="8" t="s">
        <v>30</v>
      </c>
      <c r="L11" s="8" t="s">
        <v>30</v>
      </c>
      <c r="M11" s="21" t="str">
        <f t="shared" si="4"/>
        <v>NA</v>
      </c>
      <c r="N11" s="21" t="str">
        <f t="shared" si="5"/>
        <v>NA</v>
      </c>
      <c r="O11" s="35" t="str">
        <f t="shared" si="0"/>
        <v>NA</v>
      </c>
      <c r="P11" s="9" t="str">
        <f t="shared" si="6"/>
        <v>NA</v>
      </c>
      <c r="Q11" s="9" t="str">
        <f t="shared" si="7"/>
        <v>NA</v>
      </c>
      <c r="R11" s="9" t="str">
        <f t="shared" si="8"/>
        <v>NA</v>
      </c>
      <c r="S11" s="9" t="str">
        <f t="shared" si="9"/>
        <v>NA</v>
      </c>
      <c r="T11" s="15">
        <f t="shared" si="10"/>
        <v>0</v>
      </c>
      <c r="U11" s="20" t="s">
        <v>89</v>
      </c>
    </row>
    <row r="12" spans="1:21" ht="15" x14ac:dyDescent="0.35">
      <c r="A12" s="29">
        <v>5</v>
      </c>
      <c r="B12" s="29" t="s">
        <v>65</v>
      </c>
      <c r="C12" s="31" t="s">
        <v>70</v>
      </c>
      <c r="D12" s="31" t="s">
        <v>70</v>
      </c>
      <c r="E12" s="32" t="s">
        <v>78</v>
      </c>
      <c r="F12" s="33">
        <v>34</v>
      </c>
      <c r="G12" s="34">
        <v>16</v>
      </c>
      <c r="H12" s="21">
        <f t="shared" si="1"/>
        <v>26</v>
      </c>
      <c r="I12" s="21">
        <f t="shared" si="2"/>
        <v>16</v>
      </c>
      <c r="J12" s="35">
        <f t="shared" si="3"/>
        <v>42</v>
      </c>
      <c r="K12" s="15">
        <v>20</v>
      </c>
      <c r="L12" s="15">
        <v>30</v>
      </c>
      <c r="M12" s="21">
        <f t="shared" si="4"/>
        <v>15</v>
      </c>
      <c r="N12" s="21">
        <f t="shared" si="5"/>
        <v>30</v>
      </c>
      <c r="O12" s="35">
        <f t="shared" si="0"/>
        <v>45</v>
      </c>
      <c r="P12" s="9">
        <f t="shared" si="6"/>
        <v>34</v>
      </c>
      <c r="Q12" s="9">
        <f t="shared" si="7"/>
        <v>30</v>
      </c>
      <c r="R12" s="9">
        <f t="shared" si="8"/>
        <v>85</v>
      </c>
      <c r="S12" s="9">
        <f t="shared" si="9"/>
        <v>43</v>
      </c>
      <c r="T12" s="15">
        <f t="shared" si="10"/>
        <v>1</v>
      </c>
      <c r="U12" s="20"/>
    </row>
    <row r="13" spans="1:21" ht="15" x14ac:dyDescent="0.35">
      <c r="A13" s="29">
        <v>6</v>
      </c>
      <c r="B13" s="29" t="s">
        <v>50</v>
      </c>
      <c r="C13" s="31" t="s">
        <v>51</v>
      </c>
      <c r="D13" s="31" t="s">
        <v>51</v>
      </c>
      <c r="E13" s="32" t="s">
        <v>79</v>
      </c>
      <c r="F13" s="24">
        <v>24</v>
      </c>
      <c r="G13" s="8">
        <v>59</v>
      </c>
      <c r="H13" s="21">
        <f t="shared" si="1"/>
        <v>18</v>
      </c>
      <c r="I13" s="21">
        <f t="shared" si="2"/>
        <v>59</v>
      </c>
      <c r="J13" s="35">
        <f t="shared" si="3"/>
        <v>77</v>
      </c>
      <c r="K13" s="15" t="s">
        <v>30</v>
      </c>
      <c r="L13" s="15" t="s">
        <v>30</v>
      </c>
      <c r="M13" s="21" t="str">
        <f t="shared" si="4"/>
        <v>NA</v>
      </c>
      <c r="N13" s="21" t="str">
        <f t="shared" si="5"/>
        <v>NA</v>
      </c>
      <c r="O13" s="35" t="str">
        <f t="shared" si="0"/>
        <v>NA</v>
      </c>
      <c r="P13" s="9">
        <f t="shared" si="6"/>
        <v>24</v>
      </c>
      <c r="Q13" s="9">
        <f t="shared" si="7"/>
        <v>59</v>
      </c>
      <c r="R13" s="9">
        <f t="shared" si="8"/>
        <v>60</v>
      </c>
      <c r="S13" s="9">
        <f t="shared" si="9"/>
        <v>84</v>
      </c>
      <c r="T13" s="15">
        <f t="shared" si="10"/>
        <v>0</v>
      </c>
      <c r="U13" s="20"/>
    </row>
    <row r="14" spans="1:21" x14ac:dyDescent="0.3">
      <c r="F14" s="25"/>
    </row>
    <row r="15" spans="1:21" x14ac:dyDescent="0.3">
      <c r="F15" s="25"/>
    </row>
    <row r="16" spans="1:21" x14ac:dyDescent="0.3">
      <c r="F16" s="25"/>
    </row>
    <row r="17" spans="6:6" x14ac:dyDescent="0.3">
      <c r="F17" s="26"/>
    </row>
    <row r="18" spans="6:6" x14ac:dyDescent="0.3">
      <c r="F18" s="26"/>
    </row>
    <row r="19" spans="6:6" x14ac:dyDescent="0.3">
      <c r="F19" s="26"/>
    </row>
    <row r="20" spans="6:6" x14ac:dyDescent="0.3">
      <c r="F20" s="26"/>
    </row>
    <row r="21" spans="6:6" x14ac:dyDescent="0.3">
      <c r="F21" s="26"/>
    </row>
    <row r="22" spans="6:6" x14ac:dyDescent="0.3">
      <c r="F22" s="26"/>
    </row>
    <row r="23" spans="6:6" x14ac:dyDescent="0.3">
      <c r="F23" s="26"/>
    </row>
    <row r="24" spans="6:6" x14ac:dyDescent="0.3">
      <c r="F24" s="26"/>
    </row>
    <row r="25" spans="6:6" x14ac:dyDescent="0.3">
      <c r="F25" s="26"/>
    </row>
    <row r="26" spans="6:6" x14ac:dyDescent="0.3">
      <c r="F26" s="26"/>
    </row>
    <row r="27" spans="6:6" x14ac:dyDescent="0.3">
      <c r="F27" s="26"/>
    </row>
    <row r="28" spans="6:6" x14ac:dyDescent="0.3">
      <c r="F28" s="26"/>
    </row>
    <row r="29" spans="6:6" x14ac:dyDescent="0.3">
      <c r="F29" s="26"/>
    </row>
    <row r="30" spans="6:6" x14ac:dyDescent="0.3">
      <c r="F30" s="26"/>
    </row>
    <row r="31" spans="6:6" x14ac:dyDescent="0.3">
      <c r="F31" s="26"/>
    </row>
    <row r="32" spans="6:6" x14ac:dyDescent="0.3">
      <c r="F32" s="26"/>
    </row>
    <row r="33" spans="6:6" x14ac:dyDescent="0.3">
      <c r="F33" s="26"/>
    </row>
    <row r="34" spans="6:6" x14ac:dyDescent="0.3">
      <c r="F34" s="26"/>
    </row>
    <row r="35" spans="6:6" x14ac:dyDescent="0.3">
      <c r="F35" s="26"/>
    </row>
    <row r="36" spans="6:6" x14ac:dyDescent="0.3">
      <c r="F36" s="26"/>
    </row>
    <row r="37" spans="6:6" x14ac:dyDescent="0.3">
      <c r="F37" s="26"/>
    </row>
    <row r="38" spans="6:6" x14ac:dyDescent="0.3">
      <c r="F38" s="26"/>
    </row>
    <row r="39" spans="6:6" x14ac:dyDescent="0.3">
      <c r="F39" s="26"/>
    </row>
    <row r="40" spans="6:6" x14ac:dyDescent="0.3">
      <c r="F40" s="26"/>
    </row>
    <row r="41" spans="6:6" x14ac:dyDescent="0.3">
      <c r="F41" s="26"/>
    </row>
    <row r="42" spans="6:6" x14ac:dyDescent="0.3">
      <c r="F42" s="26"/>
    </row>
    <row r="43" spans="6:6" x14ac:dyDescent="0.3">
      <c r="F43" s="26"/>
    </row>
    <row r="44" spans="6:6" x14ac:dyDescent="0.3">
      <c r="F44" s="26"/>
    </row>
    <row r="45" spans="6:6" x14ac:dyDescent="0.3">
      <c r="F45" s="26"/>
    </row>
    <row r="46" spans="6:6" x14ac:dyDescent="0.3">
      <c r="F46" s="26"/>
    </row>
    <row r="47" spans="6:6" x14ac:dyDescent="0.3">
      <c r="F47" s="26"/>
    </row>
    <row r="48" spans="6:6" x14ac:dyDescent="0.3">
      <c r="F48" s="26"/>
    </row>
    <row r="49" spans="6:6" x14ac:dyDescent="0.3">
      <c r="F49" s="26"/>
    </row>
    <row r="50" spans="6:6" x14ac:dyDescent="0.3">
      <c r="F50" s="26"/>
    </row>
    <row r="51" spans="6:6" x14ac:dyDescent="0.3">
      <c r="F51" s="26"/>
    </row>
    <row r="52" spans="6:6" x14ac:dyDescent="0.3">
      <c r="F52" s="26"/>
    </row>
    <row r="53" spans="6:6" x14ac:dyDescent="0.3">
      <c r="F53" s="26"/>
    </row>
    <row r="54" spans="6:6" x14ac:dyDescent="0.3">
      <c r="F54" s="26"/>
    </row>
    <row r="55" spans="6:6" x14ac:dyDescent="0.3">
      <c r="F55" s="26"/>
    </row>
    <row r="56" spans="6:6" x14ac:dyDescent="0.3">
      <c r="F56" s="26"/>
    </row>
    <row r="57" spans="6:6" x14ac:dyDescent="0.3">
      <c r="F57" s="26"/>
    </row>
    <row r="58" spans="6:6" x14ac:dyDescent="0.3">
      <c r="F58" s="26"/>
    </row>
    <row r="59" spans="6:6" x14ac:dyDescent="0.3">
      <c r="F59" s="26"/>
    </row>
    <row r="60" spans="6:6" x14ac:dyDescent="0.3">
      <c r="F60" s="26"/>
    </row>
    <row r="61" spans="6:6" x14ac:dyDescent="0.3">
      <c r="F61" s="26"/>
    </row>
    <row r="62" spans="6:6" x14ac:dyDescent="0.3">
      <c r="F62" s="26"/>
    </row>
    <row r="63" spans="6:6" x14ac:dyDescent="0.3">
      <c r="F63" s="26"/>
    </row>
    <row r="64" spans="6:6" x14ac:dyDescent="0.3">
      <c r="F64" s="26"/>
    </row>
    <row r="65" spans="6:6" x14ac:dyDescent="0.3">
      <c r="F65" s="26"/>
    </row>
    <row r="66" spans="6:6" x14ac:dyDescent="0.3">
      <c r="F66" s="26"/>
    </row>
    <row r="67" spans="6:6" x14ac:dyDescent="0.3">
      <c r="F67" s="26"/>
    </row>
    <row r="68" spans="6:6" x14ac:dyDescent="0.3">
      <c r="F68" s="26"/>
    </row>
    <row r="69" spans="6:6" x14ac:dyDescent="0.3">
      <c r="F69" s="26"/>
    </row>
    <row r="70" spans="6:6" x14ac:dyDescent="0.3">
      <c r="F70" s="26"/>
    </row>
    <row r="71" spans="6:6" x14ac:dyDescent="0.3">
      <c r="F71" s="26"/>
    </row>
    <row r="72" spans="6:6" x14ac:dyDescent="0.3">
      <c r="F72" s="26"/>
    </row>
    <row r="73" spans="6:6" x14ac:dyDescent="0.3">
      <c r="F73" s="26"/>
    </row>
    <row r="74" spans="6:6" x14ac:dyDescent="0.3">
      <c r="F74" s="26"/>
    </row>
    <row r="75" spans="6:6" x14ac:dyDescent="0.3">
      <c r="F75" s="26"/>
    </row>
    <row r="76" spans="6:6" x14ac:dyDescent="0.3">
      <c r="F76" s="26"/>
    </row>
    <row r="77" spans="6:6" x14ac:dyDescent="0.3">
      <c r="F77" s="26"/>
    </row>
    <row r="78" spans="6:6" x14ac:dyDescent="0.3">
      <c r="F78" s="26"/>
    </row>
    <row r="79" spans="6:6" x14ac:dyDescent="0.3">
      <c r="F79" s="26"/>
    </row>
    <row r="80" spans="6:6" x14ac:dyDescent="0.3">
      <c r="F80" s="26"/>
    </row>
    <row r="81" spans="6:6" x14ac:dyDescent="0.3">
      <c r="F81" s="26"/>
    </row>
    <row r="82" spans="6:6" x14ac:dyDescent="0.3">
      <c r="F82" s="26"/>
    </row>
    <row r="83" spans="6:6" x14ac:dyDescent="0.3">
      <c r="F83" s="26"/>
    </row>
    <row r="84" spans="6:6" x14ac:dyDescent="0.3">
      <c r="F84" s="26"/>
    </row>
    <row r="85" spans="6:6" x14ac:dyDescent="0.3">
      <c r="F85" s="26"/>
    </row>
    <row r="86" spans="6:6" x14ac:dyDescent="0.3">
      <c r="F86" s="26"/>
    </row>
    <row r="87" spans="6:6" x14ac:dyDescent="0.3">
      <c r="F87" s="26"/>
    </row>
    <row r="88" spans="6:6" x14ac:dyDescent="0.3">
      <c r="F88" s="26"/>
    </row>
    <row r="89" spans="6:6" x14ac:dyDescent="0.3">
      <c r="F89" s="26"/>
    </row>
    <row r="90" spans="6:6" x14ac:dyDescent="0.3">
      <c r="F90" s="26"/>
    </row>
    <row r="91" spans="6:6" x14ac:dyDescent="0.3">
      <c r="F91" s="26"/>
    </row>
    <row r="92" spans="6:6" x14ac:dyDescent="0.3">
      <c r="F92" s="26"/>
    </row>
    <row r="93" spans="6:6" x14ac:dyDescent="0.3">
      <c r="F93" s="26"/>
    </row>
    <row r="94" spans="6:6" x14ac:dyDescent="0.3">
      <c r="F94" s="26"/>
    </row>
    <row r="95" spans="6:6" x14ac:dyDescent="0.3">
      <c r="F95" s="26"/>
    </row>
    <row r="96" spans="6:6" x14ac:dyDescent="0.3">
      <c r="F96" s="26"/>
    </row>
    <row r="97" spans="6:6" x14ac:dyDescent="0.3">
      <c r="F97" s="26"/>
    </row>
    <row r="98" spans="6:6" x14ac:dyDescent="0.3">
      <c r="F98" s="26"/>
    </row>
    <row r="99" spans="6:6" x14ac:dyDescent="0.3">
      <c r="F99" s="26"/>
    </row>
    <row r="100" spans="6:6" x14ac:dyDescent="0.3">
      <c r="F100" s="26"/>
    </row>
    <row r="101" spans="6:6" x14ac:dyDescent="0.3">
      <c r="F101" s="26"/>
    </row>
    <row r="102" spans="6:6" x14ac:dyDescent="0.3">
      <c r="F102" s="26"/>
    </row>
    <row r="103" spans="6:6" x14ac:dyDescent="0.3">
      <c r="F103" s="26"/>
    </row>
    <row r="104" spans="6:6" x14ac:dyDescent="0.3">
      <c r="F104" s="26"/>
    </row>
    <row r="105" spans="6:6" x14ac:dyDescent="0.3">
      <c r="F105" s="26"/>
    </row>
    <row r="106" spans="6:6" x14ac:dyDescent="0.3">
      <c r="F106" s="26"/>
    </row>
    <row r="107" spans="6:6" x14ac:dyDescent="0.3">
      <c r="F107" s="26"/>
    </row>
    <row r="108" spans="6:6" x14ac:dyDescent="0.3">
      <c r="F108" s="26"/>
    </row>
    <row r="109" spans="6:6" x14ac:dyDescent="0.3">
      <c r="F109" s="26"/>
    </row>
    <row r="110" spans="6:6" x14ac:dyDescent="0.3">
      <c r="F110" s="26"/>
    </row>
    <row r="111" spans="6:6" x14ac:dyDescent="0.3">
      <c r="F111" s="26"/>
    </row>
    <row r="112" spans="6:6" x14ac:dyDescent="0.3">
      <c r="F112" s="26"/>
    </row>
    <row r="113" spans="6:6" x14ac:dyDescent="0.3">
      <c r="F113" s="26"/>
    </row>
    <row r="114" spans="6:6" x14ac:dyDescent="0.3">
      <c r="F114" s="26"/>
    </row>
    <row r="115" spans="6:6" x14ac:dyDescent="0.3">
      <c r="F115" s="26"/>
    </row>
    <row r="116" spans="6:6" x14ac:dyDescent="0.3">
      <c r="F116" s="26"/>
    </row>
    <row r="117" spans="6:6" x14ac:dyDescent="0.3">
      <c r="F117" s="26"/>
    </row>
    <row r="118" spans="6:6" x14ac:dyDescent="0.3">
      <c r="F118" s="26"/>
    </row>
    <row r="119" spans="6:6" x14ac:dyDescent="0.3">
      <c r="F119" s="26"/>
    </row>
    <row r="120" spans="6:6" x14ac:dyDescent="0.3">
      <c r="F120" s="26"/>
    </row>
    <row r="121" spans="6:6" x14ac:dyDescent="0.3">
      <c r="F121" s="26"/>
    </row>
    <row r="122" spans="6:6" x14ac:dyDescent="0.3">
      <c r="F122" s="26"/>
    </row>
    <row r="123" spans="6:6" x14ac:dyDescent="0.3">
      <c r="F123" s="26"/>
    </row>
    <row r="124" spans="6:6" x14ac:dyDescent="0.3">
      <c r="F124" s="26"/>
    </row>
    <row r="125" spans="6:6" x14ac:dyDescent="0.3">
      <c r="F125" s="26"/>
    </row>
    <row r="126" spans="6:6" x14ac:dyDescent="0.3">
      <c r="F126" s="26"/>
    </row>
    <row r="127" spans="6:6" x14ac:dyDescent="0.3">
      <c r="F127" s="26"/>
    </row>
    <row r="128" spans="6:6" x14ac:dyDescent="0.3">
      <c r="F128" s="26"/>
    </row>
    <row r="129" spans="6:6" x14ac:dyDescent="0.3">
      <c r="F129" s="26"/>
    </row>
    <row r="130" spans="6:6" x14ac:dyDescent="0.3">
      <c r="F130" s="26"/>
    </row>
    <row r="131" spans="6:6" x14ac:dyDescent="0.3">
      <c r="F131" s="26"/>
    </row>
    <row r="132" spans="6:6" x14ac:dyDescent="0.3">
      <c r="F132" s="26"/>
    </row>
    <row r="133" spans="6:6" x14ac:dyDescent="0.3">
      <c r="F133" s="26"/>
    </row>
    <row r="134" spans="6:6" x14ac:dyDescent="0.3">
      <c r="F134" s="26"/>
    </row>
    <row r="135" spans="6:6" x14ac:dyDescent="0.3">
      <c r="F135" s="26"/>
    </row>
    <row r="136" spans="6:6" x14ac:dyDescent="0.3">
      <c r="F136" s="26"/>
    </row>
    <row r="137" spans="6:6" x14ac:dyDescent="0.3">
      <c r="F137" s="26"/>
    </row>
    <row r="138" spans="6:6" x14ac:dyDescent="0.3">
      <c r="F138" s="26"/>
    </row>
    <row r="139" spans="6:6" x14ac:dyDescent="0.3">
      <c r="F139" s="26"/>
    </row>
    <row r="140" spans="6:6" x14ac:dyDescent="0.3">
      <c r="F140" s="26"/>
    </row>
    <row r="141" spans="6:6" x14ac:dyDescent="0.3">
      <c r="F141" s="26"/>
    </row>
    <row r="142" spans="6:6" x14ac:dyDescent="0.3">
      <c r="F142" s="26"/>
    </row>
    <row r="143" spans="6:6" x14ac:dyDescent="0.3">
      <c r="F143" s="26"/>
    </row>
    <row r="144" spans="6:6" x14ac:dyDescent="0.3">
      <c r="F144" s="26"/>
    </row>
    <row r="145" spans="6:6" x14ac:dyDescent="0.3">
      <c r="F145" s="26"/>
    </row>
    <row r="146" spans="6:6" x14ac:dyDescent="0.3">
      <c r="F146" s="26"/>
    </row>
    <row r="147" spans="6:6" x14ac:dyDescent="0.3">
      <c r="F147" s="26"/>
    </row>
    <row r="148" spans="6:6" x14ac:dyDescent="0.3">
      <c r="F148" s="26"/>
    </row>
    <row r="149" spans="6:6" x14ac:dyDescent="0.3">
      <c r="F149" s="26"/>
    </row>
    <row r="150" spans="6:6" x14ac:dyDescent="0.3">
      <c r="F150" s="26"/>
    </row>
    <row r="151" spans="6:6" x14ac:dyDescent="0.3">
      <c r="F151" s="26"/>
    </row>
    <row r="152" spans="6:6" x14ac:dyDescent="0.3">
      <c r="F152" s="26"/>
    </row>
    <row r="153" spans="6:6" x14ac:dyDescent="0.3">
      <c r="F153" s="26"/>
    </row>
    <row r="154" spans="6:6" x14ac:dyDescent="0.3">
      <c r="F154" s="26"/>
    </row>
    <row r="155" spans="6:6" x14ac:dyDescent="0.3">
      <c r="F155" s="26"/>
    </row>
    <row r="156" spans="6:6" x14ac:dyDescent="0.3">
      <c r="F156" s="26"/>
    </row>
    <row r="157" spans="6:6" x14ac:dyDescent="0.3">
      <c r="F157" s="26"/>
    </row>
    <row r="158" spans="6:6" x14ac:dyDescent="0.3">
      <c r="F158" s="26"/>
    </row>
    <row r="159" spans="6:6" x14ac:dyDescent="0.3">
      <c r="F159" s="26"/>
    </row>
    <row r="160" spans="6:6" x14ac:dyDescent="0.3">
      <c r="F160" s="26"/>
    </row>
    <row r="161" spans="6:6" x14ac:dyDescent="0.3">
      <c r="F161" s="26"/>
    </row>
    <row r="162" spans="6:6" x14ac:dyDescent="0.3">
      <c r="F162" s="26"/>
    </row>
    <row r="163" spans="6:6" x14ac:dyDescent="0.3">
      <c r="F163" s="26"/>
    </row>
    <row r="164" spans="6:6" x14ac:dyDescent="0.3">
      <c r="F164" s="26"/>
    </row>
    <row r="165" spans="6:6" x14ac:dyDescent="0.3">
      <c r="F165" s="26"/>
    </row>
    <row r="166" spans="6:6" x14ac:dyDescent="0.3">
      <c r="F166" s="26"/>
    </row>
    <row r="167" spans="6:6" x14ac:dyDescent="0.3">
      <c r="F167" s="26"/>
    </row>
    <row r="168" spans="6:6" x14ac:dyDescent="0.3">
      <c r="F168" s="26"/>
    </row>
    <row r="169" spans="6:6" x14ac:dyDescent="0.3">
      <c r="F169" s="26"/>
    </row>
    <row r="170" spans="6:6" x14ac:dyDescent="0.3">
      <c r="F170" s="26"/>
    </row>
    <row r="171" spans="6:6" x14ac:dyDescent="0.3">
      <c r="F171" s="26"/>
    </row>
    <row r="172" spans="6:6" x14ac:dyDescent="0.3">
      <c r="F172" s="26"/>
    </row>
    <row r="173" spans="6:6" x14ac:dyDescent="0.3">
      <c r="F173" s="26"/>
    </row>
    <row r="174" spans="6:6" x14ac:dyDescent="0.3">
      <c r="F174" s="26"/>
    </row>
    <row r="175" spans="6:6" x14ac:dyDescent="0.3">
      <c r="F175" s="26"/>
    </row>
    <row r="176" spans="6:6" x14ac:dyDescent="0.3">
      <c r="F176" s="26"/>
    </row>
    <row r="177" spans="6:6" x14ac:dyDescent="0.3">
      <c r="F177" s="26"/>
    </row>
    <row r="178" spans="6:6" x14ac:dyDescent="0.3">
      <c r="F178" s="26"/>
    </row>
    <row r="179" spans="6:6" x14ac:dyDescent="0.3">
      <c r="F179" s="26"/>
    </row>
    <row r="180" spans="6:6" x14ac:dyDescent="0.3">
      <c r="F180" s="26"/>
    </row>
    <row r="181" spans="6:6" x14ac:dyDescent="0.3">
      <c r="F181" s="26"/>
    </row>
    <row r="182" spans="6:6" x14ac:dyDescent="0.3">
      <c r="F182" s="26"/>
    </row>
    <row r="183" spans="6:6" x14ac:dyDescent="0.3">
      <c r="F183" s="26"/>
    </row>
    <row r="184" spans="6:6" x14ac:dyDescent="0.3">
      <c r="F184" s="26"/>
    </row>
    <row r="185" spans="6:6" x14ac:dyDescent="0.3">
      <c r="F185" s="26"/>
    </row>
    <row r="186" spans="6:6" x14ac:dyDescent="0.3">
      <c r="F186" s="26"/>
    </row>
    <row r="187" spans="6:6" x14ac:dyDescent="0.3">
      <c r="F187" s="26"/>
    </row>
    <row r="188" spans="6:6" x14ac:dyDescent="0.3">
      <c r="F188" s="26"/>
    </row>
    <row r="189" spans="6:6" x14ac:dyDescent="0.3">
      <c r="F189" s="26"/>
    </row>
    <row r="190" spans="6:6" x14ac:dyDescent="0.3">
      <c r="F190" s="26"/>
    </row>
    <row r="191" spans="6:6" x14ac:dyDescent="0.3">
      <c r="F191" s="26"/>
    </row>
    <row r="192" spans="6:6" x14ac:dyDescent="0.3">
      <c r="F192" s="26"/>
    </row>
    <row r="193" spans="6:6" x14ac:dyDescent="0.3">
      <c r="F193" s="26"/>
    </row>
    <row r="194" spans="6:6" x14ac:dyDescent="0.3">
      <c r="F194" s="26"/>
    </row>
    <row r="195" spans="6:6" x14ac:dyDescent="0.3">
      <c r="F195" s="26"/>
    </row>
    <row r="196" spans="6:6" x14ac:dyDescent="0.3">
      <c r="F196" s="26"/>
    </row>
    <row r="197" spans="6:6" x14ac:dyDescent="0.3">
      <c r="F197" s="26"/>
    </row>
    <row r="198" spans="6:6" x14ac:dyDescent="0.3">
      <c r="F198" s="26"/>
    </row>
    <row r="199" spans="6:6" x14ac:dyDescent="0.3">
      <c r="F199" s="26"/>
    </row>
    <row r="200" spans="6:6" x14ac:dyDescent="0.3">
      <c r="F200" s="26"/>
    </row>
    <row r="201" spans="6:6" x14ac:dyDescent="0.3">
      <c r="F201" s="26"/>
    </row>
    <row r="202" spans="6:6" x14ac:dyDescent="0.3">
      <c r="F202" s="26"/>
    </row>
    <row r="203" spans="6:6" x14ac:dyDescent="0.3">
      <c r="F203" s="26"/>
    </row>
    <row r="204" spans="6:6" x14ac:dyDescent="0.3">
      <c r="F204" s="26"/>
    </row>
    <row r="205" spans="6:6" x14ac:dyDescent="0.3">
      <c r="F205" s="26"/>
    </row>
    <row r="206" spans="6:6" x14ac:dyDescent="0.3">
      <c r="F206" s="26"/>
    </row>
    <row r="207" spans="6:6" x14ac:dyDescent="0.3">
      <c r="F207" s="26"/>
    </row>
    <row r="208" spans="6:6" x14ac:dyDescent="0.3">
      <c r="F208" s="26"/>
    </row>
    <row r="209" spans="6:6" x14ac:dyDescent="0.3">
      <c r="F209" s="26"/>
    </row>
    <row r="210" spans="6:6" x14ac:dyDescent="0.3">
      <c r="F210" s="26"/>
    </row>
    <row r="211" spans="6:6" x14ac:dyDescent="0.3">
      <c r="F211" s="26"/>
    </row>
    <row r="212" spans="6:6" x14ac:dyDescent="0.3">
      <c r="F212" s="26"/>
    </row>
    <row r="213" spans="6:6" x14ac:dyDescent="0.3">
      <c r="F213" s="26"/>
    </row>
    <row r="214" spans="6:6" x14ac:dyDescent="0.3">
      <c r="F214" s="26"/>
    </row>
    <row r="215" spans="6:6" x14ac:dyDescent="0.3">
      <c r="F215" s="26"/>
    </row>
    <row r="216" spans="6:6" x14ac:dyDescent="0.3">
      <c r="F216" s="26"/>
    </row>
    <row r="217" spans="6:6" x14ac:dyDescent="0.3">
      <c r="F217" s="26"/>
    </row>
    <row r="218" spans="6:6" x14ac:dyDescent="0.3">
      <c r="F218" s="26"/>
    </row>
    <row r="219" spans="6:6" x14ac:dyDescent="0.3">
      <c r="F219" s="26"/>
    </row>
    <row r="220" spans="6:6" x14ac:dyDescent="0.3">
      <c r="F220" s="26"/>
    </row>
    <row r="221" spans="6:6" x14ac:dyDescent="0.3">
      <c r="F221" s="26"/>
    </row>
    <row r="222" spans="6:6" x14ac:dyDescent="0.3">
      <c r="F222" s="26"/>
    </row>
    <row r="223" spans="6:6" x14ac:dyDescent="0.3">
      <c r="F223" s="26"/>
    </row>
    <row r="224" spans="6:6" x14ac:dyDescent="0.3">
      <c r="F224" s="26"/>
    </row>
    <row r="225" spans="6:6" x14ac:dyDescent="0.3">
      <c r="F225" s="26"/>
    </row>
    <row r="226" spans="6:6" x14ac:dyDescent="0.3">
      <c r="F226" s="26"/>
    </row>
    <row r="227" spans="6:6" x14ac:dyDescent="0.3">
      <c r="F227" s="26"/>
    </row>
    <row r="228" spans="6:6" x14ac:dyDescent="0.3">
      <c r="F228" s="26"/>
    </row>
    <row r="229" spans="6:6" x14ac:dyDescent="0.3">
      <c r="F229" s="26"/>
    </row>
    <row r="230" spans="6:6" x14ac:dyDescent="0.3">
      <c r="F230" s="26"/>
    </row>
    <row r="231" spans="6:6" x14ac:dyDescent="0.3">
      <c r="F231" s="26"/>
    </row>
    <row r="232" spans="6:6" x14ac:dyDescent="0.3">
      <c r="F232" s="26"/>
    </row>
    <row r="233" spans="6:6" x14ac:dyDescent="0.3">
      <c r="F233" s="26"/>
    </row>
    <row r="234" spans="6:6" x14ac:dyDescent="0.3">
      <c r="F234" s="26"/>
    </row>
    <row r="235" spans="6:6" x14ac:dyDescent="0.3">
      <c r="F235" s="26"/>
    </row>
    <row r="236" spans="6:6" x14ac:dyDescent="0.3">
      <c r="F236" s="26"/>
    </row>
    <row r="237" spans="6:6" x14ac:dyDescent="0.3">
      <c r="F237" s="26"/>
    </row>
    <row r="238" spans="6:6" x14ac:dyDescent="0.3">
      <c r="F238" s="26"/>
    </row>
    <row r="239" spans="6:6" x14ac:dyDescent="0.3">
      <c r="F239" s="26"/>
    </row>
    <row r="240" spans="6:6" x14ac:dyDescent="0.3">
      <c r="F240" s="26"/>
    </row>
    <row r="241" spans="6:6" x14ac:dyDescent="0.3">
      <c r="F241" s="26"/>
    </row>
    <row r="242" spans="6:6" x14ac:dyDescent="0.3">
      <c r="F242" s="26"/>
    </row>
    <row r="243" spans="6:6" x14ac:dyDescent="0.3">
      <c r="F243" s="26"/>
    </row>
    <row r="244" spans="6:6" x14ac:dyDescent="0.3">
      <c r="F244" s="26"/>
    </row>
    <row r="245" spans="6:6" x14ac:dyDescent="0.3">
      <c r="F245" s="26"/>
    </row>
    <row r="246" spans="6:6" x14ac:dyDescent="0.3">
      <c r="F246" s="26"/>
    </row>
    <row r="247" spans="6:6" x14ac:dyDescent="0.3">
      <c r="F247" s="26"/>
    </row>
    <row r="248" spans="6:6" x14ac:dyDescent="0.3">
      <c r="F248" s="26"/>
    </row>
    <row r="249" spans="6:6" x14ac:dyDescent="0.3">
      <c r="F249" s="26"/>
    </row>
    <row r="250" spans="6:6" x14ac:dyDescent="0.3">
      <c r="F250" s="26"/>
    </row>
    <row r="251" spans="6:6" x14ac:dyDescent="0.3">
      <c r="F251" s="26"/>
    </row>
    <row r="252" spans="6:6" x14ac:dyDescent="0.3">
      <c r="F252" s="26"/>
    </row>
    <row r="253" spans="6:6" x14ac:dyDescent="0.3">
      <c r="F253" s="26"/>
    </row>
    <row r="254" spans="6:6" x14ac:dyDescent="0.3">
      <c r="F254" s="26"/>
    </row>
    <row r="255" spans="6:6" x14ac:dyDescent="0.3">
      <c r="F255" s="26"/>
    </row>
    <row r="256" spans="6:6" x14ac:dyDescent="0.3">
      <c r="F256" s="26"/>
    </row>
    <row r="257" spans="6:6" x14ac:dyDescent="0.3">
      <c r="F257" s="26"/>
    </row>
    <row r="258" spans="6:6" x14ac:dyDescent="0.3">
      <c r="F258" s="26"/>
    </row>
    <row r="259" spans="6:6" x14ac:dyDescent="0.3">
      <c r="F259" s="26"/>
    </row>
    <row r="260" spans="6:6" x14ac:dyDescent="0.3">
      <c r="F260" s="26"/>
    </row>
    <row r="261" spans="6:6" x14ac:dyDescent="0.3">
      <c r="F261" s="26"/>
    </row>
    <row r="262" spans="6:6" x14ac:dyDescent="0.3">
      <c r="F262" s="26"/>
    </row>
    <row r="263" spans="6:6" x14ac:dyDescent="0.3">
      <c r="F263" s="26"/>
    </row>
    <row r="264" spans="6:6" x14ac:dyDescent="0.3">
      <c r="F264" s="26"/>
    </row>
    <row r="265" spans="6:6" x14ac:dyDescent="0.3">
      <c r="F265" s="26"/>
    </row>
    <row r="266" spans="6:6" x14ac:dyDescent="0.3">
      <c r="F266" s="26"/>
    </row>
    <row r="267" spans="6:6" x14ac:dyDescent="0.3">
      <c r="F267" s="26"/>
    </row>
    <row r="268" spans="6:6" x14ac:dyDescent="0.3">
      <c r="F268" s="26"/>
    </row>
  </sheetData>
  <mergeCells count="6">
    <mergeCell ref="A6:A7"/>
    <mergeCell ref="C6:C7"/>
    <mergeCell ref="A5:U5"/>
    <mergeCell ref="B6:B7"/>
    <mergeCell ref="D6:D7"/>
    <mergeCell ref="E6:E7"/>
  </mergeCells>
  <phoneticPr fontId="12" type="noConversion"/>
  <conditionalFormatting sqref="F8:G13 K8:L13 P8:S13">
    <cfRule type="cellIs" dxfId="206" priority="24" operator="equal">
      <formula>0</formula>
    </cfRule>
  </conditionalFormatting>
  <conditionalFormatting sqref="P8:S13">
    <cfRule type="cellIs" dxfId="205" priority="22" operator="equal">
      <formula>"NA"</formula>
    </cfRule>
  </conditionalFormatting>
  <conditionalFormatting sqref="M8:M13">
    <cfRule type="cellIs" dxfId="204" priority="20" stopIfTrue="1" operator="equal">
      <formula>"F"</formula>
    </cfRule>
  </conditionalFormatting>
  <conditionalFormatting sqref="M8:M13">
    <cfRule type="colorScale" priority="17">
      <colorScale>
        <cfvo type="num" val="1"/>
        <cfvo type="num" val="2"/>
        <color rgb="FFFF0000"/>
        <color rgb="FFFFEF9C"/>
      </colorScale>
    </cfRule>
    <cfRule type="cellIs" dxfId="203" priority="18" stopIfTrue="1" operator="between">
      <formula>1</formula>
      <formula>2</formula>
    </cfRule>
  </conditionalFormatting>
  <conditionalFormatting sqref="N8:N13">
    <cfRule type="cellIs" dxfId="202" priority="16" stopIfTrue="1" operator="equal">
      <formula>"F"</formula>
    </cfRule>
  </conditionalFormatting>
  <conditionalFormatting sqref="N8:N13">
    <cfRule type="colorScale" priority="13">
      <colorScale>
        <cfvo type="num" val="1"/>
        <cfvo type="num" val="2"/>
        <color rgb="FFFF0000"/>
        <color rgb="FFFFEF9C"/>
      </colorScale>
    </cfRule>
    <cfRule type="cellIs" dxfId="201" priority="14" stopIfTrue="1" operator="between">
      <formula>1</formula>
      <formula>2</formula>
    </cfRule>
  </conditionalFormatting>
  <conditionalFormatting sqref="H8:H13">
    <cfRule type="cellIs" dxfId="200" priority="12" stopIfTrue="1" operator="equal">
      <formula>"F"</formula>
    </cfRule>
  </conditionalFormatting>
  <conditionalFormatting sqref="H8:H13">
    <cfRule type="cellIs" dxfId="199" priority="11" stopIfTrue="1" operator="equal">
      <formula>"NA"</formula>
    </cfRule>
  </conditionalFormatting>
  <conditionalFormatting sqref="H8:H13">
    <cfRule type="colorScale" priority="9">
      <colorScale>
        <cfvo type="num" val="1"/>
        <cfvo type="num" val="2"/>
        <color rgb="FFFF0000"/>
        <color rgb="FFFFEF9C"/>
      </colorScale>
    </cfRule>
    <cfRule type="cellIs" dxfId="198" priority="10" stopIfTrue="1" operator="between">
      <formula>1</formula>
      <formula>2</formula>
    </cfRule>
  </conditionalFormatting>
  <conditionalFormatting sqref="I8:I13">
    <cfRule type="cellIs" dxfId="197" priority="8" stopIfTrue="1" operator="equal">
      <formula>"F"</formula>
    </cfRule>
  </conditionalFormatting>
  <conditionalFormatting sqref="I8:I13">
    <cfRule type="cellIs" dxfId="196" priority="7" stopIfTrue="1" operator="equal">
      <formula>"NA"</formula>
    </cfRule>
  </conditionalFormatting>
  <conditionalFormatting sqref="I8:I13">
    <cfRule type="colorScale" priority="5">
      <colorScale>
        <cfvo type="num" val="1"/>
        <cfvo type="num" val="2"/>
        <color rgb="FFFF0000"/>
        <color rgb="FFFFEF9C"/>
      </colorScale>
    </cfRule>
    <cfRule type="cellIs" dxfId="195" priority="6" stopIfTrue="1" operator="between">
      <formula>1</formula>
      <formula>2</formula>
    </cfRule>
  </conditionalFormatting>
  <conditionalFormatting sqref="J8:J13">
    <cfRule type="cellIs" dxfId="194" priority="3" operator="equal">
      <formula>"NA"</formula>
    </cfRule>
    <cfRule type="cellIs" dxfId="193" priority="4" operator="lessThan">
      <formula>60</formula>
    </cfRule>
  </conditionalFormatting>
  <conditionalFormatting sqref="O8:O13">
    <cfRule type="cellIs" dxfId="192" priority="1" operator="lessThan">
      <formula>60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showGridLines="0" zoomScale="90" zoomScaleNormal="9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29" sqref="C29"/>
    </sheetView>
  </sheetViews>
  <sheetFormatPr defaultColWidth="9.109375" defaultRowHeight="14.4" x14ac:dyDescent="0.3"/>
  <cols>
    <col min="1" max="1" width="6.88671875" style="3" customWidth="1"/>
    <col min="2" max="2" width="12.109375" style="3" bestFit="1" customWidth="1"/>
    <col min="3" max="3" width="32.109375" style="1" bestFit="1" customWidth="1"/>
    <col min="4" max="4" width="38.6640625" style="1" bestFit="1" customWidth="1"/>
    <col min="5" max="5" width="38.6640625" style="1" hidden="1" customWidth="1"/>
    <col min="6" max="6" width="12.6640625" style="12" bestFit="1" customWidth="1"/>
    <col min="7" max="7" width="9.109375" style="12"/>
    <col min="8" max="8" width="13.44140625" style="3" bestFit="1" customWidth="1"/>
    <col min="9" max="16384" width="9.109375" style="3"/>
  </cols>
  <sheetData>
    <row r="1" spans="1:8" ht="15.6" x14ac:dyDescent="0.3">
      <c r="A1" s="98" t="s">
        <v>39</v>
      </c>
      <c r="B1" s="83"/>
      <c r="C1" s="96" t="s">
        <v>5</v>
      </c>
      <c r="D1" s="3"/>
      <c r="E1" s="3"/>
    </row>
    <row r="2" spans="1:8" ht="18" x14ac:dyDescent="0.35">
      <c r="A2" s="98" t="s">
        <v>31</v>
      </c>
      <c r="B2" s="83"/>
      <c r="C2" s="104">
        <v>44530</v>
      </c>
      <c r="D2" s="37"/>
      <c r="E2" s="37"/>
    </row>
    <row r="3" spans="1:8" ht="18" x14ac:dyDescent="0.35">
      <c r="A3" s="98" t="s">
        <v>32</v>
      </c>
      <c r="B3" s="83"/>
      <c r="C3" s="104">
        <v>44235</v>
      </c>
      <c r="D3" s="37"/>
      <c r="E3" s="37"/>
    </row>
    <row r="4" spans="1:8" ht="18" x14ac:dyDescent="0.35">
      <c r="A4" s="99" t="s">
        <v>33</v>
      </c>
      <c r="B4" s="97"/>
      <c r="C4" s="95" t="s">
        <v>220</v>
      </c>
      <c r="D4" s="37"/>
      <c r="E4" s="37"/>
    </row>
    <row r="5" spans="1:8" ht="17.399999999999999" x14ac:dyDescent="0.3">
      <c r="A5" s="144"/>
      <c r="B5" s="144"/>
      <c r="C5" s="144"/>
      <c r="D5" s="144"/>
      <c r="E5" s="144"/>
      <c r="F5" s="144"/>
      <c r="G5" s="144"/>
      <c r="H5" s="144"/>
    </row>
    <row r="6" spans="1:8" s="17" customFormat="1" x14ac:dyDescent="0.3">
      <c r="A6" s="143" t="s">
        <v>71</v>
      </c>
      <c r="B6" s="143" t="s">
        <v>34</v>
      </c>
      <c r="C6" s="143" t="s">
        <v>35</v>
      </c>
      <c r="D6" s="143" t="s">
        <v>55</v>
      </c>
      <c r="E6" s="117"/>
      <c r="F6" s="92" t="s">
        <v>80</v>
      </c>
      <c r="G6" s="92" t="s">
        <v>102</v>
      </c>
      <c r="H6" s="92" t="s">
        <v>4</v>
      </c>
    </row>
    <row r="7" spans="1:8" s="14" customFormat="1" x14ac:dyDescent="0.3">
      <c r="A7" s="143"/>
      <c r="B7" s="143"/>
      <c r="C7" s="143"/>
      <c r="D7" s="143"/>
      <c r="E7" s="117" t="s">
        <v>119</v>
      </c>
      <c r="F7" s="93">
        <v>100</v>
      </c>
      <c r="G7" s="93">
        <v>100</v>
      </c>
      <c r="H7" s="93"/>
    </row>
    <row r="8" spans="1:8" x14ac:dyDescent="0.3">
      <c r="A8" s="116">
        <v>1</v>
      </c>
      <c r="B8" s="118">
        <v>46165939</v>
      </c>
      <c r="C8" s="110" t="s">
        <v>121</v>
      </c>
      <c r="D8" s="119" t="s">
        <v>154</v>
      </c>
      <c r="E8" s="110" t="s">
        <v>187</v>
      </c>
      <c r="F8" s="120">
        <v>79.310344827586206</v>
      </c>
      <c r="G8" s="121">
        <v>90</v>
      </c>
      <c r="H8" s="36"/>
    </row>
    <row r="9" spans="1:8" x14ac:dyDescent="0.3">
      <c r="A9" s="116">
        <v>2</v>
      </c>
      <c r="B9" s="118">
        <v>46165578</v>
      </c>
      <c r="C9" s="110" t="s">
        <v>122</v>
      </c>
      <c r="D9" s="119" t="s">
        <v>155</v>
      </c>
      <c r="E9" s="110" t="s">
        <v>188</v>
      </c>
      <c r="F9" s="120">
        <v>65.517241379310349</v>
      </c>
      <c r="G9" s="121">
        <v>85</v>
      </c>
      <c r="H9" s="36"/>
    </row>
    <row r="10" spans="1:8" x14ac:dyDescent="0.3">
      <c r="A10" s="116">
        <v>3</v>
      </c>
      <c r="B10" s="118">
        <v>46165345</v>
      </c>
      <c r="C10" s="110" t="s">
        <v>123</v>
      </c>
      <c r="D10" s="119" t="s">
        <v>156</v>
      </c>
      <c r="E10" s="110" t="s">
        <v>189</v>
      </c>
      <c r="F10" s="120">
        <v>58.620689655172406</v>
      </c>
      <c r="G10" s="121">
        <v>90</v>
      </c>
      <c r="H10" s="36"/>
    </row>
    <row r="11" spans="1:8" x14ac:dyDescent="0.3">
      <c r="A11" s="116">
        <v>4</v>
      </c>
      <c r="B11" s="118">
        <v>46165346</v>
      </c>
      <c r="C11" s="110" t="s">
        <v>124</v>
      </c>
      <c r="D11" s="119" t="s">
        <v>157</v>
      </c>
      <c r="E11" s="110" t="s">
        <v>190</v>
      </c>
      <c r="F11" s="120">
        <v>86.206896551724128</v>
      </c>
      <c r="G11" s="121">
        <v>85</v>
      </c>
      <c r="H11" s="36"/>
    </row>
    <row r="12" spans="1:8" x14ac:dyDescent="0.3">
      <c r="A12" s="116">
        <v>5</v>
      </c>
      <c r="B12" s="118">
        <v>46165303</v>
      </c>
      <c r="C12" s="110" t="s">
        <v>125</v>
      </c>
      <c r="D12" s="119" t="s">
        <v>158</v>
      </c>
      <c r="E12" s="110" t="s">
        <v>191</v>
      </c>
      <c r="F12" s="120">
        <v>48.275862068965516</v>
      </c>
      <c r="G12" s="122">
        <v>90</v>
      </c>
      <c r="H12" s="36"/>
    </row>
    <row r="13" spans="1:8" x14ac:dyDescent="0.3">
      <c r="A13" s="116">
        <v>6</v>
      </c>
      <c r="B13" s="118">
        <v>46166281</v>
      </c>
      <c r="C13" s="110" t="s">
        <v>126</v>
      </c>
      <c r="D13" s="119" t="s">
        <v>159</v>
      </c>
      <c r="E13" s="110" t="s">
        <v>192</v>
      </c>
      <c r="F13" s="120">
        <v>62.068965517241381</v>
      </c>
      <c r="G13" s="122">
        <v>90</v>
      </c>
      <c r="H13" s="36"/>
    </row>
    <row r="14" spans="1:8" x14ac:dyDescent="0.3">
      <c r="A14" s="116">
        <v>7</v>
      </c>
      <c r="B14" s="118">
        <v>46166303</v>
      </c>
      <c r="C14" s="110" t="s">
        <v>127</v>
      </c>
      <c r="D14" s="119" t="s">
        <v>160</v>
      </c>
      <c r="E14" s="110" t="s">
        <v>193</v>
      </c>
      <c r="F14" s="120">
        <v>51.724137931034484</v>
      </c>
      <c r="G14" s="121">
        <v>85</v>
      </c>
      <c r="H14" s="36"/>
    </row>
    <row r="15" spans="1:8" x14ac:dyDescent="0.3">
      <c r="A15" s="116">
        <v>8</v>
      </c>
      <c r="B15" s="118">
        <v>46166304</v>
      </c>
      <c r="C15" s="110" t="s">
        <v>128</v>
      </c>
      <c r="D15" s="119" t="s">
        <v>161</v>
      </c>
      <c r="E15" s="110" t="s">
        <v>194</v>
      </c>
      <c r="F15" s="120">
        <v>75.862068965517238</v>
      </c>
      <c r="G15" s="121">
        <v>85</v>
      </c>
      <c r="H15" s="36"/>
    </row>
    <row r="16" spans="1:8" x14ac:dyDescent="0.3">
      <c r="A16" s="116">
        <v>9</v>
      </c>
      <c r="B16" s="118">
        <v>46166305</v>
      </c>
      <c r="C16" s="110" t="s">
        <v>129</v>
      </c>
      <c r="D16" s="119" t="s">
        <v>162</v>
      </c>
      <c r="E16" s="110" t="s">
        <v>195</v>
      </c>
      <c r="F16" s="120">
        <v>51.724137931034484</v>
      </c>
      <c r="G16" s="121">
        <v>85</v>
      </c>
      <c r="H16" s="36"/>
    </row>
    <row r="17" spans="1:8" x14ac:dyDescent="0.3">
      <c r="A17" s="116">
        <v>10</v>
      </c>
      <c r="B17" s="118">
        <v>46166035</v>
      </c>
      <c r="C17" s="110" t="s">
        <v>130</v>
      </c>
      <c r="D17" s="119" t="s">
        <v>163</v>
      </c>
      <c r="E17" s="110" t="s">
        <v>196</v>
      </c>
      <c r="F17" s="120">
        <v>55.172413793103445</v>
      </c>
      <c r="G17" s="121">
        <v>90</v>
      </c>
      <c r="H17" s="36"/>
    </row>
    <row r="18" spans="1:8" x14ac:dyDescent="0.3">
      <c r="A18" s="116">
        <v>11</v>
      </c>
      <c r="B18" s="118">
        <v>46166036</v>
      </c>
      <c r="C18" s="110" t="s">
        <v>131</v>
      </c>
      <c r="D18" s="119" t="s">
        <v>164</v>
      </c>
      <c r="E18" s="110" t="s">
        <v>197</v>
      </c>
      <c r="F18" s="120">
        <v>68.965517241379317</v>
      </c>
      <c r="G18" s="121">
        <v>85</v>
      </c>
      <c r="H18" s="36"/>
    </row>
    <row r="19" spans="1:8" x14ac:dyDescent="0.3">
      <c r="A19" s="116">
        <v>12</v>
      </c>
      <c r="B19" s="118">
        <v>46166037</v>
      </c>
      <c r="C19" s="110" t="s">
        <v>132</v>
      </c>
      <c r="D19" s="119" t="s">
        <v>165</v>
      </c>
      <c r="E19" s="110" t="s">
        <v>198</v>
      </c>
      <c r="F19" s="120">
        <v>79.310344827586206</v>
      </c>
      <c r="G19" s="121">
        <v>85</v>
      </c>
      <c r="H19" s="36"/>
    </row>
    <row r="20" spans="1:8" x14ac:dyDescent="0.3">
      <c r="A20" s="116">
        <v>13</v>
      </c>
      <c r="B20" s="118">
        <v>46166038</v>
      </c>
      <c r="C20" s="110" t="s">
        <v>133</v>
      </c>
      <c r="D20" s="119" t="s">
        <v>166</v>
      </c>
      <c r="E20" s="110" t="s">
        <v>199</v>
      </c>
      <c r="F20" s="120">
        <v>55.172413793103445</v>
      </c>
      <c r="G20" s="121">
        <v>80</v>
      </c>
      <c r="H20" s="36"/>
    </row>
    <row r="21" spans="1:8" x14ac:dyDescent="0.3">
      <c r="A21" s="116">
        <v>14</v>
      </c>
      <c r="B21" s="118">
        <v>46166132</v>
      </c>
      <c r="C21" s="110" t="s">
        <v>134</v>
      </c>
      <c r="D21" s="119" t="s">
        <v>167</v>
      </c>
      <c r="E21" s="110" t="s">
        <v>200</v>
      </c>
      <c r="F21" s="120">
        <v>79.310344827586206</v>
      </c>
      <c r="G21" s="121">
        <v>70</v>
      </c>
      <c r="H21" s="36"/>
    </row>
    <row r="22" spans="1:8" x14ac:dyDescent="0.3">
      <c r="A22" s="116">
        <v>15</v>
      </c>
      <c r="B22" s="118">
        <v>46166332</v>
      </c>
      <c r="C22" s="110" t="s">
        <v>135</v>
      </c>
      <c r="D22" s="119" t="s">
        <v>168</v>
      </c>
      <c r="E22" s="110" t="s">
        <v>201</v>
      </c>
      <c r="F22" s="120">
        <v>62.068965517241381</v>
      </c>
      <c r="G22" s="121">
        <v>90</v>
      </c>
      <c r="H22" s="36"/>
    </row>
    <row r="23" spans="1:8" x14ac:dyDescent="0.3">
      <c r="A23" s="116">
        <v>16</v>
      </c>
      <c r="B23" s="118">
        <v>46166315</v>
      </c>
      <c r="C23" s="110" t="s">
        <v>136</v>
      </c>
      <c r="D23" s="119" t="s">
        <v>169</v>
      </c>
      <c r="E23" s="110" t="s">
        <v>202</v>
      </c>
      <c r="F23" s="120">
        <v>41.379310344827587</v>
      </c>
      <c r="G23" s="121">
        <v>85</v>
      </c>
      <c r="H23" s="36"/>
    </row>
    <row r="24" spans="1:8" x14ac:dyDescent="0.3">
      <c r="A24" s="116">
        <v>17</v>
      </c>
      <c r="B24" s="118">
        <v>46166316</v>
      </c>
      <c r="C24" s="110" t="s">
        <v>137</v>
      </c>
      <c r="D24" s="119" t="s">
        <v>170</v>
      </c>
      <c r="E24" s="110" t="s">
        <v>203</v>
      </c>
      <c r="F24" s="120">
        <v>79.310344827586206</v>
      </c>
      <c r="G24" s="121">
        <v>90</v>
      </c>
      <c r="H24" s="36"/>
    </row>
    <row r="25" spans="1:8" x14ac:dyDescent="0.3">
      <c r="A25" s="116">
        <v>18</v>
      </c>
      <c r="B25" s="118">
        <v>46166317</v>
      </c>
      <c r="C25" s="110" t="s">
        <v>138</v>
      </c>
      <c r="D25" s="119" t="s">
        <v>171</v>
      </c>
      <c r="E25" s="110" t="s">
        <v>204</v>
      </c>
      <c r="F25" s="120">
        <v>79.310344827586206</v>
      </c>
      <c r="G25" s="121">
        <v>90</v>
      </c>
      <c r="H25" s="36"/>
    </row>
    <row r="26" spans="1:8" x14ac:dyDescent="0.3">
      <c r="A26" s="116">
        <v>19</v>
      </c>
      <c r="B26" s="118">
        <v>46166250</v>
      </c>
      <c r="C26" s="110" t="s">
        <v>139</v>
      </c>
      <c r="D26" s="119" t="s">
        <v>172</v>
      </c>
      <c r="E26" s="110" t="s">
        <v>205</v>
      </c>
      <c r="F26" s="120">
        <v>82.758620689655174</v>
      </c>
      <c r="G26" s="121">
        <v>85</v>
      </c>
      <c r="H26" s="36"/>
    </row>
    <row r="27" spans="1:8" x14ac:dyDescent="0.3">
      <c r="A27" s="116">
        <v>20</v>
      </c>
      <c r="B27" s="118">
        <v>46166326</v>
      </c>
      <c r="C27" s="110" t="s">
        <v>140</v>
      </c>
      <c r="D27" s="119" t="s">
        <v>173</v>
      </c>
      <c r="E27" s="110" t="s">
        <v>206</v>
      </c>
      <c r="F27" s="120">
        <v>68.965517241379317</v>
      </c>
      <c r="G27" s="121">
        <v>90</v>
      </c>
      <c r="H27" s="36"/>
    </row>
    <row r="28" spans="1:8" x14ac:dyDescent="0.3">
      <c r="A28" s="116">
        <v>21</v>
      </c>
      <c r="B28" s="118">
        <v>46166161</v>
      </c>
      <c r="C28" s="110" t="s">
        <v>141</v>
      </c>
      <c r="D28" s="119" t="s">
        <v>174</v>
      </c>
      <c r="E28" s="110" t="s">
        <v>207</v>
      </c>
      <c r="F28" s="120">
        <v>72.41379310344827</v>
      </c>
      <c r="G28" s="121">
        <v>85</v>
      </c>
      <c r="H28" s="36"/>
    </row>
    <row r="29" spans="1:8" x14ac:dyDescent="0.3">
      <c r="A29" s="116">
        <v>22</v>
      </c>
      <c r="B29" s="118">
        <v>46166126</v>
      </c>
      <c r="C29" s="110" t="s">
        <v>142</v>
      </c>
      <c r="D29" s="119" t="s">
        <v>175</v>
      </c>
      <c r="E29" s="110" t="s">
        <v>208</v>
      </c>
      <c r="F29" s="120">
        <v>72.41379310344827</v>
      </c>
      <c r="G29" s="121">
        <v>85</v>
      </c>
      <c r="H29" s="36"/>
    </row>
    <row r="30" spans="1:8" x14ac:dyDescent="0.3">
      <c r="A30" s="116">
        <v>23</v>
      </c>
      <c r="B30" s="118">
        <v>46165754</v>
      </c>
      <c r="C30" s="110" t="s">
        <v>143</v>
      </c>
      <c r="D30" s="119" t="s">
        <v>176</v>
      </c>
      <c r="E30" s="110" t="s">
        <v>209</v>
      </c>
      <c r="F30" s="120">
        <v>62.068965517241381</v>
      </c>
      <c r="G30" s="121">
        <v>90</v>
      </c>
      <c r="H30" s="36"/>
    </row>
    <row r="31" spans="1:8" x14ac:dyDescent="0.3">
      <c r="A31" s="116">
        <v>24</v>
      </c>
      <c r="B31" s="118">
        <v>46165755</v>
      </c>
      <c r="C31" s="110" t="s">
        <v>144</v>
      </c>
      <c r="D31" s="119" t="s">
        <v>177</v>
      </c>
      <c r="E31" s="110" t="s">
        <v>210</v>
      </c>
      <c r="F31" s="120">
        <v>68.965517241379317</v>
      </c>
      <c r="G31" s="121">
        <v>85</v>
      </c>
      <c r="H31" s="36"/>
    </row>
    <row r="32" spans="1:8" x14ac:dyDescent="0.3">
      <c r="A32" s="116">
        <v>25</v>
      </c>
      <c r="B32" s="118">
        <v>46166140</v>
      </c>
      <c r="C32" s="110" t="s">
        <v>145</v>
      </c>
      <c r="D32" s="119" t="s">
        <v>178</v>
      </c>
      <c r="E32" s="110" t="s">
        <v>211</v>
      </c>
      <c r="F32" s="120">
        <v>72.41379310344827</v>
      </c>
      <c r="G32" s="121">
        <v>90</v>
      </c>
      <c r="H32" s="36"/>
    </row>
    <row r="33" spans="1:8" x14ac:dyDescent="0.3">
      <c r="A33" s="116">
        <v>26</v>
      </c>
      <c r="B33" s="118">
        <v>46165944</v>
      </c>
      <c r="C33" s="110" t="s">
        <v>146</v>
      </c>
      <c r="D33" s="119" t="s">
        <v>179</v>
      </c>
      <c r="E33" s="110" t="s">
        <v>212</v>
      </c>
      <c r="F33" s="120">
        <v>68.965517241379317</v>
      </c>
      <c r="G33" s="121">
        <v>85</v>
      </c>
      <c r="H33" s="36"/>
    </row>
    <row r="34" spans="1:8" x14ac:dyDescent="0.3">
      <c r="A34" s="116">
        <v>27</v>
      </c>
      <c r="B34" s="118">
        <v>46165951</v>
      </c>
      <c r="C34" s="110" t="s">
        <v>147</v>
      </c>
      <c r="D34" s="119" t="s">
        <v>180</v>
      </c>
      <c r="E34" s="110" t="s">
        <v>213</v>
      </c>
      <c r="F34" s="120">
        <v>79.310344827586206</v>
      </c>
      <c r="G34" s="122">
        <v>90</v>
      </c>
      <c r="H34" s="36"/>
    </row>
    <row r="35" spans="1:8" x14ac:dyDescent="0.3">
      <c r="A35" s="116">
        <v>28</v>
      </c>
      <c r="B35" s="118">
        <v>46166352</v>
      </c>
      <c r="C35" s="110" t="s">
        <v>148</v>
      </c>
      <c r="D35" s="119" t="s">
        <v>181</v>
      </c>
      <c r="E35" s="110" t="s">
        <v>214</v>
      </c>
      <c r="F35" s="120">
        <v>82.758620689655174</v>
      </c>
      <c r="G35" s="122">
        <v>90</v>
      </c>
      <c r="H35" s="36"/>
    </row>
    <row r="36" spans="1:8" x14ac:dyDescent="0.3">
      <c r="A36" s="116">
        <v>29</v>
      </c>
      <c r="B36" s="118">
        <v>46165940</v>
      </c>
      <c r="C36" s="110" t="s">
        <v>149</v>
      </c>
      <c r="D36" s="119" t="s">
        <v>182</v>
      </c>
      <c r="E36" s="110" t="s">
        <v>215</v>
      </c>
      <c r="F36" s="120">
        <v>58.620689655172406</v>
      </c>
      <c r="G36" s="121">
        <v>85</v>
      </c>
      <c r="H36" s="36"/>
    </row>
    <row r="37" spans="1:8" x14ac:dyDescent="0.3">
      <c r="A37" s="116">
        <v>30</v>
      </c>
      <c r="B37" s="118">
        <v>46165941</v>
      </c>
      <c r="C37" s="110" t="s">
        <v>150</v>
      </c>
      <c r="D37" s="119" t="s">
        <v>183</v>
      </c>
      <c r="E37" s="110" t="s">
        <v>216</v>
      </c>
      <c r="F37" s="120">
        <v>62.068965517241381</v>
      </c>
      <c r="G37" s="121">
        <v>85</v>
      </c>
      <c r="H37" s="36"/>
    </row>
    <row r="38" spans="1:8" x14ac:dyDescent="0.3">
      <c r="A38" s="116">
        <v>31</v>
      </c>
      <c r="B38" s="118">
        <v>46166346</v>
      </c>
      <c r="C38" s="110" t="s">
        <v>151</v>
      </c>
      <c r="D38" s="119" t="s">
        <v>184</v>
      </c>
      <c r="E38" s="110" t="s">
        <v>217</v>
      </c>
      <c r="F38" s="120">
        <v>75.862068965517238</v>
      </c>
      <c r="G38" s="121">
        <v>85</v>
      </c>
      <c r="H38" s="36"/>
    </row>
    <row r="39" spans="1:8" x14ac:dyDescent="0.3">
      <c r="A39" s="116">
        <v>32</v>
      </c>
      <c r="B39" s="118">
        <v>46166347</v>
      </c>
      <c r="C39" s="110" t="s">
        <v>152</v>
      </c>
      <c r="D39" s="119" t="s">
        <v>185</v>
      </c>
      <c r="E39" s="110" t="s">
        <v>218</v>
      </c>
      <c r="F39" s="120">
        <v>44.827586206896555</v>
      </c>
      <c r="G39" s="121">
        <v>90</v>
      </c>
      <c r="H39" s="36"/>
    </row>
    <row r="40" spans="1:8" x14ac:dyDescent="0.3">
      <c r="A40" s="116">
        <v>33</v>
      </c>
      <c r="B40" s="118">
        <v>46166348</v>
      </c>
      <c r="C40" s="110" t="s">
        <v>153</v>
      </c>
      <c r="D40" s="119" t="s">
        <v>186</v>
      </c>
      <c r="E40" s="110" t="s">
        <v>219</v>
      </c>
      <c r="F40" s="120">
        <v>75.862068965517238</v>
      </c>
      <c r="G40" s="121">
        <v>85</v>
      </c>
      <c r="H40" s="36"/>
    </row>
  </sheetData>
  <mergeCells count="5">
    <mergeCell ref="A6:A7"/>
    <mergeCell ref="C6:C7"/>
    <mergeCell ref="A5:H5"/>
    <mergeCell ref="B6:B7"/>
    <mergeCell ref="D6:D7"/>
  </mergeCells>
  <conditionalFormatting sqref="F8:F40">
    <cfRule type="cellIs" dxfId="191" priority="78" operator="equal">
      <formula>"NA"</formula>
    </cfRule>
    <cfRule type="cellIs" dxfId="190" priority="79" operator="equal">
      <formula>0</formula>
    </cfRule>
  </conditionalFormatting>
  <conditionalFormatting sqref="B8:B40">
    <cfRule type="duplicateValues" dxfId="189" priority="47"/>
  </conditionalFormatting>
  <conditionalFormatting sqref="G22:G33 G19:G20">
    <cfRule type="cellIs" dxfId="188" priority="45" operator="equal">
      <formula>"NA"</formula>
    </cfRule>
    <cfRule type="cellIs" dxfId="187" priority="46" operator="equal">
      <formula>0</formula>
    </cfRule>
  </conditionalFormatting>
  <conditionalFormatting sqref="G34:G35">
    <cfRule type="cellIs" dxfId="186" priority="43" operator="equal">
      <formula>"NA"</formula>
    </cfRule>
    <cfRule type="cellIs" dxfId="185" priority="44" operator="equal">
      <formula>0</formula>
    </cfRule>
  </conditionalFormatting>
  <conditionalFormatting sqref="G21">
    <cfRule type="cellIs" dxfId="184" priority="41" operator="equal">
      <formula>"NA"</formula>
    </cfRule>
    <cfRule type="cellIs" dxfId="183" priority="42" operator="equal">
      <formula>0</formula>
    </cfRule>
  </conditionalFormatting>
  <conditionalFormatting sqref="G38">
    <cfRule type="cellIs" dxfId="182" priority="39" operator="equal">
      <formula>"NA"</formula>
    </cfRule>
    <cfRule type="cellIs" dxfId="181" priority="40" operator="equal">
      <formula>0</formula>
    </cfRule>
  </conditionalFormatting>
  <conditionalFormatting sqref="G39">
    <cfRule type="cellIs" dxfId="180" priority="37" operator="equal">
      <formula>"NA"</formula>
    </cfRule>
    <cfRule type="cellIs" dxfId="179" priority="38" operator="equal">
      <formula>0</formula>
    </cfRule>
  </conditionalFormatting>
  <conditionalFormatting sqref="G36">
    <cfRule type="cellIs" dxfId="178" priority="35" operator="equal">
      <formula>"NA"</formula>
    </cfRule>
    <cfRule type="cellIs" dxfId="177" priority="36" operator="equal">
      <formula>0</formula>
    </cfRule>
  </conditionalFormatting>
  <conditionalFormatting sqref="G40">
    <cfRule type="cellIs" dxfId="176" priority="33" operator="equal">
      <formula>"NA"</formula>
    </cfRule>
    <cfRule type="cellIs" dxfId="175" priority="34" operator="equal">
      <formula>0</formula>
    </cfRule>
  </conditionalFormatting>
  <conditionalFormatting sqref="G37">
    <cfRule type="cellIs" dxfId="174" priority="31" operator="equal">
      <formula>"NA"</formula>
    </cfRule>
    <cfRule type="cellIs" dxfId="173" priority="32" operator="equal">
      <formula>0</formula>
    </cfRule>
  </conditionalFormatting>
  <conditionalFormatting sqref="G8:G11">
    <cfRule type="cellIs" dxfId="172" priority="13" operator="equal">
      <formula>"NA"</formula>
    </cfRule>
    <cfRule type="cellIs" dxfId="171" priority="14" operator="equal">
      <formula>0</formula>
    </cfRule>
  </conditionalFormatting>
  <conditionalFormatting sqref="G12:G13">
    <cfRule type="cellIs" dxfId="170" priority="11" operator="equal">
      <formula>"NA"</formula>
    </cfRule>
    <cfRule type="cellIs" dxfId="169" priority="12" operator="equal">
      <formula>0</formula>
    </cfRule>
  </conditionalFormatting>
  <conditionalFormatting sqref="G16">
    <cfRule type="cellIs" dxfId="168" priority="9" operator="equal">
      <formula>"NA"</formula>
    </cfRule>
    <cfRule type="cellIs" dxfId="167" priority="10" operator="equal">
      <formula>0</formula>
    </cfRule>
  </conditionalFormatting>
  <conditionalFormatting sqref="G17">
    <cfRule type="cellIs" dxfId="166" priority="7" operator="equal">
      <formula>"NA"</formula>
    </cfRule>
    <cfRule type="cellIs" dxfId="165" priority="8" operator="equal">
      <formula>0</formula>
    </cfRule>
  </conditionalFormatting>
  <conditionalFormatting sqref="G14">
    <cfRule type="cellIs" dxfId="164" priority="5" operator="equal">
      <formula>"NA"</formula>
    </cfRule>
    <cfRule type="cellIs" dxfId="163" priority="6" operator="equal">
      <formula>0</formula>
    </cfRule>
  </conditionalFormatting>
  <conditionalFormatting sqref="G18">
    <cfRule type="cellIs" dxfId="162" priority="3" operator="equal">
      <formula>"NA"</formula>
    </cfRule>
    <cfRule type="cellIs" dxfId="161" priority="4" operator="equal">
      <formula>0</formula>
    </cfRule>
  </conditionalFormatting>
  <conditionalFormatting sqref="G15">
    <cfRule type="cellIs" dxfId="160" priority="1" operator="equal">
      <formula>"NA"</formula>
    </cfRule>
    <cfRule type="cellIs" dxfId="159" priority="2" operator="equal">
      <formula>0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"/>
  <sheetViews>
    <sheetView showGridLines="0" zoomScale="90" zoomScaleNormal="90" workbookViewId="0">
      <pane xSplit="3" ySplit="7" topLeftCell="D36" activePane="bottomRight" state="frozen"/>
      <selection pane="topRight" activeCell="D1" sqref="D1"/>
      <selection pane="bottomLeft" activeCell="A8" sqref="A8"/>
      <selection pane="bottomRight" activeCell="A8" sqref="A8:F52"/>
    </sheetView>
  </sheetViews>
  <sheetFormatPr defaultColWidth="9.109375" defaultRowHeight="14.4" x14ac:dyDescent="0.3"/>
  <cols>
    <col min="1" max="1" width="6.88671875" style="3" customWidth="1"/>
    <col min="2" max="2" width="12.109375" style="3" bestFit="1" customWidth="1"/>
    <col min="3" max="3" width="32.109375" style="1" bestFit="1" customWidth="1"/>
    <col min="4" max="4" width="38.6640625" style="1" bestFit="1" customWidth="1"/>
    <col min="5" max="6" width="9.109375" style="12"/>
    <col min="7" max="7" width="13.44140625" style="3" bestFit="1" customWidth="1"/>
    <col min="8" max="16384" width="9.109375" style="3"/>
  </cols>
  <sheetData>
    <row r="1" spans="1:7" ht="15.6" x14ac:dyDescent="0.3">
      <c r="A1" s="98" t="s">
        <v>39</v>
      </c>
      <c r="B1" s="83"/>
      <c r="C1" s="96" t="s">
        <v>6</v>
      </c>
      <c r="D1" s="3"/>
    </row>
    <row r="2" spans="1:7" ht="18" x14ac:dyDescent="0.35">
      <c r="A2" s="98" t="s">
        <v>31</v>
      </c>
      <c r="B2" s="83"/>
      <c r="C2" s="104"/>
      <c r="D2" s="37"/>
    </row>
    <row r="3" spans="1:7" ht="18" x14ac:dyDescent="0.35">
      <c r="A3" s="98" t="s">
        <v>32</v>
      </c>
      <c r="B3" s="83"/>
      <c r="C3" s="104"/>
      <c r="D3" s="37"/>
    </row>
    <row r="4" spans="1:7" ht="18" x14ac:dyDescent="0.35">
      <c r="A4" s="99" t="s">
        <v>33</v>
      </c>
      <c r="B4" s="97"/>
      <c r="C4" s="95"/>
      <c r="D4" s="37"/>
    </row>
    <row r="5" spans="1:7" ht="17.399999999999999" x14ac:dyDescent="0.3">
      <c r="A5" s="144"/>
      <c r="B5" s="144"/>
      <c r="C5" s="144"/>
      <c r="D5" s="144"/>
      <c r="E5" s="144"/>
      <c r="F5" s="144"/>
      <c r="G5" s="144"/>
    </row>
    <row r="6" spans="1:7" s="17" customFormat="1" x14ac:dyDescent="0.3">
      <c r="A6" s="143" t="s">
        <v>71</v>
      </c>
      <c r="B6" s="143" t="s">
        <v>34</v>
      </c>
      <c r="C6" s="143" t="s">
        <v>35</v>
      </c>
      <c r="D6" s="143" t="s">
        <v>55</v>
      </c>
      <c r="E6" s="105" t="s">
        <v>80</v>
      </c>
      <c r="F6" s="105" t="s">
        <v>102</v>
      </c>
      <c r="G6" s="105" t="s">
        <v>4</v>
      </c>
    </row>
    <row r="7" spans="1:7" s="14" customFormat="1" x14ac:dyDescent="0.3">
      <c r="A7" s="143"/>
      <c r="B7" s="143"/>
      <c r="C7" s="143"/>
      <c r="D7" s="143"/>
      <c r="E7" s="93">
        <v>100</v>
      </c>
      <c r="F7" s="93">
        <v>100</v>
      </c>
      <c r="G7" s="93"/>
    </row>
    <row r="8" spans="1:7" x14ac:dyDescent="0.3">
      <c r="A8" s="83"/>
      <c r="B8" s="109"/>
      <c r="C8" s="83"/>
      <c r="D8" s="83"/>
      <c r="E8" s="94"/>
      <c r="F8" s="94"/>
      <c r="G8" s="36"/>
    </row>
    <row r="9" spans="1:7" x14ac:dyDescent="0.3">
      <c r="A9" s="83"/>
      <c r="B9" s="109"/>
      <c r="C9" s="83"/>
      <c r="D9" s="83"/>
      <c r="E9" s="94"/>
      <c r="F9" s="94"/>
      <c r="G9" s="36"/>
    </row>
    <row r="10" spans="1:7" x14ac:dyDescent="0.3">
      <c r="A10" s="83"/>
      <c r="B10" s="109"/>
      <c r="C10" s="83"/>
      <c r="D10" s="83"/>
      <c r="E10" s="94"/>
      <c r="F10" s="94"/>
      <c r="G10" s="36"/>
    </row>
    <row r="11" spans="1:7" x14ac:dyDescent="0.3">
      <c r="A11" s="83"/>
      <c r="B11" s="109"/>
      <c r="C11" s="83"/>
      <c r="D11" s="83"/>
      <c r="E11" s="94"/>
      <c r="F11" s="94"/>
      <c r="G11" s="36"/>
    </row>
    <row r="12" spans="1:7" x14ac:dyDescent="0.3">
      <c r="A12" s="83"/>
      <c r="B12" s="109"/>
      <c r="C12" s="83"/>
      <c r="D12" s="83"/>
      <c r="E12" s="94"/>
      <c r="F12" s="94"/>
      <c r="G12" s="36"/>
    </row>
    <row r="13" spans="1:7" x14ac:dyDescent="0.3">
      <c r="A13" s="83"/>
      <c r="B13" s="110"/>
      <c r="C13" s="83"/>
      <c r="D13" s="83"/>
      <c r="E13" s="94"/>
      <c r="F13" s="94"/>
      <c r="G13" s="36"/>
    </row>
    <row r="14" spans="1:7" x14ac:dyDescent="0.3">
      <c r="A14" s="83"/>
      <c r="B14" s="110"/>
      <c r="C14" s="83"/>
      <c r="D14" s="83"/>
      <c r="E14" s="94"/>
      <c r="F14" s="94"/>
      <c r="G14" s="36"/>
    </row>
    <row r="15" spans="1:7" x14ac:dyDescent="0.3">
      <c r="A15" s="83"/>
      <c r="B15" s="110"/>
      <c r="C15" s="83"/>
      <c r="D15" s="83"/>
      <c r="E15" s="94"/>
      <c r="F15" s="94"/>
      <c r="G15" s="36"/>
    </row>
    <row r="16" spans="1:7" x14ac:dyDescent="0.3">
      <c r="A16" s="83"/>
      <c r="B16" s="110"/>
      <c r="C16" s="83"/>
      <c r="D16" s="83"/>
      <c r="E16" s="94"/>
      <c r="F16" s="94"/>
      <c r="G16" s="36"/>
    </row>
    <row r="17" spans="1:7" x14ac:dyDescent="0.3">
      <c r="A17" s="83"/>
      <c r="B17" s="110"/>
      <c r="C17" s="83"/>
      <c r="D17" s="83"/>
      <c r="E17" s="94"/>
      <c r="F17" s="94"/>
      <c r="G17" s="36"/>
    </row>
    <row r="18" spans="1:7" x14ac:dyDescent="0.3">
      <c r="A18" s="83"/>
      <c r="B18" s="110"/>
      <c r="C18" s="83"/>
      <c r="D18" s="83"/>
      <c r="E18" s="94"/>
      <c r="F18" s="94"/>
      <c r="G18" s="36"/>
    </row>
    <row r="19" spans="1:7" x14ac:dyDescent="0.3">
      <c r="A19" s="83"/>
      <c r="B19" s="110"/>
      <c r="C19" s="83"/>
      <c r="D19" s="83"/>
      <c r="E19" s="94"/>
      <c r="F19" s="94"/>
      <c r="G19" s="36"/>
    </row>
    <row r="20" spans="1:7" x14ac:dyDescent="0.3">
      <c r="A20" s="83"/>
      <c r="B20" s="110"/>
      <c r="C20" s="83"/>
      <c r="D20" s="83"/>
      <c r="E20" s="94"/>
      <c r="F20" s="94"/>
      <c r="G20" s="36"/>
    </row>
    <row r="21" spans="1:7" x14ac:dyDescent="0.3">
      <c r="A21" s="83"/>
      <c r="B21" s="110"/>
      <c r="C21" s="83"/>
      <c r="D21" s="83"/>
      <c r="E21" s="94"/>
      <c r="F21" s="94"/>
      <c r="G21" s="36"/>
    </row>
    <row r="22" spans="1:7" x14ac:dyDescent="0.3">
      <c r="A22" s="83"/>
      <c r="B22" s="110"/>
      <c r="C22" s="83"/>
      <c r="D22" s="83"/>
      <c r="E22" s="94"/>
      <c r="F22" s="94"/>
      <c r="G22" s="36"/>
    </row>
    <row r="23" spans="1:7" x14ac:dyDescent="0.3">
      <c r="A23" s="83"/>
      <c r="B23" s="110"/>
      <c r="C23" s="83"/>
      <c r="D23" s="83"/>
      <c r="E23" s="94"/>
      <c r="F23" s="94"/>
      <c r="G23" s="36"/>
    </row>
    <row r="24" spans="1:7" x14ac:dyDescent="0.3">
      <c r="A24" s="83"/>
      <c r="B24" s="110"/>
      <c r="C24" s="83"/>
      <c r="D24" s="83"/>
      <c r="E24" s="94"/>
      <c r="F24" s="94"/>
      <c r="G24" s="36"/>
    </row>
    <row r="25" spans="1:7" x14ac:dyDescent="0.3">
      <c r="A25" s="83"/>
      <c r="B25" s="110"/>
      <c r="C25" s="83"/>
      <c r="D25" s="83"/>
      <c r="E25" s="94"/>
      <c r="F25" s="94"/>
      <c r="G25" s="36"/>
    </row>
    <row r="26" spans="1:7" x14ac:dyDescent="0.3">
      <c r="A26" s="83"/>
      <c r="B26" s="110"/>
      <c r="C26" s="83"/>
      <c r="D26" s="83"/>
      <c r="E26" s="94"/>
      <c r="F26" s="94"/>
      <c r="G26" s="36"/>
    </row>
    <row r="27" spans="1:7" x14ac:dyDescent="0.3">
      <c r="A27" s="83"/>
      <c r="B27" s="110"/>
      <c r="C27" s="83"/>
      <c r="D27" s="83"/>
      <c r="E27" s="94"/>
      <c r="F27" s="94"/>
      <c r="G27" s="36"/>
    </row>
    <row r="28" spans="1:7" x14ac:dyDescent="0.3">
      <c r="A28" s="83"/>
      <c r="B28" s="110"/>
      <c r="C28" s="83"/>
      <c r="D28" s="83"/>
      <c r="E28" s="94"/>
      <c r="F28" s="94"/>
      <c r="G28" s="36"/>
    </row>
    <row r="29" spans="1:7" x14ac:dyDescent="0.3">
      <c r="A29" s="83"/>
      <c r="B29" s="110"/>
      <c r="C29" s="83"/>
      <c r="D29" s="83"/>
      <c r="E29" s="94"/>
      <c r="F29" s="94"/>
      <c r="G29" s="36"/>
    </row>
    <row r="30" spans="1:7" x14ac:dyDescent="0.3">
      <c r="A30" s="83"/>
      <c r="B30" s="110"/>
      <c r="C30" s="83"/>
      <c r="D30" s="83"/>
      <c r="E30" s="94"/>
      <c r="F30" s="94"/>
      <c r="G30" s="36"/>
    </row>
    <row r="31" spans="1:7" x14ac:dyDescent="0.3">
      <c r="A31" s="83"/>
      <c r="B31" s="110"/>
      <c r="C31" s="83"/>
      <c r="D31" s="83"/>
      <c r="E31" s="94"/>
      <c r="F31" s="94"/>
      <c r="G31" s="36"/>
    </row>
    <row r="32" spans="1:7" x14ac:dyDescent="0.3">
      <c r="A32" s="83"/>
      <c r="B32" s="110"/>
      <c r="C32" s="83"/>
      <c r="D32" s="83"/>
      <c r="E32" s="94"/>
      <c r="F32" s="94"/>
      <c r="G32" s="36"/>
    </row>
    <row r="33" spans="1:7" x14ac:dyDescent="0.3">
      <c r="A33" s="83"/>
      <c r="B33" s="110"/>
      <c r="C33" s="83"/>
      <c r="D33" s="83"/>
      <c r="E33" s="94"/>
      <c r="F33" s="94"/>
      <c r="G33" s="36"/>
    </row>
    <row r="34" spans="1:7" x14ac:dyDescent="0.3">
      <c r="A34" s="83"/>
      <c r="B34" s="110"/>
      <c r="C34" s="83"/>
      <c r="D34" s="83"/>
      <c r="E34" s="94"/>
      <c r="F34" s="94"/>
      <c r="G34" s="36"/>
    </row>
    <row r="35" spans="1:7" x14ac:dyDescent="0.3">
      <c r="A35" s="83"/>
      <c r="B35" s="110"/>
      <c r="C35" s="83"/>
      <c r="D35" s="83"/>
      <c r="E35" s="94"/>
      <c r="F35" s="94"/>
      <c r="G35" s="36"/>
    </row>
    <row r="36" spans="1:7" x14ac:dyDescent="0.3">
      <c r="A36" s="83"/>
      <c r="B36" s="110"/>
      <c r="C36" s="83"/>
      <c r="D36" s="83"/>
      <c r="E36" s="94"/>
      <c r="F36" s="94"/>
      <c r="G36" s="36"/>
    </row>
    <row r="37" spans="1:7" x14ac:dyDescent="0.3">
      <c r="A37" s="83"/>
      <c r="B37" s="110"/>
      <c r="C37" s="83"/>
      <c r="D37" s="83"/>
      <c r="E37" s="94"/>
      <c r="F37" s="94"/>
      <c r="G37" s="36"/>
    </row>
    <row r="38" spans="1:7" x14ac:dyDescent="0.3">
      <c r="A38" s="83"/>
      <c r="B38" s="110"/>
      <c r="C38" s="83"/>
      <c r="D38" s="83"/>
      <c r="E38" s="94"/>
      <c r="F38" s="94"/>
      <c r="G38" s="36"/>
    </row>
    <row r="39" spans="1:7" x14ac:dyDescent="0.3">
      <c r="A39" s="83"/>
      <c r="B39" s="110"/>
      <c r="C39" s="83"/>
      <c r="D39" s="83"/>
      <c r="E39" s="94"/>
      <c r="F39" s="94"/>
      <c r="G39" s="36"/>
    </row>
    <row r="40" spans="1:7" x14ac:dyDescent="0.3">
      <c r="A40" s="83"/>
      <c r="B40" s="110"/>
      <c r="C40" s="83"/>
      <c r="D40" s="83"/>
      <c r="E40" s="94"/>
      <c r="F40" s="94"/>
      <c r="G40" s="36"/>
    </row>
    <row r="41" spans="1:7" x14ac:dyDescent="0.3">
      <c r="A41" s="83"/>
      <c r="B41" s="110"/>
      <c r="C41" s="83"/>
      <c r="D41" s="83"/>
      <c r="E41" s="94"/>
      <c r="F41" s="94"/>
      <c r="G41" s="36"/>
    </row>
    <row r="42" spans="1:7" x14ac:dyDescent="0.3">
      <c r="A42" s="83"/>
      <c r="B42" s="110"/>
      <c r="C42" s="83"/>
      <c r="D42" s="83"/>
      <c r="E42" s="94"/>
      <c r="F42" s="94"/>
      <c r="G42" s="36"/>
    </row>
    <row r="43" spans="1:7" x14ac:dyDescent="0.3">
      <c r="A43" s="83"/>
      <c r="B43" s="110"/>
      <c r="C43" s="83"/>
      <c r="D43" s="83"/>
      <c r="E43" s="94"/>
      <c r="F43" s="94"/>
      <c r="G43" s="36"/>
    </row>
    <row r="44" spans="1:7" x14ac:dyDescent="0.3">
      <c r="A44" s="83"/>
      <c r="B44" s="110"/>
      <c r="C44" s="83"/>
      <c r="D44" s="83"/>
      <c r="E44" s="94"/>
      <c r="F44" s="94"/>
      <c r="G44" s="36"/>
    </row>
    <row r="45" spans="1:7" x14ac:dyDescent="0.3">
      <c r="A45" s="83"/>
      <c r="B45" s="110"/>
      <c r="C45" s="83"/>
      <c r="D45" s="83"/>
      <c r="E45" s="94"/>
      <c r="F45" s="94"/>
      <c r="G45" s="36"/>
    </row>
    <row r="46" spans="1:7" x14ac:dyDescent="0.3">
      <c r="A46" s="83"/>
      <c r="B46" s="110"/>
      <c r="C46" s="83"/>
      <c r="D46" s="83"/>
      <c r="E46" s="94"/>
      <c r="F46" s="94"/>
      <c r="G46" s="36"/>
    </row>
    <row r="47" spans="1:7" x14ac:dyDescent="0.3">
      <c r="A47" s="83"/>
      <c r="B47" s="110"/>
      <c r="C47" s="83"/>
      <c r="D47" s="83"/>
      <c r="E47" s="94"/>
      <c r="F47" s="94"/>
      <c r="G47" s="36"/>
    </row>
    <row r="48" spans="1:7" x14ac:dyDescent="0.3">
      <c r="A48" s="83"/>
      <c r="B48" s="110"/>
      <c r="C48" s="83"/>
      <c r="D48" s="83"/>
      <c r="E48" s="94"/>
      <c r="F48" s="94"/>
      <c r="G48" s="36"/>
    </row>
    <row r="49" spans="1:7" x14ac:dyDescent="0.3">
      <c r="A49" s="83"/>
      <c r="B49" s="110"/>
      <c r="C49" s="83"/>
      <c r="D49" s="83"/>
      <c r="E49" s="94"/>
      <c r="F49" s="94"/>
      <c r="G49" s="36"/>
    </row>
    <row r="50" spans="1:7" x14ac:dyDescent="0.3">
      <c r="A50" s="83"/>
      <c r="B50" s="110"/>
      <c r="C50" s="83"/>
      <c r="D50" s="83"/>
      <c r="E50" s="94"/>
      <c r="F50" s="94"/>
      <c r="G50" s="36"/>
    </row>
    <row r="51" spans="1:7" x14ac:dyDescent="0.3">
      <c r="A51" s="83"/>
      <c r="B51" s="110"/>
      <c r="C51" s="83"/>
      <c r="D51" s="83"/>
      <c r="E51" s="94"/>
      <c r="F51" s="94"/>
      <c r="G51" s="36"/>
    </row>
    <row r="52" spans="1:7" x14ac:dyDescent="0.3">
      <c r="A52" s="83"/>
      <c r="B52" s="110"/>
      <c r="C52" s="83"/>
      <c r="D52" s="83"/>
      <c r="E52" s="94"/>
      <c r="F52" s="94"/>
      <c r="G52" s="36"/>
    </row>
  </sheetData>
  <mergeCells count="5">
    <mergeCell ref="A5:G5"/>
    <mergeCell ref="A6:A7"/>
    <mergeCell ref="B6:B7"/>
    <mergeCell ref="C6:C7"/>
    <mergeCell ref="D6:D7"/>
  </mergeCells>
  <conditionalFormatting sqref="E8:E52">
    <cfRule type="cellIs" dxfId="158" priority="17" operator="equal">
      <formula>"NA"</formula>
    </cfRule>
    <cfRule type="cellIs" dxfId="157" priority="18" operator="equal">
      <formula>0</formula>
    </cfRule>
  </conditionalFormatting>
  <conditionalFormatting sqref="E47">
    <cfRule type="cellIs" dxfId="156" priority="15" operator="equal">
      <formula>"NA"</formula>
    </cfRule>
    <cfRule type="cellIs" dxfId="155" priority="16" operator="equal">
      <formula>0</formula>
    </cfRule>
  </conditionalFormatting>
  <conditionalFormatting sqref="E48:E52">
    <cfRule type="cellIs" dxfId="154" priority="13" operator="equal">
      <formula>"NA"</formula>
    </cfRule>
    <cfRule type="cellIs" dxfId="153" priority="14" operator="equal">
      <formula>0</formula>
    </cfRule>
  </conditionalFormatting>
  <conditionalFormatting sqref="E48:E52">
    <cfRule type="cellIs" dxfId="152" priority="11" operator="equal">
      <formula>"NA"</formula>
    </cfRule>
    <cfRule type="cellIs" dxfId="151" priority="12" operator="equal">
      <formula>0</formula>
    </cfRule>
  </conditionalFormatting>
  <conditionalFormatting sqref="F8:F52">
    <cfRule type="cellIs" dxfId="150" priority="9" operator="equal">
      <formula>"NA"</formula>
    </cfRule>
    <cfRule type="cellIs" dxfId="149" priority="10" operator="equal">
      <formula>0</formula>
    </cfRule>
  </conditionalFormatting>
  <conditionalFormatting sqref="F47">
    <cfRule type="cellIs" dxfId="148" priority="7" operator="equal">
      <formula>"NA"</formula>
    </cfRule>
    <cfRule type="cellIs" dxfId="147" priority="8" operator="equal">
      <formula>0</formula>
    </cfRule>
  </conditionalFormatting>
  <conditionalFormatting sqref="F48:F52">
    <cfRule type="cellIs" dxfId="146" priority="5" operator="equal">
      <formula>"NA"</formula>
    </cfRule>
    <cfRule type="cellIs" dxfId="145" priority="6" operator="equal">
      <formula>0</formula>
    </cfRule>
  </conditionalFormatting>
  <conditionalFormatting sqref="F48:F52">
    <cfRule type="cellIs" dxfId="144" priority="3" operator="equal">
      <formula>"NA"</formula>
    </cfRule>
    <cfRule type="cellIs" dxfId="143" priority="4" operator="equal">
      <formula>0</formula>
    </cfRule>
  </conditionalFormatting>
  <conditionalFormatting sqref="B8:B41">
    <cfRule type="duplicateValues" dxfId="142" priority="2"/>
  </conditionalFormatting>
  <conditionalFormatting sqref="B42">
    <cfRule type="duplicateValues" dxfId="141" priority="1"/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2"/>
  <sheetViews>
    <sheetView showGridLines="0" zoomScale="90" zoomScaleNormal="90" workbookViewId="0">
      <pane xSplit="3" ySplit="7" topLeftCell="D36" activePane="bottomRight" state="frozen"/>
      <selection pane="topRight" activeCell="D1" sqref="D1"/>
      <selection pane="bottomLeft" activeCell="A8" sqref="A8"/>
      <selection pane="bottomRight" activeCell="A8" sqref="A8:F52"/>
    </sheetView>
  </sheetViews>
  <sheetFormatPr defaultColWidth="9.109375" defaultRowHeight="14.4" x14ac:dyDescent="0.3"/>
  <cols>
    <col min="1" max="1" width="6.88671875" style="3" customWidth="1"/>
    <col min="2" max="2" width="12.109375" style="3" bestFit="1" customWidth="1"/>
    <col min="3" max="3" width="32.109375" style="1" bestFit="1" customWidth="1"/>
    <col min="4" max="4" width="38.6640625" style="1" bestFit="1" customWidth="1"/>
    <col min="5" max="6" width="9.109375" style="12"/>
    <col min="7" max="7" width="13.44140625" style="3" bestFit="1" customWidth="1"/>
    <col min="8" max="16384" width="9.109375" style="3"/>
  </cols>
  <sheetData>
    <row r="1" spans="1:7" ht="15.6" x14ac:dyDescent="0.3">
      <c r="A1" s="98" t="s">
        <v>39</v>
      </c>
      <c r="B1" s="83"/>
      <c r="C1" s="96" t="s">
        <v>57</v>
      </c>
      <c r="D1" s="3"/>
    </row>
    <row r="2" spans="1:7" ht="18" x14ac:dyDescent="0.35">
      <c r="A2" s="98" t="s">
        <v>31</v>
      </c>
      <c r="B2" s="83"/>
      <c r="C2" s="104"/>
      <c r="D2" s="37"/>
    </row>
    <row r="3" spans="1:7" ht="18" x14ac:dyDescent="0.35">
      <c r="A3" s="98" t="s">
        <v>32</v>
      </c>
      <c r="B3" s="83"/>
      <c r="C3" s="104"/>
      <c r="D3" s="37"/>
    </row>
    <row r="4" spans="1:7" ht="18" x14ac:dyDescent="0.35">
      <c r="A4" s="99" t="s">
        <v>33</v>
      </c>
      <c r="B4" s="97"/>
      <c r="C4" s="95"/>
      <c r="D4" s="37"/>
    </row>
    <row r="5" spans="1:7" ht="17.399999999999999" x14ac:dyDescent="0.3">
      <c r="A5" s="144"/>
      <c r="B5" s="144"/>
      <c r="C5" s="144"/>
      <c r="D5" s="144"/>
      <c r="E5" s="144"/>
      <c r="F5" s="144"/>
      <c r="G5" s="144"/>
    </row>
    <row r="6" spans="1:7" s="17" customFormat="1" x14ac:dyDescent="0.3">
      <c r="A6" s="143" t="s">
        <v>71</v>
      </c>
      <c r="B6" s="143" t="s">
        <v>34</v>
      </c>
      <c r="C6" s="143" t="s">
        <v>35</v>
      </c>
      <c r="D6" s="143" t="s">
        <v>55</v>
      </c>
      <c r="E6" s="106" t="s">
        <v>80</v>
      </c>
      <c r="F6" s="106" t="s">
        <v>102</v>
      </c>
      <c r="G6" s="106" t="s">
        <v>4</v>
      </c>
    </row>
    <row r="7" spans="1:7" s="14" customFormat="1" x14ac:dyDescent="0.3">
      <c r="A7" s="143"/>
      <c r="B7" s="143"/>
      <c r="C7" s="143"/>
      <c r="D7" s="143"/>
      <c r="E7" s="93">
        <v>100</v>
      </c>
      <c r="F7" s="93">
        <v>100</v>
      </c>
      <c r="G7" s="93"/>
    </row>
    <row r="8" spans="1:7" x14ac:dyDescent="0.3">
      <c r="A8" s="83"/>
      <c r="B8" s="109"/>
      <c r="C8" s="83"/>
      <c r="D8" s="83"/>
      <c r="E8" s="94"/>
      <c r="F8" s="94"/>
      <c r="G8" s="36"/>
    </row>
    <row r="9" spans="1:7" x14ac:dyDescent="0.3">
      <c r="A9" s="83"/>
      <c r="B9" s="109"/>
      <c r="C9" s="83"/>
      <c r="D9" s="83"/>
      <c r="E9" s="94"/>
      <c r="F9" s="94"/>
      <c r="G9" s="36"/>
    </row>
    <row r="10" spans="1:7" x14ac:dyDescent="0.3">
      <c r="A10" s="83"/>
      <c r="B10" s="109"/>
      <c r="C10" s="83"/>
      <c r="D10" s="83"/>
      <c r="E10" s="94"/>
      <c r="F10" s="94"/>
      <c r="G10" s="36"/>
    </row>
    <row r="11" spans="1:7" x14ac:dyDescent="0.3">
      <c r="A11" s="83"/>
      <c r="B11" s="109"/>
      <c r="C11" s="83"/>
      <c r="D11" s="83"/>
      <c r="E11" s="94"/>
      <c r="F11" s="94"/>
      <c r="G11" s="36"/>
    </row>
    <row r="12" spans="1:7" x14ac:dyDescent="0.3">
      <c r="A12" s="83"/>
      <c r="B12" s="109"/>
      <c r="C12" s="83"/>
      <c r="D12" s="83"/>
      <c r="E12" s="94"/>
      <c r="F12" s="94"/>
      <c r="G12" s="36"/>
    </row>
    <row r="13" spans="1:7" x14ac:dyDescent="0.3">
      <c r="A13" s="83"/>
      <c r="B13" s="110"/>
      <c r="C13" s="83"/>
      <c r="D13" s="83"/>
      <c r="E13" s="94"/>
      <c r="F13" s="94"/>
      <c r="G13" s="36"/>
    </row>
    <row r="14" spans="1:7" x14ac:dyDescent="0.3">
      <c r="A14" s="83"/>
      <c r="B14" s="110"/>
      <c r="C14" s="83"/>
      <c r="D14" s="83"/>
      <c r="E14" s="94"/>
      <c r="F14" s="94"/>
      <c r="G14" s="36"/>
    </row>
    <row r="15" spans="1:7" x14ac:dyDescent="0.3">
      <c r="A15" s="83"/>
      <c r="B15" s="110"/>
      <c r="C15" s="83"/>
      <c r="D15" s="83"/>
      <c r="E15" s="94"/>
      <c r="F15" s="94"/>
      <c r="G15" s="36"/>
    </row>
    <row r="16" spans="1:7" x14ac:dyDescent="0.3">
      <c r="A16" s="83"/>
      <c r="B16" s="110"/>
      <c r="C16" s="83"/>
      <c r="D16" s="83"/>
      <c r="E16" s="94"/>
      <c r="F16" s="94"/>
      <c r="G16" s="36"/>
    </row>
    <row r="17" spans="1:7" x14ac:dyDescent="0.3">
      <c r="A17" s="83"/>
      <c r="B17" s="110"/>
      <c r="C17" s="83"/>
      <c r="D17" s="83"/>
      <c r="E17" s="94"/>
      <c r="F17" s="94"/>
      <c r="G17" s="36"/>
    </row>
    <row r="18" spans="1:7" x14ac:dyDescent="0.3">
      <c r="A18" s="83"/>
      <c r="B18" s="110"/>
      <c r="C18" s="83"/>
      <c r="D18" s="83"/>
      <c r="E18" s="94"/>
      <c r="F18" s="94"/>
      <c r="G18" s="36"/>
    </row>
    <row r="19" spans="1:7" x14ac:dyDescent="0.3">
      <c r="A19" s="83"/>
      <c r="B19" s="110"/>
      <c r="C19" s="83"/>
      <c r="D19" s="83"/>
      <c r="E19" s="94"/>
      <c r="F19" s="94"/>
      <c r="G19" s="36"/>
    </row>
    <row r="20" spans="1:7" x14ac:dyDescent="0.3">
      <c r="A20" s="83"/>
      <c r="B20" s="110"/>
      <c r="C20" s="83"/>
      <c r="D20" s="83"/>
      <c r="E20" s="94"/>
      <c r="F20" s="94"/>
      <c r="G20" s="36"/>
    </row>
    <row r="21" spans="1:7" x14ac:dyDescent="0.3">
      <c r="A21" s="83"/>
      <c r="B21" s="110"/>
      <c r="C21" s="83"/>
      <c r="D21" s="83"/>
      <c r="E21" s="94"/>
      <c r="F21" s="94"/>
      <c r="G21" s="36"/>
    </row>
    <row r="22" spans="1:7" x14ac:dyDescent="0.3">
      <c r="A22" s="83"/>
      <c r="B22" s="110"/>
      <c r="C22" s="83"/>
      <c r="D22" s="83"/>
      <c r="E22" s="94"/>
      <c r="F22" s="94"/>
      <c r="G22" s="36"/>
    </row>
    <row r="23" spans="1:7" x14ac:dyDescent="0.3">
      <c r="A23" s="83"/>
      <c r="B23" s="110"/>
      <c r="C23" s="83"/>
      <c r="D23" s="83"/>
      <c r="E23" s="94"/>
      <c r="F23" s="94"/>
      <c r="G23" s="36"/>
    </row>
    <row r="24" spans="1:7" x14ac:dyDescent="0.3">
      <c r="A24" s="83"/>
      <c r="B24" s="110"/>
      <c r="C24" s="83"/>
      <c r="D24" s="83"/>
      <c r="E24" s="94"/>
      <c r="F24" s="94"/>
      <c r="G24" s="36"/>
    </row>
    <row r="25" spans="1:7" x14ac:dyDescent="0.3">
      <c r="A25" s="83"/>
      <c r="B25" s="110"/>
      <c r="C25" s="83"/>
      <c r="D25" s="83"/>
      <c r="E25" s="94"/>
      <c r="F25" s="94"/>
      <c r="G25" s="36"/>
    </row>
    <row r="26" spans="1:7" x14ac:dyDescent="0.3">
      <c r="A26" s="83"/>
      <c r="B26" s="110"/>
      <c r="C26" s="83"/>
      <c r="D26" s="83"/>
      <c r="E26" s="94"/>
      <c r="F26" s="94"/>
      <c r="G26" s="36"/>
    </row>
    <row r="27" spans="1:7" x14ac:dyDescent="0.3">
      <c r="A27" s="83"/>
      <c r="B27" s="110"/>
      <c r="C27" s="83"/>
      <c r="D27" s="83"/>
      <c r="E27" s="94"/>
      <c r="F27" s="94"/>
      <c r="G27" s="36"/>
    </row>
    <row r="28" spans="1:7" x14ac:dyDescent="0.3">
      <c r="A28" s="83"/>
      <c r="B28" s="110"/>
      <c r="C28" s="83"/>
      <c r="D28" s="83"/>
      <c r="E28" s="94"/>
      <c r="F28" s="94"/>
      <c r="G28" s="36"/>
    </row>
    <row r="29" spans="1:7" x14ac:dyDescent="0.3">
      <c r="A29" s="83"/>
      <c r="B29" s="110"/>
      <c r="C29" s="83"/>
      <c r="D29" s="83"/>
      <c r="E29" s="94"/>
      <c r="F29" s="94"/>
      <c r="G29" s="36"/>
    </row>
    <row r="30" spans="1:7" x14ac:dyDescent="0.3">
      <c r="A30" s="83"/>
      <c r="B30" s="110"/>
      <c r="C30" s="83"/>
      <c r="D30" s="83"/>
      <c r="E30" s="94"/>
      <c r="F30" s="94"/>
      <c r="G30" s="36"/>
    </row>
    <row r="31" spans="1:7" x14ac:dyDescent="0.3">
      <c r="A31" s="83"/>
      <c r="B31" s="110"/>
      <c r="C31" s="83"/>
      <c r="D31" s="83"/>
      <c r="E31" s="94"/>
      <c r="F31" s="94"/>
      <c r="G31" s="36"/>
    </row>
    <row r="32" spans="1:7" x14ac:dyDescent="0.3">
      <c r="A32" s="83"/>
      <c r="B32" s="110"/>
      <c r="C32" s="83"/>
      <c r="D32" s="83"/>
      <c r="E32" s="94"/>
      <c r="F32" s="94"/>
      <c r="G32" s="36"/>
    </row>
    <row r="33" spans="1:7" x14ac:dyDescent="0.3">
      <c r="A33" s="83"/>
      <c r="B33" s="110"/>
      <c r="C33" s="83"/>
      <c r="D33" s="83"/>
      <c r="E33" s="94"/>
      <c r="F33" s="94"/>
      <c r="G33" s="36"/>
    </row>
    <row r="34" spans="1:7" x14ac:dyDescent="0.3">
      <c r="A34" s="83"/>
      <c r="B34" s="110"/>
      <c r="C34" s="83"/>
      <c r="D34" s="83"/>
      <c r="E34" s="94"/>
      <c r="F34" s="94"/>
      <c r="G34" s="36"/>
    </row>
    <row r="35" spans="1:7" x14ac:dyDescent="0.3">
      <c r="A35" s="83"/>
      <c r="B35" s="110"/>
      <c r="C35" s="83"/>
      <c r="D35" s="83"/>
      <c r="E35" s="94"/>
      <c r="F35" s="94"/>
      <c r="G35" s="36"/>
    </row>
    <row r="36" spans="1:7" x14ac:dyDescent="0.3">
      <c r="A36" s="83"/>
      <c r="B36" s="110"/>
      <c r="C36" s="83"/>
      <c r="D36" s="83"/>
      <c r="E36" s="94"/>
      <c r="F36" s="94"/>
      <c r="G36" s="36"/>
    </row>
    <row r="37" spans="1:7" x14ac:dyDescent="0.3">
      <c r="A37" s="83"/>
      <c r="B37" s="110"/>
      <c r="C37" s="83"/>
      <c r="D37" s="83"/>
      <c r="E37" s="94"/>
      <c r="F37" s="94"/>
      <c r="G37" s="36"/>
    </row>
    <row r="38" spans="1:7" x14ac:dyDescent="0.3">
      <c r="A38" s="83"/>
      <c r="B38" s="110"/>
      <c r="C38" s="83"/>
      <c r="D38" s="83"/>
      <c r="E38" s="94"/>
      <c r="F38" s="94"/>
      <c r="G38" s="36"/>
    </row>
    <row r="39" spans="1:7" x14ac:dyDescent="0.3">
      <c r="A39" s="83"/>
      <c r="B39" s="110"/>
      <c r="C39" s="83"/>
      <c r="D39" s="83"/>
      <c r="E39" s="94"/>
      <c r="F39" s="94"/>
      <c r="G39" s="36"/>
    </row>
    <row r="40" spans="1:7" x14ac:dyDescent="0.3">
      <c r="A40" s="83"/>
      <c r="B40" s="110"/>
      <c r="C40" s="83"/>
      <c r="D40" s="83"/>
      <c r="E40" s="94"/>
      <c r="F40" s="94"/>
      <c r="G40" s="36"/>
    </row>
    <row r="41" spans="1:7" x14ac:dyDescent="0.3">
      <c r="A41" s="83"/>
      <c r="B41" s="110"/>
      <c r="C41" s="83"/>
      <c r="D41" s="83"/>
      <c r="E41" s="94"/>
      <c r="F41" s="94"/>
      <c r="G41" s="36"/>
    </row>
    <row r="42" spans="1:7" x14ac:dyDescent="0.3">
      <c r="A42" s="83"/>
      <c r="B42" s="110"/>
      <c r="C42" s="83"/>
      <c r="D42" s="83"/>
      <c r="E42" s="94"/>
      <c r="F42" s="94"/>
      <c r="G42" s="36"/>
    </row>
    <row r="43" spans="1:7" x14ac:dyDescent="0.3">
      <c r="A43" s="83"/>
      <c r="B43" s="110"/>
      <c r="C43" s="83"/>
      <c r="D43" s="83"/>
      <c r="E43" s="94"/>
      <c r="F43" s="94"/>
      <c r="G43" s="36"/>
    </row>
    <row r="44" spans="1:7" x14ac:dyDescent="0.3">
      <c r="A44" s="83"/>
      <c r="B44" s="110"/>
      <c r="C44" s="83"/>
      <c r="D44" s="83"/>
      <c r="E44" s="94"/>
      <c r="F44" s="94"/>
      <c r="G44" s="36"/>
    </row>
    <row r="45" spans="1:7" x14ac:dyDescent="0.3">
      <c r="A45" s="83"/>
      <c r="B45" s="110"/>
      <c r="C45" s="83"/>
      <c r="D45" s="83"/>
      <c r="E45" s="94"/>
      <c r="F45" s="94"/>
      <c r="G45" s="36"/>
    </row>
    <row r="46" spans="1:7" x14ac:dyDescent="0.3">
      <c r="A46" s="83"/>
      <c r="B46" s="110"/>
      <c r="C46" s="83"/>
      <c r="D46" s="83"/>
      <c r="E46" s="94"/>
      <c r="F46" s="94"/>
      <c r="G46" s="36"/>
    </row>
    <row r="47" spans="1:7" x14ac:dyDescent="0.3">
      <c r="A47" s="83"/>
      <c r="B47" s="110"/>
      <c r="C47" s="83"/>
      <c r="D47" s="83"/>
      <c r="E47" s="94"/>
      <c r="F47" s="94"/>
      <c r="G47" s="36"/>
    </row>
    <row r="48" spans="1:7" x14ac:dyDescent="0.3">
      <c r="A48" s="83"/>
      <c r="B48" s="110"/>
      <c r="C48" s="83"/>
      <c r="D48" s="83"/>
      <c r="E48" s="94"/>
      <c r="F48" s="94"/>
      <c r="G48" s="36"/>
    </row>
    <row r="49" spans="1:7" x14ac:dyDescent="0.3">
      <c r="A49" s="83"/>
      <c r="B49" s="110"/>
      <c r="C49" s="83"/>
      <c r="D49" s="83"/>
      <c r="E49" s="94"/>
      <c r="F49" s="94"/>
      <c r="G49" s="36"/>
    </row>
    <row r="50" spans="1:7" x14ac:dyDescent="0.3">
      <c r="A50" s="83"/>
      <c r="B50" s="110"/>
      <c r="C50" s="83"/>
      <c r="D50" s="83"/>
      <c r="E50" s="94"/>
      <c r="F50" s="94"/>
      <c r="G50" s="36"/>
    </row>
    <row r="51" spans="1:7" x14ac:dyDescent="0.3">
      <c r="A51" s="83"/>
      <c r="B51" s="110"/>
      <c r="C51" s="83"/>
      <c r="D51" s="83"/>
      <c r="E51" s="94"/>
      <c r="F51" s="94"/>
      <c r="G51" s="36"/>
    </row>
    <row r="52" spans="1:7" x14ac:dyDescent="0.3">
      <c r="A52" s="83"/>
      <c r="B52" s="110"/>
      <c r="C52" s="83"/>
      <c r="D52" s="83"/>
      <c r="E52" s="94"/>
      <c r="F52" s="94"/>
      <c r="G52" s="36"/>
    </row>
  </sheetData>
  <mergeCells count="5">
    <mergeCell ref="A5:G5"/>
    <mergeCell ref="A6:A7"/>
    <mergeCell ref="B6:B7"/>
    <mergeCell ref="C6:C7"/>
    <mergeCell ref="D6:D7"/>
  </mergeCells>
  <conditionalFormatting sqref="F8:F52">
    <cfRule type="cellIs" dxfId="140" priority="65" operator="equal">
      <formula>"NA"</formula>
    </cfRule>
    <cfRule type="cellIs" dxfId="139" priority="66" operator="equal">
      <formula>0</formula>
    </cfRule>
  </conditionalFormatting>
  <conditionalFormatting sqref="F47">
    <cfRule type="cellIs" dxfId="138" priority="63" operator="equal">
      <formula>"NA"</formula>
    </cfRule>
    <cfRule type="cellIs" dxfId="137" priority="64" operator="equal">
      <formula>0</formula>
    </cfRule>
  </conditionalFormatting>
  <conditionalFormatting sqref="F48:F52">
    <cfRule type="cellIs" dxfId="136" priority="61" operator="equal">
      <formula>"NA"</formula>
    </cfRule>
    <cfRule type="cellIs" dxfId="135" priority="62" operator="equal">
      <formula>0</formula>
    </cfRule>
  </conditionalFormatting>
  <conditionalFormatting sqref="F48:F52">
    <cfRule type="cellIs" dxfId="134" priority="59" operator="equal">
      <formula>"NA"</formula>
    </cfRule>
    <cfRule type="cellIs" dxfId="133" priority="60" operator="equal">
      <formula>0</formula>
    </cfRule>
  </conditionalFormatting>
  <conditionalFormatting sqref="E8:E52">
    <cfRule type="cellIs" dxfId="132" priority="57" operator="equal">
      <formula>"NA"</formula>
    </cfRule>
    <cfRule type="cellIs" dxfId="131" priority="58" operator="equal">
      <formula>0</formula>
    </cfRule>
  </conditionalFormatting>
  <conditionalFormatting sqref="E47">
    <cfRule type="cellIs" dxfId="130" priority="55" operator="equal">
      <formula>"NA"</formula>
    </cfRule>
    <cfRule type="cellIs" dxfId="129" priority="56" operator="equal">
      <formula>0</formula>
    </cfRule>
  </conditionalFormatting>
  <conditionalFormatting sqref="E48:E52">
    <cfRule type="cellIs" dxfId="128" priority="53" operator="equal">
      <formula>"NA"</formula>
    </cfRule>
    <cfRule type="cellIs" dxfId="127" priority="54" operator="equal">
      <formula>0</formula>
    </cfRule>
  </conditionalFormatting>
  <conditionalFormatting sqref="E48:E52">
    <cfRule type="cellIs" dxfId="126" priority="51" operator="equal">
      <formula>"NA"</formula>
    </cfRule>
    <cfRule type="cellIs" dxfId="125" priority="52" operator="equal">
      <formula>0</formula>
    </cfRule>
  </conditionalFormatting>
  <conditionalFormatting sqref="F38:F47">
    <cfRule type="cellIs" dxfId="124" priority="49" operator="equal">
      <formula>"NA"</formula>
    </cfRule>
    <cfRule type="cellIs" dxfId="123" priority="50" operator="equal">
      <formula>0</formula>
    </cfRule>
  </conditionalFormatting>
  <conditionalFormatting sqref="F38:F47">
    <cfRule type="cellIs" dxfId="122" priority="47" operator="equal">
      <formula>"NA"</formula>
    </cfRule>
    <cfRule type="cellIs" dxfId="121" priority="48" operator="equal">
      <formula>0</formula>
    </cfRule>
  </conditionalFormatting>
  <conditionalFormatting sqref="F11">
    <cfRule type="cellIs" dxfId="120" priority="45" operator="equal">
      <formula>"NA"</formula>
    </cfRule>
    <cfRule type="cellIs" dxfId="119" priority="46" operator="equal">
      <formula>0</formula>
    </cfRule>
  </conditionalFormatting>
  <conditionalFormatting sqref="F11">
    <cfRule type="cellIs" dxfId="118" priority="43" operator="equal">
      <formula>"NA"</formula>
    </cfRule>
    <cfRule type="cellIs" dxfId="117" priority="44" operator="equal">
      <formula>0</formula>
    </cfRule>
  </conditionalFormatting>
  <conditionalFormatting sqref="F9">
    <cfRule type="cellIs" dxfId="116" priority="41" operator="equal">
      <formula>"NA"</formula>
    </cfRule>
    <cfRule type="cellIs" dxfId="115" priority="42" operator="equal">
      <formula>0</formula>
    </cfRule>
  </conditionalFormatting>
  <conditionalFormatting sqref="F9">
    <cfRule type="cellIs" dxfId="114" priority="39" operator="equal">
      <formula>"NA"</formula>
    </cfRule>
    <cfRule type="cellIs" dxfId="113" priority="40" operator="equal">
      <formula>0</formula>
    </cfRule>
  </conditionalFormatting>
  <conditionalFormatting sqref="F14">
    <cfRule type="cellIs" dxfId="112" priority="37" operator="equal">
      <formula>"NA"</formula>
    </cfRule>
    <cfRule type="cellIs" dxfId="111" priority="38" operator="equal">
      <formula>0</formula>
    </cfRule>
  </conditionalFormatting>
  <conditionalFormatting sqref="F14">
    <cfRule type="cellIs" dxfId="110" priority="35" operator="equal">
      <formula>"NA"</formula>
    </cfRule>
    <cfRule type="cellIs" dxfId="109" priority="36" operator="equal">
      <formula>0</formula>
    </cfRule>
  </conditionalFormatting>
  <conditionalFormatting sqref="F15">
    <cfRule type="cellIs" dxfId="108" priority="33" operator="equal">
      <formula>"NA"</formula>
    </cfRule>
    <cfRule type="cellIs" dxfId="107" priority="34" operator="equal">
      <formula>0</formula>
    </cfRule>
  </conditionalFormatting>
  <conditionalFormatting sqref="F15">
    <cfRule type="cellIs" dxfId="106" priority="31" operator="equal">
      <formula>"NA"</formula>
    </cfRule>
    <cfRule type="cellIs" dxfId="105" priority="32" operator="equal">
      <formula>0</formula>
    </cfRule>
  </conditionalFormatting>
  <conditionalFormatting sqref="F37">
    <cfRule type="cellIs" dxfId="104" priority="29" operator="equal">
      <formula>"NA"</formula>
    </cfRule>
    <cfRule type="cellIs" dxfId="103" priority="30" operator="equal">
      <formula>0</formula>
    </cfRule>
  </conditionalFormatting>
  <conditionalFormatting sqref="F37">
    <cfRule type="cellIs" dxfId="102" priority="27" operator="equal">
      <formula>"NA"</formula>
    </cfRule>
    <cfRule type="cellIs" dxfId="101" priority="28" operator="equal">
      <formula>0</formula>
    </cfRule>
  </conditionalFormatting>
  <conditionalFormatting sqref="F36">
    <cfRule type="cellIs" dxfId="100" priority="25" operator="equal">
      <formula>"NA"</formula>
    </cfRule>
    <cfRule type="cellIs" dxfId="99" priority="26" operator="equal">
      <formula>0</formula>
    </cfRule>
  </conditionalFormatting>
  <conditionalFormatting sqref="F36">
    <cfRule type="cellIs" dxfId="98" priority="23" operator="equal">
      <formula>"NA"</formula>
    </cfRule>
    <cfRule type="cellIs" dxfId="97" priority="24" operator="equal">
      <formula>0</formula>
    </cfRule>
  </conditionalFormatting>
  <conditionalFormatting sqref="F35">
    <cfRule type="cellIs" dxfId="96" priority="21" operator="equal">
      <formula>"NA"</formula>
    </cfRule>
    <cfRule type="cellIs" dxfId="95" priority="22" operator="equal">
      <formula>0</formula>
    </cfRule>
  </conditionalFormatting>
  <conditionalFormatting sqref="F35">
    <cfRule type="cellIs" dxfId="94" priority="19" operator="equal">
      <formula>"NA"</formula>
    </cfRule>
    <cfRule type="cellIs" dxfId="93" priority="20" operator="equal">
      <formula>0</formula>
    </cfRule>
  </conditionalFormatting>
  <conditionalFormatting sqref="F40">
    <cfRule type="cellIs" dxfId="92" priority="17" operator="equal">
      <formula>"NA"</formula>
    </cfRule>
    <cfRule type="cellIs" dxfId="91" priority="18" operator="equal">
      <formula>0</formula>
    </cfRule>
  </conditionalFormatting>
  <conditionalFormatting sqref="F40">
    <cfRule type="cellIs" dxfId="90" priority="15" operator="equal">
      <formula>"NA"</formula>
    </cfRule>
    <cfRule type="cellIs" dxfId="89" priority="16" operator="equal">
      <formula>0</formula>
    </cfRule>
  </conditionalFormatting>
  <conditionalFormatting sqref="F42">
    <cfRule type="cellIs" dxfId="88" priority="13" operator="equal">
      <formula>"NA"</formula>
    </cfRule>
    <cfRule type="cellIs" dxfId="87" priority="14" operator="equal">
      <formula>0</formula>
    </cfRule>
  </conditionalFormatting>
  <conditionalFormatting sqref="F42">
    <cfRule type="cellIs" dxfId="86" priority="11" operator="equal">
      <formula>"NA"</formula>
    </cfRule>
    <cfRule type="cellIs" dxfId="85" priority="12" operator="equal">
      <formula>0</formula>
    </cfRule>
  </conditionalFormatting>
  <conditionalFormatting sqref="F44">
    <cfRule type="cellIs" dxfId="84" priority="9" operator="equal">
      <formula>"NA"</formula>
    </cfRule>
    <cfRule type="cellIs" dxfId="83" priority="10" operator="equal">
      <formula>0</formula>
    </cfRule>
  </conditionalFormatting>
  <conditionalFormatting sqref="F44">
    <cfRule type="cellIs" dxfId="82" priority="7" operator="equal">
      <formula>"NA"</formula>
    </cfRule>
    <cfRule type="cellIs" dxfId="81" priority="8" operator="equal">
      <formula>0</formula>
    </cfRule>
  </conditionalFormatting>
  <conditionalFormatting sqref="F52">
    <cfRule type="cellIs" dxfId="80" priority="5" operator="equal">
      <formula>"NA"</formula>
    </cfRule>
    <cfRule type="cellIs" dxfId="79" priority="6" operator="equal">
      <formula>0</formula>
    </cfRule>
  </conditionalFormatting>
  <conditionalFormatting sqref="F52">
    <cfRule type="cellIs" dxfId="78" priority="3" operator="equal">
      <formula>"NA"</formula>
    </cfRule>
    <cfRule type="cellIs" dxfId="77" priority="4" operator="equal">
      <formula>0</formula>
    </cfRule>
  </conditionalFormatting>
  <conditionalFormatting sqref="B8:B41">
    <cfRule type="duplicateValues" dxfId="76" priority="2"/>
  </conditionalFormatting>
  <conditionalFormatting sqref="B42">
    <cfRule type="duplicateValues" dxfId="75" priority="1"/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2"/>
  <sheetViews>
    <sheetView showGridLines="0" zoomScale="90" zoomScaleNormal="90" workbookViewId="0">
      <pane xSplit="3" ySplit="7" topLeftCell="D36" activePane="bottomRight" state="frozen"/>
      <selection pane="topRight" activeCell="D1" sqref="D1"/>
      <selection pane="bottomLeft" activeCell="A8" sqref="A8"/>
      <selection pane="bottomRight" activeCell="A8" sqref="A8:F52"/>
    </sheetView>
  </sheetViews>
  <sheetFormatPr defaultColWidth="9.109375" defaultRowHeight="14.4" x14ac:dyDescent="0.3"/>
  <cols>
    <col min="1" max="1" width="6.88671875" style="3" customWidth="1"/>
    <col min="2" max="2" width="12.109375" style="3" bestFit="1" customWidth="1"/>
    <col min="3" max="3" width="32.109375" style="1" bestFit="1" customWidth="1"/>
    <col min="4" max="4" width="38.6640625" style="1" bestFit="1" customWidth="1"/>
    <col min="5" max="6" width="9.109375" style="12"/>
    <col min="7" max="7" width="13.44140625" style="3" bestFit="1" customWidth="1"/>
    <col min="8" max="16384" width="9.109375" style="3"/>
  </cols>
  <sheetData>
    <row r="1" spans="1:7" ht="15.6" x14ac:dyDescent="0.3">
      <c r="A1" s="98" t="s">
        <v>39</v>
      </c>
      <c r="B1" s="83"/>
      <c r="C1" s="96" t="s">
        <v>118</v>
      </c>
      <c r="D1" s="3"/>
    </row>
    <row r="2" spans="1:7" ht="18" x14ac:dyDescent="0.35">
      <c r="A2" s="98" t="s">
        <v>31</v>
      </c>
      <c r="B2" s="83"/>
      <c r="C2" s="104"/>
      <c r="D2" s="37"/>
    </row>
    <row r="3" spans="1:7" ht="18" x14ac:dyDescent="0.35">
      <c r="A3" s="98" t="s">
        <v>32</v>
      </c>
      <c r="B3" s="83"/>
      <c r="C3" s="104"/>
      <c r="D3" s="37"/>
    </row>
    <row r="4" spans="1:7" ht="18" x14ac:dyDescent="0.35">
      <c r="A4" s="99" t="s">
        <v>33</v>
      </c>
      <c r="B4" s="97"/>
      <c r="C4" s="95"/>
      <c r="D4" s="37"/>
    </row>
    <row r="5" spans="1:7" ht="17.399999999999999" x14ac:dyDescent="0.3">
      <c r="A5" s="144"/>
      <c r="B5" s="144"/>
      <c r="C5" s="144"/>
      <c r="D5" s="144"/>
      <c r="E5" s="144"/>
      <c r="F5" s="144"/>
      <c r="G5" s="144"/>
    </row>
    <row r="6" spans="1:7" s="17" customFormat="1" x14ac:dyDescent="0.3">
      <c r="A6" s="143" t="s">
        <v>71</v>
      </c>
      <c r="B6" s="143" t="s">
        <v>34</v>
      </c>
      <c r="C6" s="143" t="s">
        <v>35</v>
      </c>
      <c r="D6" s="143" t="s">
        <v>55</v>
      </c>
      <c r="E6" s="107" t="s">
        <v>80</v>
      </c>
      <c r="F6" s="107" t="s">
        <v>102</v>
      </c>
      <c r="G6" s="107" t="s">
        <v>4</v>
      </c>
    </row>
    <row r="7" spans="1:7" s="14" customFormat="1" x14ac:dyDescent="0.3">
      <c r="A7" s="143"/>
      <c r="B7" s="143"/>
      <c r="C7" s="143"/>
      <c r="D7" s="143"/>
      <c r="E7" s="93">
        <v>100</v>
      </c>
      <c r="F7" s="93">
        <v>100</v>
      </c>
      <c r="G7" s="93"/>
    </row>
    <row r="8" spans="1:7" x14ac:dyDescent="0.3">
      <c r="A8" s="83"/>
      <c r="B8" s="109"/>
      <c r="C8" s="83"/>
      <c r="D8" s="83"/>
      <c r="E8" s="94"/>
      <c r="F8" s="94"/>
      <c r="G8" s="36"/>
    </row>
    <row r="9" spans="1:7" x14ac:dyDescent="0.3">
      <c r="A9" s="83"/>
      <c r="B9" s="109"/>
      <c r="C9" s="83"/>
      <c r="D9" s="83"/>
      <c r="E9" s="94"/>
      <c r="F9" s="94"/>
      <c r="G9" s="36"/>
    </row>
    <row r="10" spans="1:7" x14ac:dyDescent="0.3">
      <c r="A10" s="83"/>
      <c r="B10" s="109"/>
      <c r="C10" s="83"/>
      <c r="D10" s="83"/>
      <c r="E10" s="94"/>
      <c r="F10" s="94"/>
      <c r="G10" s="36"/>
    </row>
    <row r="11" spans="1:7" x14ac:dyDescent="0.3">
      <c r="A11" s="83"/>
      <c r="B11" s="109"/>
      <c r="C11" s="83"/>
      <c r="D11" s="83"/>
      <c r="E11" s="94"/>
      <c r="F11" s="94"/>
      <c r="G11" s="36"/>
    </row>
    <row r="12" spans="1:7" x14ac:dyDescent="0.3">
      <c r="A12" s="83"/>
      <c r="B12" s="109"/>
      <c r="C12" s="83"/>
      <c r="D12" s="83"/>
      <c r="E12" s="94"/>
      <c r="F12" s="94"/>
      <c r="G12" s="36"/>
    </row>
    <row r="13" spans="1:7" x14ac:dyDescent="0.3">
      <c r="A13" s="83"/>
      <c r="B13" s="110"/>
      <c r="C13" s="83"/>
      <c r="D13" s="83"/>
      <c r="E13" s="94"/>
      <c r="F13" s="94"/>
      <c r="G13" s="36"/>
    </row>
    <row r="14" spans="1:7" x14ac:dyDescent="0.3">
      <c r="A14" s="83"/>
      <c r="B14" s="110"/>
      <c r="C14" s="83"/>
      <c r="D14" s="83"/>
      <c r="E14" s="94"/>
      <c r="F14" s="94"/>
      <c r="G14" s="36"/>
    </row>
    <row r="15" spans="1:7" x14ac:dyDescent="0.3">
      <c r="A15" s="83"/>
      <c r="B15" s="110"/>
      <c r="C15" s="83"/>
      <c r="D15" s="83"/>
      <c r="E15" s="94"/>
      <c r="F15" s="94"/>
      <c r="G15" s="36"/>
    </row>
    <row r="16" spans="1:7" x14ac:dyDescent="0.3">
      <c r="A16" s="83"/>
      <c r="B16" s="110"/>
      <c r="C16" s="83"/>
      <c r="D16" s="83"/>
      <c r="E16" s="94"/>
      <c r="F16" s="94"/>
      <c r="G16" s="36"/>
    </row>
    <row r="17" spans="1:7" x14ac:dyDescent="0.3">
      <c r="A17" s="83"/>
      <c r="B17" s="110"/>
      <c r="C17" s="83"/>
      <c r="D17" s="83"/>
      <c r="E17" s="94"/>
      <c r="F17" s="94"/>
      <c r="G17" s="36"/>
    </row>
    <row r="18" spans="1:7" x14ac:dyDescent="0.3">
      <c r="A18" s="83"/>
      <c r="B18" s="110"/>
      <c r="C18" s="83"/>
      <c r="D18" s="83"/>
      <c r="E18" s="94"/>
      <c r="F18" s="94"/>
      <c r="G18" s="36"/>
    </row>
    <row r="19" spans="1:7" x14ac:dyDescent="0.3">
      <c r="A19" s="83"/>
      <c r="B19" s="110"/>
      <c r="C19" s="83"/>
      <c r="D19" s="83"/>
      <c r="E19" s="94"/>
      <c r="F19" s="94"/>
      <c r="G19" s="36"/>
    </row>
    <row r="20" spans="1:7" x14ac:dyDescent="0.3">
      <c r="A20" s="83"/>
      <c r="B20" s="110"/>
      <c r="C20" s="83"/>
      <c r="D20" s="83"/>
      <c r="E20" s="94"/>
      <c r="F20" s="94"/>
      <c r="G20" s="36"/>
    </row>
    <row r="21" spans="1:7" x14ac:dyDescent="0.3">
      <c r="A21" s="83"/>
      <c r="B21" s="110"/>
      <c r="C21" s="83"/>
      <c r="D21" s="83"/>
      <c r="E21" s="94"/>
      <c r="F21" s="94"/>
      <c r="G21" s="36"/>
    </row>
    <row r="22" spans="1:7" x14ac:dyDescent="0.3">
      <c r="A22" s="83"/>
      <c r="B22" s="110"/>
      <c r="C22" s="83"/>
      <c r="D22" s="83"/>
      <c r="E22" s="94"/>
      <c r="F22" s="94"/>
      <c r="G22" s="36"/>
    </row>
    <row r="23" spans="1:7" x14ac:dyDescent="0.3">
      <c r="A23" s="83"/>
      <c r="B23" s="110"/>
      <c r="C23" s="83"/>
      <c r="D23" s="83"/>
      <c r="E23" s="94"/>
      <c r="F23" s="94"/>
      <c r="G23" s="36"/>
    </row>
    <row r="24" spans="1:7" x14ac:dyDescent="0.3">
      <c r="A24" s="83"/>
      <c r="B24" s="110"/>
      <c r="C24" s="83"/>
      <c r="D24" s="83"/>
      <c r="E24" s="94"/>
      <c r="F24" s="94"/>
      <c r="G24" s="36"/>
    </row>
    <row r="25" spans="1:7" x14ac:dyDescent="0.3">
      <c r="A25" s="83"/>
      <c r="B25" s="110"/>
      <c r="C25" s="83"/>
      <c r="D25" s="83"/>
      <c r="E25" s="94"/>
      <c r="F25" s="94"/>
      <c r="G25" s="36"/>
    </row>
    <row r="26" spans="1:7" x14ac:dyDescent="0.3">
      <c r="A26" s="83"/>
      <c r="B26" s="110"/>
      <c r="C26" s="83"/>
      <c r="D26" s="83"/>
      <c r="E26" s="94"/>
      <c r="F26" s="94"/>
      <c r="G26" s="36"/>
    </row>
    <row r="27" spans="1:7" x14ac:dyDescent="0.3">
      <c r="A27" s="83"/>
      <c r="B27" s="110"/>
      <c r="C27" s="83"/>
      <c r="D27" s="83"/>
      <c r="E27" s="94"/>
      <c r="F27" s="94"/>
      <c r="G27" s="36"/>
    </row>
    <row r="28" spans="1:7" x14ac:dyDescent="0.3">
      <c r="A28" s="83"/>
      <c r="B28" s="110"/>
      <c r="C28" s="83"/>
      <c r="D28" s="83"/>
      <c r="E28" s="94"/>
      <c r="F28" s="94"/>
      <c r="G28" s="36"/>
    </row>
    <row r="29" spans="1:7" x14ac:dyDescent="0.3">
      <c r="A29" s="83"/>
      <c r="B29" s="110"/>
      <c r="C29" s="83"/>
      <c r="D29" s="83"/>
      <c r="E29" s="94"/>
      <c r="F29" s="94"/>
      <c r="G29" s="36"/>
    </row>
    <row r="30" spans="1:7" x14ac:dyDescent="0.3">
      <c r="A30" s="83"/>
      <c r="B30" s="110"/>
      <c r="C30" s="83"/>
      <c r="D30" s="83"/>
      <c r="E30" s="94"/>
      <c r="F30" s="94"/>
      <c r="G30" s="36"/>
    </row>
    <row r="31" spans="1:7" x14ac:dyDescent="0.3">
      <c r="A31" s="83"/>
      <c r="B31" s="110"/>
      <c r="C31" s="83"/>
      <c r="D31" s="83"/>
      <c r="E31" s="94"/>
      <c r="F31" s="94"/>
      <c r="G31" s="36"/>
    </row>
    <row r="32" spans="1:7" x14ac:dyDescent="0.3">
      <c r="A32" s="83"/>
      <c r="B32" s="110"/>
      <c r="C32" s="83"/>
      <c r="D32" s="83"/>
      <c r="E32" s="94"/>
      <c r="F32" s="94"/>
      <c r="G32" s="36"/>
    </row>
    <row r="33" spans="1:7" x14ac:dyDescent="0.3">
      <c r="A33" s="83"/>
      <c r="B33" s="110"/>
      <c r="C33" s="83"/>
      <c r="D33" s="83"/>
      <c r="E33" s="94"/>
      <c r="F33" s="94"/>
      <c r="G33" s="36"/>
    </row>
    <row r="34" spans="1:7" x14ac:dyDescent="0.3">
      <c r="A34" s="83"/>
      <c r="B34" s="110"/>
      <c r="C34" s="83"/>
      <c r="D34" s="83"/>
      <c r="E34" s="94"/>
      <c r="F34" s="94"/>
      <c r="G34" s="36"/>
    </row>
    <row r="35" spans="1:7" x14ac:dyDescent="0.3">
      <c r="A35" s="83"/>
      <c r="B35" s="110"/>
      <c r="C35" s="83"/>
      <c r="D35" s="83"/>
      <c r="E35" s="94"/>
      <c r="F35" s="94"/>
      <c r="G35" s="36"/>
    </row>
    <row r="36" spans="1:7" x14ac:dyDescent="0.3">
      <c r="A36" s="83"/>
      <c r="B36" s="110"/>
      <c r="C36" s="83"/>
      <c r="D36" s="83"/>
      <c r="E36" s="94"/>
      <c r="F36" s="94"/>
      <c r="G36" s="36"/>
    </row>
    <row r="37" spans="1:7" x14ac:dyDescent="0.3">
      <c r="A37" s="83"/>
      <c r="B37" s="110"/>
      <c r="C37" s="83"/>
      <c r="D37" s="83"/>
      <c r="E37" s="94"/>
      <c r="F37" s="94"/>
      <c r="G37" s="36"/>
    </row>
    <row r="38" spans="1:7" x14ac:dyDescent="0.3">
      <c r="A38" s="83"/>
      <c r="B38" s="110"/>
      <c r="C38" s="83"/>
      <c r="D38" s="83"/>
      <c r="E38" s="94"/>
      <c r="F38" s="94"/>
      <c r="G38" s="36"/>
    </row>
    <row r="39" spans="1:7" x14ac:dyDescent="0.3">
      <c r="A39" s="83"/>
      <c r="B39" s="110"/>
      <c r="C39" s="83"/>
      <c r="D39" s="83"/>
      <c r="E39" s="94"/>
      <c r="F39" s="94"/>
      <c r="G39" s="36"/>
    </row>
    <row r="40" spans="1:7" x14ac:dyDescent="0.3">
      <c r="A40" s="83"/>
      <c r="B40" s="110"/>
      <c r="C40" s="83"/>
      <c r="D40" s="83"/>
      <c r="E40" s="94"/>
      <c r="F40" s="94"/>
      <c r="G40" s="36"/>
    </row>
    <row r="41" spans="1:7" x14ac:dyDescent="0.3">
      <c r="A41" s="83"/>
      <c r="B41" s="110"/>
      <c r="C41" s="83"/>
      <c r="D41" s="83"/>
      <c r="E41" s="94"/>
      <c r="F41" s="94"/>
      <c r="G41" s="36"/>
    </row>
    <row r="42" spans="1:7" x14ac:dyDescent="0.3">
      <c r="A42" s="83"/>
      <c r="B42" s="110"/>
      <c r="C42" s="83"/>
      <c r="D42" s="83"/>
      <c r="E42" s="94"/>
      <c r="F42" s="94"/>
      <c r="G42" s="36"/>
    </row>
    <row r="43" spans="1:7" x14ac:dyDescent="0.3">
      <c r="A43" s="83"/>
      <c r="B43" s="110"/>
      <c r="C43" s="83"/>
      <c r="D43" s="83"/>
      <c r="E43" s="94"/>
      <c r="F43" s="94"/>
      <c r="G43" s="36"/>
    </row>
    <row r="44" spans="1:7" x14ac:dyDescent="0.3">
      <c r="A44" s="83"/>
      <c r="B44" s="110"/>
      <c r="C44" s="83"/>
      <c r="D44" s="83"/>
      <c r="E44" s="94"/>
      <c r="F44" s="94"/>
      <c r="G44" s="36"/>
    </row>
    <row r="45" spans="1:7" x14ac:dyDescent="0.3">
      <c r="A45" s="83"/>
      <c r="B45" s="110"/>
      <c r="C45" s="83"/>
      <c r="D45" s="83"/>
      <c r="E45" s="94"/>
      <c r="F45" s="94"/>
      <c r="G45" s="36"/>
    </row>
    <row r="46" spans="1:7" x14ac:dyDescent="0.3">
      <c r="A46" s="83"/>
      <c r="B46" s="110"/>
      <c r="C46" s="83"/>
      <c r="D46" s="83"/>
      <c r="E46" s="94"/>
      <c r="F46" s="94"/>
      <c r="G46" s="36"/>
    </row>
    <row r="47" spans="1:7" x14ac:dyDescent="0.3">
      <c r="A47" s="83"/>
      <c r="B47" s="110"/>
      <c r="C47" s="83"/>
      <c r="D47" s="83"/>
      <c r="E47" s="94"/>
      <c r="F47" s="94"/>
      <c r="G47" s="36"/>
    </row>
    <row r="48" spans="1:7" x14ac:dyDescent="0.3">
      <c r="A48" s="83"/>
      <c r="B48" s="110"/>
      <c r="C48" s="83"/>
      <c r="D48" s="83"/>
      <c r="E48" s="94"/>
      <c r="F48" s="94"/>
      <c r="G48" s="36"/>
    </row>
    <row r="49" spans="1:7" x14ac:dyDescent="0.3">
      <c r="A49" s="83"/>
      <c r="B49" s="110"/>
      <c r="C49" s="83"/>
      <c r="D49" s="83"/>
      <c r="E49" s="94"/>
      <c r="F49" s="94"/>
      <c r="G49" s="36"/>
    </row>
    <row r="50" spans="1:7" x14ac:dyDescent="0.3">
      <c r="A50" s="83"/>
      <c r="B50" s="110"/>
      <c r="C50" s="83"/>
      <c r="D50" s="83"/>
      <c r="E50" s="94"/>
      <c r="F50" s="94"/>
      <c r="G50" s="36"/>
    </row>
    <row r="51" spans="1:7" x14ac:dyDescent="0.3">
      <c r="A51" s="83"/>
      <c r="B51" s="110"/>
      <c r="C51" s="83"/>
      <c r="D51" s="83"/>
      <c r="E51" s="94"/>
      <c r="F51" s="94"/>
      <c r="G51" s="36"/>
    </row>
    <row r="52" spans="1:7" x14ac:dyDescent="0.3">
      <c r="A52" s="83"/>
      <c r="B52" s="110"/>
      <c r="C52" s="83"/>
      <c r="D52" s="83"/>
      <c r="E52" s="94"/>
      <c r="F52" s="94"/>
      <c r="G52" s="36"/>
    </row>
  </sheetData>
  <mergeCells count="5">
    <mergeCell ref="A5:G5"/>
    <mergeCell ref="A6:A7"/>
    <mergeCell ref="B6:B7"/>
    <mergeCell ref="C6:C7"/>
    <mergeCell ref="D6:D7"/>
  </mergeCells>
  <conditionalFormatting sqref="E8:E52">
    <cfRule type="cellIs" dxfId="74" priority="113" operator="equal">
      <formula>"NA"</formula>
    </cfRule>
    <cfRule type="cellIs" dxfId="73" priority="114" operator="equal">
      <formula>0</formula>
    </cfRule>
  </conditionalFormatting>
  <conditionalFormatting sqref="E47">
    <cfRule type="cellIs" dxfId="72" priority="111" operator="equal">
      <formula>"NA"</formula>
    </cfRule>
    <cfRule type="cellIs" dxfId="71" priority="112" operator="equal">
      <formula>0</formula>
    </cfRule>
  </conditionalFormatting>
  <conditionalFormatting sqref="E48:E52">
    <cfRule type="cellIs" dxfId="70" priority="109" operator="equal">
      <formula>"NA"</formula>
    </cfRule>
    <cfRule type="cellIs" dxfId="69" priority="110" operator="equal">
      <formula>0</formula>
    </cfRule>
  </conditionalFormatting>
  <conditionalFormatting sqref="E48:E52">
    <cfRule type="cellIs" dxfId="68" priority="107" operator="equal">
      <formula>"NA"</formula>
    </cfRule>
    <cfRule type="cellIs" dxfId="67" priority="108" operator="equal">
      <formula>0</formula>
    </cfRule>
  </conditionalFormatting>
  <conditionalFormatting sqref="F28">
    <cfRule type="cellIs" dxfId="66" priority="45" operator="equal">
      <formula>"NA"</formula>
    </cfRule>
    <cfRule type="cellIs" dxfId="65" priority="46" operator="equal">
      <formula>0</formula>
    </cfRule>
  </conditionalFormatting>
  <conditionalFormatting sqref="F28">
    <cfRule type="cellIs" dxfId="64" priority="43" operator="equal">
      <formula>"NA"</formula>
    </cfRule>
    <cfRule type="cellIs" dxfId="63" priority="44" operator="equal">
      <formula>0</formula>
    </cfRule>
  </conditionalFormatting>
  <conditionalFormatting sqref="F27">
    <cfRule type="cellIs" dxfId="62" priority="41" operator="equal">
      <formula>"NA"</formula>
    </cfRule>
    <cfRule type="cellIs" dxfId="61" priority="42" operator="equal">
      <formula>0</formula>
    </cfRule>
  </conditionalFormatting>
  <conditionalFormatting sqref="F27">
    <cfRule type="cellIs" dxfId="60" priority="39" operator="equal">
      <formula>"NA"</formula>
    </cfRule>
    <cfRule type="cellIs" dxfId="59" priority="40" operator="equal">
      <formula>0</formula>
    </cfRule>
  </conditionalFormatting>
  <conditionalFormatting sqref="F26">
    <cfRule type="cellIs" dxfId="58" priority="37" operator="equal">
      <formula>"NA"</formula>
    </cfRule>
    <cfRule type="cellIs" dxfId="57" priority="38" operator="equal">
      <formula>0</formula>
    </cfRule>
  </conditionalFormatting>
  <conditionalFormatting sqref="F26">
    <cfRule type="cellIs" dxfId="56" priority="35" operator="equal">
      <formula>"NA"</formula>
    </cfRule>
    <cfRule type="cellIs" dxfId="55" priority="36" operator="equal">
      <formula>0</formula>
    </cfRule>
  </conditionalFormatting>
  <conditionalFormatting sqref="F31">
    <cfRule type="cellIs" dxfId="54" priority="33" operator="equal">
      <formula>"NA"</formula>
    </cfRule>
    <cfRule type="cellIs" dxfId="53" priority="34" operator="equal">
      <formula>0</formula>
    </cfRule>
  </conditionalFormatting>
  <conditionalFormatting sqref="F31">
    <cfRule type="cellIs" dxfId="52" priority="31" operator="equal">
      <formula>"NA"</formula>
    </cfRule>
    <cfRule type="cellIs" dxfId="51" priority="32" operator="equal">
      <formula>0</formula>
    </cfRule>
  </conditionalFormatting>
  <conditionalFormatting sqref="F33">
    <cfRule type="cellIs" dxfId="50" priority="29" operator="equal">
      <formula>"NA"</formula>
    </cfRule>
    <cfRule type="cellIs" dxfId="49" priority="30" operator="equal">
      <formula>0</formula>
    </cfRule>
  </conditionalFormatting>
  <conditionalFormatting sqref="F33">
    <cfRule type="cellIs" dxfId="48" priority="27" operator="equal">
      <formula>"NA"</formula>
    </cfRule>
    <cfRule type="cellIs" dxfId="47" priority="28" operator="equal">
      <formula>0</formula>
    </cfRule>
  </conditionalFormatting>
  <conditionalFormatting sqref="F35">
    <cfRule type="cellIs" dxfId="46" priority="25" operator="equal">
      <formula>"NA"</formula>
    </cfRule>
    <cfRule type="cellIs" dxfId="45" priority="26" operator="equal">
      <formula>0</formula>
    </cfRule>
  </conditionalFormatting>
  <conditionalFormatting sqref="F35">
    <cfRule type="cellIs" dxfId="44" priority="23" operator="equal">
      <formula>"NA"</formula>
    </cfRule>
    <cfRule type="cellIs" dxfId="43" priority="24" operator="equal">
      <formula>0</formula>
    </cfRule>
  </conditionalFormatting>
  <conditionalFormatting sqref="F43">
    <cfRule type="cellIs" dxfId="42" priority="21" operator="equal">
      <formula>"NA"</formula>
    </cfRule>
    <cfRule type="cellIs" dxfId="41" priority="22" operator="equal">
      <formula>0</formula>
    </cfRule>
  </conditionalFormatting>
  <conditionalFormatting sqref="F43">
    <cfRule type="cellIs" dxfId="40" priority="19" operator="equal">
      <formula>"NA"</formula>
    </cfRule>
    <cfRule type="cellIs" dxfId="39" priority="20" operator="equal">
      <formula>0</formula>
    </cfRule>
  </conditionalFormatting>
  <conditionalFormatting sqref="F44:F52">
    <cfRule type="cellIs" dxfId="38" priority="17" operator="equal">
      <formula>"NA"</formula>
    </cfRule>
    <cfRule type="cellIs" dxfId="37" priority="18" operator="equal">
      <formula>0</formula>
    </cfRule>
  </conditionalFormatting>
  <conditionalFormatting sqref="F46">
    <cfRule type="cellIs" dxfId="36" priority="15" operator="equal">
      <formula>"NA"</formula>
    </cfRule>
    <cfRule type="cellIs" dxfId="35" priority="16" operator="equal">
      <formula>0</formula>
    </cfRule>
  </conditionalFormatting>
  <conditionalFormatting sqref="F47:F52">
    <cfRule type="cellIs" dxfId="34" priority="13" operator="equal">
      <formula>"NA"</formula>
    </cfRule>
    <cfRule type="cellIs" dxfId="33" priority="14" operator="equal">
      <formula>0</formula>
    </cfRule>
  </conditionalFormatting>
  <conditionalFormatting sqref="F47:F52">
    <cfRule type="cellIs" dxfId="32" priority="11" operator="equal">
      <formula>"NA"</formula>
    </cfRule>
    <cfRule type="cellIs" dxfId="31" priority="12" operator="equal">
      <formula>0</formula>
    </cfRule>
  </conditionalFormatting>
  <conditionalFormatting sqref="F29:F38">
    <cfRule type="cellIs" dxfId="30" priority="49" operator="equal">
      <formula>"NA"</formula>
    </cfRule>
    <cfRule type="cellIs" dxfId="29" priority="50" operator="equal">
      <formula>0</formula>
    </cfRule>
  </conditionalFormatting>
  <conditionalFormatting sqref="F29:F38">
    <cfRule type="cellIs" dxfId="28" priority="47" operator="equal">
      <formula>"NA"</formula>
    </cfRule>
    <cfRule type="cellIs" dxfId="27" priority="48" operator="equal">
      <formula>0</formula>
    </cfRule>
  </conditionalFormatting>
  <conditionalFormatting sqref="F8:F43">
    <cfRule type="cellIs" dxfId="26" priority="57" operator="equal">
      <formula>"NA"</formula>
    </cfRule>
    <cfRule type="cellIs" dxfId="25" priority="58" operator="equal">
      <formula>0</formula>
    </cfRule>
  </conditionalFormatting>
  <conditionalFormatting sqref="F38">
    <cfRule type="cellIs" dxfId="24" priority="55" operator="equal">
      <formula>"NA"</formula>
    </cfRule>
    <cfRule type="cellIs" dxfId="23" priority="56" operator="equal">
      <formula>0</formula>
    </cfRule>
  </conditionalFormatting>
  <conditionalFormatting sqref="F39:F43">
    <cfRule type="cellIs" dxfId="22" priority="53" operator="equal">
      <formula>"NA"</formula>
    </cfRule>
    <cfRule type="cellIs" dxfId="21" priority="54" operator="equal">
      <formula>0</formula>
    </cfRule>
  </conditionalFormatting>
  <conditionalFormatting sqref="F39:F43">
    <cfRule type="cellIs" dxfId="20" priority="51" operator="equal">
      <formula>"NA"</formula>
    </cfRule>
    <cfRule type="cellIs" dxfId="19" priority="52" operator="equal">
      <formula>0</formula>
    </cfRule>
  </conditionalFormatting>
  <conditionalFormatting sqref="F44:F46">
    <cfRule type="cellIs" dxfId="18" priority="9" operator="equal">
      <formula>"NA"</formula>
    </cfRule>
    <cfRule type="cellIs" dxfId="17" priority="10" operator="equal">
      <formula>0</formula>
    </cfRule>
  </conditionalFormatting>
  <conditionalFormatting sqref="F44:F46">
    <cfRule type="cellIs" dxfId="16" priority="7" operator="equal">
      <formula>"NA"</formula>
    </cfRule>
    <cfRule type="cellIs" dxfId="15" priority="8" operator="equal">
      <formula>0</formula>
    </cfRule>
  </conditionalFormatting>
  <conditionalFormatting sqref="F51:F52">
    <cfRule type="cellIs" dxfId="14" priority="5" operator="equal">
      <formula>"NA"</formula>
    </cfRule>
    <cfRule type="cellIs" dxfId="13" priority="6" operator="equal">
      <formula>0</formula>
    </cfRule>
  </conditionalFormatting>
  <conditionalFormatting sqref="F51:F52">
    <cfRule type="cellIs" dxfId="12" priority="3" operator="equal">
      <formula>"NA"</formula>
    </cfRule>
    <cfRule type="cellIs" dxfId="11" priority="4" operator="equal">
      <formula>0</formula>
    </cfRule>
  </conditionalFormatting>
  <conditionalFormatting sqref="B8:B41">
    <cfRule type="duplicateValues" dxfId="10" priority="2"/>
  </conditionalFormatting>
  <conditionalFormatting sqref="B42">
    <cfRule type="duplicateValues" dxfId="9" priority="1"/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8" sqref="F8"/>
    </sheetView>
  </sheetViews>
  <sheetFormatPr defaultColWidth="8.6640625" defaultRowHeight="14.4" x14ac:dyDescent="0.3"/>
  <cols>
    <col min="1" max="1" width="7.33203125" style="3" customWidth="1"/>
    <col min="2" max="2" width="11.88671875" style="3" customWidth="1"/>
    <col min="3" max="3" width="31.33203125" style="3" bestFit="1" customWidth="1"/>
    <col min="4" max="4" width="38.6640625" style="3" bestFit="1" customWidth="1"/>
    <col min="5" max="5" width="38.6640625" style="3" hidden="1" customWidth="1"/>
    <col min="6" max="6" width="11.5546875" style="12" customWidth="1"/>
    <col min="7" max="7" width="12.109375" style="3" customWidth="1"/>
    <col min="8" max="8" width="15.88671875" style="3" customWidth="1"/>
    <col min="9" max="9" width="11.5546875" style="12" customWidth="1"/>
    <col min="10" max="10" width="11" style="12" customWidth="1"/>
    <col min="11" max="16384" width="8.6640625" style="3"/>
  </cols>
  <sheetData>
    <row r="1" spans="1:10" x14ac:dyDescent="0.3">
      <c r="A1" s="102" t="s">
        <v>39</v>
      </c>
      <c r="B1" s="20"/>
      <c r="C1" s="102" t="s">
        <v>91</v>
      </c>
      <c r="D1" s="39"/>
      <c r="E1" s="39"/>
      <c r="F1" s="80"/>
      <c r="G1" s="12"/>
    </row>
    <row r="2" spans="1:10" x14ac:dyDescent="0.3">
      <c r="A2" s="103" t="s">
        <v>31</v>
      </c>
      <c r="B2" s="20"/>
      <c r="C2" s="104">
        <v>44530</v>
      </c>
      <c r="D2" s="1"/>
      <c r="E2" s="1"/>
      <c r="G2" s="12"/>
    </row>
    <row r="3" spans="1:10" x14ac:dyDescent="0.3">
      <c r="A3" s="103" t="s">
        <v>32</v>
      </c>
      <c r="B3" s="20"/>
      <c r="C3" s="104">
        <v>44235</v>
      </c>
      <c r="D3" s="1"/>
      <c r="E3" s="1"/>
      <c r="G3" s="12"/>
    </row>
    <row r="4" spans="1:10" x14ac:dyDescent="0.3">
      <c r="A4" s="103" t="s">
        <v>33</v>
      </c>
      <c r="B4" s="20"/>
      <c r="C4" s="31" t="s">
        <v>120</v>
      </c>
      <c r="D4" s="1"/>
      <c r="E4" s="1"/>
      <c r="G4" s="12"/>
      <c r="I4" s="145" t="s">
        <v>114</v>
      </c>
      <c r="J4" s="145"/>
    </row>
    <row r="5" spans="1:10" ht="17.100000000000001" customHeight="1" x14ac:dyDescent="0.35">
      <c r="A5" s="147" t="s">
        <v>90</v>
      </c>
      <c r="B5" s="148"/>
      <c r="C5" s="148"/>
      <c r="D5" s="148"/>
      <c r="E5" s="148"/>
      <c r="F5" s="148"/>
      <c r="G5" s="148"/>
      <c r="H5" s="149"/>
      <c r="I5" s="146" t="s">
        <v>117</v>
      </c>
      <c r="J5" s="146"/>
    </row>
    <row r="6" spans="1:10" ht="27.6" customHeight="1" x14ac:dyDescent="0.3">
      <c r="A6" s="150" t="s">
        <v>71</v>
      </c>
      <c r="B6" s="150" t="s">
        <v>34</v>
      </c>
      <c r="C6" s="150" t="s">
        <v>35</v>
      </c>
      <c r="D6" s="141" t="s">
        <v>55</v>
      </c>
      <c r="E6" s="101"/>
      <c r="F6" s="19" t="s">
        <v>111</v>
      </c>
      <c r="G6" s="19" t="s">
        <v>112</v>
      </c>
      <c r="H6" s="19" t="s">
        <v>3</v>
      </c>
      <c r="I6" s="146"/>
      <c r="J6" s="146"/>
    </row>
    <row r="7" spans="1:10" ht="28.8" x14ac:dyDescent="0.3">
      <c r="A7" s="151"/>
      <c r="B7" s="151"/>
      <c r="C7" s="151"/>
      <c r="D7" s="141"/>
      <c r="E7" s="100" t="s">
        <v>119</v>
      </c>
      <c r="F7" s="13">
        <v>100</v>
      </c>
      <c r="G7" s="13">
        <v>100</v>
      </c>
      <c r="H7" s="4"/>
      <c r="I7" s="81" t="s">
        <v>45</v>
      </c>
      <c r="J7" s="81" t="s">
        <v>94</v>
      </c>
    </row>
    <row r="8" spans="1:10" x14ac:dyDescent="0.3">
      <c r="A8" s="116">
        <v>1</v>
      </c>
      <c r="B8" s="118">
        <v>46165939</v>
      </c>
      <c r="C8" s="110" t="s">
        <v>121</v>
      </c>
      <c r="D8" s="119" t="s">
        <v>154</v>
      </c>
      <c r="E8" s="110" t="s">
        <v>187</v>
      </c>
      <c r="F8" s="115">
        <v>55.55555555555555</v>
      </c>
      <c r="G8" s="115"/>
      <c r="H8" s="15"/>
      <c r="I8" s="15"/>
      <c r="J8" s="15"/>
    </row>
    <row r="9" spans="1:10" x14ac:dyDescent="0.3">
      <c r="A9" s="116">
        <v>2</v>
      </c>
      <c r="B9" s="118">
        <v>46165578</v>
      </c>
      <c r="C9" s="110" t="s">
        <v>122</v>
      </c>
      <c r="D9" s="119" t="s">
        <v>155</v>
      </c>
      <c r="E9" s="110" t="s">
        <v>188</v>
      </c>
      <c r="F9" s="115">
        <v>24.999999999999989</v>
      </c>
      <c r="G9" s="115"/>
      <c r="H9" s="15"/>
      <c r="I9" s="15"/>
      <c r="J9" s="15"/>
    </row>
    <row r="10" spans="1:10" x14ac:dyDescent="0.3">
      <c r="A10" s="116">
        <v>3</v>
      </c>
      <c r="B10" s="118">
        <v>46165345</v>
      </c>
      <c r="C10" s="110" t="s">
        <v>123</v>
      </c>
      <c r="D10" s="119" t="s">
        <v>156</v>
      </c>
      <c r="E10" s="110" t="s">
        <v>189</v>
      </c>
      <c r="F10" s="115">
        <v>48.777777777777779</v>
      </c>
      <c r="G10" s="115"/>
      <c r="H10" s="15"/>
      <c r="I10" s="15"/>
      <c r="J10" s="15"/>
    </row>
    <row r="11" spans="1:10" x14ac:dyDescent="0.3">
      <c r="A11" s="116">
        <v>4</v>
      </c>
      <c r="B11" s="118">
        <v>46165346</v>
      </c>
      <c r="C11" s="110" t="s">
        <v>124</v>
      </c>
      <c r="D11" s="119" t="s">
        <v>157</v>
      </c>
      <c r="E11" s="110" t="s">
        <v>190</v>
      </c>
      <c r="F11" s="115">
        <v>54.972222222222243</v>
      </c>
      <c r="G11" s="115"/>
      <c r="H11" s="15"/>
      <c r="I11" s="15"/>
      <c r="J11" s="15"/>
    </row>
    <row r="12" spans="1:10" x14ac:dyDescent="0.3">
      <c r="A12" s="116">
        <v>5</v>
      </c>
      <c r="B12" s="118">
        <v>46165303</v>
      </c>
      <c r="C12" s="110" t="s">
        <v>125</v>
      </c>
      <c r="D12" s="119" t="s">
        <v>158</v>
      </c>
      <c r="E12" s="110" t="s">
        <v>191</v>
      </c>
      <c r="F12" s="115">
        <v>56.583333333333307</v>
      </c>
      <c r="G12" s="115"/>
      <c r="H12" s="15"/>
      <c r="I12" s="15"/>
      <c r="J12" s="15"/>
    </row>
    <row r="13" spans="1:10" x14ac:dyDescent="0.3">
      <c r="A13" s="116">
        <v>6</v>
      </c>
      <c r="B13" s="118">
        <v>46166281</v>
      </c>
      <c r="C13" s="110" t="s">
        <v>126</v>
      </c>
      <c r="D13" s="119" t="s">
        <v>159</v>
      </c>
      <c r="E13" s="110" t="s">
        <v>192</v>
      </c>
      <c r="F13" s="115">
        <v>61.000000000000014</v>
      </c>
      <c r="G13" s="115"/>
      <c r="H13" s="15"/>
      <c r="I13" s="15"/>
      <c r="J13" s="15"/>
    </row>
    <row r="14" spans="1:10" x14ac:dyDescent="0.3">
      <c r="A14" s="116">
        <v>7</v>
      </c>
      <c r="B14" s="118">
        <v>46166303</v>
      </c>
      <c r="C14" s="110" t="s">
        <v>127</v>
      </c>
      <c r="D14" s="119" t="s">
        <v>160</v>
      </c>
      <c r="E14" s="110" t="s">
        <v>193</v>
      </c>
      <c r="F14" s="115">
        <v>53.777777777777757</v>
      </c>
      <c r="G14" s="115"/>
      <c r="H14" s="20"/>
      <c r="I14" s="15"/>
      <c r="J14" s="15"/>
    </row>
    <row r="15" spans="1:10" x14ac:dyDescent="0.3">
      <c r="A15" s="116">
        <v>8</v>
      </c>
      <c r="B15" s="118">
        <v>46166304</v>
      </c>
      <c r="C15" s="110" t="s">
        <v>128</v>
      </c>
      <c r="D15" s="119" t="s">
        <v>161</v>
      </c>
      <c r="E15" s="110" t="s">
        <v>194</v>
      </c>
      <c r="F15" s="115">
        <v>55.750000000000007</v>
      </c>
      <c r="G15" s="115"/>
      <c r="H15" s="20"/>
      <c r="I15" s="15"/>
      <c r="J15" s="15"/>
    </row>
    <row r="16" spans="1:10" x14ac:dyDescent="0.3">
      <c r="A16" s="116">
        <v>9</v>
      </c>
      <c r="B16" s="118">
        <v>46166305</v>
      </c>
      <c r="C16" s="110" t="s">
        <v>129</v>
      </c>
      <c r="D16" s="119" t="s">
        <v>162</v>
      </c>
      <c r="E16" s="110" t="s">
        <v>195</v>
      </c>
      <c r="F16" s="115">
        <v>52.8333333333333</v>
      </c>
      <c r="G16" s="115"/>
      <c r="H16" s="20"/>
      <c r="I16" s="15"/>
      <c r="J16" s="15"/>
    </row>
    <row r="17" spans="1:10" x14ac:dyDescent="0.3">
      <c r="A17" s="116">
        <v>10</v>
      </c>
      <c r="B17" s="118">
        <v>46166035</v>
      </c>
      <c r="C17" s="110" t="s">
        <v>130</v>
      </c>
      <c r="D17" s="119" t="s">
        <v>163</v>
      </c>
      <c r="E17" s="110" t="s">
        <v>196</v>
      </c>
      <c r="F17" s="115">
        <v>18.999999999999989</v>
      </c>
      <c r="G17" s="115"/>
      <c r="H17" s="20"/>
      <c r="I17" s="15"/>
      <c r="J17" s="15"/>
    </row>
    <row r="18" spans="1:10" x14ac:dyDescent="0.3">
      <c r="A18" s="116">
        <v>11</v>
      </c>
      <c r="B18" s="118">
        <v>46166036</v>
      </c>
      <c r="C18" s="110" t="s">
        <v>131</v>
      </c>
      <c r="D18" s="119" t="s">
        <v>164</v>
      </c>
      <c r="E18" s="110" t="s">
        <v>197</v>
      </c>
      <c r="F18" s="115">
        <v>59.416666666666671</v>
      </c>
      <c r="G18" s="115"/>
      <c r="H18" s="15"/>
      <c r="I18" s="15"/>
      <c r="J18" s="15"/>
    </row>
    <row r="19" spans="1:10" x14ac:dyDescent="0.3">
      <c r="A19" s="116">
        <v>12</v>
      </c>
      <c r="B19" s="118">
        <v>46166037</v>
      </c>
      <c r="C19" s="110" t="s">
        <v>132</v>
      </c>
      <c r="D19" s="119" t="s">
        <v>165</v>
      </c>
      <c r="E19" s="110" t="s">
        <v>198</v>
      </c>
      <c r="F19" s="115">
        <v>59.416666666666671</v>
      </c>
      <c r="G19" s="115"/>
      <c r="H19" s="15"/>
      <c r="I19" s="15"/>
      <c r="J19" s="15"/>
    </row>
    <row r="20" spans="1:10" x14ac:dyDescent="0.3">
      <c r="A20" s="116">
        <v>13</v>
      </c>
      <c r="B20" s="118">
        <v>46166038</v>
      </c>
      <c r="C20" s="110" t="s">
        <v>133</v>
      </c>
      <c r="D20" s="119" t="s">
        <v>166</v>
      </c>
      <c r="E20" s="110" t="s">
        <v>199</v>
      </c>
      <c r="F20" s="115">
        <v>60.4166666666667</v>
      </c>
      <c r="G20" s="115"/>
      <c r="H20" s="15"/>
      <c r="I20" s="15"/>
      <c r="J20" s="15"/>
    </row>
    <row r="21" spans="1:10" x14ac:dyDescent="0.3">
      <c r="A21" s="116">
        <v>14</v>
      </c>
      <c r="B21" s="118">
        <v>46166132</v>
      </c>
      <c r="C21" s="110" t="s">
        <v>134</v>
      </c>
      <c r="D21" s="119" t="s">
        <v>167</v>
      </c>
      <c r="E21" s="110" t="s">
        <v>200</v>
      </c>
      <c r="F21" s="115">
        <v>60.4166666666667</v>
      </c>
      <c r="G21" s="115"/>
      <c r="H21" s="20"/>
      <c r="I21" s="15"/>
      <c r="J21" s="15"/>
    </row>
    <row r="22" spans="1:10" x14ac:dyDescent="0.3">
      <c r="A22" s="116">
        <v>15</v>
      </c>
      <c r="B22" s="118">
        <v>46166332</v>
      </c>
      <c r="C22" s="110" t="s">
        <v>135</v>
      </c>
      <c r="D22" s="119" t="s">
        <v>168</v>
      </c>
      <c r="E22" s="110" t="s">
        <v>201</v>
      </c>
      <c r="F22" s="115">
        <v>52.8333333333333</v>
      </c>
      <c r="G22" s="115"/>
      <c r="H22" s="20"/>
      <c r="I22" s="15"/>
      <c r="J22" s="15"/>
    </row>
    <row r="23" spans="1:10" x14ac:dyDescent="0.3">
      <c r="A23" s="116">
        <v>16</v>
      </c>
      <c r="B23" s="118">
        <v>46166315</v>
      </c>
      <c r="C23" s="110" t="s">
        <v>136</v>
      </c>
      <c r="D23" s="119" t="s">
        <v>169</v>
      </c>
      <c r="E23" s="110" t="s">
        <v>202</v>
      </c>
      <c r="F23" s="115">
        <v>24</v>
      </c>
      <c r="G23" s="115"/>
      <c r="H23" s="15"/>
      <c r="I23" s="15"/>
      <c r="J23" s="15"/>
    </row>
    <row r="24" spans="1:10" x14ac:dyDescent="0.3">
      <c r="A24" s="116">
        <v>17</v>
      </c>
      <c r="B24" s="118">
        <v>46166316</v>
      </c>
      <c r="C24" s="110" t="s">
        <v>137</v>
      </c>
      <c r="D24" s="119" t="s">
        <v>170</v>
      </c>
      <c r="E24" s="110" t="s">
        <v>203</v>
      </c>
      <c r="F24" s="115">
        <v>57.25</v>
      </c>
      <c r="G24" s="115"/>
      <c r="H24" s="15"/>
      <c r="I24" s="15"/>
      <c r="J24" s="15"/>
    </row>
    <row r="25" spans="1:10" x14ac:dyDescent="0.3">
      <c r="A25" s="116">
        <v>18</v>
      </c>
      <c r="B25" s="118">
        <v>46166317</v>
      </c>
      <c r="C25" s="110" t="s">
        <v>138</v>
      </c>
      <c r="D25" s="119" t="s">
        <v>171</v>
      </c>
      <c r="E25" s="110" t="s">
        <v>204</v>
      </c>
      <c r="F25" s="115">
        <v>56.833333333333314</v>
      </c>
      <c r="G25" s="115"/>
      <c r="H25" s="15"/>
      <c r="I25" s="15"/>
      <c r="J25" s="15"/>
    </row>
    <row r="26" spans="1:10" x14ac:dyDescent="0.3">
      <c r="A26" s="116">
        <v>19</v>
      </c>
      <c r="B26" s="118">
        <v>46166250</v>
      </c>
      <c r="C26" s="110" t="s">
        <v>139</v>
      </c>
      <c r="D26" s="119" t="s">
        <v>172</v>
      </c>
      <c r="E26" s="110" t="s">
        <v>205</v>
      </c>
      <c r="F26" s="115">
        <v>51.749999999999986</v>
      </c>
      <c r="G26" s="115"/>
      <c r="H26" s="20"/>
      <c r="I26" s="15"/>
      <c r="J26" s="15"/>
    </row>
    <row r="27" spans="1:10" x14ac:dyDescent="0.3">
      <c r="A27" s="116">
        <v>20</v>
      </c>
      <c r="B27" s="118">
        <v>46166326</v>
      </c>
      <c r="C27" s="110" t="s">
        <v>140</v>
      </c>
      <c r="D27" s="119" t="s">
        <v>173</v>
      </c>
      <c r="E27" s="110" t="s">
        <v>206</v>
      </c>
      <c r="F27" s="115">
        <v>57.861111111111072</v>
      </c>
      <c r="G27" s="115"/>
      <c r="H27" s="20"/>
      <c r="I27" s="15"/>
      <c r="J27" s="15"/>
    </row>
    <row r="28" spans="1:10" x14ac:dyDescent="0.3">
      <c r="A28" s="116">
        <v>21</v>
      </c>
      <c r="B28" s="118">
        <v>46166161</v>
      </c>
      <c r="C28" s="110" t="s">
        <v>141</v>
      </c>
      <c r="D28" s="119" t="s">
        <v>174</v>
      </c>
      <c r="E28" s="110" t="s">
        <v>207</v>
      </c>
      <c r="F28" s="115">
        <v>58.111111111111079</v>
      </c>
      <c r="G28" s="115"/>
      <c r="H28" s="20"/>
      <c r="I28" s="15"/>
      <c r="J28" s="15"/>
    </row>
    <row r="29" spans="1:10" x14ac:dyDescent="0.3">
      <c r="A29" s="116">
        <v>22</v>
      </c>
      <c r="B29" s="118">
        <v>46166126</v>
      </c>
      <c r="C29" s="110" t="s">
        <v>142</v>
      </c>
      <c r="D29" s="119" t="s">
        <v>175</v>
      </c>
      <c r="E29" s="110" t="s">
        <v>208</v>
      </c>
      <c r="F29" s="115">
        <v>52.138888888888907</v>
      </c>
      <c r="G29" s="115"/>
      <c r="H29" s="20"/>
      <c r="I29" s="15"/>
      <c r="J29" s="15"/>
    </row>
    <row r="30" spans="1:10" x14ac:dyDescent="0.3">
      <c r="A30" s="116">
        <v>23</v>
      </c>
      <c r="B30" s="118">
        <v>46165754</v>
      </c>
      <c r="C30" s="110" t="s">
        <v>143</v>
      </c>
      <c r="D30" s="119" t="s">
        <v>176</v>
      </c>
      <c r="E30" s="110" t="s">
        <v>209</v>
      </c>
      <c r="F30" s="115">
        <v>24.999999999999989</v>
      </c>
      <c r="G30" s="115"/>
      <c r="H30" s="15"/>
      <c r="I30" s="15"/>
      <c r="J30" s="15"/>
    </row>
    <row r="31" spans="1:10" x14ac:dyDescent="0.3">
      <c r="A31" s="116">
        <v>24</v>
      </c>
      <c r="B31" s="118">
        <v>46165755</v>
      </c>
      <c r="C31" s="110" t="s">
        <v>144</v>
      </c>
      <c r="D31" s="119" t="s">
        <v>177</v>
      </c>
      <c r="E31" s="110" t="s">
        <v>210</v>
      </c>
      <c r="F31" s="115">
        <v>60.666666666666671</v>
      </c>
      <c r="G31" s="115"/>
      <c r="H31" s="15"/>
      <c r="I31" s="15"/>
      <c r="J31" s="15"/>
    </row>
    <row r="32" spans="1:10" x14ac:dyDescent="0.3">
      <c r="A32" s="116">
        <v>25</v>
      </c>
      <c r="B32" s="118">
        <v>46166140</v>
      </c>
      <c r="C32" s="110" t="s">
        <v>145</v>
      </c>
      <c r="D32" s="119" t="s">
        <v>178</v>
      </c>
      <c r="E32" s="110" t="s">
        <v>211</v>
      </c>
      <c r="F32" s="115">
        <v>61.416666666666686</v>
      </c>
      <c r="G32" s="115"/>
      <c r="H32" s="15"/>
      <c r="I32" s="15"/>
      <c r="J32" s="15"/>
    </row>
    <row r="33" spans="1:10" x14ac:dyDescent="0.3">
      <c r="A33" s="116">
        <v>26</v>
      </c>
      <c r="B33" s="118">
        <v>46165944</v>
      </c>
      <c r="C33" s="110" t="s">
        <v>146</v>
      </c>
      <c r="D33" s="119" t="s">
        <v>179</v>
      </c>
      <c r="E33" s="110" t="s">
        <v>212</v>
      </c>
      <c r="F33" s="115">
        <v>61.361111111111072</v>
      </c>
      <c r="G33" s="115"/>
      <c r="H33" s="20"/>
      <c r="I33" s="15"/>
      <c r="J33" s="15"/>
    </row>
    <row r="34" spans="1:10" x14ac:dyDescent="0.3">
      <c r="A34" s="116">
        <v>27</v>
      </c>
      <c r="B34" s="118">
        <v>46165951</v>
      </c>
      <c r="C34" s="110" t="s">
        <v>147</v>
      </c>
      <c r="D34" s="119" t="s">
        <v>180</v>
      </c>
      <c r="E34" s="110" t="s">
        <v>213</v>
      </c>
      <c r="F34" s="115">
        <v>58.416666666666686</v>
      </c>
      <c r="G34" s="115"/>
      <c r="H34" s="15"/>
      <c r="I34" s="15"/>
      <c r="J34" s="15"/>
    </row>
    <row r="35" spans="1:10" x14ac:dyDescent="0.3">
      <c r="A35" s="116">
        <v>28</v>
      </c>
      <c r="B35" s="118">
        <v>46166352</v>
      </c>
      <c r="C35" s="110" t="s">
        <v>148</v>
      </c>
      <c r="D35" s="119" t="s">
        <v>181</v>
      </c>
      <c r="E35" s="110" t="s">
        <v>214</v>
      </c>
      <c r="F35" s="115">
        <v>27</v>
      </c>
      <c r="G35" s="115"/>
      <c r="H35" s="20"/>
      <c r="I35" s="15"/>
      <c r="J35" s="15"/>
    </row>
    <row r="36" spans="1:10" x14ac:dyDescent="0.3">
      <c r="A36" s="116">
        <v>29</v>
      </c>
      <c r="B36" s="118">
        <v>46165940</v>
      </c>
      <c r="C36" s="110" t="s">
        <v>149</v>
      </c>
      <c r="D36" s="119" t="s">
        <v>182</v>
      </c>
      <c r="E36" s="110" t="s">
        <v>215</v>
      </c>
      <c r="F36" s="115">
        <v>54.722222222222229</v>
      </c>
      <c r="G36" s="115"/>
      <c r="H36" s="20"/>
      <c r="I36" s="15"/>
      <c r="J36" s="15"/>
    </row>
    <row r="37" spans="1:10" x14ac:dyDescent="0.3">
      <c r="A37" s="116">
        <v>30</v>
      </c>
      <c r="B37" s="118">
        <v>46165941</v>
      </c>
      <c r="C37" s="110" t="s">
        <v>150</v>
      </c>
      <c r="D37" s="119" t="s">
        <v>183</v>
      </c>
      <c r="E37" s="110" t="s">
        <v>216</v>
      </c>
      <c r="F37" s="115">
        <v>21.999999999999989</v>
      </c>
      <c r="G37" s="115"/>
      <c r="H37" s="15"/>
      <c r="I37" s="15"/>
      <c r="J37" s="15"/>
    </row>
    <row r="38" spans="1:10" x14ac:dyDescent="0.3">
      <c r="A38" s="116">
        <v>31</v>
      </c>
      <c r="B38" s="118">
        <v>46166346</v>
      </c>
      <c r="C38" s="110" t="s">
        <v>151</v>
      </c>
      <c r="D38" s="119" t="s">
        <v>184</v>
      </c>
      <c r="E38" s="110" t="s">
        <v>217</v>
      </c>
      <c r="F38" s="115">
        <v>58.416666666666686</v>
      </c>
      <c r="G38" s="115"/>
      <c r="H38" s="20"/>
      <c r="I38" s="15"/>
      <c r="J38" s="15"/>
    </row>
    <row r="39" spans="1:10" x14ac:dyDescent="0.3">
      <c r="A39" s="116">
        <v>32</v>
      </c>
      <c r="B39" s="118">
        <v>46166347</v>
      </c>
      <c r="C39" s="110" t="s">
        <v>152</v>
      </c>
      <c r="D39" s="119" t="s">
        <v>185</v>
      </c>
      <c r="E39" s="110" t="s">
        <v>218</v>
      </c>
      <c r="F39" s="115">
        <v>58.416666666666686</v>
      </c>
      <c r="G39" s="115"/>
      <c r="H39" s="20"/>
      <c r="I39" s="15"/>
      <c r="J39" s="15"/>
    </row>
    <row r="40" spans="1:10" x14ac:dyDescent="0.3">
      <c r="A40" s="116">
        <v>33</v>
      </c>
      <c r="B40" s="118">
        <v>46166348</v>
      </c>
      <c r="C40" s="110" t="s">
        <v>153</v>
      </c>
      <c r="D40" s="119" t="s">
        <v>186</v>
      </c>
      <c r="E40" s="110" t="s">
        <v>219</v>
      </c>
      <c r="F40" s="115">
        <v>62.194444444444457</v>
      </c>
      <c r="G40" s="115"/>
      <c r="H40" s="20"/>
      <c r="I40" s="15"/>
      <c r="J40" s="15"/>
    </row>
  </sheetData>
  <mergeCells count="7">
    <mergeCell ref="I4:J4"/>
    <mergeCell ref="I5:J6"/>
    <mergeCell ref="A5:H5"/>
    <mergeCell ref="A6:A7"/>
    <mergeCell ref="B6:B7"/>
    <mergeCell ref="C6:C7"/>
    <mergeCell ref="D6:D7"/>
  </mergeCells>
  <conditionalFormatting sqref="B8:B40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2"/>
  <sheetViews>
    <sheetView tabSelected="1" zoomScale="90" zoomScaleNormal="9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21" sqref="E21"/>
    </sheetView>
  </sheetViews>
  <sheetFormatPr defaultColWidth="9.109375" defaultRowHeight="14.4" x14ac:dyDescent="0.3"/>
  <cols>
    <col min="1" max="1" width="6.88671875" style="3" customWidth="1"/>
    <col min="2" max="2" width="11.88671875" style="3" customWidth="1"/>
    <col min="3" max="3" width="40.109375" style="1" bestFit="1" customWidth="1"/>
    <col min="4" max="4" width="47.5546875" style="1" customWidth="1"/>
    <col min="5" max="5" width="35.33203125" style="12" customWidth="1"/>
    <col min="6" max="6" width="32.5546875" style="12" customWidth="1"/>
    <col min="7" max="7" width="53.109375" style="3" customWidth="1"/>
    <col min="8" max="16384" width="9.109375" style="3"/>
  </cols>
  <sheetData>
    <row r="1" spans="1:7" x14ac:dyDescent="0.3">
      <c r="A1" s="111" t="s">
        <v>39</v>
      </c>
      <c r="B1" s="112"/>
      <c r="C1" s="104" t="s">
        <v>99</v>
      </c>
      <c r="D1" s="10"/>
    </row>
    <row r="2" spans="1:7" ht="18" x14ac:dyDescent="0.35">
      <c r="A2" s="113" t="s">
        <v>31</v>
      </c>
      <c r="B2" s="112"/>
      <c r="C2" s="104">
        <v>44574</v>
      </c>
      <c r="D2" s="153" t="s">
        <v>239</v>
      </c>
      <c r="E2" s="154"/>
      <c r="F2" s="154" t="s">
        <v>238</v>
      </c>
      <c r="G2" s="154" t="s">
        <v>237</v>
      </c>
    </row>
    <row r="3" spans="1:7" x14ac:dyDescent="0.3">
      <c r="A3" s="113" t="s">
        <v>32</v>
      </c>
      <c r="B3" s="112"/>
      <c r="C3" s="104">
        <v>44574</v>
      </c>
      <c r="D3" s="155" t="s">
        <v>240</v>
      </c>
      <c r="E3" s="154"/>
      <c r="F3" s="154"/>
      <c r="G3" s="154" t="s">
        <v>236</v>
      </c>
    </row>
    <row r="4" spans="1:7" x14ac:dyDescent="0.3">
      <c r="A4" s="113" t="s">
        <v>33</v>
      </c>
      <c r="B4" s="112"/>
      <c r="C4" s="114" t="s">
        <v>221</v>
      </c>
      <c r="D4" s="156" t="s">
        <v>241</v>
      </c>
      <c r="E4" s="157"/>
      <c r="F4" s="157"/>
      <c r="G4" s="157"/>
    </row>
    <row r="5" spans="1:7" ht="17.399999999999999" x14ac:dyDescent="0.3">
      <c r="A5" s="142"/>
      <c r="B5" s="142"/>
      <c r="C5" s="142"/>
      <c r="D5" s="142"/>
      <c r="E5" s="142"/>
      <c r="F5" s="142"/>
      <c r="G5" s="142"/>
    </row>
    <row r="6" spans="1:7" s="17" customFormat="1" x14ac:dyDescent="0.3">
      <c r="A6" s="150" t="s">
        <v>71</v>
      </c>
      <c r="B6" s="150" t="s">
        <v>34</v>
      </c>
      <c r="C6" s="150" t="s">
        <v>35</v>
      </c>
      <c r="D6" s="150" t="s">
        <v>55</v>
      </c>
      <c r="E6" s="23" t="s">
        <v>97</v>
      </c>
      <c r="F6" s="23" t="s">
        <v>98</v>
      </c>
      <c r="G6" s="19" t="s">
        <v>4</v>
      </c>
    </row>
    <row r="7" spans="1:7" s="14" customFormat="1" x14ac:dyDescent="0.3">
      <c r="A7" s="151"/>
      <c r="B7" s="151"/>
      <c r="C7" s="151"/>
      <c r="D7" s="151"/>
      <c r="E7" s="13">
        <v>100</v>
      </c>
      <c r="F7" s="13">
        <v>100</v>
      </c>
      <c r="G7" s="4"/>
    </row>
    <row r="8" spans="1:7" x14ac:dyDescent="0.3">
      <c r="A8" s="116">
        <v>1</v>
      </c>
      <c r="B8" s="118">
        <v>46165939</v>
      </c>
      <c r="C8" s="110" t="s">
        <v>121</v>
      </c>
      <c r="D8" s="119" t="s">
        <v>154</v>
      </c>
      <c r="E8" s="110">
        <v>75</v>
      </c>
      <c r="F8" s="108"/>
      <c r="G8" s="36" t="s">
        <v>224</v>
      </c>
    </row>
    <row r="9" spans="1:7" x14ac:dyDescent="0.3">
      <c r="A9" s="116">
        <v>2</v>
      </c>
      <c r="B9" s="118">
        <v>46165578</v>
      </c>
      <c r="C9" s="110" t="s">
        <v>122</v>
      </c>
      <c r="D9" s="119" t="s">
        <v>155</v>
      </c>
      <c r="E9" s="110">
        <v>60</v>
      </c>
      <c r="F9" s="108"/>
      <c r="G9" s="36" t="s">
        <v>226</v>
      </c>
    </row>
    <row r="10" spans="1:7" x14ac:dyDescent="0.3">
      <c r="A10" s="116">
        <v>3</v>
      </c>
      <c r="B10" s="118">
        <v>46165345</v>
      </c>
      <c r="C10" s="110" t="s">
        <v>123</v>
      </c>
      <c r="D10" s="119" t="s">
        <v>156</v>
      </c>
      <c r="E10" s="110" t="s">
        <v>232</v>
      </c>
      <c r="F10" s="108"/>
      <c r="G10" s="36" t="s">
        <v>234</v>
      </c>
    </row>
    <row r="11" spans="1:7" x14ac:dyDescent="0.3">
      <c r="A11" s="116">
        <v>4</v>
      </c>
      <c r="B11" s="118">
        <v>46165346</v>
      </c>
      <c r="C11" s="110" t="s">
        <v>124</v>
      </c>
      <c r="D11" s="119" t="s">
        <v>157</v>
      </c>
      <c r="E11" s="110">
        <v>80</v>
      </c>
      <c r="F11" s="108"/>
      <c r="G11" s="36" t="s">
        <v>224</v>
      </c>
    </row>
    <row r="12" spans="1:7" x14ac:dyDescent="0.3">
      <c r="A12" s="116">
        <v>5</v>
      </c>
      <c r="B12" s="118">
        <v>46165303</v>
      </c>
      <c r="C12" s="110" t="s">
        <v>125</v>
      </c>
      <c r="D12" s="119" t="s">
        <v>158</v>
      </c>
      <c r="E12" s="110">
        <v>80</v>
      </c>
      <c r="F12" s="36"/>
      <c r="G12" s="36" t="s">
        <v>224</v>
      </c>
    </row>
    <row r="13" spans="1:7" x14ac:dyDescent="0.3">
      <c r="A13" s="116">
        <v>6</v>
      </c>
      <c r="B13" s="118">
        <v>46166281</v>
      </c>
      <c r="C13" s="110" t="s">
        <v>126</v>
      </c>
      <c r="D13" s="119" t="s">
        <v>159</v>
      </c>
      <c r="E13" s="110">
        <v>75</v>
      </c>
      <c r="F13" s="36"/>
      <c r="G13" s="36" t="s">
        <v>223</v>
      </c>
    </row>
    <row r="14" spans="1:7" x14ac:dyDescent="0.3">
      <c r="A14" s="116">
        <v>7</v>
      </c>
      <c r="B14" s="118">
        <v>46166303</v>
      </c>
      <c r="C14" s="110" t="s">
        <v>127</v>
      </c>
      <c r="D14" s="119" t="s">
        <v>160</v>
      </c>
      <c r="E14" s="110">
        <v>65</v>
      </c>
      <c r="F14" s="36"/>
      <c r="G14" s="36" t="s">
        <v>223</v>
      </c>
    </row>
    <row r="15" spans="1:7" x14ac:dyDescent="0.3">
      <c r="A15" s="116">
        <v>8</v>
      </c>
      <c r="B15" s="118">
        <v>46166304</v>
      </c>
      <c r="C15" s="110" t="s">
        <v>128</v>
      </c>
      <c r="D15" s="119" t="s">
        <v>161</v>
      </c>
      <c r="E15" s="110">
        <v>65</v>
      </c>
      <c r="F15" s="36"/>
      <c r="G15" s="36" t="s">
        <v>223</v>
      </c>
    </row>
    <row r="16" spans="1:7" x14ac:dyDescent="0.3">
      <c r="A16" s="116">
        <v>9</v>
      </c>
      <c r="B16" s="118">
        <v>46166305</v>
      </c>
      <c r="C16" s="110" t="s">
        <v>129</v>
      </c>
      <c r="D16" s="119" t="s">
        <v>162</v>
      </c>
      <c r="E16" s="110">
        <v>65</v>
      </c>
      <c r="F16" s="36"/>
      <c r="G16" s="36" t="s">
        <v>223</v>
      </c>
    </row>
    <row r="17" spans="1:7" x14ac:dyDescent="0.3">
      <c r="A17" s="116">
        <v>10</v>
      </c>
      <c r="B17" s="118">
        <v>46166035</v>
      </c>
      <c r="C17" s="110" t="s">
        <v>130</v>
      </c>
      <c r="D17" s="119" t="s">
        <v>163</v>
      </c>
      <c r="E17" s="110">
        <v>65</v>
      </c>
      <c r="F17" s="36"/>
      <c r="G17" s="36" t="s">
        <v>223</v>
      </c>
    </row>
    <row r="18" spans="1:7" x14ac:dyDescent="0.3">
      <c r="A18" s="116">
        <v>11</v>
      </c>
      <c r="B18" s="118">
        <v>46166036</v>
      </c>
      <c r="C18" s="110" t="s">
        <v>131</v>
      </c>
      <c r="D18" s="119" t="s">
        <v>164</v>
      </c>
      <c r="E18" s="110">
        <v>80</v>
      </c>
      <c r="F18" s="36"/>
      <c r="G18" s="36" t="s">
        <v>224</v>
      </c>
    </row>
    <row r="19" spans="1:7" x14ac:dyDescent="0.3">
      <c r="A19" s="116">
        <v>12</v>
      </c>
      <c r="B19" s="118">
        <v>46166037</v>
      </c>
      <c r="C19" s="110" t="s">
        <v>132</v>
      </c>
      <c r="D19" s="119" t="s">
        <v>165</v>
      </c>
      <c r="E19" s="110">
        <v>85</v>
      </c>
      <c r="F19" s="36"/>
      <c r="G19" s="36" t="s">
        <v>230</v>
      </c>
    </row>
    <row r="20" spans="1:7" x14ac:dyDescent="0.3">
      <c r="A20" s="116">
        <v>13</v>
      </c>
      <c r="B20" s="118">
        <v>46166038</v>
      </c>
      <c r="C20" s="110" t="s">
        <v>133</v>
      </c>
      <c r="D20" s="119" t="s">
        <v>166</v>
      </c>
      <c r="E20" s="110">
        <v>80</v>
      </c>
      <c r="F20" s="36"/>
      <c r="G20" s="36" t="s">
        <v>230</v>
      </c>
    </row>
    <row r="21" spans="1:7" x14ac:dyDescent="0.3">
      <c r="A21" s="116">
        <v>14</v>
      </c>
      <c r="B21" s="118">
        <v>46166132</v>
      </c>
      <c r="C21" s="110" t="s">
        <v>134</v>
      </c>
      <c r="D21" s="119" t="s">
        <v>167</v>
      </c>
      <c r="E21" s="110" t="s">
        <v>232</v>
      </c>
      <c r="F21" s="36"/>
      <c r="G21" s="36" t="s">
        <v>222</v>
      </c>
    </row>
    <row r="22" spans="1:7" x14ac:dyDescent="0.3">
      <c r="A22" s="116">
        <v>15</v>
      </c>
      <c r="B22" s="118">
        <v>46166332</v>
      </c>
      <c r="C22" s="110" t="s">
        <v>135</v>
      </c>
      <c r="D22" s="119" t="s">
        <v>168</v>
      </c>
      <c r="E22" s="110">
        <v>70</v>
      </c>
      <c r="F22" s="36"/>
      <c r="G22" s="36" t="s">
        <v>223</v>
      </c>
    </row>
    <row r="23" spans="1:7" x14ac:dyDescent="0.3">
      <c r="A23" s="116">
        <v>16</v>
      </c>
      <c r="B23" s="118">
        <v>46166315</v>
      </c>
      <c r="C23" s="110" t="s">
        <v>136</v>
      </c>
      <c r="D23" s="119" t="s">
        <v>169</v>
      </c>
      <c r="E23" s="110">
        <v>70</v>
      </c>
      <c r="F23" s="36"/>
      <c r="G23" s="36" t="s">
        <v>223</v>
      </c>
    </row>
    <row r="24" spans="1:7" x14ac:dyDescent="0.3">
      <c r="A24" s="116">
        <v>17</v>
      </c>
      <c r="B24" s="118">
        <v>46166316</v>
      </c>
      <c r="C24" s="110" t="s">
        <v>137</v>
      </c>
      <c r="D24" s="119" t="s">
        <v>170</v>
      </c>
      <c r="E24" s="110">
        <v>70</v>
      </c>
      <c r="F24" s="36"/>
      <c r="G24" s="36" t="s">
        <v>223</v>
      </c>
    </row>
    <row r="25" spans="1:7" x14ac:dyDescent="0.3">
      <c r="A25" s="116">
        <v>18</v>
      </c>
      <c r="B25" s="118">
        <v>46166317</v>
      </c>
      <c r="C25" s="110" t="s">
        <v>138</v>
      </c>
      <c r="D25" s="119" t="s">
        <v>171</v>
      </c>
      <c r="E25" s="110" t="s">
        <v>232</v>
      </c>
      <c r="F25" s="36"/>
      <c r="G25" s="36" t="s">
        <v>235</v>
      </c>
    </row>
    <row r="26" spans="1:7" x14ac:dyDescent="0.3">
      <c r="A26" s="116">
        <v>19</v>
      </c>
      <c r="B26" s="118">
        <v>46166250</v>
      </c>
      <c r="C26" s="110" t="s">
        <v>139</v>
      </c>
      <c r="D26" s="119" t="s">
        <v>172</v>
      </c>
      <c r="E26" s="110">
        <v>70</v>
      </c>
      <c r="F26" s="36"/>
      <c r="G26" s="36" t="s">
        <v>223</v>
      </c>
    </row>
    <row r="27" spans="1:7" x14ac:dyDescent="0.3">
      <c r="A27" s="116">
        <v>20</v>
      </c>
      <c r="B27" s="118">
        <v>46166326</v>
      </c>
      <c r="C27" s="110" t="s">
        <v>140</v>
      </c>
      <c r="D27" s="119" t="s">
        <v>173</v>
      </c>
      <c r="E27" s="110">
        <v>70</v>
      </c>
      <c r="F27" s="36"/>
      <c r="G27" s="36" t="s">
        <v>223</v>
      </c>
    </row>
    <row r="28" spans="1:7" x14ac:dyDescent="0.3">
      <c r="A28" s="116">
        <v>21</v>
      </c>
      <c r="B28" s="118">
        <v>46166161</v>
      </c>
      <c r="C28" s="110" t="s">
        <v>141</v>
      </c>
      <c r="D28" s="119" t="s">
        <v>174</v>
      </c>
      <c r="E28" s="110">
        <v>70</v>
      </c>
      <c r="F28" s="36"/>
      <c r="G28" s="36" t="s">
        <v>223</v>
      </c>
    </row>
    <row r="29" spans="1:7" x14ac:dyDescent="0.3">
      <c r="A29" s="116">
        <v>22</v>
      </c>
      <c r="B29" s="118">
        <v>46166126</v>
      </c>
      <c r="C29" s="110" t="s">
        <v>142</v>
      </c>
      <c r="D29" s="119" t="s">
        <v>175</v>
      </c>
      <c r="E29" s="110" t="s">
        <v>232</v>
      </c>
      <c r="F29" s="36"/>
      <c r="G29" s="36" t="s">
        <v>233</v>
      </c>
    </row>
    <row r="30" spans="1:7" x14ac:dyDescent="0.3">
      <c r="A30" s="116">
        <v>23</v>
      </c>
      <c r="B30" s="118">
        <v>46165754</v>
      </c>
      <c r="C30" s="110" t="s">
        <v>143</v>
      </c>
      <c r="D30" s="119" t="s">
        <v>176</v>
      </c>
      <c r="E30" s="110">
        <v>70</v>
      </c>
      <c r="F30" s="36"/>
      <c r="G30" s="36" t="s">
        <v>223</v>
      </c>
    </row>
    <row r="31" spans="1:7" x14ac:dyDescent="0.3">
      <c r="A31" s="116">
        <v>24</v>
      </c>
      <c r="B31" s="118">
        <v>46165755</v>
      </c>
      <c r="C31" s="110" t="s">
        <v>144</v>
      </c>
      <c r="D31" s="119" t="s">
        <v>177</v>
      </c>
      <c r="E31" s="110">
        <v>85</v>
      </c>
      <c r="F31" s="36"/>
      <c r="G31" s="36" t="s">
        <v>227</v>
      </c>
    </row>
    <row r="32" spans="1:7" x14ac:dyDescent="0.3">
      <c r="A32" s="116">
        <v>25</v>
      </c>
      <c r="B32" s="118">
        <v>46166140</v>
      </c>
      <c r="C32" s="110" t="s">
        <v>145</v>
      </c>
      <c r="D32" s="119" t="s">
        <v>178</v>
      </c>
      <c r="E32" s="110">
        <v>80</v>
      </c>
      <c r="F32" s="36"/>
      <c r="G32" s="36" t="s">
        <v>225</v>
      </c>
    </row>
    <row r="33" spans="1:7" x14ac:dyDescent="0.3">
      <c r="A33" s="116">
        <v>26</v>
      </c>
      <c r="B33" s="118">
        <v>46165944</v>
      </c>
      <c r="C33" s="110" t="s">
        <v>146</v>
      </c>
      <c r="D33" s="119" t="s">
        <v>179</v>
      </c>
      <c r="E33" s="110">
        <v>70</v>
      </c>
      <c r="F33" s="36"/>
      <c r="G33" s="36" t="s">
        <v>223</v>
      </c>
    </row>
    <row r="34" spans="1:7" x14ac:dyDescent="0.3">
      <c r="A34" s="116">
        <v>27</v>
      </c>
      <c r="B34" s="118">
        <v>46165951</v>
      </c>
      <c r="C34" s="110" t="s">
        <v>147</v>
      </c>
      <c r="D34" s="119" t="s">
        <v>180</v>
      </c>
      <c r="E34" s="110">
        <v>90</v>
      </c>
      <c r="F34" s="36"/>
      <c r="G34" s="36" t="s">
        <v>229</v>
      </c>
    </row>
    <row r="35" spans="1:7" x14ac:dyDescent="0.3">
      <c r="A35" s="116">
        <v>28</v>
      </c>
      <c r="B35" s="118">
        <v>46166352</v>
      </c>
      <c r="C35" s="110" t="s">
        <v>148</v>
      </c>
      <c r="D35" s="119" t="s">
        <v>181</v>
      </c>
      <c r="E35" s="110">
        <v>70</v>
      </c>
      <c r="F35" s="36"/>
      <c r="G35" s="36" t="s">
        <v>228</v>
      </c>
    </row>
    <row r="36" spans="1:7" x14ac:dyDescent="0.3">
      <c r="A36" s="116">
        <v>29</v>
      </c>
      <c r="B36" s="118">
        <v>46165940</v>
      </c>
      <c r="C36" s="110" t="s">
        <v>149</v>
      </c>
      <c r="D36" s="119" t="s">
        <v>182</v>
      </c>
      <c r="E36" s="110">
        <v>70</v>
      </c>
      <c r="F36" s="36"/>
      <c r="G36" s="36" t="s">
        <v>231</v>
      </c>
    </row>
    <row r="37" spans="1:7" x14ac:dyDescent="0.3">
      <c r="A37" s="116">
        <v>30</v>
      </c>
      <c r="B37" s="118">
        <v>46165941</v>
      </c>
      <c r="C37" s="110" t="s">
        <v>150</v>
      </c>
      <c r="D37" s="119" t="s">
        <v>183</v>
      </c>
      <c r="E37" s="110">
        <v>70</v>
      </c>
      <c r="F37" s="36"/>
      <c r="G37" s="36" t="s">
        <v>230</v>
      </c>
    </row>
    <row r="38" spans="1:7" x14ac:dyDescent="0.3">
      <c r="A38" s="116">
        <v>31</v>
      </c>
      <c r="B38" s="118">
        <v>46166346</v>
      </c>
      <c r="C38" s="110" t="s">
        <v>151</v>
      </c>
      <c r="D38" s="119" t="s">
        <v>184</v>
      </c>
      <c r="E38" s="110">
        <v>70</v>
      </c>
      <c r="F38" s="36"/>
      <c r="G38" s="36" t="s">
        <v>223</v>
      </c>
    </row>
    <row r="39" spans="1:7" x14ac:dyDescent="0.3">
      <c r="A39" s="116">
        <v>32</v>
      </c>
      <c r="B39" s="118">
        <v>46166347</v>
      </c>
      <c r="C39" s="110" t="s">
        <v>152</v>
      </c>
      <c r="D39" s="119" t="s">
        <v>185</v>
      </c>
      <c r="E39" s="110" t="s">
        <v>232</v>
      </c>
      <c r="F39" s="36"/>
      <c r="G39" s="36" t="s">
        <v>233</v>
      </c>
    </row>
    <row r="40" spans="1:7" x14ac:dyDescent="0.3">
      <c r="A40" s="116">
        <v>33</v>
      </c>
      <c r="B40" s="118">
        <v>46166348</v>
      </c>
      <c r="C40" s="110" t="s">
        <v>153</v>
      </c>
      <c r="D40" s="119" t="s">
        <v>186</v>
      </c>
      <c r="E40" s="110" t="s">
        <v>232</v>
      </c>
      <c r="F40" s="36"/>
      <c r="G40" s="36" t="s">
        <v>233</v>
      </c>
    </row>
    <row r="41" spans="1:7" x14ac:dyDescent="0.3">
      <c r="A41" s="36"/>
      <c r="B41" s="110"/>
      <c r="C41" s="36"/>
      <c r="D41" s="36"/>
      <c r="E41" s="110"/>
      <c r="F41" s="36"/>
      <c r="G41" s="36"/>
    </row>
    <row r="42" spans="1:7" x14ac:dyDescent="0.3">
      <c r="A42" s="36"/>
      <c r="B42" s="110"/>
      <c r="C42" s="36"/>
      <c r="D42" s="36"/>
      <c r="E42" s="110"/>
      <c r="F42" s="36"/>
      <c r="G42" s="36"/>
    </row>
    <row r="43" spans="1:7" x14ac:dyDescent="0.3">
      <c r="A43" s="36"/>
      <c r="B43" s="110"/>
      <c r="C43" s="36"/>
      <c r="D43" s="36"/>
      <c r="E43" s="110"/>
      <c r="F43" s="36"/>
      <c r="G43" s="36"/>
    </row>
    <row r="44" spans="1:7" x14ac:dyDescent="0.3">
      <c r="A44" s="36"/>
      <c r="B44" s="110"/>
      <c r="C44" s="36"/>
      <c r="D44" s="36"/>
      <c r="E44" s="110"/>
      <c r="F44" s="36"/>
      <c r="G44" s="36"/>
    </row>
    <row r="45" spans="1:7" x14ac:dyDescent="0.3">
      <c r="A45" s="36"/>
      <c r="B45" s="110"/>
      <c r="C45" s="36"/>
      <c r="D45" s="36"/>
      <c r="E45" s="110"/>
      <c r="F45" s="36"/>
      <c r="G45" s="36"/>
    </row>
    <row r="46" spans="1:7" x14ac:dyDescent="0.3">
      <c r="A46" s="36"/>
      <c r="B46" s="110"/>
      <c r="C46" s="36"/>
      <c r="D46" s="36"/>
      <c r="E46" s="110"/>
      <c r="F46" s="36"/>
      <c r="G46" s="36"/>
    </row>
    <row r="47" spans="1:7" x14ac:dyDescent="0.3">
      <c r="A47" s="36"/>
      <c r="B47" s="110"/>
      <c r="C47" s="36"/>
      <c r="D47" s="36"/>
      <c r="E47" s="110"/>
      <c r="F47" s="36"/>
      <c r="G47" s="36"/>
    </row>
    <row r="48" spans="1:7" x14ac:dyDescent="0.3">
      <c r="A48" s="36"/>
      <c r="B48" s="110"/>
      <c r="C48" s="36"/>
      <c r="D48" s="36"/>
      <c r="E48" s="110"/>
      <c r="F48" s="36"/>
      <c r="G48" s="36"/>
    </row>
    <row r="49" spans="1:7" x14ac:dyDescent="0.3">
      <c r="A49" s="36"/>
      <c r="B49" s="110"/>
      <c r="C49" s="36"/>
      <c r="D49" s="36"/>
      <c r="E49" s="110"/>
      <c r="F49" s="36"/>
      <c r="G49" s="36"/>
    </row>
    <row r="50" spans="1:7" x14ac:dyDescent="0.3">
      <c r="A50" s="36"/>
      <c r="B50" s="110"/>
      <c r="C50" s="36"/>
      <c r="D50" s="36"/>
      <c r="E50" s="110"/>
      <c r="F50" s="36"/>
      <c r="G50" s="36"/>
    </row>
    <row r="51" spans="1:7" x14ac:dyDescent="0.3">
      <c r="A51" s="36"/>
      <c r="B51" s="110"/>
      <c r="C51" s="36"/>
      <c r="D51" s="36"/>
      <c r="E51" s="110"/>
      <c r="F51" s="36"/>
      <c r="G51" s="36"/>
    </row>
    <row r="52" spans="1:7" x14ac:dyDescent="0.3">
      <c r="A52" s="36"/>
      <c r="B52" s="110"/>
      <c r="C52" s="36"/>
      <c r="D52" s="36"/>
      <c r="E52" s="110"/>
      <c r="F52" s="36"/>
      <c r="G52" s="36"/>
    </row>
  </sheetData>
  <mergeCells count="5">
    <mergeCell ref="A6:A7"/>
    <mergeCell ref="C6:C7"/>
    <mergeCell ref="A5:G5"/>
    <mergeCell ref="B6:B7"/>
    <mergeCell ref="D6:D7"/>
  </mergeCells>
  <conditionalFormatting sqref="F8:F52">
    <cfRule type="cellIs" dxfId="7" priority="5" operator="lessThan">
      <formula>60</formula>
    </cfRule>
    <cfRule type="cellIs" dxfId="6" priority="6" operator="equal">
      <formula>"NA"</formula>
    </cfRule>
  </conditionalFormatting>
  <conditionalFormatting sqref="B41">
    <cfRule type="duplicateValues" dxfId="5" priority="4"/>
  </conditionalFormatting>
  <conditionalFormatting sqref="B42">
    <cfRule type="duplicateValues" dxfId="4" priority="3"/>
  </conditionalFormatting>
  <conditionalFormatting sqref="B8">
    <cfRule type="duplicateValues" dxfId="1" priority="2"/>
  </conditionalFormatting>
  <conditionalFormatting sqref="B9:B40">
    <cfRule type="duplicateValues" dxfId="0" priority="1"/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041E0BA7B2242AEC247EE481AFC0F" ma:contentTypeVersion="12" ma:contentTypeDescription="Create a new document." ma:contentTypeScope="" ma:versionID="ff5d85424cde7c5f3d8178841efa0e1a">
  <xsd:schema xmlns:xsd="http://www.w3.org/2001/XMLSchema" xmlns:xs="http://www.w3.org/2001/XMLSchema" xmlns:p="http://schemas.microsoft.com/office/2006/metadata/properties" xmlns:ns2="098fdb96-5815-4671-acb8-ec9d43d728ea" xmlns:ns3="45a84010-b683-476a-b3fd-60807c50eb81" targetNamespace="http://schemas.microsoft.com/office/2006/metadata/properties" ma:root="true" ma:fieldsID="828a147a5714522d9a388ad1cedc6967" ns2:_="" ns3:_="">
    <xsd:import namespace="098fdb96-5815-4671-acb8-ec9d43d728ea"/>
    <xsd:import namespace="45a84010-b683-476a-b3fd-60807c50eb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fdb96-5815-4671-acb8-ec9d43d72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84010-b683-476a-b3fd-60807c50eb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BBE274-3FB8-4F99-AEF8-FF0E1782FE6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98fdb96-5815-4671-acb8-ec9d43d728ea"/>
    <ds:schemaRef ds:uri="http://purl.org/dc/dcmitype/"/>
    <ds:schemaRef ds:uri="http://schemas.microsoft.com/office/infopath/2007/PartnerControls"/>
    <ds:schemaRef ds:uri="http://schemas.microsoft.com/office/2006/documentManagement/types"/>
    <ds:schemaRef ds:uri="45a84010-b683-476a-b3fd-60807c50eb8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323B53C-9503-4C12-B192-DA2FC6F241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fdb96-5815-4671-acb8-ec9d43d728ea"/>
    <ds:schemaRef ds:uri="45a84010-b683-476a-b3fd-60807c50eb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52A20F-C924-486B-96C8-F47A4DF42B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Consolidated Report</vt:lpstr>
      <vt:lpstr>Module 1</vt:lpstr>
      <vt:lpstr>Module 1 Assessment</vt:lpstr>
      <vt:lpstr>Module 2 Assessment</vt:lpstr>
      <vt:lpstr>Module 3 Assessment</vt:lpstr>
      <vt:lpstr>Module 4 Assessment</vt:lpstr>
      <vt:lpstr>Soft Skills</vt:lpstr>
      <vt:lpstr>Project</vt:lpstr>
      <vt:lpstr>L1 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hosakosou;veena.keshavalu@capgemini.com</dc:creator>
  <cp:lastModifiedBy>Admin</cp:lastModifiedBy>
  <dcterms:created xsi:type="dcterms:W3CDTF">2013-02-04T06:42:45Z</dcterms:created>
  <dcterms:modified xsi:type="dcterms:W3CDTF">2022-01-13T12:47:45Z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0x010100877041E0BA7B2242AEC247EE481AFC0F</vt:lpwstr>
  </property>
</Properties>
</file>