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24226"/>
  <mc:AlternateContent xmlns:mc="http://schemas.openxmlformats.org/markup-compatibility/2006">
    <mc:Choice Requires="x15">
      <x15ac:absPath xmlns:x15ac="http://schemas.microsoft.com/office/spreadsheetml/2010/11/ac" url="https://d.docs.live.net/2A0D787B521299E8/Documents/"/>
    </mc:Choice>
  </mc:AlternateContent>
  <xr:revisionPtr revIDLastSave="291" documentId="8_{2E24DC5A-DA7F-413A-92CD-6BE5C43189A4}" xr6:coauthVersionLast="47" xr6:coauthVersionMax="47" xr10:uidLastSave="{4D0EA9BC-0C51-4BD0-BD2A-E64B3A4A0526}"/>
  <bookViews>
    <workbookView xWindow="-108" yWindow="-108" windowWidth="23256" windowHeight="12456" activeTab="1" xr2:uid="{00000000-000D-0000-FFFF-FFFF00000000}"/>
  </bookViews>
  <sheets>
    <sheet name="DATA" sheetId="1" r:id="rId1"/>
    <sheet name="DASHBOARD" sheetId="5" r:id="rId2"/>
    <sheet name="location wise payment" sheetId="2" r:id="rId3"/>
    <sheet name="TYPE OF TRANSCATION" sheetId="4" r:id="rId4"/>
    <sheet name=" Quantity of Items Sold by Feed" sheetId="8" r:id="rId5"/>
    <sheet name="Sales by Membership Status" sheetId="9" r:id="rId6"/>
    <sheet name="Total Sales by Time of Day" sheetId="10" r:id="rId7"/>
    <sheet name="Sheet1" sheetId="11" r:id="rId8"/>
  </sheets>
  <definedNames>
    <definedName name="Slicer_Customer_Feedback">#N/A</definedName>
    <definedName name="Slicer_Store_Location">#N/A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3" i="1" l="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2" i="1"/>
  <c r="AB2" i="1"/>
  <c r="R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2" i="1"/>
  <c r="V2" i="1" a="1"/>
  <c r="V2" i="1" s="1"/>
  <c r="P2" i="1" a="1"/>
  <c r="P2" i="1" s="1"/>
  <c r="Q2" i="1" a="1"/>
  <c r="Q2" i="1" s="1"/>
  <c r="T2" i="1"/>
  <c r="S2" i="1" a="1"/>
  <c r="S2" i="1" s="1"/>
  <c r="W2" i="1"/>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X2" i="1" a="1"/>
  <c r="X2" i="1" s="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<sst xmlns="http://schemas.openxmlformats.org/spreadsheetml/2006/main" count="1572" uniqueCount="505">
  <si>
    <t>Transaction_ID</t>
  </si>
  <si>
    <t>Customer_Name</t>
  </si>
  <si>
    <t>Item_Purchased</t>
  </si>
  <si>
    <t>Quantity</t>
  </si>
  <si>
    <t>Price_per_Item</t>
  </si>
  <si>
    <t>Total_Amount</t>
  </si>
  <si>
    <t>Store_Location</t>
  </si>
  <si>
    <t>Payment_Method</t>
  </si>
  <si>
    <t>Membership_Status</t>
  </si>
  <si>
    <t>Barista_Name</t>
  </si>
  <si>
    <t>Order_Time</t>
  </si>
  <si>
    <t>Order_Date</t>
  </si>
  <si>
    <t>Delivery_Date</t>
  </si>
  <si>
    <t>Discount_Applied</t>
  </si>
  <si>
    <t>Customer_Feedback</t>
  </si>
  <si>
    <t>TID1000</t>
  </si>
  <si>
    <t>TID1001</t>
  </si>
  <si>
    <t>TID1002</t>
  </si>
  <si>
    <t>TID1003</t>
  </si>
  <si>
    <t>TID1004</t>
  </si>
  <si>
    <t>TID1005</t>
  </si>
  <si>
    <t>TID1006</t>
  </si>
  <si>
    <t>TID1007</t>
  </si>
  <si>
    <t>TID1008</t>
  </si>
  <si>
    <t>TID1009</t>
  </si>
  <si>
    <t>TID1010</t>
  </si>
  <si>
    <t>TID1011</t>
  </si>
  <si>
    <t>TID1012</t>
  </si>
  <si>
    <t>TID1013</t>
  </si>
  <si>
    <t>TID1014</t>
  </si>
  <si>
    <t>TID1015</t>
  </si>
  <si>
    <t>TID1016</t>
  </si>
  <si>
    <t>TID1017</t>
  </si>
  <si>
    <t>TID1018</t>
  </si>
  <si>
    <t>TID1019</t>
  </si>
  <si>
    <t>TID1020</t>
  </si>
  <si>
    <t>TID1021</t>
  </si>
  <si>
    <t>TID1022</t>
  </si>
  <si>
    <t>TID1023</t>
  </si>
  <si>
    <t>TID1024</t>
  </si>
  <si>
    <t>TID1025</t>
  </si>
  <si>
    <t>TID1026</t>
  </si>
  <si>
    <t>TID1027</t>
  </si>
  <si>
    <t>TID1028</t>
  </si>
  <si>
    <t>TID1029</t>
  </si>
  <si>
    <t>TID1030</t>
  </si>
  <si>
    <t>TID1031</t>
  </si>
  <si>
    <t>TID1032</t>
  </si>
  <si>
    <t>TID1033</t>
  </si>
  <si>
    <t>TID1034</t>
  </si>
  <si>
    <t>TID1035</t>
  </si>
  <si>
    <t>TID1036</t>
  </si>
  <si>
    <t>TID1037</t>
  </si>
  <si>
    <t>TID1038</t>
  </si>
  <si>
    <t>TID1039</t>
  </si>
  <si>
    <t>TID1040</t>
  </si>
  <si>
    <t>TID1041</t>
  </si>
  <si>
    <t>TID1042</t>
  </si>
  <si>
    <t>TID1043</t>
  </si>
  <si>
    <t>TID1044</t>
  </si>
  <si>
    <t>TID1045</t>
  </si>
  <si>
    <t>TID1046</t>
  </si>
  <si>
    <t>TID1047</t>
  </si>
  <si>
    <t>TID1048</t>
  </si>
  <si>
    <t>TID1049</t>
  </si>
  <si>
    <t>TID1050</t>
  </si>
  <si>
    <t>TID1051</t>
  </si>
  <si>
    <t>TID1052</t>
  </si>
  <si>
    <t>TID1053</t>
  </si>
  <si>
    <t>TID1054</t>
  </si>
  <si>
    <t>TID1055</t>
  </si>
  <si>
    <t>TID1056</t>
  </si>
  <si>
    <t>TID1057</t>
  </si>
  <si>
    <t>TID1058</t>
  </si>
  <si>
    <t>TID1059</t>
  </si>
  <si>
    <t>TID1060</t>
  </si>
  <si>
    <t>TID1061</t>
  </si>
  <si>
    <t>TID1062</t>
  </si>
  <si>
    <t>TID1063</t>
  </si>
  <si>
    <t>TID1064</t>
  </si>
  <si>
    <t>TID1065</t>
  </si>
  <si>
    <t>TID1066</t>
  </si>
  <si>
    <t>TID1067</t>
  </si>
  <si>
    <t>TID1068</t>
  </si>
  <si>
    <t>TID1069</t>
  </si>
  <si>
    <t>TID1070</t>
  </si>
  <si>
    <t>TID1071</t>
  </si>
  <si>
    <t>TID1072</t>
  </si>
  <si>
    <t>TID1073</t>
  </si>
  <si>
    <t>TID1074</t>
  </si>
  <si>
    <t>TID1075</t>
  </si>
  <si>
    <t>TID1076</t>
  </si>
  <si>
    <t>TID1077</t>
  </si>
  <si>
    <t>TID1078</t>
  </si>
  <si>
    <t>TID1079</t>
  </si>
  <si>
    <t>TID1080</t>
  </si>
  <si>
    <t>TID1081</t>
  </si>
  <si>
    <t>TID1082</t>
  </si>
  <si>
    <t>TID1083</t>
  </si>
  <si>
    <t>TID1084</t>
  </si>
  <si>
    <t>TID1085</t>
  </si>
  <si>
    <t>TID1086</t>
  </si>
  <si>
    <t>TID1087</t>
  </si>
  <si>
    <t>TID1088</t>
  </si>
  <si>
    <t>TID1089</t>
  </si>
  <si>
    <t>TID1090</t>
  </si>
  <si>
    <t>TID1091</t>
  </si>
  <si>
    <t>TID1092</t>
  </si>
  <si>
    <t>TID1093</t>
  </si>
  <si>
    <t>TID1094</t>
  </si>
  <si>
    <t>TID1095</t>
  </si>
  <si>
    <t>TID1096</t>
  </si>
  <si>
    <t>TID1097</t>
  </si>
  <si>
    <t>TID1098</t>
  </si>
  <si>
    <t>TID1099</t>
  </si>
  <si>
    <t>TID1100</t>
  </si>
  <si>
    <t>TID1101</t>
  </si>
  <si>
    <t>TID1102</t>
  </si>
  <si>
    <t>TID1103</t>
  </si>
  <si>
    <t>TID1104</t>
  </si>
  <si>
    <t>TID1105</t>
  </si>
  <si>
    <t>TID1106</t>
  </si>
  <si>
    <t>TID1107</t>
  </si>
  <si>
    <t>TID1108</t>
  </si>
  <si>
    <t>TID1109</t>
  </si>
  <si>
    <t>TID1110</t>
  </si>
  <si>
    <t>TID1111</t>
  </si>
  <si>
    <t>TID1112</t>
  </si>
  <si>
    <t>TID1113</t>
  </si>
  <si>
    <t>TID1114</t>
  </si>
  <si>
    <t>TID1115</t>
  </si>
  <si>
    <t>TID1116</t>
  </si>
  <si>
    <t>TID1117</t>
  </si>
  <si>
    <t>TID1118</t>
  </si>
  <si>
    <t>TID1119</t>
  </si>
  <si>
    <t>TID1120</t>
  </si>
  <si>
    <t>TID1121</t>
  </si>
  <si>
    <t>TID1122</t>
  </si>
  <si>
    <t>TID1123</t>
  </si>
  <si>
    <t>TID1124</t>
  </si>
  <si>
    <t>TID1125</t>
  </si>
  <si>
    <t>TID1126</t>
  </si>
  <si>
    <t>TID1127</t>
  </si>
  <si>
    <t>TID1128</t>
  </si>
  <si>
    <t>TID1129</t>
  </si>
  <si>
    <t>TID1130</t>
  </si>
  <si>
    <t>TID1131</t>
  </si>
  <si>
    <t>TID1132</t>
  </si>
  <si>
    <t>TID1133</t>
  </si>
  <si>
    <t>TID1134</t>
  </si>
  <si>
    <t>TID1135</t>
  </si>
  <si>
    <t>TID1136</t>
  </si>
  <si>
    <t>TID1137</t>
  </si>
  <si>
    <t>TID1138</t>
  </si>
  <si>
    <t>TID1139</t>
  </si>
  <si>
    <t>TID1140</t>
  </si>
  <si>
    <t>TID1141</t>
  </si>
  <si>
    <t>TID1142</t>
  </si>
  <si>
    <t>TID1143</t>
  </si>
  <si>
    <t>TID1144</t>
  </si>
  <si>
    <t>TID1145</t>
  </si>
  <si>
    <t>TID1146</t>
  </si>
  <si>
    <t>TID1147</t>
  </si>
  <si>
    <t>TID1148</t>
  </si>
  <si>
    <t>TID1149</t>
  </si>
  <si>
    <t>Customer_0</t>
  </si>
  <si>
    <t>Customer_1</t>
  </si>
  <si>
    <t>Customer_2</t>
  </si>
  <si>
    <t>Customer_3</t>
  </si>
  <si>
    <t>Customer_4</t>
  </si>
  <si>
    <t>Customer_5</t>
  </si>
  <si>
    <t>Customer_6</t>
  </si>
  <si>
    <t>Customer_7</t>
  </si>
  <si>
    <t>Customer_8</t>
  </si>
  <si>
    <t>Customer_9</t>
  </si>
  <si>
    <t>Customer_10</t>
  </si>
  <si>
    <t>Customer_11</t>
  </si>
  <si>
    <t>Customer_12</t>
  </si>
  <si>
    <t>Customer_13</t>
  </si>
  <si>
    <t>Customer_14</t>
  </si>
  <si>
    <t>Customer_15</t>
  </si>
  <si>
    <t>Customer_16</t>
  </si>
  <si>
    <t>Customer_17</t>
  </si>
  <si>
    <t>Customer_18</t>
  </si>
  <si>
    <t>Customer_19</t>
  </si>
  <si>
    <t>Customer_20</t>
  </si>
  <si>
    <t>Customer_21</t>
  </si>
  <si>
    <t>Customer_22</t>
  </si>
  <si>
    <t>Customer_23</t>
  </si>
  <si>
    <t>Customer_24</t>
  </si>
  <si>
    <t>Customer_25</t>
  </si>
  <si>
    <t>Customer_26</t>
  </si>
  <si>
    <t>Customer_27</t>
  </si>
  <si>
    <t>Customer_28</t>
  </si>
  <si>
    <t>Customer_29</t>
  </si>
  <si>
    <t>Customer_30</t>
  </si>
  <si>
    <t>Customer_31</t>
  </si>
  <si>
    <t>Customer_32</t>
  </si>
  <si>
    <t>Customer_33</t>
  </si>
  <si>
    <t>Customer_34</t>
  </si>
  <si>
    <t>Customer_35</t>
  </si>
  <si>
    <t>Customer_36</t>
  </si>
  <si>
    <t>Customer_37</t>
  </si>
  <si>
    <t>Customer_38</t>
  </si>
  <si>
    <t>Customer_39</t>
  </si>
  <si>
    <t>Customer_40</t>
  </si>
  <si>
    <t>Customer_41</t>
  </si>
  <si>
    <t>Customer_42</t>
  </si>
  <si>
    <t>Customer_43</t>
  </si>
  <si>
    <t>Customer_44</t>
  </si>
  <si>
    <t>Customer_45</t>
  </si>
  <si>
    <t>Customer_46</t>
  </si>
  <si>
    <t>Customer_47</t>
  </si>
  <si>
    <t>Customer_48</t>
  </si>
  <si>
    <t>Customer_49</t>
  </si>
  <si>
    <t>Customer_50</t>
  </si>
  <si>
    <t>Customer_51</t>
  </si>
  <si>
    <t>Customer_52</t>
  </si>
  <si>
    <t>Customer_53</t>
  </si>
  <si>
    <t>Customer_54</t>
  </si>
  <si>
    <t>Customer_55</t>
  </si>
  <si>
    <t>Customer_56</t>
  </si>
  <si>
    <t>Customer_57</t>
  </si>
  <si>
    <t>Customer_58</t>
  </si>
  <si>
    <t>Customer_59</t>
  </si>
  <si>
    <t>Customer_60</t>
  </si>
  <si>
    <t>Customer_61</t>
  </si>
  <si>
    <t>Customer_62</t>
  </si>
  <si>
    <t>Customer_63</t>
  </si>
  <si>
    <t>Customer_64</t>
  </si>
  <si>
    <t>Customer_65</t>
  </si>
  <si>
    <t>Customer_66</t>
  </si>
  <si>
    <t>Customer_67</t>
  </si>
  <si>
    <t>Customer_68</t>
  </si>
  <si>
    <t>Customer_69</t>
  </si>
  <si>
    <t>Customer_70</t>
  </si>
  <si>
    <t>Customer_71</t>
  </si>
  <si>
    <t>Customer_72</t>
  </si>
  <si>
    <t>Customer_73</t>
  </si>
  <si>
    <t>Customer_74</t>
  </si>
  <si>
    <t>Customer_75</t>
  </si>
  <si>
    <t>Customer_76</t>
  </si>
  <si>
    <t>Customer_77</t>
  </si>
  <si>
    <t>Customer_78</t>
  </si>
  <si>
    <t>Customer_79</t>
  </si>
  <si>
    <t>Customer_80</t>
  </si>
  <si>
    <t>Customer_81</t>
  </si>
  <si>
    <t>Customer_82</t>
  </si>
  <si>
    <t>Customer_83</t>
  </si>
  <si>
    <t>Customer_84</t>
  </si>
  <si>
    <t>Customer_85</t>
  </si>
  <si>
    <t>Customer_86</t>
  </si>
  <si>
    <t>Customer_87</t>
  </si>
  <si>
    <t>Customer_88</t>
  </si>
  <si>
    <t>Customer_89</t>
  </si>
  <si>
    <t>Customer_90</t>
  </si>
  <si>
    <t>Customer_91</t>
  </si>
  <si>
    <t>Customer_92</t>
  </si>
  <si>
    <t>Customer_93</t>
  </si>
  <si>
    <t>Customer_94</t>
  </si>
  <si>
    <t>Customer_95</t>
  </si>
  <si>
    <t>Customer_96</t>
  </si>
  <si>
    <t>Customer_97</t>
  </si>
  <si>
    <t>Customer_98</t>
  </si>
  <si>
    <t>Customer_99</t>
  </si>
  <si>
    <t>Customer_100</t>
  </si>
  <si>
    <t>Customer_101</t>
  </si>
  <si>
    <t>Customer_102</t>
  </si>
  <si>
    <t>Customer_103</t>
  </si>
  <si>
    <t>Customer_104</t>
  </si>
  <si>
    <t>Customer_105</t>
  </si>
  <si>
    <t>Customer_106</t>
  </si>
  <si>
    <t>Customer_107</t>
  </si>
  <si>
    <t>Customer_108</t>
  </si>
  <si>
    <t>Customer_109</t>
  </si>
  <si>
    <t>Customer_110</t>
  </si>
  <si>
    <t>Customer_111</t>
  </si>
  <si>
    <t>Customer_112</t>
  </si>
  <si>
    <t>Customer_113</t>
  </si>
  <si>
    <t>Customer_114</t>
  </si>
  <si>
    <t>Customer_115</t>
  </si>
  <si>
    <t>Customer_116</t>
  </si>
  <si>
    <t>Customer_117</t>
  </si>
  <si>
    <t>Customer_118</t>
  </si>
  <si>
    <t>Customer_119</t>
  </si>
  <si>
    <t>Customer_120</t>
  </si>
  <si>
    <t>Customer_121</t>
  </si>
  <si>
    <t>Customer_122</t>
  </si>
  <si>
    <t>Customer_123</t>
  </si>
  <si>
    <t>Customer_124</t>
  </si>
  <si>
    <t>Customer_125</t>
  </si>
  <si>
    <t>Customer_126</t>
  </si>
  <si>
    <t>Customer_127</t>
  </si>
  <si>
    <t>Customer_128</t>
  </si>
  <si>
    <t>Customer_129</t>
  </si>
  <si>
    <t>Customer_130</t>
  </si>
  <si>
    <t>Customer_131</t>
  </si>
  <si>
    <t>Customer_132</t>
  </si>
  <si>
    <t>Customer_133</t>
  </si>
  <si>
    <t>Customer_134</t>
  </si>
  <si>
    <t>Customer_135</t>
  </si>
  <si>
    <t>Customer_136</t>
  </si>
  <si>
    <t>Customer_137</t>
  </si>
  <si>
    <t>Customer_138</t>
  </si>
  <si>
    <t>Customer_139</t>
  </si>
  <si>
    <t>Customer_140</t>
  </si>
  <si>
    <t>Customer_141</t>
  </si>
  <si>
    <t>Customer_142</t>
  </si>
  <si>
    <t>Customer_143</t>
  </si>
  <si>
    <t>Customer_144</t>
  </si>
  <si>
    <t>Customer_145</t>
  </si>
  <si>
    <t>Customer_146</t>
  </si>
  <si>
    <t>Customer_147</t>
  </si>
  <si>
    <t>Customer_148</t>
  </si>
  <si>
    <t>Customer_149</t>
  </si>
  <si>
    <t>Espresso</t>
  </si>
  <si>
    <t>Cappuccino</t>
  </si>
  <si>
    <t>Frappuccino</t>
  </si>
  <si>
    <t>Latte</t>
  </si>
  <si>
    <t>Mocha</t>
  </si>
  <si>
    <t>Los Angeles</t>
  </si>
  <si>
    <t>New York</t>
  </si>
  <si>
    <t>Seattle</t>
  </si>
  <si>
    <t>Chicago</t>
  </si>
  <si>
    <t>Houston</t>
  </si>
  <si>
    <t>Credit Card</t>
  </si>
  <si>
    <t>Mobile Pay</t>
  </si>
  <si>
    <t>Cash</t>
  </si>
  <si>
    <t>Gift Card</t>
  </si>
  <si>
    <t>Member</t>
  </si>
  <si>
    <t>Non-member</t>
  </si>
  <si>
    <t>Barista_0</t>
  </si>
  <si>
    <t>Barista_1</t>
  </si>
  <si>
    <t>Barista_2</t>
  </si>
  <si>
    <t>Barista_3</t>
  </si>
  <si>
    <t>Barista_4</t>
  </si>
  <si>
    <t>Barista_5</t>
  </si>
  <si>
    <t>Barista_6</t>
  </si>
  <si>
    <t>Barista_7</t>
  </si>
  <si>
    <t>Barista_8</t>
  </si>
  <si>
    <t>Barista_9</t>
  </si>
  <si>
    <t>Barista_10</t>
  </si>
  <si>
    <t>Barista_11</t>
  </si>
  <si>
    <t>Barista_12</t>
  </si>
  <si>
    <t>Barista_13</t>
  </si>
  <si>
    <t>Barista_14</t>
  </si>
  <si>
    <t>Barista_15</t>
  </si>
  <si>
    <t>Barista_16</t>
  </si>
  <si>
    <t>Barista_17</t>
  </si>
  <si>
    <t>Barista_18</t>
  </si>
  <si>
    <t>Barista_19</t>
  </si>
  <si>
    <t>Barista_20</t>
  </si>
  <si>
    <t>Barista_21</t>
  </si>
  <si>
    <t>Barista_22</t>
  </si>
  <si>
    <t>Barista_23</t>
  </si>
  <si>
    <t>Barista_24</t>
  </si>
  <si>
    <t>Barista_25</t>
  </si>
  <si>
    <t>Barista_26</t>
  </si>
  <si>
    <t>Barista_27</t>
  </si>
  <si>
    <t>Barista_28</t>
  </si>
  <si>
    <t>Barista_29</t>
  </si>
  <si>
    <t>Barista_30</t>
  </si>
  <si>
    <t>Barista_31</t>
  </si>
  <si>
    <t>Barista_32</t>
  </si>
  <si>
    <t>Barista_33</t>
  </si>
  <si>
    <t>Barista_34</t>
  </si>
  <si>
    <t>Barista_35</t>
  </si>
  <si>
    <t>Barista_36</t>
  </si>
  <si>
    <t>Barista_37</t>
  </si>
  <si>
    <t>Barista_38</t>
  </si>
  <si>
    <t>Barista_39</t>
  </si>
  <si>
    <t>Barista_40</t>
  </si>
  <si>
    <t>Barista_41</t>
  </si>
  <si>
    <t>Barista_42</t>
  </si>
  <si>
    <t>Barista_43</t>
  </si>
  <si>
    <t>Barista_44</t>
  </si>
  <si>
    <t>Barista_45</t>
  </si>
  <si>
    <t>Barista_46</t>
  </si>
  <si>
    <t>Barista_47</t>
  </si>
  <si>
    <t>Barista_48</t>
  </si>
  <si>
    <t>Barista_49</t>
  </si>
  <si>
    <t>Barista_50</t>
  </si>
  <si>
    <t>Barista_51</t>
  </si>
  <si>
    <t>Barista_52</t>
  </si>
  <si>
    <t>Barista_53</t>
  </si>
  <si>
    <t>Barista_54</t>
  </si>
  <si>
    <t>Barista_55</t>
  </si>
  <si>
    <t>Barista_56</t>
  </si>
  <si>
    <t>Barista_57</t>
  </si>
  <si>
    <t>Barista_58</t>
  </si>
  <si>
    <t>Barista_59</t>
  </si>
  <si>
    <t>Barista_60</t>
  </si>
  <si>
    <t>Barista_61</t>
  </si>
  <si>
    <t>Barista_62</t>
  </si>
  <si>
    <t>Barista_63</t>
  </si>
  <si>
    <t>Barista_64</t>
  </si>
  <si>
    <t>Barista_65</t>
  </si>
  <si>
    <t>Barista_66</t>
  </si>
  <si>
    <t>Barista_67</t>
  </si>
  <si>
    <t>Barista_68</t>
  </si>
  <si>
    <t>Barista_69</t>
  </si>
  <si>
    <t>Barista_70</t>
  </si>
  <si>
    <t>Barista_71</t>
  </si>
  <si>
    <t>Barista_72</t>
  </si>
  <si>
    <t>Barista_73</t>
  </si>
  <si>
    <t>Barista_74</t>
  </si>
  <si>
    <t>Barista_75</t>
  </si>
  <si>
    <t>Barista_76</t>
  </si>
  <si>
    <t>Barista_77</t>
  </si>
  <si>
    <t>Barista_78</t>
  </si>
  <si>
    <t>Barista_79</t>
  </si>
  <si>
    <t>Barista_80</t>
  </si>
  <si>
    <t>Barista_81</t>
  </si>
  <si>
    <t>Barista_82</t>
  </si>
  <si>
    <t>Barista_83</t>
  </si>
  <si>
    <t>Barista_84</t>
  </si>
  <si>
    <t>Barista_85</t>
  </si>
  <si>
    <t>Barista_86</t>
  </si>
  <si>
    <t>Barista_87</t>
  </si>
  <si>
    <t>Barista_88</t>
  </si>
  <si>
    <t>Barista_89</t>
  </si>
  <si>
    <t>Barista_90</t>
  </si>
  <si>
    <t>Barista_91</t>
  </si>
  <si>
    <t>Barista_92</t>
  </si>
  <si>
    <t>Barista_93</t>
  </si>
  <si>
    <t>Barista_94</t>
  </si>
  <si>
    <t>Barista_95</t>
  </si>
  <si>
    <t>Barista_96</t>
  </si>
  <si>
    <t>Barista_97</t>
  </si>
  <si>
    <t>Barista_98</t>
  </si>
  <si>
    <t>Barista_99</t>
  </si>
  <si>
    <t>Barista_100</t>
  </si>
  <si>
    <t>Barista_101</t>
  </si>
  <si>
    <t>Barista_102</t>
  </si>
  <si>
    <t>Barista_103</t>
  </si>
  <si>
    <t>Barista_104</t>
  </si>
  <si>
    <t>Barista_105</t>
  </si>
  <si>
    <t>Barista_106</t>
  </si>
  <si>
    <t>Barista_107</t>
  </si>
  <si>
    <t>Barista_108</t>
  </si>
  <si>
    <t>Barista_109</t>
  </si>
  <si>
    <t>Barista_110</t>
  </si>
  <si>
    <t>Barista_111</t>
  </si>
  <si>
    <t>Barista_112</t>
  </si>
  <si>
    <t>Barista_113</t>
  </si>
  <si>
    <t>Barista_114</t>
  </si>
  <si>
    <t>Barista_115</t>
  </si>
  <si>
    <t>Barista_116</t>
  </si>
  <si>
    <t>Barista_117</t>
  </si>
  <si>
    <t>Barista_118</t>
  </si>
  <si>
    <t>Barista_119</t>
  </si>
  <si>
    <t>Barista_120</t>
  </si>
  <si>
    <t>Barista_121</t>
  </si>
  <si>
    <t>Barista_122</t>
  </si>
  <si>
    <t>Barista_123</t>
  </si>
  <si>
    <t>Barista_124</t>
  </si>
  <si>
    <t>Barista_125</t>
  </si>
  <si>
    <t>Barista_126</t>
  </si>
  <si>
    <t>Barista_127</t>
  </si>
  <si>
    <t>Barista_128</t>
  </si>
  <si>
    <t>Barista_129</t>
  </si>
  <si>
    <t>Barista_130</t>
  </si>
  <si>
    <t>Barista_131</t>
  </si>
  <si>
    <t>Barista_132</t>
  </si>
  <si>
    <t>Barista_133</t>
  </si>
  <si>
    <t>Barista_134</t>
  </si>
  <si>
    <t>Barista_135</t>
  </si>
  <si>
    <t>Barista_136</t>
  </si>
  <si>
    <t>Barista_137</t>
  </si>
  <si>
    <t>Barista_138</t>
  </si>
  <si>
    <t>Barista_139</t>
  </si>
  <si>
    <t>Barista_140</t>
  </si>
  <si>
    <t>Barista_141</t>
  </si>
  <si>
    <t>Barista_142</t>
  </si>
  <si>
    <t>Barista_143</t>
  </si>
  <si>
    <t>Barista_144</t>
  </si>
  <si>
    <t>Barista_145</t>
  </si>
  <si>
    <t>Barista_146</t>
  </si>
  <si>
    <t>Barista_147</t>
  </si>
  <si>
    <t>Barista_148</t>
  </si>
  <si>
    <t>Barista_149</t>
  </si>
  <si>
    <t>Evening</t>
  </si>
  <si>
    <t>Morning</t>
  </si>
  <si>
    <t>Afternoon</t>
  </si>
  <si>
    <t>Yes</t>
  </si>
  <si>
    <t>No</t>
  </si>
  <si>
    <t>Unsatisfied</t>
  </si>
  <si>
    <t>Satisfied</t>
  </si>
  <si>
    <t>Neutral</t>
  </si>
  <si>
    <t>RIGHT</t>
  </si>
  <si>
    <t>UPPER</t>
  </si>
  <si>
    <t>AVERAGE</t>
  </si>
  <si>
    <t>DATE FUNCTIONS(MON)</t>
  </si>
  <si>
    <t xml:space="preserve">CONCATE </t>
  </si>
  <si>
    <t>WEEKDAY</t>
  </si>
  <si>
    <t>IF AND</t>
  </si>
  <si>
    <t>Row Labels</t>
  </si>
  <si>
    <t>Grand Total</t>
  </si>
  <si>
    <t>Sum of Total_Amount</t>
  </si>
  <si>
    <t>Column Labels</t>
  </si>
  <si>
    <t>VLOOKUP</t>
  </si>
  <si>
    <t>Sum of Quantity</t>
  </si>
  <si>
    <t>TOTAL AMT (SUM)</t>
  </si>
  <si>
    <t>(IF)BULK ORDER</t>
  </si>
  <si>
    <t xml:space="preserve">MONTH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</si>
</sst>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003300"/>
        <bgColor indexed="64"/>
      </patternFill>
    </fill>
    <fill>
      <patternFill patternType="solid">
        <fgColor theme="0"/>
        <bgColor indexed="64"/>
      </patternFill>
    </fill>
    <fill>
      <patternFill patternType="solid">
        <fgColor rgb="FF69A12B"/>
        <bgColor indexed="64"/>
      </patternFill>
    </fill>
    <fill>
      <patternFill patternType="solid">
        <fgColor rgb="FF003200"/>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top style="thin">
        <color auto="1"/>
      </top>
      <bottom/>
      <diagonal/>
    </border>
    <border>
      <left style="thin">
        <color auto="1"/>
      </left>
      <right/>
      <top/>
      <bottom/>
      <diagonal/>
    </border>
  </borders>
  <cellStyleXfs count="1">
    <xf numFmtId="0" fontId="0" fillId="0" borderId="0"/>
  </cellStyleXfs>
  <cellXfs count="29">
    <xf numFmtId="0" fontId="0" fillId="0" borderId="0" xfId="0"/>
    <xf numFmtId="164" fontId="0" fillId="0" borderId="0" xfId="0" applyNumberFormat="1"/>
    <xf numFmtId="0" fontId="0" fillId="0" borderId="1" xfId="0" applyBorder="1"/>
    <xf numFmtId="164" fontId="0" fillId="0" borderId="1" xfId="0" applyNumberFormat="1" applyBorder="1"/>
    <xf numFmtId="0" fontId="0" fillId="0" borderId="3" xfId="0" applyBorder="1"/>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7" xfId="0" applyBorder="1"/>
    <xf numFmtId="0" fontId="0" fillId="0" borderId="8" xfId="0" applyBorder="1"/>
    <xf numFmtId="164" fontId="0" fillId="0" borderId="8" xfId="0" applyNumberFormat="1" applyBorder="1"/>
    <xf numFmtId="0" fontId="0" fillId="2" borderId="0" xfId="0" applyFill="1"/>
    <xf numFmtId="0" fontId="0" fillId="3" borderId="0" xfId="0" applyFill="1"/>
    <xf numFmtId="0" fontId="0" fillId="2" borderId="9" xfId="0" applyFill="1" applyBorder="1"/>
    <xf numFmtId="0" fontId="0" fillId="2" borderId="11" xfId="0" applyFill="1" applyBorder="1"/>
    <xf numFmtId="0" fontId="0" fillId="2" borderId="7" xfId="0" applyFill="1" applyBorder="1"/>
    <xf numFmtId="0" fontId="0" fillId="2" borderId="12" xfId="0" applyFill="1" applyBorder="1"/>
    <xf numFmtId="0" fontId="0" fillId="2" borderId="2" xfId="0" applyFill="1" applyBorder="1"/>
    <xf numFmtId="0" fontId="0" fillId="2" borderId="6" xfId="0" applyFill="1" applyBorder="1"/>
    <xf numFmtId="0" fontId="0" fillId="2" borderId="10" xfId="0" applyFill="1" applyBorder="1"/>
    <xf numFmtId="0" fontId="0" fillId="2" borderId="4" xfId="0" applyFill="1" applyBorder="1"/>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164" fontId="0" fillId="0" borderId="1" xfId="0" applyNumberFormat="1" applyBorder="1"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vertical="center"/>
    </xf>
    <xf numFmtId="0" fontId="0" fillId="0" borderId="1" xfId="0" pivotButton="1" applyBorder="1"/>
    <xf numFmtId="0" fontId="0" fillId="0" borderId="1" xfId="0" applyBorder="1" applyAlignment="1">
      <alignment horizontal="left"/>
    </xf>
    <xf numFmtId="0" fontId="0" fillId="5" borderId="0" xfId="0" applyFill="1"/>
  </cellXfs>
  <cellStyles count="1">
    <cellStyle name="Normal" xfId="0" builtinId="0"/>
  </cellStyles>
  <dxfs count="46">
    <dxf>
      <fill>
        <patternFill patternType="solid">
          <fgColor auto="1"/>
          <bgColor rgb="FF009E00"/>
        </patternFill>
      </fill>
    </dxf>
    <dxf>
      <fill>
        <patternFill>
          <bgColor theme="6" tint="-0.24994659260841701"/>
        </patternFill>
      </fill>
    </dxf>
    <dxf>
      <font>
        <color rgb="FF006100"/>
      </font>
      <fill>
        <patternFill>
          <bgColor rgb="FFC6EFCE"/>
        </patternFill>
      </fill>
    </dxf>
    <dxf>
      <fill>
        <patternFill>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auto="1"/>
        </left>
        <right style="thin">
          <color auto="1"/>
        </right>
        <top style="thin">
          <color auto="1"/>
        </top>
        <bottom style="thin">
          <color auto="1"/>
        </bottom>
        <vertical/>
        <horizontal/>
      </border>
    </dxf>
    <dxf>
      <numFmt numFmtId="164" formatCode="yyyy\-mm\-dd\ hh:mm:ss"/>
      <border diagonalUp="0" diagonalDown="0">
        <left style="thin">
          <color auto="1"/>
        </left>
        <right style="thin">
          <color auto="1"/>
        </right>
        <top style="thin">
          <color auto="1"/>
        </top>
        <bottom style="thin">
          <color auto="1"/>
        </bottom>
        <vertical/>
        <horizontal/>
      </border>
    </dxf>
    <dxf>
      <numFmt numFmtId="164" formatCode="yyyy\-mm\-dd\ hh:mm:ss"/>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ill>
        <patternFill>
          <bgColor rgb="FF69A12B"/>
        </patternFill>
      </fill>
    </dxf>
    <dxf>
      <border>
        <left style="thin">
          <color auto="1"/>
        </left>
        <right style="thin">
          <color auto="1"/>
        </right>
        <top style="thin">
          <color auto="1"/>
        </top>
        <bottom style="thin">
          <color auto="1"/>
        </bottom>
      </border>
    </dxf>
    <dxf>
      <fill>
        <patternFill>
          <bgColor rgb="FF003300"/>
        </patternFill>
      </fill>
    </dxf>
  </dxfs>
  <tableStyles count="5" defaultTableStyle="TableStyleMedium9" defaultPivotStyle="PivotStyleLight16">
    <tableStyle name="Slicer Style 1" pivot="0" table="0" count="1" xr9:uid="{570B7E29-8CA0-46F9-BF51-CF48F34879AB}">
      <tableStyleElement type="wholeTable" dxfId="45"/>
    </tableStyle>
    <tableStyle name="Slicer Style 2" pivot="0" table="0" count="1" xr9:uid="{6972FF5D-AEA9-4403-BC23-E1B06AC4D0E9}"/>
    <tableStyle name="Slicer Style 3" pivot="0" table="0" count="1" xr9:uid="{C2A5A9E1-FE28-43BF-9E97-16F1CBF42E49}">
      <tableStyleElement type="wholeTable" dxfId="44"/>
    </tableStyle>
    <tableStyle name="Slicer Style 4" pivot="0" table="0" count="1" xr9:uid="{AFBD11CC-3D2C-4C33-9DA8-E310ECB7EE34}"/>
    <tableStyle name="Slicer Style 5" pivot="0" table="0" count="1" xr9:uid="{4D0A1D3E-EDA3-47B3-8643-E3A5CA7780F5}">
      <tableStyleElement type="headerRow" dxfId="43"/>
    </tableStyle>
  </tableStyles>
  <colors>
    <mruColors>
      <color rgb="FF336600"/>
      <color rgb="FF003300"/>
      <color rgb="FF00741C"/>
      <color rgb="FF0ED839"/>
      <color rgb="FF2FF15D"/>
      <color rgb="FF0FE341"/>
      <color rgb="FF65E568"/>
      <color rgb="FF18A81B"/>
      <color rgb="FF013D14"/>
      <color rgb="FF003200"/>
    </mruColors>
  </colors>
  <extLst>
    <ext xmlns:x14="http://schemas.microsoft.com/office/spreadsheetml/2009/9/main" uri="{46F421CA-312F-682f-3DD2-61675219B42D}">
      <x14:dxfs count="2">
        <dxf>
          <fill>
            <gradientFill degree="90">
              <stop position="0">
                <color rgb="FF006000"/>
              </stop>
              <stop position="0.5">
                <color theme="2" tint="-9.8025452436902985E-2"/>
              </stop>
              <stop position="1">
                <color rgb="FF006000"/>
              </stop>
            </gradientFill>
          </fill>
        </dxf>
        <dxf>
          <fill>
            <patternFill>
              <bgColor rgb="FF006000"/>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1"/>
          </x14:slicerStyleElements>
        </x14:slicerStyle>
        <x14:slicerStyle name="Slicer Style 3"/>
        <x14:slicerStyle name="Slicer Style 4">
          <x14:slicerStyleElements>
            <x14:slicerStyleElement type="selectedItemWithData" dxfId="0"/>
          </x14:slicerStyleElements>
        </x14:slicerStyle>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rgbClr val="003300"/>
                </a:solidFill>
                <a:latin typeface="+mn-lt"/>
                <a:ea typeface="+mn-ea"/>
                <a:cs typeface="+mn-cs"/>
              </a:rPr>
              <a:t>TYPE OF TRANSCATION</a:t>
            </a:r>
            <a:endParaRPr lang="en-US">
              <a:solidFill>
                <a:srgbClr val="003300"/>
              </a:solidFill>
            </a:endParaRPr>
          </a:p>
        </c:rich>
      </c:tx>
      <c:layout>
        <c:manualLayout>
          <c:xMode val="edge"/>
          <c:yMode val="edge"/>
          <c:x val="0.28420205920205921"/>
          <c:y val="0.14339575266096222"/>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s>
    <c:plotArea>
      <c:layout>
        <c:manualLayout>
          <c:layoutTarget val="inner"/>
          <c:xMode val="edge"/>
          <c:yMode val="edge"/>
          <c:x val="0.1246331734520711"/>
          <c:y val="0.2528706651030323"/>
          <c:w val="0.73362499386121438"/>
          <c:h val="0.46274557435639685"/>
        </c:manualLayout>
      </c:layout>
      <c:barChart>
        <c:barDir val="col"/>
        <c:grouping val="stacked"/>
        <c:varyColors val="0"/>
        <c:ser>
          <c:idx val="0"/>
          <c:order val="0"/>
          <c:tx>
            <c:v>Total</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20"/>
              <c:pt idx="0">
                <c:v>Chicago Cash</c:v>
              </c:pt>
              <c:pt idx="1">
                <c:v>Chicago Credit Card</c:v>
              </c:pt>
              <c:pt idx="2">
                <c:v>Chicago Gift Card</c:v>
              </c:pt>
              <c:pt idx="3">
                <c:v>Chicago Mobile Pay</c:v>
              </c:pt>
              <c:pt idx="4">
                <c:v>Houston Cash</c:v>
              </c:pt>
              <c:pt idx="5">
                <c:v>Houston Credit Card</c:v>
              </c:pt>
              <c:pt idx="6">
                <c:v>Houston Gift Card</c:v>
              </c:pt>
              <c:pt idx="7">
                <c:v>Houston Mobile Pay</c:v>
              </c:pt>
              <c:pt idx="8">
                <c:v>Los Angeles Cash</c:v>
              </c:pt>
              <c:pt idx="9">
                <c:v>Los Angeles Credit Card</c:v>
              </c:pt>
              <c:pt idx="10">
                <c:v>Los Angeles Gift Card</c:v>
              </c:pt>
              <c:pt idx="11">
                <c:v>Los Angeles Mobile Pay</c:v>
              </c:pt>
              <c:pt idx="12">
                <c:v>New York Cash</c:v>
              </c:pt>
              <c:pt idx="13">
                <c:v>New York Credit Card</c:v>
              </c:pt>
              <c:pt idx="14">
                <c:v>New York Gift Card</c:v>
              </c:pt>
              <c:pt idx="15">
                <c:v>New York Mobile Pay</c:v>
              </c:pt>
              <c:pt idx="16">
                <c:v>Seattle Cash</c:v>
              </c:pt>
              <c:pt idx="17">
                <c:v>Seattle Credit Card</c:v>
              </c:pt>
              <c:pt idx="18">
                <c:v>Seattle Gift Card</c:v>
              </c:pt>
              <c:pt idx="19">
                <c:v>Seattle Mobile Pay</c:v>
              </c:pt>
            </c:strLit>
          </c:cat>
          <c:val>
            <c:numLit>
              <c:formatCode>General</c:formatCode>
              <c:ptCount val="20"/>
              <c:pt idx="0">
                <c:v>6</c:v>
              </c:pt>
              <c:pt idx="1">
                <c:v>13</c:v>
              </c:pt>
              <c:pt idx="2">
                <c:v>10</c:v>
              </c:pt>
              <c:pt idx="3">
                <c:v>10</c:v>
              </c:pt>
              <c:pt idx="4">
                <c:v>5</c:v>
              </c:pt>
              <c:pt idx="5">
                <c:v>7</c:v>
              </c:pt>
              <c:pt idx="6">
                <c:v>8</c:v>
              </c:pt>
              <c:pt idx="7">
                <c:v>7</c:v>
              </c:pt>
              <c:pt idx="8">
                <c:v>7</c:v>
              </c:pt>
              <c:pt idx="9">
                <c:v>8</c:v>
              </c:pt>
              <c:pt idx="10">
                <c:v>10</c:v>
              </c:pt>
              <c:pt idx="11">
                <c:v>4</c:v>
              </c:pt>
              <c:pt idx="12">
                <c:v>7</c:v>
              </c:pt>
              <c:pt idx="13">
                <c:v>6</c:v>
              </c:pt>
              <c:pt idx="14">
                <c:v>6</c:v>
              </c:pt>
              <c:pt idx="15">
                <c:v>10</c:v>
              </c:pt>
              <c:pt idx="16">
                <c:v>9</c:v>
              </c:pt>
              <c:pt idx="17">
                <c:v>4</c:v>
              </c:pt>
              <c:pt idx="18">
                <c:v>5</c:v>
              </c:pt>
              <c:pt idx="19">
                <c:v>8</c:v>
              </c:pt>
            </c:numLit>
          </c:val>
          <c:extLst>
            <c:ext xmlns:c16="http://schemas.microsoft.com/office/drawing/2014/chart" uri="{C3380CC4-5D6E-409C-BE32-E72D297353CC}">
              <c16:uniqueId val="{00000000-AF35-45DB-8DF8-A42924958941}"/>
            </c:ext>
          </c:extLst>
        </c:ser>
        <c:dLbls>
          <c:dLblPos val="ctr"/>
          <c:showLegendKey val="0"/>
          <c:showVal val="1"/>
          <c:showCatName val="0"/>
          <c:showSerName val="0"/>
          <c:showPercent val="0"/>
          <c:showBubbleSize val="0"/>
        </c:dLbls>
        <c:gapWidth val="150"/>
        <c:overlap val="100"/>
        <c:axId val="1979875808"/>
        <c:axId val="230188608"/>
      </c:barChart>
      <c:catAx>
        <c:axId val="1979875808"/>
        <c:scaling>
          <c:orientation val="minMax"/>
        </c:scaling>
        <c:delete val="0"/>
        <c:axPos val="b"/>
        <c:numFmt formatCode="General" sourceLinked="1"/>
        <c:majorTickMark val="none"/>
        <c:minorTickMark val="none"/>
        <c:tickLblPos val="nextTo"/>
        <c:spPr>
          <a:noFill/>
          <a:ln w="9525" cap="flat" cmpd="sng" algn="ctr">
            <a:solidFill>
              <a:schemeClr val="accent3">
                <a:shade val="95000"/>
                <a:satMod val="10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30188608"/>
        <c:crosses val="autoZero"/>
        <c:auto val="1"/>
        <c:lblAlgn val="ctr"/>
        <c:lblOffset val="100"/>
        <c:noMultiLvlLbl val="0"/>
      </c:catAx>
      <c:valAx>
        <c:axId val="2301886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solidFill>
              <a:srgbClr val="003300"/>
            </a:solidFill>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197987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14F12"/>
      </a:solidFill>
      <a:prstDash val="soli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 Quantity of Items Sold by Feed!PivotTable1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rgbClr val="33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2">
              <a:lumMod val="50000"/>
            </a:schemeClr>
          </a:solidFill>
          <a:ln>
            <a:solidFill>
              <a:schemeClr val="accent3">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Quantity of Items Sold by Feed'!$B$1:$B$2</c:f>
              <c:strCache>
                <c:ptCount val="1"/>
                <c:pt idx="0">
                  <c:v>Neutral</c:v>
                </c:pt>
              </c:strCache>
            </c:strRef>
          </c:tx>
          <c:spPr>
            <a:solidFill>
              <a:schemeClr val="tx2">
                <a:lumMod val="75000"/>
              </a:schemeClr>
            </a:solidFill>
            <a:ln>
              <a:noFill/>
            </a:ln>
            <a:effectLst/>
          </c:spPr>
          <c:invertIfNegative val="0"/>
          <c:cat>
            <c:strRef>
              <c:f>' Quantity of Items Sold by Feed'!$A$3:$A$8</c:f>
              <c:strCache>
                <c:ptCount val="5"/>
                <c:pt idx="0">
                  <c:v>Cappuccino</c:v>
                </c:pt>
                <c:pt idx="1">
                  <c:v>Espresso</c:v>
                </c:pt>
                <c:pt idx="2">
                  <c:v>Frappuccino</c:v>
                </c:pt>
                <c:pt idx="3">
                  <c:v>Latte</c:v>
                </c:pt>
                <c:pt idx="4">
                  <c:v>Mocha</c:v>
                </c:pt>
              </c:strCache>
            </c:strRef>
          </c:cat>
          <c:val>
            <c:numRef>
              <c:f>' Quantity of Items Sold by Feed'!$B$3:$B$8</c:f>
              <c:numCache>
                <c:formatCode>General</c:formatCode>
                <c:ptCount val="5"/>
                <c:pt idx="0">
                  <c:v>45</c:v>
                </c:pt>
                <c:pt idx="1">
                  <c:v>30</c:v>
                </c:pt>
                <c:pt idx="2">
                  <c:v>55</c:v>
                </c:pt>
                <c:pt idx="3">
                  <c:v>7</c:v>
                </c:pt>
                <c:pt idx="4">
                  <c:v>28</c:v>
                </c:pt>
              </c:numCache>
            </c:numRef>
          </c:val>
          <c:extLst>
            <c:ext xmlns:c16="http://schemas.microsoft.com/office/drawing/2014/chart" uri="{C3380CC4-5D6E-409C-BE32-E72D297353CC}">
              <c16:uniqueId val="{00000000-5D97-46EF-ACB3-E4DDF877A5E0}"/>
            </c:ext>
          </c:extLst>
        </c:ser>
        <c:ser>
          <c:idx val="1"/>
          <c:order val="1"/>
          <c:tx>
            <c:strRef>
              <c:f>' Quantity of Items Sold by Feed'!$C$1:$C$2</c:f>
              <c:strCache>
                <c:ptCount val="1"/>
                <c:pt idx="0">
                  <c:v>Satisfied</c:v>
                </c:pt>
              </c:strCache>
            </c:strRef>
          </c:tx>
          <c:spPr>
            <a:solidFill>
              <a:srgbClr val="336600"/>
            </a:solidFill>
            <a:ln>
              <a:noFill/>
            </a:ln>
            <a:effectLst/>
          </c:spPr>
          <c:invertIfNegative val="0"/>
          <c:cat>
            <c:strRef>
              <c:f>' Quantity of Items Sold by Feed'!$A$3:$A$8</c:f>
              <c:strCache>
                <c:ptCount val="5"/>
                <c:pt idx="0">
                  <c:v>Cappuccino</c:v>
                </c:pt>
                <c:pt idx="1">
                  <c:v>Espresso</c:v>
                </c:pt>
                <c:pt idx="2">
                  <c:v>Frappuccino</c:v>
                </c:pt>
                <c:pt idx="3">
                  <c:v>Latte</c:v>
                </c:pt>
                <c:pt idx="4">
                  <c:v>Mocha</c:v>
                </c:pt>
              </c:strCache>
            </c:strRef>
          </c:cat>
          <c:val>
            <c:numRef>
              <c:f>' Quantity of Items Sold by Feed'!$C$3:$C$8</c:f>
              <c:numCache>
                <c:formatCode>General</c:formatCode>
                <c:ptCount val="5"/>
                <c:pt idx="0">
                  <c:v>26</c:v>
                </c:pt>
                <c:pt idx="1">
                  <c:v>19</c:v>
                </c:pt>
                <c:pt idx="2">
                  <c:v>14</c:v>
                </c:pt>
                <c:pt idx="3">
                  <c:v>38</c:v>
                </c:pt>
                <c:pt idx="4">
                  <c:v>21</c:v>
                </c:pt>
              </c:numCache>
            </c:numRef>
          </c:val>
          <c:extLst>
            <c:ext xmlns:c16="http://schemas.microsoft.com/office/drawing/2014/chart" uri="{C3380CC4-5D6E-409C-BE32-E72D297353CC}">
              <c16:uniqueId val="{00000001-E274-4F88-A88C-E336BF460F15}"/>
            </c:ext>
          </c:extLst>
        </c:ser>
        <c:ser>
          <c:idx val="2"/>
          <c:order val="2"/>
          <c:tx>
            <c:strRef>
              <c:f>' Quantity of Items Sold by Feed'!$D$1:$D$2</c:f>
              <c:strCache>
                <c:ptCount val="1"/>
                <c:pt idx="0">
                  <c:v>Unsatisfied</c:v>
                </c:pt>
              </c:strCache>
            </c:strRef>
          </c:tx>
          <c:spPr>
            <a:solidFill>
              <a:schemeClr val="accent2">
                <a:lumMod val="50000"/>
              </a:schemeClr>
            </a:solidFill>
            <a:ln>
              <a:solidFill>
                <a:schemeClr val="accent3">
                  <a:lumMod val="50000"/>
                </a:schemeClr>
              </a:solidFill>
            </a:ln>
            <a:effectLst/>
          </c:spPr>
          <c:invertIfNegative val="0"/>
          <c:cat>
            <c:strRef>
              <c:f>' Quantity of Items Sold by Feed'!$A$3:$A$8</c:f>
              <c:strCache>
                <c:ptCount val="5"/>
                <c:pt idx="0">
                  <c:v>Cappuccino</c:v>
                </c:pt>
                <c:pt idx="1">
                  <c:v>Espresso</c:v>
                </c:pt>
                <c:pt idx="2">
                  <c:v>Frappuccino</c:v>
                </c:pt>
                <c:pt idx="3">
                  <c:v>Latte</c:v>
                </c:pt>
                <c:pt idx="4">
                  <c:v>Mocha</c:v>
                </c:pt>
              </c:strCache>
            </c:strRef>
          </c:cat>
          <c:val>
            <c:numRef>
              <c:f>' Quantity of Items Sold by Feed'!$D$3:$D$8</c:f>
              <c:numCache>
                <c:formatCode>General</c:formatCode>
                <c:ptCount val="5"/>
                <c:pt idx="0">
                  <c:v>23</c:v>
                </c:pt>
                <c:pt idx="1">
                  <c:v>28</c:v>
                </c:pt>
                <c:pt idx="2">
                  <c:v>44</c:v>
                </c:pt>
                <c:pt idx="3">
                  <c:v>21</c:v>
                </c:pt>
                <c:pt idx="4">
                  <c:v>26</c:v>
                </c:pt>
              </c:numCache>
            </c:numRef>
          </c:val>
          <c:extLst>
            <c:ext xmlns:c16="http://schemas.microsoft.com/office/drawing/2014/chart" uri="{C3380CC4-5D6E-409C-BE32-E72D297353CC}">
              <c16:uniqueId val="{00000002-E274-4F88-A88C-E336BF460F15}"/>
            </c:ext>
          </c:extLst>
        </c:ser>
        <c:dLbls>
          <c:showLegendKey val="0"/>
          <c:showVal val="0"/>
          <c:showCatName val="0"/>
          <c:showSerName val="0"/>
          <c:showPercent val="0"/>
          <c:showBubbleSize val="0"/>
        </c:dLbls>
        <c:gapWidth val="219"/>
        <c:overlap val="-27"/>
        <c:axId val="1215485776"/>
        <c:axId val="1215487216"/>
      </c:barChart>
      <c:catAx>
        <c:axId val="1215485776"/>
        <c:scaling>
          <c:orientation val="minMax"/>
        </c:scaling>
        <c:delete val="0"/>
        <c:axPos val="b"/>
        <c:numFmt formatCode="General" sourceLinked="1"/>
        <c:majorTickMark val="none"/>
        <c:minorTickMark val="none"/>
        <c:tickLblPos val="nextTo"/>
        <c:spPr>
          <a:noFill/>
          <a:ln w="9525" cap="flat" cmpd="sng" algn="ctr">
            <a:solidFill>
              <a:schemeClr val="accent3">
                <a:shade val="95000"/>
                <a:satMod val="105000"/>
              </a:schemeClr>
            </a:solidFill>
            <a:prstDash val="solid"/>
            <a:round/>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1215487216"/>
        <c:crosses val="autoZero"/>
        <c:auto val="1"/>
        <c:lblAlgn val="ctr"/>
        <c:lblOffset val="100"/>
        <c:noMultiLvlLbl val="0"/>
      </c:catAx>
      <c:valAx>
        <c:axId val="121548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1215485776"/>
        <c:crosses val="autoZero"/>
        <c:crossBetween val="between"/>
      </c:valAx>
      <c:spPr>
        <a:noFill/>
        <a:ln>
          <a:noFill/>
        </a:ln>
        <a:effectLst/>
      </c:spPr>
    </c:plotArea>
    <c:legend>
      <c:legendPos val="r"/>
      <c:layout>
        <c:manualLayout>
          <c:xMode val="edge"/>
          <c:yMode val="edge"/>
          <c:x val="0.66315789473684206"/>
          <c:y val="0.27423783565515847"/>
          <c:w val="0.31578947368421051"/>
          <c:h val="0.6455639770600401"/>
        </c:manualLayout>
      </c:layout>
      <c:overlay val="0"/>
      <c:spPr>
        <a:solidFill>
          <a:srgbClr val="00330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03300"/>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STARBUCKS.xlsx]Sales by Membership Status!PivotTable2</c:name>
    <c:fmtId val="2"/>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IN" sz="1400" b="1">
                <a:solidFill>
                  <a:srgbClr val="003300"/>
                </a:solidFill>
                <a:latin typeface="+mn-lt"/>
                <a:ea typeface="+mn-ea"/>
                <a:cs typeface="+mn-cs"/>
              </a:rPr>
              <a:t>Sales by Membership Status</a:t>
            </a:r>
            <a:endParaRPr lang="en-IN" sz="1400" b="1">
              <a:solidFill>
                <a:srgbClr val="003300"/>
              </a:solidFill>
            </a:endParaRPr>
          </a:p>
        </c:rich>
      </c:tx>
      <c:layout>
        <c:manualLayout>
          <c:xMode val="edge"/>
          <c:yMode val="edge"/>
          <c:x val="0.12470053610319987"/>
          <c:y val="0.18519775545298217"/>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03300"/>
          </a:solidFill>
          <a:ln>
            <a:noFill/>
          </a:ln>
          <a:effectLst/>
        </c:spPr>
      </c:pivotFmt>
      <c:pivotFmt>
        <c:idx val="9"/>
        <c:spPr>
          <a:solidFill>
            <a:srgbClr val="336600"/>
          </a:solidFill>
          <a:ln>
            <a:noFill/>
          </a:ln>
          <a:effectLst/>
        </c:spPr>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rgbClr val="003300"/>
          </a:solidFill>
          <a:ln>
            <a:noFill/>
          </a:ln>
          <a:effectLst/>
        </c:spPr>
      </c:pivotFmt>
      <c:pivotFmt>
        <c:idx val="12"/>
        <c:spPr>
          <a:solidFill>
            <a:srgbClr val="336600"/>
          </a:solidFill>
          <a:ln>
            <a:noFill/>
          </a:ln>
          <a:effectLst/>
        </c:spPr>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rgbClr val="003300"/>
          </a:solidFill>
          <a:ln>
            <a:noFill/>
          </a:ln>
          <a:effectLst/>
        </c:spPr>
      </c:pivotFmt>
      <c:pivotFmt>
        <c:idx val="15"/>
        <c:spPr>
          <a:solidFill>
            <a:srgbClr val="336600"/>
          </a:solidFill>
          <a:ln>
            <a:no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rgbClr val="003300"/>
          </a:solidFill>
          <a:ln>
            <a:noFill/>
          </a:ln>
          <a:effectLst/>
        </c:spPr>
      </c:pivotFmt>
      <c:pivotFmt>
        <c:idx val="18"/>
        <c:spPr>
          <a:solidFill>
            <a:srgbClr val="336600"/>
          </a:solidFill>
          <a:ln>
            <a:noFill/>
          </a:ln>
          <a:effectLst/>
        </c:spPr>
      </c:pivotFmt>
    </c:pivotFmts>
    <c:plotArea>
      <c:layout/>
      <c:pieChart>
        <c:varyColors val="1"/>
        <c:ser>
          <c:idx val="0"/>
          <c:order val="0"/>
          <c:tx>
            <c:strRef>
              <c:f>'Sales by Membership Status'!$B$1</c:f>
              <c:strCache>
                <c:ptCount val="1"/>
                <c:pt idx="0">
                  <c:v>Total</c:v>
                </c:pt>
              </c:strCache>
            </c:strRef>
          </c:tx>
          <c:dPt>
            <c:idx val="0"/>
            <c:bubble3D val="0"/>
            <c:spPr>
              <a:solidFill>
                <a:srgbClr val="003300"/>
              </a:solidFill>
              <a:ln>
                <a:noFill/>
              </a:ln>
              <a:effectLst/>
            </c:spPr>
            <c:extLst>
              <c:ext xmlns:c16="http://schemas.microsoft.com/office/drawing/2014/chart" uri="{C3380CC4-5D6E-409C-BE32-E72D297353CC}">
                <c16:uniqueId val="{00000006-8C7B-4211-B246-AB82CE2EDD80}"/>
              </c:ext>
            </c:extLst>
          </c:dPt>
          <c:dPt>
            <c:idx val="1"/>
            <c:bubble3D val="0"/>
            <c:spPr>
              <a:solidFill>
                <a:srgbClr val="336600"/>
              </a:solidFill>
              <a:ln>
                <a:noFill/>
              </a:ln>
              <a:effectLst/>
            </c:spPr>
            <c:extLst>
              <c:ext xmlns:c16="http://schemas.microsoft.com/office/drawing/2014/chart" uri="{C3380CC4-5D6E-409C-BE32-E72D297353CC}">
                <c16:uniqueId val="{00000008-8C7B-4211-B246-AB82CE2EDD80}"/>
              </c:ext>
            </c:extLst>
          </c:dPt>
          <c:cat>
            <c:strRef>
              <c:f>'Sales by Membership Status'!$A$2:$A$4</c:f>
              <c:strCache>
                <c:ptCount val="2"/>
                <c:pt idx="0">
                  <c:v>Member</c:v>
                </c:pt>
                <c:pt idx="1">
                  <c:v>Non-member</c:v>
                </c:pt>
              </c:strCache>
            </c:strRef>
          </c:cat>
          <c:val>
            <c:numRef>
              <c:f>'Sales by Membership Status'!$B$2:$B$4</c:f>
              <c:numCache>
                <c:formatCode>General</c:formatCode>
                <c:ptCount val="2"/>
                <c:pt idx="0">
                  <c:v>908.64000000000033</c:v>
                </c:pt>
                <c:pt idx="1">
                  <c:v>820.01000000000033</c:v>
                </c:pt>
              </c:numCache>
            </c:numRef>
          </c:val>
          <c:extLst>
            <c:ext xmlns:c16="http://schemas.microsoft.com/office/drawing/2014/chart" uri="{C3380CC4-5D6E-409C-BE32-E72D297353CC}">
              <c16:uniqueId val="{00000009-8C7B-4211-B246-AB82CE2EDD80}"/>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5957446808510638"/>
          <c:y val="0.45542300208163633"/>
          <c:w val="0.33333333333333331"/>
          <c:h val="0.4402281880713186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legend>
    <c:plotVisOnly val="1"/>
    <c:dispBlanksAs val="gap"/>
    <c:showDLblsOverMax val="0"/>
    <c:extLst/>
  </c:chart>
  <c:spPr>
    <a:solidFill>
      <a:schemeClr val="accent3"/>
    </a:solidFill>
    <a:ln w="38100" cap="flat" cmpd="sng" algn="ctr">
      <a:solidFill>
        <a:srgbClr val="003300"/>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STARBUCKS.xlsx]Total Sales by Time of Day!PivotTable3</c:name>
    <c:fmtId val="2"/>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IN" b="1">
                <a:solidFill>
                  <a:srgbClr val="003300"/>
                </a:solidFill>
                <a:latin typeface="+mn-lt"/>
                <a:ea typeface="+mn-ea"/>
                <a:cs typeface="+mn-cs"/>
              </a:rPr>
              <a:t>Total Sales by Time of Day</a:t>
            </a:r>
            <a:endParaRPr lang="en-IN" b="1">
              <a:solidFill>
                <a:srgbClr val="003300"/>
              </a:solidFill>
            </a:endParaRPr>
          </a:p>
        </c:rich>
      </c:tx>
      <c:layout>
        <c:manualLayout>
          <c:xMode val="edge"/>
          <c:yMode val="edge"/>
          <c:x val="0.17690213879892122"/>
          <c:y val="0.10887789485350927"/>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FF15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ED839"/>
          </a:solidFill>
          <a:ln>
            <a:noFill/>
          </a:ln>
          <a:effectLst/>
        </c:spPr>
      </c:pivotFmt>
      <c:pivotFmt>
        <c:idx val="5"/>
        <c:spPr>
          <a:solidFill>
            <a:srgbClr val="00741C"/>
          </a:solidFill>
          <a:ln>
            <a:noFill/>
          </a:ln>
          <a:effectLst/>
        </c:spPr>
      </c:pivotFmt>
      <c:pivotFmt>
        <c:idx val="6"/>
        <c:spPr>
          <a:solidFill>
            <a:srgbClr val="2FF15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ED839"/>
          </a:solidFill>
          <a:ln>
            <a:noFill/>
          </a:ln>
          <a:effectLst/>
        </c:spPr>
      </c:pivotFmt>
      <c:pivotFmt>
        <c:idx val="8"/>
        <c:spPr>
          <a:solidFill>
            <a:srgbClr val="00741C"/>
          </a:solidFill>
          <a:ln>
            <a:noFill/>
          </a:ln>
          <a:effectLst/>
        </c:spPr>
      </c:pivotFmt>
      <c:pivotFmt>
        <c:idx val="9"/>
        <c:spPr>
          <a:solidFill>
            <a:srgbClr val="2FF15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ED839"/>
          </a:solidFill>
          <a:ln>
            <a:noFill/>
          </a:ln>
          <a:effectLst/>
        </c:spPr>
      </c:pivotFmt>
      <c:pivotFmt>
        <c:idx val="11"/>
        <c:spPr>
          <a:solidFill>
            <a:srgbClr val="00741C"/>
          </a:solidFill>
          <a:ln>
            <a:noFill/>
          </a:ln>
          <a:effectLst/>
        </c:spPr>
      </c:pivotFmt>
      <c:pivotFmt>
        <c:idx val="12"/>
        <c:spPr>
          <a:solidFill>
            <a:srgbClr val="2FF15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ED839"/>
          </a:solidFill>
          <a:ln>
            <a:noFill/>
          </a:ln>
          <a:effectLst/>
        </c:spPr>
      </c:pivotFmt>
      <c:pivotFmt>
        <c:idx val="14"/>
        <c:spPr>
          <a:solidFill>
            <a:srgbClr val="00741C"/>
          </a:solidFill>
          <a:ln>
            <a:noFill/>
          </a:ln>
          <a:effectLst/>
        </c:spPr>
      </c:pivotFmt>
    </c:pivotFmts>
    <c:plotArea>
      <c:layout>
        <c:manualLayout>
          <c:layoutTarget val="inner"/>
          <c:xMode val="edge"/>
          <c:yMode val="edge"/>
          <c:x val="0.12799583416836136"/>
          <c:y val="0.3415221071448486"/>
          <c:w val="0.62550226004205234"/>
          <c:h val="0.43297153526786747"/>
        </c:manualLayout>
      </c:layout>
      <c:barChart>
        <c:barDir val="col"/>
        <c:grouping val="clustered"/>
        <c:varyColors val="0"/>
        <c:ser>
          <c:idx val="0"/>
          <c:order val="0"/>
          <c:tx>
            <c:strRef>
              <c:f>'Total Sales by Time of Day'!$B$1</c:f>
              <c:strCache>
                <c:ptCount val="1"/>
                <c:pt idx="0">
                  <c:v>Total</c:v>
                </c:pt>
              </c:strCache>
            </c:strRef>
          </c:tx>
          <c:spPr>
            <a:solidFill>
              <a:srgbClr val="2FF15D"/>
            </a:solidFill>
            <a:ln>
              <a:noFill/>
            </a:ln>
            <a:effectLst/>
          </c:spPr>
          <c:invertIfNegative val="0"/>
          <c:dPt>
            <c:idx val="1"/>
            <c:invertIfNegative val="0"/>
            <c:bubble3D val="0"/>
            <c:spPr>
              <a:solidFill>
                <a:srgbClr val="0ED839"/>
              </a:solidFill>
              <a:ln>
                <a:noFill/>
              </a:ln>
              <a:effectLst/>
            </c:spPr>
            <c:extLst>
              <c:ext xmlns:c16="http://schemas.microsoft.com/office/drawing/2014/chart" uri="{C3380CC4-5D6E-409C-BE32-E72D297353CC}">
                <c16:uniqueId val="{00000038-DBFE-453A-A247-F772660103D2}"/>
              </c:ext>
            </c:extLst>
          </c:dPt>
          <c:dPt>
            <c:idx val="2"/>
            <c:invertIfNegative val="0"/>
            <c:bubble3D val="0"/>
            <c:spPr>
              <a:solidFill>
                <a:srgbClr val="00741C"/>
              </a:solidFill>
              <a:ln>
                <a:noFill/>
              </a:ln>
              <a:effectLst/>
            </c:spPr>
            <c:extLst>
              <c:ext xmlns:c16="http://schemas.microsoft.com/office/drawing/2014/chart" uri="{C3380CC4-5D6E-409C-BE32-E72D297353CC}">
                <c16:uniqueId val="{0000003A-DBFE-453A-A247-F772660103D2}"/>
              </c:ext>
            </c:extLst>
          </c:dPt>
          <c:cat>
            <c:strRef>
              <c:f>'Total Sales by Time of Day'!$A$2:$A$5</c:f>
              <c:strCache>
                <c:ptCount val="3"/>
                <c:pt idx="0">
                  <c:v>Afternoon</c:v>
                </c:pt>
                <c:pt idx="1">
                  <c:v>Evening</c:v>
                </c:pt>
                <c:pt idx="2">
                  <c:v>Morning</c:v>
                </c:pt>
              </c:strCache>
            </c:strRef>
          </c:cat>
          <c:val>
            <c:numRef>
              <c:f>'Total Sales by Time of Day'!$B$2:$B$5</c:f>
              <c:numCache>
                <c:formatCode>General</c:formatCode>
                <c:ptCount val="3"/>
                <c:pt idx="0">
                  <c:v>566.16</c:v>
                </c:pt>
                <c:pt idx="1">
                  <c:v>569.04000000000019</c:v>
                </c:pt>
                <c:pt idx="2">
                  <c:v>593.45000000000005</c:v>
                </c:pt>
              </c:numCache>
            </c:numRef>
          </c:val>
          <c:extLst>
            <c:ext xmlns:c16="http://schemas.microsoft.com/office/drawing/2014/chart" uri="{C3380CC4-5D6E-409C-BE32-E72D297353CC}">
              <c16:uniqueId val="{0000003B-DBFE-453A-A247-F772660103D2}"/>
            </c:ext>
          </c:extLst>
        </c:ser>
        <c:dLbls>
          <c:showLegendKey val="0"/>
          <c:showVal val="0"/>
          <c:showCatName val="0"/>
          <c:showSerName val="0"/>
          <c:showPercent val="0"/>
          <c:showBubbleSize val="0"/>
        </c:dLbls>
        <c:gapWidth val="219"/>
        <c:axId val="943734800"/>
        <c:axId val="943735280"/>
      </c:barChart>
      <c:catAx>
        <c:axId val="94373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943735280"/>
        <c:crosses val="autoZero"/>
        <c:auto val="1"/>
        <c:lblAlgn val="ctr"/>
        <c:lblOffset val="100"/>
        <c:noMultiLvlLbl val="0"/>
      </c:catAx>
      <c:valAx>
        <c:axId val="94373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943734800"/>
        <c:crosses val="autoZero"/>
        <c:crossBetween val="between"/>
      </c:valAx>
      <c:spPr>
        <a:noFill/>
        <a:ln>
          <a:solidFill>
            <a:srgbClr val="003300"/>
          </a:solidFill>
        </a:ln>
        <a:effectLst/>
      </c:spPr>
    </c:plotArea>
    <c:legend>
      <c:legendPos val="r"/>
      <c:layout>
        <c:manualLayout>
          <c:xMode val="edge"/>
          <c:yMode val="edge"/>
          <c:x val="0.75189477197805632"/>
          <c:y val="0.41276620482300824"/>
          <c:w val="0.21145549462230093"/>
          <c:h val="0.35448719272148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chart>
  <c:spPr>
    <a:solidFill>
      <a:schemeClr val="accent3"/>
    </a:solidFill>
    <a:ln w="38100" cap="flat" cmpd="sng" algn="ctr">
      <a:solidFill>
        <a:srgbClr val="003300"/>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STARBUCKS.xlsx]TYPE OF TRANSCATION!PivotTable2</c:name>
    <c:fmtId val="22"/>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US">
                <a:solidFill>
                  <a:srgbClr val="003300"/>
                </a:solidFill>
                <a:latin typeface="+mn-lt"/>
                <a:ea typeface="+mn-ea"/>
                <a:cs typeface="+mn-cs"/>
              </a:rPr>
              <a:t>LOCATION-WISE PAYMENT</a:t>
            </a:r>
            <a:endParaRPr lang="en-US">
              <a:solidFill>
                <a:srgbClr val="003300"/>
              </a:solidFill>
            </a:endParaRPr>
          </a:p>
        </c:rich>
      </c:tx>
      <c:layout>
        <c:manualLayout>
          <c:xMode val="edge"/>
          <c:yMode val="edge"/>
          <c:x val="0.3093028180394648"/>
          <c:y val="8.1605510773603909E-2"/>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solidFill>
            <a:schemeClr val="accent6">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solidFill>
            <a:schemeClr val="accent6">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rgbClr val="65E56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6"/>
        <c:spPr>
          <a:solidFill>
            <a:srgbClr val="0FE34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7"/>
        <c:spPr>
          <a:solidFill>
            <a:srgbClr val="18A81B"/>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8"/>
        <c:spPr>
          <a:solidFill>
            <a:srgbClr val="00741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9"/>
        <c:spPr>
          <a:solidFill>
            <a:srgbClr val="013D14"/>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rgbClr val="65E56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0"/>
        <c:spPr>
          <a:solidFill>
            <a:srgbClr val="0FE34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1"/>
        <c:spPr>
          <a:solidFill>
            <a:srgbClr val="18A81B"/>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2"/>
        <c:spPr>
          <a:solidFill>
            <a:srgbClr val="00741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3"/>
        <c:spPr>
          <a:solidFill>
            <a:srgbClr val="013D14"/>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rgbClr val="65E56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4"/>
        <c:spPr>
          <a:solidFill>
            <a:srgbClr val="0FE34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5"/>
        <c:spPr>
          <a:solidFill>
            <a:srgbClr val="18A81B"/>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6"/>
        <c:spPr>
          <a:solidFill>
            <a:srgbClr val="00741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7"/>
        <c:spPr>
          <a:solidFill>
            <a:srgbClr val="013D14"/>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'TYPE OF TRANSCATION'!$B$1:$B$2</c:f>
              <c:strCache>
                <c:ptCount val="1"/>
                <c:pt idx="0">
                  <c:v>Cash</c:v>
                </c:pt>
              </c:strCache>
            </c:strRef>
          </c:tx>
          <c:dPt>
            <c:idx val="0"/>
            <c:bubble3D val="0"/>
            <c:spPr>
              <a:solidFill>
                <a:srgbClr val="65E56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1F8E-4EE2-B0D1-B7225DCCE3CC}"/>
              </c:ext>
            </c:extLst>
          </c:dPt>
          <c:dPt>
            <c:idx val="1"/>
            <c:bubble3D val="0"/>
            <c:spPr>
              <a:solidFill>
                <a:srgbClr val="0FE34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1F8E-4EE2-B0D1-B7225DCCE3CC}"/>
              </c:ext>
            </c:extLst>
          </c:dPt>
          <c:dPt>
            <c:idx val="2"/>
            <c:bubble3D val="0"/>
            <c:spPr>
              <a:solidFill>
                <a:srgbClr val="18A81B"/>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1F8E-4EE2-B0D1-B7225DCCE3CC}"/>
              </c:ext>
            </c:extLst>
          </c:dPt>
          <c:dPt>
            <c:idx val="3"/>
            <c:bubble3D val="0"/>
            <c:spPr>
              <a:solidFill>
                <a:srgbClr val="00741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1F8E-4EE2-B0D1-B7225DCCE3CC}"/>
              </c:ext>
            </c:extLst>
          </c:dPt>
          <c:dPt>
            <c:idx val="4"/>
            <c:bubble3D val="0"/>
            <c:spPr>
              <a:solidFill>
                <a:srgbClr val="013D14"/>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1F8E-4EE2-B0D1-B7225DCCE3CC}"/>
              </c:ext>
            </c:extLst>
          </c:dPt>
          <c:cat>
            <c:strRef>
              <c:f>'TYPE OF TRANSCATION'!$A$3:$A$8</c:f>
              <c:strCache>
                <c:ptCount val="5"/>
                <c:pt idx="0">
                  <c:v>Chicago</c:v>
                </c:pt>
                <c:pt idx="1">
                  <c:v>Houston</c:v>
                </c:pt>
                <c:pt idx="2">
                  <c:v>Los Angeles</c:v>
                </c:pt>
                <c:pt idx="3">
                  <c:v>New York</c:v>
                </c:pt>
                <c:pt idx="4">
                  <c:v>Seattle</c:v>
                </c:pt>
              </c:strCache>
            </c:strRef>
          </c:cat>
          <c:val>
            <c:numRef>
              <c:f>'TYPE OF TRANSCATION'!$B$3:$B$8</c:f>
              <c:numCache>
                <c:formatCode>General</c:formatCode>
                <c:ptCount val="5"/>
                <c:pt idx="0">
                  <c:v>62.29</c:v>
                </c:pt>
                <c:pt idx="1">
                  <c:v>64.25</c:v>
                </c:pt>
                <c:pt idx="2">
                  <c:v>61.25</c:v>
                </c:pt>
                <c:pt idx="3">
                  <c:v>116.12</c:v>
                </c:pt>
                <c:pt idx="4">
                  <c:v>133.15</c:v>
                </c:pt>
              </c:numCache>
            </c:numRef>
          </c:val>
          <c:extLst>
            <c:ext xmlns:c16="http://schemas.microsoft.com/office/drawing/2014/chart" uri="{C3380CC4-5D6E-409C-BE32-E72D297353CC}">
              <c16:uniqueId val="{0000000A-1F8E-4EE2-B0D1-B7225DCCE3CC}"/>
            </c:ext>
          </c:extLst>
        </c:ser>
        <c:ser>
          <c:idx val="1"/>
          <c:order val="1"/>
          <c:tx>
            <c:strRef>
              <c:f>'TYPE OF TRANSCATION'!$C$1:$C$2</c:f>
              <c:strCache>
                <c:ptCount val="1"/>
                <c:pt idx="0">
                  <c:v>Credit Card</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1F8E-4EE2-B0D1-B7225DCCE3C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E-1F8E-4EE2-B0D1-B7225DCCE3C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1F8E-4EE2-B0D1-B7225DCCE3CC}"/>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1F8E-4EE2-B0D1-B7225DCCE3CC}"/>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1F8E-4EE2-B0D1-B7225DCCE3C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'TYPE OF TRANSCATION'!$A$3:$A$8</c:f>
              <c:strCache>
                <c:ptCount val="5"/>
                <c:pt idx="0">
                  <c:v>Chicago</c:v>
                </c:pt>
                <c:pt idx="1">
                  <c:v>Houston</c:v>
                </c:pt>
                <c:pt idx="2">
                  <c:v>Los Angeles</c:v>
                </c:pt>
                <c:pt idx="3">
                  <c:v>New York</c:v>
                </c:pt>
                <c:pt idx="4">
                  <c:v>Seattle</c:v>
                </c:pt>
              </c:strCache>
            </c:strRef>
          </c:cat>
          <c:val>
            <c:numRef>
              <c:f>'TYPE OF TRANSCATION'!$C$3:$C$8</c:f>
              <c:numCache>
                <c:formatCode>General</c:formatCode>
                <c:ptCount val="5"/>
                <c:pt idx="0">
                  <c:v>176.60999999999999</c:v>
                </c:pt>
                <c:pt idx="1">
                  <c:v>80.419999999999987</c:v>
                </c:pt>
                <c:pt idx="2">
                  <c:v>106.51</c:v>
                </c:pt>
                <c:pt idx="3">
                  <c:v>64.459999999999994</c:v>
                </c:pt>
                <c:pt idx="4">
                  <c:v>28.939999999999998</c:v>
                </c:pt>
              </c:numCache>
            </c:numRef>
          </c:val>
          <c:extLst>
            <c:ext xmlns:c16="http://schemas.microsoft.com/office/drawing/2014/chart" uri="{C3380CC4-5D6E-409C-BE32-E72D297353CC}">
              <c16:uniqueId val="{00000015-1F8E-4EE2-B0D1-B7225DCCE3CC}"/>
            </c:ext>
          </c:extLst>
        </c:ser>
        <c:ser>
          <c:idx val="2"/>
          <c:order val="2"/>
          <c:tx>
            <c:strRef>
              <c:f>'TYPE OF TRANSCATION'!$D$1:$D$2</c:f>
              <c:strCache>
                <c:ptCount val="1"/>
                <c:pt idx="0">
                  <c:v>Gift Card</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1F8E-4EE2-B0D1-B7225DCCE3C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1F8E-4EE2-B0D1-B7225DCCE3C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1F8E-4EE2-B0D1-B7225DCCE3CC}"/>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1F8E-4EE2-B0D1-B7225DCCE3CC}"/>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1F8E-4EE2-B0D1-B7225DCCE3C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'TYPE OF TRANSCATION'!$A$3:$A$8</c:f>
              <c:strCache>
                <c:ptCount val="5"/>
                <c:pt idx="0">
                  <c:v>Chicago</c:v>
                </c:pt>
                <c:pt idx="1">
                  <c:v>Houston</c:v>
                </c:pt>
                <c:pt idx="2">
                  <c:v>Los Angeles</c:v>
                </c:pt>
                <c:pt idx="3">
                  <c:v>New York</c:v>
                </c:pt>
                <c:pt idx="4">
                  <c:v>Seattle</c:v>
                </c:pt>
              </c:strCache>
            </c:strRef>
          </c:cat>
          <c:val>
            <c:numRef>
              <c:f>'TYPE OF TRANSCATION'!$D$3:$D$8</c:f>
              <c:numCache>
                <c:formatCode>General</c:formatCode>
                <c:ptCount val="5"/>
                <c:pt idx="0">
                  <c:v>134.32999999999998</c:v>
                </c:pt>
                <c:pt idx="1">
                  <c:v>83.22999999999999</c:v>
                </c:pt>
                <c:pt idx="2">
                  <c:v>131.72999999999999</c:v>
                </c:pt>
                <c:pt idx="3">
                  <c:v>44.709999999999994</c:v>
                </c:pt>
                <c:pt idx="4">
                  <c:v>59.050000000000004</c:v>
                </c:pt>
              </c:numCache>
            </c:numRef>
          </c:val>
          <c:extLst>
            <c:ext xmlns:c16="http://schemas.microsoft.com/office/drawing/2014/chart" uri="{C3380CC4-5D6E-409C-BE32-E72D297353CC}">
              <c16:uniqueId val="{00000020-1F8E-4EE2-B0D1-B7225DCCE3CC}"/>
            </c:ext>
          </c:extLst>
        </c:ser>
        <c:ser>
          <c:idx val="3"/>
          <c:order val="3"/>
          <c:tx>
            <c:strRef>
              <c:f>'TYPE OF TRANSCATION'!$E$1:$E$2</c:f>
              <c:strCache>
                <c:ptCount val="1"/>
                <c:pt idx="0">
                  <c:v>Mobile Pay</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2-1F8E-4EE2-B0D1-B7225DCCE3C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4-1F8E-4EE2-B0D1-B7225DCCE3C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6-1F8E-4EE2-B0D1-B7225DCCE3CC}"/>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8-1F8E-4EE2-B0D1-B7225DCCE3CC}"/>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A-1F8E-4EE2-B0D1-B7225DCCE3C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'TYPE OF TRANSCATION'!$A$3:$A$8</c:f>
              <c:strCache>
                <c:ptCount val="5"/>
                <c:pt idx="0">
                  <c:v>Chicago</c:v>
                </c:pt>
                <c:pt idx="1">
                  <c:v>Houston</c:v>
                </c:pt>
                <c:pt idx="2">
                  <c:v>Los Angeles</c:v>
                </c:pt>
                <c:pt idx="3">
                  <c:v>New York</c:v>
                </c:pt>
                <c:pt idx="4">
                  <c:v>Seattle</c:v>
                </c:pt>
              </c:strCache>
            </c:strRef>
          </c:cat>
          <c:val>
            <c:numRef>
              <c:f>'TYPE OF TRANSCATION'!$E$3:$E$8</c:f>
              <c:numCache>
                <c:formatCode>General</c:formatCode>
                <c:ptCount val="5"/>
                <c:pt idx="0">
                  <c:v>114.52</c:v>
                </c:pt>
                <c:pt idx="1">
                  <c:v>67.390000000000015</c:v>
                </c:pt>
                <c:pt idx="2">
                  <c:v>33.17</c:v>
                </c:pt>
                <c:pt idx="3">
                  <c:v>110.82000000000001</c:v>
                </c:pt>
                <c:pt idx="4">
                  <c:v>55.7</c:v>
                </c:pt>
              </c:numCache>
            </c:numRef>
          </c:val>
          <c:extLst>
            <c:ext xmlns:c16="http://schemas.microsoft.com/office/drawing/2014/chart" uri="{C3380CC4-5D6E-409C-BE32-E72D297353CC}">
              <c16:uniqueId val="{0000002B-1F8E-4EE2-B0D1-B7225DCCE3C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1991869918699183"/>
          <c:y val="0.27684531034411214"/>
          <c:w val="0.28658536585365851"/>
          <c:h val="0.64742927390993121"/>
        </c:manualLayout>
      </c:layout>
      <c:overlay val="0"/>
      <c:spPr>
        <a:solidFill>
          <a:srgbClr val="003300"/>
        </a:solidFill>
        <a:ln w="25400" cap="flat" cmpd="sng" algn="ctr">
          <a:solidFill>
            <a:srgbClr val="003300"/>
          </a:solidFill>
          <a:prstDash val="solid"/>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14F12"/>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STARBUCKS.xlsx]TYPE OF TRANSCATION!PivotTable2</c:name>
    <c:fmtId val="15"/>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US">
                <a:solidFill>
                  <a:srgbClr val="003300"/>
                </a:solidFill>
                <a:latin typeface="+mn-lt"/>
                <a:ea typeface="+mn-ea"/>
                <a:cs typeface="+mn-cs"/>
              </a:rPr>
              <a:t>LOCATION-WISE PAYMENT</a:t>
            </a:r>
            <a:endParaRPr lang="en-US">
              <a:solidFill>
                <a:srgbClr val="003300"/>
              </a:solidFill>
            </a:endParaRPr>
          </a:p>
        </c:rich>
      </c:tx>
      <c:layout>
        <c:manualLayout>
          <c:xMode val="edge"/>
          <c:yMode val="edge"/>
          <c:x val="0.3093028180394648"/>
          <c:y val="8.1605510773603909E-2"/>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solidFill>
            <a:schemeClr val="accent6">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solidFill>
            <a:schemeClr val="accent6">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rgbClr val="65E56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6"/>
        <c:spPr>
          <a:solidFill>
            <a:srgbClr val="0FE34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7"/>
        <c:spPr>
          <a:solidFill>
            <a:srgbClr val="18A81B"/>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8"/>
        <c:spPr>
          <a:solidFill>
            <a:srgbClr val="00741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9"/>
        <c:spPr>
          <a:solidFill>
            <a:srgbClr val="013D14"/>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'TYPE OF TRANSCATION'!$B$1:$B$2</c:f>
              <c:strCache>
                <c:ptCount val="1"/>
                <c:pt idx="0">
                  <c:v>Cash</c:v>
                </c:pt>
              </c:strCache>
            </c:strRef>
          </c:tx>
          <c:dPt>
            <c:idx val="0"/>
            <c:bubble3D val="0"/>
            <c:spPr>
              <a:solidFill>
                <a:srgbClr val="65E56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FA1-4FA1-98B7-945BBD8F9301}"/>
              </c:ext>
            </c:extLst>
          </c:dPt>
          <c:dPt>
            <c:idx val="1"/>
            <c:bubble3D val="0"/>
            <c:spPr>
              <a:solidFill>
                <a:srgbClr val="0FE34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FA1-4FA1-98B7-945BBD8F9301}"/>
              </c:ext>
            </c:extLst>
          </c:dPt>
          <c:dPt>
            <c:idx val="2"/>
            <c:bubble3D val="0"/>
            <c:spPr>
              <a:solidFill>
                <a:srgbClr val="18A81B"/>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CFA1-4FA1-98B7-945BBD8F9301}"/>
              </c:ext>
            </c:extLst>
          </c:dPt>
          <c:dPt>
            <c:idx val="3"/>
            <c:bubble3D val="0"/>
            <c:spPr>
              <a:solidFill>
                <a:srgbClr val="00741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CFA1-4FA1-98B7-945BBD8F9301}"/>
              </c:ext>
            </c:extLst>
          </c:dPt>
          <c:dPt>
            <c:idx val="4"/>
            <c:bubble3D val="0"/>
            <c:spPr>
              <a:solidFill>
                <a:srgbClr val="013D14"/>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CFA1-4FA1-98B7-945BBD8F9301}"/>
              </c:ext>
            </c:extLst>
          </c:dPt>
          <c:cat>
            <c:strRef>
              <c:f>'TYPE OF TRANSCATION'!$A$3:$A$8</c:f>
              <c:strCache>
                <c:ptCount val="5"/>
                <c:pt idx="0">
                  <c:v>Chicago</c:v>
                </c:pt>
                <c:pt idx="1">
                  <c:v>Houston</c:v>
                </c:pt>
                <c:pt idx="2">
                  <c:v>Los Angeles</c:v>
                </c:pt>
                <c:pt idx="3">
                  <c:v>New York</c:v>
                </c:pt>
                <c:pt idx="4">
                  <c:v>Seattle</c:v>
                </c:pt>
              </c:strCache>
            </c:strRef>
          </c:cat>
          <c:val>
            <c:numRef>
              <c:f>'TYPE OF TRANSCATION'!$B$3:$B$8</c:f>
              <c:numCache>
                <c:formatCode>General</c:formatCode>
                <c:ptCount val="5"/>
                <c:pt idx="0">
                  <c:v>62.29</c:v>
                </c:pt>
                <c:pt idx="1">
                  <c:v>64.25</c:v>
                </c:pt>
                <c:pt idx="2">
                  <c:v>61.25</c:v>
                </c:pt>
                <c:pt idx="3">
                  <c:v>116.12</c:v>
                </c:pt>
                <c:pt idx="4">
                  <c:v>133.15</c:v>
                </c:pt>
              </c:numCache>
            </c:numRef>
          </c:val>
          <c:extLst>
            <c:ext xmlns:c16="http://schemas.microsoft.com/office/drawing/2014/chart" uri="{C3380CC4-5D6E-409C-BE32-E72D297353CC}">
              <c16:uniqueId val="{0000000A-CFA1-4FA1-98B7-945BBD8F9301}"/>
            </c:ext>
          </c:extLst>
        </c:ser>
        <c:ser>
          <c:idx val="1"/>
          <c:order val="1"/>
          <c:tx>
            <c:strRef>
              <c:f>'TYPE OF TRANSCATION'!$C$1:$C$2</c:f>
              <c:strCache>
                <c:ptCount val="1"/>
                <c:pt idx="0">
                  <c:v>Credit Card</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CFA1-4FA1-98B7-945BBD8F930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E-CFA1-4FA1-98B7-945BBD8F930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CFA1-4FA1-98B7-945BBD8F930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CFA1-4FA1-98B7-945BBD8F930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CFA1-4FA1-98B7-945BBD8F930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'TYPE OF TRANSCATION'!$A$3:$A$8</c:f>
              <c:strCache>
                <c:ptCount val="5"/>
                <c:pt idx="0">
                  <c:v>Chicago</c:v>
                </c:pt>
                <c:pt idx="1">
                  <c:v>Houston</c:v>
                </c:pt>
                <c:pt idx="2">
                  <c:v>Los Angeles</c:v>
                </c:pt>
                <c:pt idx="3">
                  <c:v>New York</c:v>
                </c:pt>
                <c:pt idx="4">
                  <c:v>Seattle</c:v>
                </c:pt>
              </c:strCache>
            </c:strRef>
          </c:cat>
          <c:val>
            <c:numRef>
              <c:f>'TYPE OF TRANSCATION'!$C$3:$C$8</c:f>
              <c:numCache>
                <c:formatCode>General</c:formatCode>
                <c:ptCount val="5"/>
                <c:pt idx="0">
                  <c:v>176.60999999999999</c:v>
                </c:pt>
                <c:pt idx="1">
                  <c:v>80.419999999999987</c:v>
                </c:pt>
                <c:pt idx="2">
                  <c:v>106.51</c:v>
                </c:pt>
                <c:pt idx="3">
                  <c:v>64.459999999999994</c:v>
                </c:pt>
                <c:pt idx="4">
                  <c:v>28.939999999999998</c:v>
                </c:pt>
              </c:numCache>
            </c:numRef>
          </c:val>
          <c:extLst>
            <c:ext xmlns:c16="http://schemas.microsoft.com/office/drawing/2014/chart" uri="{C3380CC4-5D6E-409C-BE32-E72D297353CC}">
              <c16:uniqueId val="{00000015-CFA1-4FA1-98B7-945BBD8F9301}"/>
            </c:ext>
          </c:extLst>
        </c:ser>
        <c:ser>
          <c:idx val="2"/>
          <c:order val="2"/>
          <c:tx>
            <c:strRef>
              <c:f>'TYPE OF TRANSCATION'!$D$1:$D$2</c:f>
              <c:strCache>
                <c:ptCount val="1"/>
                <c:pt idx="0">
                  <c:v>Gift Card</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CFA1-4FA1-98B7-945BBD8F930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CFA1-4FA1-98B7-945BBD8F930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CFA1-4FA1-98B7-945BBD8F930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CFA1-4FA1-98B7-945BBD8F930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CFA1-4FA1-98B7-945BBD8F930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'TYPE OF TRANSCATION'!$A$3:$A$8</c:f>
              <c:strCache>
                <c:ptCount val="5"/>
                <c:pt idx="0">
                  <c:v>Chicago</c:v>
                </c:pt>
                <c:pt idx="1">
                  <c:v>Houston</c:v>
                </c:pt>
                <c:pt idx="2">
                  <c:v>Los Angeles</c:v>
                </c:pt>
                <c:pt idx="3">
                  <c:v>New York</c:v>
                </c:pt>
                <c:pt idx="4">
                  <c:v>Seattle</c:v>
                </c:pt>
              </c:strCache>
            </c:strRef>
          </c:cat>
          <c:val>
            <c:numRef>
              <c:f>'TYPE OF TRANSCATION'!$D$3:$D$8</c:f>
              <c:numCache>
                <c:formatCode>General</c:formatCode>
                <c:ptCount val="5"/>
                <c:pt idx="0">
                  <c:v>134.32999999999998</c:v>
                </c:pt>
                <c:pt idx="1">
                  <c:v>83.22999999999999</c:v>
                </c:pt>
                <c:pt idx="2">
                  <c:v>131.72999999999999</c:v>
                </c:pt>
                <c:pt idx="3">
                  <c:v>44.709999999999994</c:v>
                </c:pt>
                <c:pt idx="4">
                  <c:v>59.050000000000004</c:v>
                </c:pt>
              </c:numCache>
            </c:numRef>
          </c:val>
          <c:extLst>
            <c:ext xmlns:c16="http://schemas.microsoft.com/office/drawing/2014/chart" uri="{C3380CC4-5D6E-409C-BE32-E72D297353CC}">
              <c16:uniqueId val="{00000020-CFA1-4FA1-98B7-945BBD8F9301}"/>
            </c:ext>
          </c:extLst>
        </c:ser>
        <c:ser>
          <c:idx val="3"/>
          <c:order val="3"/>
          <c:tx>
            <c:strRef>
              <c:f>'TYPE OF TRANSCATION'!$E$1:$E$2</c:f>
              <c:strCache>
                <c:ptCount val="1"/>
                <c:pt idx="0">
                  <c:v>Mobile Pay</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2-CFA1-4FA1-98B7-945BBD8F9301}"/>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4-CFA1-4FA1-98B7-945BBD8F9301}"/>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6-CFA1-4FA1-98B7-945BBD8F9301}"/>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8-CFA1-4FA1-98B7-945BBD8F9301}"/>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A-CFA1-4FA1-98B7-945BBD8F930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'TYPE OF TRANSCATION'!$A$3:$A$8</c:f>
              <c:strCache>
                <c:ptCount val="5"/>
                <c:pt idx="0">
                  <c:v>Chicago</c:v>
                </c:pt>
                <c:pt idx="1">
                  <c:v>Houston</c:v>
                </c:pt>
                <c:pt idx="2">
                  <c:v>Los Angeles</c:v>
                </c:pt>
                <c:pt idx="3">
                  <c:v>New York</c:v>
                </c:pt>
                <c:pt idx="4">
                  <c:v>Seattle</c:v>
                </c:pt>
              </c:strCache>
            </c:strRef>
          </c:cat>
          <c:val>
            <c:numRef>
              <c:f>'TYPE OF TRANSCATION'!$E$3:$E$8</c:f>
              <c:numCache>
                <c:formatCode>General</c:formatCode>
                <c:ptCount val="5"/>
                <c:pt idx="0">
                  <c:v>114.52</c:v>
                </c:pt>
                <c:pt idx="1">
                  <c:v>67.390000000000015</c:v>
                </c:pt>
                <c:pt idx="2">
                  <c:v>33.17</c:v>
                </c:pt>
                <c:pt idx="3">
                  <c:v>110.82000000000001</c:v>
                </c:pt>
                <c:pt idx="4">
                  <c:v>55.7</c:v>
                </c:pt>
              </c:numCache>
            </c:numRef>
          </c:val>
          <c:extLst>
            <c:ext xmlns:c16="http://schemas.microsoft.com/office/drawing/2014/chart" uri="{C3380CC4-5D6E-409C-BE32-E72D297353CC}">
              <c16:uniqueId val="{0000002B-CFA1-4FA1-98B7-945BBD8F930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1991869918699183"/>
          <c:y val="0.27684531034411214"/>
          <c:w val="0.28658536585365851"/>
          <c:h val="0.64742927390993121"/>
        </c:manualLayout>
      </c:layout>
      <c:overlay val="0"/>
      <c:spPr>
        <a:solidFill>
          <a:srgbClr val="003300"/>
        </a:solidFill>
        <a:ln w="25400" cap="flat" cmpd="sng" algn="ctr">
          <a:solidFill>
            <a:srgbClr val="003300"/>
          </a:solidFill>
          <a:prstDash val="solid"/>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14F12"/>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rgbClr val="003300"/>
                </a:solidFill>
                <a:latin typeface="+mn-lt"/>
                <a:ea typeface="+mn-ea"/>
                <a:cs typeface="+mn-cs"/>
              </a:rPr>
              <a:t>TYPE OF TRANSCATION</a:t>
            </a:r>
            <a:endParaRPr lang="en-US">
              <a:solidFill>
                <a:srgbClr val="003300"/>
              </a:solidFill>
            </a:endParaRPr>
          </a:p>
        </c:rich>
      </c:tx>
      <c:layout>
        <c:manualLayout>
          <c:xMode val="edge"/>
          <c:yMode val="edge"/>
          <c:x val="0.28420205920205921"/>
          <c:y val="0.14339575266096222"/>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6331734520711"/>
          <c:y val="0.2528706651030323"/>
          <c:w val="0.73362499386121438"/>
          <c:h val="0.46274557435639696"/>
        </c:manualLayout>
      </c:layout>
      <c:barChart>
        <c:barDir val="col"/>
        <c:grouping val="stacked"/>
        <c:varyColors val="0"/>
        <c:ser>
          <c:idx val="0"/>
          <c:order val="0"/>
          <c:tx>
            <c:v>Total</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Lit>
              <c:ptCount val="20"/>
              <c:pt idx="0">
                <c:v>Chicago Cash</c:v>
              </c:pt>
              <c:pt idx="1">
                <c:v>Chicago Credit Card</c:v>
              </c:pt>
              <c:pt idx="2">
                <c:v>Chicago Gift Card</c:v>
              </c:pt>
              <c:pt idx="3">
                <c:v>Chicago Mobile Pay</c:v>
              </c:pt>
              <c:pt idx="4">
                <c:v>Houston Cash</c:v>
              </c:pt>
              <c:pt idx="5">
                <c:v>Houston Credit Card</c:v>
              </c:pt>
              <c:pt idx="6">
                <c:v>Houston Gift Card</c:v>
              </c:pt>
              <c:pt idx="7">
                <c:v>Houston Mobile Pay</c:v>
              </c:pt>
              <c:pt idx="8">
                <c:v>Los Angeles Cash</c:v>
              </c:pt>
              <c:pt idx="9">
                <c:v>Los Angeles Credit Card</c:v>
              </c:pt>
              <c:pt idx="10">
                <c:v>Los Angeles Gift Card</c:v>
              </c:pt>
              <c:pt idx="11">
                <c:v>Los Angeles Mobile Pay</c:v>
              </c:pt>
              <c:pt idx="12">
                <c:v>New York Cash</c:v>
              </c:pt>
              <c:pt idx="13">
                <c:v>New York Credit Card</c:v>
              </c:pt>
              <c:pt idx="14">
                <c:v>New York Gift Card</c:v>
              </c:pt>
              <c:pt idx="15">
                <c:v>New York Mobile Pay</c:v>
              </c:pt>
              <c:pt idx="16">
                <c:v>Seattle Cash</c:v>
              </c:pt>
              <c:pt idx="17">
                <c:v>Seattle Credit Card</c:v>
              </c:pt>
              <c:pt idx="18">
                <c:v>Seattle Gift Card</c:v>
              </c:pt>
              <c:pt idx="19">
                <c:v>Seattle Mobile Pay</c:v>
              </c:pt>
            </c:strLit>
          </c:cat>
          <c:val>
            <c:numLit>
              <c:formatCode>General</c:formatCode>
              <c:ptCount val="20"/>
              <c:pt idx="0">
                <c:v>6</c:v>
              </c:pt>
              <c:pt idx="1">
                <c:v>13</c:v>
              </c:pt>
              <c:pt idx="2">
                <c:v>10</c:v>
              </c:pt>
              <c:pt idx="3">
                <c:v>10</c:v>
              </c:pt>
              <c:pt idx="4">
                <c:v>5</c:v>
              </c:pt>
              <c:pt idx="5">
                <c:v>7</c:v>
              </c:pt>
              <c:pt idx="6">
                <c:v>8</c:v>
              </c:pt>
              <c:pt idx="7">
                <c:v>7</c:v>
              </c:pt>
              <c:pt idx="8">
                <c:v>7</c:v>
              </c:pt>
              <c:pt idx="9">
                <c:v>8</c:v>
              </c:pt>
              <c:pt idx="10">
                <c:v>10</c:v>
              </c:pt>
              <c:pt idx="11">
                <c:v>4</c:v>
              </c:pt>
              <c:pt idx="12">
                <c:v>7</c:v>
              </c:pt>
              <c:pt idx="13">
                <c:v>6</c:v>
              </c:pt>
              <c:pt idx="14">
                <c:v>6</c:v>
              </c:pt>
              <c:pt idx="15">
                <c:v>10</c:v>
              </c:pt>
              <c:pt idx="16">
                <c:v>9</c:v>
              </c:pt>
              <c:pt idx="17">
                <c:v>4</c:v>
              </c:pt>
              <c:pt idx="18">
                <c:v>5</c:v>
              </c:pt>
              <c:pt idx="19">
                <c:v>8</c:v>
              </c:pt>
            </c:numLit>
          </c:val>
          <c:extLst>
            <c:ext xmlns:c16="http://schemas.microsoft.com/office/drawing/2014/chart" uri="{C3380CC4-5D6E-409C-BE32-E72D297353CC}">
              <c16:uniqueId val="{00000000-6A0F-477C-84E7-B696384EC949}"/>
            </c:ext>
          </c:extLst>
        </c:ser>
        <c:dLbls>
          <c:showLegendKey val="0"/>
          <c:showVal val="0"/>
          <c:showCatName val="0"/>
          <c:showSerName val="0"/>
          <c:showPercent val="0"/>
          <c:showBubbleSize val="0"/>
        </c:dLbls>
        <c:gapWidth val="150"/>
        <c:overlap val="100"/>
        <c:axId val="1979875808"/>
        <c:axId val="230188608"/>
      </c:barChart>
      <c:catAx>
        <c:axId val="1979875808"/>
        <c:scaling>
          <c:orientation val="minMax"/>
        </c:scaling>
        <c:delete val="0"/>
        <c:axPos val="b"/>
        <c:numFmt formatCode="General" sourceLinked="1"/>
        <c:majorTickMark val="none"/>
        <c:minorTickMark val="none"/>
        <c:tickLblPos val="nextTo"/>
        <c:spPr>
          <a:noFill/>
          <a:ln w="9525" cap="flat" cmpd="sng" algn="ctr">
            <a:solidFill>
              <a:schemeClr val="accent3">
                <a:shade val="95000"/>
                <a:satMod val="10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30188608"/>
        <c:crosses val="autoZero"/>
        <c:auto val="1"/>
        <c:lblAlgn val="ctr"/>
        <c:lblOffset val="100"/>
        <c:noMultiLvlLbl val="0"/>
      </c:catAx>
      <c:valAx>
        <c:axId val="2301886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solidFill>
              <a:srgbClr val="003300"/>
            </a:solid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7987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14F12"/>
      </a:solidFill>
      <a:prstDash val="soli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 Quantity of Items Sold by Feed!PivotTable1</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rgbClr val="33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2">
              <a:lumMod val="50000"/>
            </a:schemeClr>
          </a:solidFill>
          <a:ln>
            <a:solidFill>
              <a:schemeClr val="accent3">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rgbClr val="33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2">
              <a:lumMod val="50000"/>
            </a:schemeClr>
          </a:solidFill>
          <a:ln>
            <a:solidFill>
              <a:schemeClr val="accent3">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rgbClr val="33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2">
              <a:lumMod val="50000"/>
            </a:schemeClr>
          </a:solidFill>
          <a:ln>
            <a:solidFill>
              <a:schemeClr val="accent3">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Quantity of Items Sold by Feed'!$B$1:$B$2</c:f>
              <c:strCache>
                <c:ptCount val="1"/>
                <c:pt idx="0">
                  <c:v>Neutral</c:v>
                </c:pt>
              </c:strCache>
            </c:strRef>
          </c:tx>
          <c:spPr>
            <a:solidFill>
              <a:schemeClr val="tx2">
                <a:lumMod val="75000"/>
              </a:schemeClr>
            </a:solidFill>
            <a:ln>
              <a:noFill/>
            </a:ln>
            <a:effectLst/>
          </c:spPr>
          <c:invertIfNegative val="0"/>
          <c:cat>
            <c:strRef>
              <c:f>' Quantity of Items Sold by Feed'!$A$3:$A$8</c:f>
              <c:strCache>
                <c:ptCount val="5"/>
                <c:pt idx="0">
                  <c:v>Cappuccino</c:v>
                </c:pt>
                <c:pt idx="1">
                  <c:v>Espresso</c:v>
                </c:pt>
                <c:pt idx="2">
                  <c:v>Frappuccino</c:v>
                </c:pt>
                <c:pt idx="3">
                  <c:v>Latte</c:v>
                </c:pt>
                <c:pt idx="4">
                  <c:v>Mocha</c:v>
                </c:pt>
              </c:strCache>
            </c:strRef>
          </c:cat>
          <c:val>
            <c:numRef>
              <c:f>' Quantity of Items Sold by Feed'!$B$3:$B$8</c:f>
              <c:numCache>
                <c:formatCode>General</c:formatCode>
                <c:ptCount val="5"/>
                <c:pt idx="0">
                  <c:v>45</c:v>
                </c:pt>
                <c:pt idx="1">
                  <c:v>30</c:v>
                </c:pt>
                <c:pt idx="2">
                  <c:v>55</c:v>
                </c:pt>
                <c:pt idx="3">
                  <c:v>7</c:v>
                </c:pt>
                <c:pt idx="4">
                  <c:v>28</c:v>
                </c:pt>
              </c:numCache>
            </c:numRef>
          </c:val>
          <c:extLst>
            <c:ext xmlns:c16="http://schemas.microsoft.com/office/drawing/2014/chart" uri="{C3380CC4-5D6E-409C-BE32-E72D297353CC}">
              <c16:uniqueId val="{00000000-3760-45B1-AF2B-6D0042B5D9BE}"/>
            </c:ext>
          </c:extLst>
        </c:ser>
        <c:ser>
          <c:idx val="1"/>
          <c:order val="1"/>
          <c:tx>
            <c:strRef>
              <c:f>' Quantity of Items Sold by Feed'!$C$1:$C$2</c:f>
              <c:strCache>
                <c:ptCount val="1"/>
                <c:pt idx="0">
                  <c:v>Satisfied</c:v>
                </c:pt>
              </c:strCache>
            </c:strRef>
          </c:tx>
          <c:spPr>
            <a:solidFill>
              <a:srgbClr val="336600"/>
            </a:solidFill>
            <a:ln>
              <a:noFill/>
            </a:ln>
            <a:effectLst/>
          </c:spPr>
          <c:invertIfNegative val="0"/>
          <c:cat>
            <c:strRef>
              <c:f>' Quantity of Items Sold by Feed'!$A$3:$A$8</c:f>
              <c:strCache>
                <c:ptCount val="5"/>
                <c:pt idx="0">
                  <c:v>Cappuccino</c:v>
                </c:pt>
                <c:pt idx="1">
                  <c:v>Espresso</c:v>
                </c:pt>
                <c:pt idx="2">
                  <c:v>Frappuccino</c:v>
                </c:pt>
                <c:pt idx="3">
                  <c:v>Latte</c:v>
                </c:pt>
                <c:pt idx="4">
                  <c:v>Mocha</c:v>
                </c:pt>
              </c:strCache>
            </c:strRef>
          </c:cat>
          <c:val>
            <c:numRef>
              <c:f>' Quantity of Items Sold by Feed'!$C$3:$C$8</c:f>
              <c:numCache>
                <c:formatCode>General</c:formatCode>
                <c:ptCount val="5"/>
                <c:pt idx="0">
                  <c:v>26</c:v>
                </c:pt>
                <c:pt idx="1">
                  <c:v>19</c:v>
                </c:pt>
                <c:pt idx="2">
                  <c:v>14</c:v>
                </c:pt>
                <c:pt idx="3">
                  <c:v>38</c:v>
                </c:pt>
                <c:pt idx="4">
                  <c:v>21</c:v>
                </c:pt>
              </c:numCache>
            </c:numRef>
          </c:val>
          <c:extLst>
            <c:ext xmlns:c16="http://schemas.microsoft.com/office/drawing/2014/chart" uri="{C3380CC4-5D6E-409C-BE32-E72D297353CC}">
              <c16:uniqueId val="{00000001-3760-45B1-AF2B-6D0042B5D9BE}"/>
            </c:ext>
          </c:extLst>
        </c:ser>
        <c:ser>
          <c:idx val="2"/>
          <c:order val="2"/>
          <c:tx>
            <c:strRef>
              <c:f>' Quantity of Items Sold by Feed'!$D$1:$D$2</c:f>
              <c:strCache>
                <c:ptCount val="1"/>
                <c:pt idx="0">
                  <c:v>Unsatisfied</c:v>
                </c:pt>
              </c:strCache>
            </c:strRef>
          </c:tx>
          <c:spPr>
            <a:solidFill>
              <a:schemeClr val="accent2">
                <a:lumMod val="50000"/>
              </a:schemeClr>
            </a:solidFill>
            <a:ln>
              <a:solidFill>
                <a:schemeClr val="accent3">
                  <a:lumMod val="50000"/>
                </a:schemeClr>
              </a:solidFill>
            </a:ln>
            <a:effectLst/>
          </c:spPr>
          <c:invertIfNegative val="0"/>
          <c:cat>
            <c:strRef>
              <c:f>' Quantity of Items Sold by Feed'!$A$3:$A$8</c:f>
              <c:strCache>
                <c:ptCount val="5"/>
                <c:pt idx="0">
                  <c:v>Cappuccino</c:v>
                </c:pt>
                <c:pt idx="1">
                  <c:v>Espresso</c:v>
                </c:pt>
                <c:pt idx="2">
                  <c:v>Frappuccino</c:v>
                </c:pt>
                <c:pt idx="3">
                  <c:v>Latte</c:v>
                </c:pt>
                <c:pt idx="4">
                  <c:v>Mocha</c:v>
                </c:pt>
              </c:strCache>
            </c:strRef>
          </c:cat>
          <c:val>
            <c:numRef>
              <c:f>' Quantity of Items Sold by Feed'!$D$3:$D$8</c:f>
              <c:numCache>
                <c:formatCode>General</c:formatCode>
                <c:ptCount val="5"/>
                <c:pt idx="0">
                  <c:v>23</c:v>
                </c:pt>
                <c:pt idx="1">
                  <c:v>28</c:v>
                </c:pt>
                <c:pt idx="2">
                  <c:v>44</c:v>
                </c:pt>
                <c:pt idx="3">
                  <c:v>21</c:v>
                </c:pt>
                <c:pt idx="4">
                  <c:v>26</c:v>
                </c:pt>
              </c:numCache>
            </c:numRef>
          </c:val>
          <c:extLst>
            <c:ext xmlns:c16="http://schemas.microsoft.com/office/drawing/2014/chart" uri="{C3380CC4-5D6E-409C-BE32-E72D297353CC}">
              <c16:uniqueId val="{00000002-3760-45B1-AF2B-6D0042B5D9BE}"/>
            </c:ext>
          </c:extLst>
        </c:ser>
        <c:dLbls>
          <c:showLegendKey val="0"/>
          <c:showVal val="0"/>
          <c:showCatName val="0"/>
          <c:showSerName val="0"/>
          <c:showPercent val="0"/>
          <c:showBubbleSize val="0"/>
        </c:dLbls>
        <c:gapWidth val="219"/>
        <c:overlap val="-27"/>
        <c:axId val="1215485776"/>
        <c:axId val="1215487216"/>
      </c:barChart>
      <c:catAx>
        <c:axId val="1215485776"/>
        <c:scaling>
          <c:orientation val="minMax"/>
        </c:scaling>
        <c:delete val="0"/>
        <c:axPos val="b"/>
        <c:numFmt formatCode="General" sourceLinked="1"/>
        <c:majorTickMark val="none"/>
        <c:minorTickMark val="none"/>
        <c:tickLblPos val="nextTo"/>
        <c:spPr>
          <a:noFill/>
          <a:ln w="9525" cap="flat" cmpd="sng" algn="ctr">
            <a:solidFill>
              <a:schemeClr val="accent3">
                <a:shade val="95000"/>
                <a:satMod val="105000"/>
              </a:schemeClr>
            </a:solidFill>
            <a:prstDash val="solid"/>
            <a:round/>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1215487216"/>
        <c:crosses val="autoZero"/>
        <c:auto val="1"/>
        <c:lblAlgn val="ctr"/>
        <c:lblOffset val="100"/>
        <c:noMultiLvlLbl val="0"/>
      </c:catAx>
      <c:valAx>
        <c:axId val="121548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1215485776"/>
        <c:crosses val="autoZero"/>
        <c:crossBetween val="between"/>
      </c:valAx>
      <c:spPr>
        <a:noFill/>
        <a:ln>
          <a:noFill/>
        </a:ln>
        <a:effectLst/>
      </c:spPr>
    </c:plotArea>
    <c:legend>
      <c:legendPos val="r"/>
      <c:layout>
        <c:manualLayout>
          <c:xMode val="edge"/>
          <c:yMode val="edge"/>
          <c:x val="0.66315789473684206"/>
          <c:y val="0.27423783565515847"/>
          <c:w val="0.31578947368421051"/>
          <c:h val="0.6455639770600401"/>
        </c:manualLayout>
      </c:layout>
      <c:overlay val="0"/>
      <c:spPr>
        <a:solidFill>
          <a:srgbClr val="00330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03300"/>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STARBUCKS.xlsx]Sales by Membership Status!PivotTable2</c:name>
    <c:fmtId val="7"/>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IN" sz="1400" b="1">
                <a:solidFill>
                  <a:srgbClr val="003300"/>
                </a:solidFill>
                <a:latin typeface="+mn-lt"/>
                <a:ea typeface="+mn-ea"/>
                <a:cs typeface="+mn-cs"/>
              </a:rPr>
              <a:t>Sales by Membership Status</a:t>
            </a:r>
            <a:endParaRPr lang="en-US" sz="1400" b="1">
              <a:solidFill>
                <a:srgbClr val="003300"/>
              </a:solidFill>
            </a:endParaRPr>
          </a:p>
        </c:rich>
      </c:tx>
      <c:layout>
        <c:manualLayout>
          <c:xMode val="edge"/>
          <c:yMode val="edge"/>
          <c:x val="0.12470053610319987"/>
          <c:y val="0.18519775545298217"/>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3300"/>
          </a:solidFill>
          <a:ln>
            <a:noFill/>
          </a:ln>
          <a:effectLst/>
        </c:spPr>
      </c:pivotFmt>
      <c:pivotFmt>
        <c:idx val="9"/>
        <c:spPr>
          <a:solidFill>
            <a:srgbClr val="336600"/>
          </a:solidFill>
          <a:ln>
            <a:noFill/>
          </a:ln>
          <a:effectLst/>
        </c:spPr>
      </c:pivotFmt>
    </c:pivotFmts>
    <c:plotArea>
      <c:layout/>
      <c:pieChart>
        <c:varyColors val="1"/>
        <c:ser>
          <c:idx val="0"/>
          <c:order val="0"/>
          <c:tx>
            <c:strRef>
              <c:f>'Sales by Membership Status'!$B$1</c:f>
              <c:strCache>
                <c:ptCount val="1"/>
                <c:pt idx="0">
                  <c:v>Total</c:v>
                </c:pt>
              </c:strCache>
            </c:strRef>
          </c:tx>
          <c:dPt>
            <c:idx val="0"/>
            <c:bubble3D val="0"/>
            <c:spPr>
              <a:solidFill>
                <a:srgbClr val="003300"/>
              </a:solidFill>
              <a:ln>
                <a:noFill/>
              </a:ln>
              <a:effectLst/>
            </c:spPr>
            <c:extLst>
              <c:ext xmlns:c16="http://schemas.microsoft.com/office/drawing/2014/chart" uri="{C3380CC4-5D6E-409C-BE32-E72D297353CC}">
                <c16:uniqueId val="{00000001-D884-4066-84FE-3CDD2E16EF45}"/>
              </c:ext>
            </c:extLst>
          </c:dPt>
          <c:dPt>
            <c:idx val="1"/>
            <c:bubble3D val="0"/>
            <c:spPr>
              <a:solidFill>
                <a:srgbClr val="336600"/>
              </a:solidFill>
              <a:ln>
                <a:noFill/>
              </a:ln>
              <a:effectLst/>
            </c:spPr>
            <c:extLst>
              <c:ext xmlns:c16="http://schemas.microsoft.com/office/drawing/2014/chart" uri="{C3380CC4-5D6E-409C-BE32-E72D297353CC}">
                <c16:uniqueId val="{00000003-D884-4066-84FE-3CDD2E16EF45}"/>
              </c:ext>
            </c:extLst>
          </c:dPt>
          <c:cat>
            <c:strRef>
              <c:f>'Sales by Membership Status'!$A$2:$A$4</c:f>
              <c:strCache>
                <c:ptCount val="2"/>
                <c:pt idx="0">
                  <c:v>Member</c:v>
                </c:pt>
                <c:pt idx="1">
                  <c:v>Non-member</c:v>
                </c:pt>
              </c:strCache>
            </c:strRef>
          </c:cat>
          <c:val>
            <c:numRef>
              <c:f>'Sales by Membership Status'!$B$2:$B$4</c:f>
              <c:numCache>
                <c:formatCode>General</c:formatCode>
                <c:ptCount val="2"/>
                <c:pt idx="0">
                  <c:v>908.64000000000033</c:v>
                </c:pt>
                <c:pt idx="1">
                  <c:v>820.01000000000033</c:v>
                </c:pt>
              </c:numCache>
            </c:numRef>
          </c:val>
          <c:extLst>
            <c:ext xmlns:c16="http://schemas.microsoft.com/office/drawing/2014/chart" uri="{C3380CC4-5D6E-409C-BE32-E72D297353CC}">
              <c16:uniqueId val="{00000004-D884-4066-84FE-3CDD2E16EF4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957446808510638"/>
          <c:y val="0.45542300208163633"/>
          <c:w val="0.33333333333333331"/>
          <c:h val="0.4402281880713186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03300"/>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STARBUCKS.xlsx]Total Sales by Time of Day!PivotTable3</c:name>
    <c:fmtId val="5"/>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IN" b="1">
                <a:solidFill>
                  <a:srgbClr val="003300"/>
                </a:solidFill>
                <a:latin typeface="+mn-lt"/>
                <a:ea typeface="+mn-ea"/>
                <a:cs typeface="+mn-cs"/>
              </a:rPr>
              <a:t>Total Sales by Time of Day</a:t>
            </a:r>
            <a:endParaRPr lang="en-US" b="1">
              <a:solidFill>
                <a:srgbClr val="003300"/>
              </a:solidFill>
            </a:endParaRPr>
          </a:p>
        </c:rich>
      </c:tx>
      <c:layout>
        <c:manualLayout>
          <c:xMode val="edge"/>
          <c:yMode val="edge"/>
          <c:x val="0.17690213879892122"/>
          <c:y val="0.10887789485350927"/>
        </c:manualLayout>
      </c:layout>
      <c:overlay val="0"/>
      <c:spPr>
        <a:solidFill>
          <a:schemeClr val="accent3"/>
        </a:solidFill>
        <a:ln w="38100" cap="flat" cmpd="sng" algn="ctr">
          <a:solidFill>
            <a:srgbClr val="003300"/>
          </a:solidFill>
          <a:prstDash val="solid"/>
        </a:ln>
        <a:effectLst>
          <a:outerShdw blurRad="40000" dist="20000" dir="5400000" rotWithShape="0">
            <a:srgbClr val="000000">
              <a:alpha val="38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FF15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ED839"/>
          </a:solidFill>
          <a:ln>
            <a:noFill/>
          </a:ln>
          <a:effectLst/>
        </c:spPr>
      </c:pivotFmt>
      <c:pivotFmt>
        <c:idx val="5"/>
        <c:spPr>
          <a:solidFill>
            <a:srgbClr val="00741C"/>
          </a:solidFill>
          <a:ln>
            <a:noFill/>
          </a:ln>
          <a:effectLst/>
        </c:spPr>
      </c:pivotFmt>
    </c:pivotFmts>
    <c:plotArea>
      <c:layout>
        <c:manualLayout>
          <c:layoutTarget val="inner"/>
          <c:xMode val="edge"/>
          <c:yMode val="edge"/>
          <c:x val="0.12799583416836136"/>
          <c:y val="0.3415221071448486"/>
          <c:w val="0.62550226004205234"/>
          <c:h val="0.43297153526786747"/>
        </c:manualLayout>
      </c:layout>
      <c:barChart>
        <c:barDir val="col"/>
        <c:grouping val="clustered"/>
        <c:varyColors val="0"/>
        <c:ser>
          <c:idx val="0"/>
          <c:order val="0"/>
          <c:tx>
            <c:strRef>
              <c:f>'Total Sales by Time of Day'!$B$1</c:f>
              <c:strCache>
                <c:ptCount val="1"/>
                <c:pt idx="0">
                  <c:v>Total</c:v>
                </c:pt>
              </c:strCache>
            </c:strRef>
          </c:tx>
          <c:spPr>
            <a:solidFill>
              <a:srgbClr val="2FF15D"/>
            </a:solidFill>
            <a:ln>
              <a:noFill/>
            </a:ln>
            <a:effectLst/>
          </c:spPr>
          <c:invertIfNegative val="0"/>
          <c:dPt>
            <c:idx val="1"/>
            <c:invertIfNegative val="0"/>
            <c:bubble3D val="0"/>
            <c:spPr>
              <a:solidFill>
                <a:srgbClr val="0ED839"/>
              </a:solidFill>
              <a:ln>
                <a:noFill/>
              </a:ln>
              <a:effectLst/>
            </c:spPr>
            <c:extLst>
              <c:ext xmlns:c16="http://schemas.microsoft.com/office/drawing/2014/chart" uri="{C3380CC4-5D6E-409C-BE32-E72D297353CC}">
                <c16:uniqueId val="{00000000-DB91-45AE-B14F-3D28F630C25D}"/>
              </c:ext>
            </c:extLst>
          </c:dPt>
          <c:dPt>
            <c:idx val="2"/>
            <c:invertIfNegative val="0"/>
            <c:bubble3D val="0"/>
            <c:spPr>
              <a:solidFill>
                <a:srgbClr val="00741C"/>
              </a:solidFill>
              <a:ln>
                <a:noFill/>
              </a:ln>
              <a:effectLst/>
            </c:spPr>
            <c:extLst>
              <c:ext xmlns:c16="http://schemas.microsoft.com/office/drawing/2014/chart" uri="{C3380CC4-5D6E-409C-BE32-E72D297353CC}">
                <c16:uniqueId val="{00000001-DB91-45AE-B14F-3D28F630C25D}"/>
              </c:ext>
            </c:extLst>
          </c:dPt>
          <c:cat>
            <c:strRef>
              <c:f>'Total Sales by Time of Day'!$A$2:$A$5</c:f>
              <c:strCache>
                <c:ptCount val="3"/>
                <c:pt idx="0">
                  <c:v>Afternoon</c:v>
                </c:pt>
                <c:pt idx="1">
                  <c:v>Evening</c:v>
                </c:pt>
                <c:pt idx="2">
                  <c:v>Morning</c:v>
                </c:pt>
              </c:strCache>
            </c:strRef>
          </c:cat>
          <c:val>
            <c:numRef>
              <c:f>'Total Sales by Time of Day'!$B$2:$B$5</c:f>
              <c:numCache>
                <c:formatCode>General</c:formatCode>
                <c:ptCount val="3"/>
                <c:pt idx="0">
                  <c:v>566.16</c:v>
                </c:pt>
                <c:pt idx="1">
                  <c:v>569.04000000000019</c:v>
                </c:pt>
                <c:pt idx="2">
                  <c:v>593.45000000000005</c:v>
                </c:pt>
              </c:numCache>
            </c:numRef>
          </c:val>
          <c:extLst>
            <c:ext xmlns:c16="http://schemas.microsoft.com/office/drawing/2014/chart" uri="{C3380CC4-5D6E-409C-BE32-E72D297353CC}">
              <c16:uniqueId val="{00000000-E7F8-4EB8-B5CA-BDE3E8746D28}"/>
            </c:ext>
          </c:extLst>
        </c:ser>
        <c:dLbls>
          <c:showLegendKey val="0"/>
          <c:showVal val="0"/>
          <c:showCatName val="0"/>
          <c:showSerName val="0"/>
          <c:showPercent val="0"/>
          <c:showBubbleSize val="0"/>
        </c:dLbls>
        <c:gapWidth val="219"/>
        <c:axId val="943734800"/>
        <c:axId val="943735280"/>
      </c:barChart>
      <c:catAx>
        <c:axId val="94373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943735280"/>
        <c:crosses val="autoZero"/>
        <c:auto val="1"/>
        <c:lblAlgn val="ctr"/>
        <c:lblOffset val="100"/>
        <c:noMultiLvlLbl val="0"/>
      </c:catAx>
      <c:valAx>
        <c:axId val="94373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3300"/>
                </a:solidFill>
                <a:latin typeface="+mn-lt"/>
                <a:ea typeface="+mn-ea"/>
                <a:cs typeface="+mn-cs"/>
              </a:defRPr>
            </a:pPr>
            <a:endParaRPr lang="en-US"/>
          </a:p>
        </c:txPr>
        <c:crossAx val="943734800"/>
        <c:crosses val="autoZero"/>
        <c:crossBetween val="between"/>
      </c:valAx>
      <c:spPr>
        <a:noFill/>
        <a:ln>
          <a:solidFill>
            <a:srgbClr val="003300"/>
          </a:solidFill>
        </a:ln>
        <a:effectLst/>
      </c:spPr>
    </c:plotArea>
    <c:legend>
      <c:legendPos val="r"/>
      <c:layout>
        <c:manualLayout>
          <c:xMode val="edge"/>
          <c:yMode val="edge"/>
          <c:x val="0.75189477197805632"/>
          <c:y val="0.41276620482300824"/>
          <c:w val="0.21145549462230093"/>
          <c:h val="0.35448719272148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38100" cap="flat" cmpd="sng" algn="ctr">
      <a:solidFill>
        <a:srgbClr val="003300"/>
      </a:solidFill>
      <a:prstDash val="solid"/>
      <a:round/>
    </a:ln>
    <a:effectLst>
      <a:outerShdw blurRad="40000" dist="20000" dir="5400000" rotWithShape="0">
        <a:srgbClr val="000000">
          <a:alpha val="38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image" Target="../media/image1.png"/><Relationship Id="rId7" Type="http://schemas.openxmlformats.org/officeDocument/2006/relationships/hyperlink" Target="https://www.starbucks.in/ordering" TargetMode="External"/><Relationship Id="rId2" Type="http://schemas.openxmlformats.org/officeDocument/2006/relationships/hyperlink" Target="https://www.starbucks.in/dashboard" TargetMode="Externa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114300</xdr:colOff>
      <xdr:row>1</xdr:row>
      <xdr:rowOff>152400</xdr:rowOff>
    </xdr:from>
    <xdr:to>
      <xdr:col>22</xdr:col>
      <xdr:colOff>525780</xdr:colOff>
      <xdr:row>4</xdr:row>
      <xdr:rowOff>3810</xdr:rowOff>
    </xdr:to>
    <xdr:sp macro="" textlink="">
      <xdr:nvSpPr>
        <xdr:cNvPr id="2" name="TextBox 1">
          <a:extLst>
            <a:ext uri="{FF2B5EF4-FFF2-40B4-BE49-F238E27FC236}">
              <a16:creationId xmlns:a16="http://schemas.microsoft.com/office/drawing/2014/main" id="{EF3C2CBD-874C-3503-0E36-76CDCB50EEAF}"/>
            </a:ext>
          </a:extLst>
        </xdr:cNvPr>
        <xdr:cNvSpPr txBox="1"/>
      </xdr:nvSpPr>
      <xdr:spPr>
        <a:xfrm>
          <a:off x="723900" y="335280"/>
          <a:ext cx="13213080" cy="400050"/>
        </a:xfrm>
        <a:prstGeom prst="roundRect">
          <a:avLst/>
        </a:prstGeom>
        <a:solidFill>
          <a:schemeClr val="bg1">
            <a:lumMod val="95000"/>
          </a:schemeClr>
        </a:solidFill>
        <a:ln w="9525" cmpd="sng">
          <a:solidFill>
            <a:srgbClr val="014F12"/>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baseline="0">
              <a:solidFill>
                <a:srgbClr val="003300"/>
              </a:solidFill>
              <a:latin typeface="Segoe UI Semibold" panose="020B0702040204020203" pitchFamily="34" charset="0"/>
              <a:cs typeface="Segoe UI Semibold" panose="020B0702040204020203" pitchFamily="34" charset="0"/>
            </a:rPr>
            <a:t>         </a:t>
          </a:r>
          <a:r>
            <a:rPr lang="en-IN" sz="2000" b="1" baseline="0">
              <a:solidFill>
                <a:srgbClr val="003300"/>
              </a:solidFill>
              <a:latin typeface="Segoe UI Semibold" panose="020B0702040204020203" pitchFamily="34" charset="0"/>
              <a:cs typeface="Segoe UI Semibold" panose="020B0702040204020203" pitchFamily="34" charset="0"/>
            </a:rPr>
            <a:t>   STAR</a:t>
          </a:r>
          <a:r>
            <a:rPr lang="en-IN" sz="2000" b="1">
              <a:solidFill>
                <a:srgbClr val="003300"/>
              </a:solidFill>
              <a:latin typeface="Segoe UI Semibold" panose="020B0702040204020203" pitchFamily="34" charset="0"/>
              <a:cs typeface="Segoe UI Semibold" panose="020B0702040204020203" pitchFamily="34" charset="0"/>
            </a:rPr>
            <a:t>RBUCKS SALES |</a:t>
          </a:r>
          <a:r>
            <a:rPr lang="en-IN" sz="2000" b="1" baseline="0">
              <a:solidFill>
                <a:srgbClr val="003300"/>
              </a:solidFill>
              <a:latin typeface="Segoe UI Semibold" panose="020B0702040204020203" pitchFamily="34" charset="0"/>
              <a:cs typeface="Segoe UI Semibold" panose="020B0702040204020203" pitchFamily="34" charset="0"/>
            </a:rPr>
            <a:t> OVERVIEW DASHBOARD </a:t>
          </a:r>
          <a:endParaRPr lang="en-IN" sz="2000" b="1">
            <a:solidFill>
              <a:srgbClr val="003300"/>
            </a:solidFill>
            <a:latin typeface="Segoe UI Semibold" panose="020B0702040204020203" pitchFamily="34" charset="0"/>
            <a:cs typeface="Segoe UI Semibold" panose="020B0702040204020203" pitchFamily="34" charset="0"/>
          </a:endParaRPr>
        </a:p>
      </xdr:txBody>
    </xdr:sp>
    <xdr:clientData/>
  </xdr:twoCellAnchor>
  <xdr:twoCellAnchor>
    <xdr:from>
      <xdr:col>16</xdr:col>
      <xdr:colOff>266700</xdr:colOff>
      <xdr:row>5</xdr:row>
      <xdr:rowOff>7620</xdr:rowOff>
    </xdr:from>
    <xdr:to>
      <xdr:col>22</xdr:col>
      <xdr:colOff>518160</xdr:colOff>
      <xdr:row>25</xdr:row>
      <xdr:rowOff>91440</xdr:rowOff>
    </xdr:to>
    <xdr:graphicFrame macro="">
      <xdr:nvGraphicFramePr>
        <xdr:cNvPr id="5" name="Chart 1">
          <a:extLst>
            <a:ext uri="{FF2B5EF4-FFF2-40B4-BE49-F238E27FC236}">
              <a16:creationId xmlns:a16="http://schemas.microsoft.com/office/drawing/2014/main" id="{47655F7A-A685-D0BE-0469-766521D20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144780</xdr:colOff>
      <xdr:row>5</xdr:row>
      <xdr:rowOff>22860</xdr:rowOff>
    </xdr:from>
    <xdr:to>
      <xdr:col>4</xdr:col>
      <xdr:colOff>144780</xdr:colOff>
      <xdr:row>15</xdr:row>
      <xdr:rowOff>121919</xdr:rowOff>
    </xdr:to>
    <mc:AlternateContent xmlns:mc="http://schemas.openxmlformats.org/markup-compatibility/2006" xmlns:a14="http://schemas.microsoft.com/office/drawing/2010/main">
      <mc:Choice Requires="a14">
        <xdr:graphicFrame macro="">
          <xdr:nvGraphicFramePr>
            <xdr:cNvPr id="6" name="Store_Location">
              <a:extLst>
                <a:ext uri="{FF2B5EF4-FFF2-40B4-BE49-F238E27FC236}">
                  <a16:creationId xmlns:a16="http://schemas.microsoft.com/office/drawing/2014/main" id="{3B96B412-230A-3DDD-8082-FABB1275C05E}"/>
                </a:ext>
              </a:extLst>
            </xdr:cNvPr>
            <xdr:cNvGraphicFramePr/>
          </xdr:nvGraphicFramePr>
          <xdr:xfrm>
            <a:off x="0" y="0"/>
            <a:ext cx="0" cy="0"/>
          </xdr:xfrm>
          <a:graphic>
            <a:graphicData uri="http://schemas.microsoft.com/office/drawing/2010/slicer">
              <sle:slicer xmlns:sle="http://schemas.microsoft.com/office/drawing/2010/slicer" name="Store_Location"/>
            </a:graphicData>
          </a:graphic>
        </xdr:graphicFrame>
      </mc:Choice>
      <mc:Fallback xmlns="">
        <xdr:sp macro="" textlink="">
          <xdr:nvSpPr>
            <xdr:cNvPr id="0" name=""/>
            <xdr:cNvSpPr>
              <a:spLocks noTextEdit="1"/>
            </xdr:cNvSpPr>
          </xdr:nvSpPr>
          <xdr:spPr>
            <a:xfrm>
              <a:off x="754380" y="937261"/>
              <a:ext cx="182880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301037</xdr:colOff>
      <xdr:row>1</xdr:row>
      <xdr:rowOff>139636</xdr:rowOff>
    </xdr:from>
    <xdr:to>
      <xdr:col>8</xdr:col>
      <xdr:colOff>106680</xdr:colOff>
      <xdr:row>4</xdr:row>
      <xdr:rowOff>11429</xdr:rowOff>
    </xdr:to>
    <xdr:pic>
      <xdr:nvPicPr>
        <xdr:cNvPr id="10" name="Picture 9">
          <a:hlinkClick xmlns:r="http://schemas.openxmlformats.org/officeDocument/2006/relationships" r:id="rId2"/>
          <a:extLst>
            <a:ext uri="{FF2B5EF4-FFF2-40B4-BE49-F238E27FC236}">
              <a16:creationId xmlns:a16="http://schemas.microsoft.com/office/drawing/2014/main" id="{A08301E5-7623-01E9-2A5B-C96911AD0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68237" y="322516"/>
          <a:ext cx="415243" cy="420433"/>
        </a:xfrm>
        <a:prstGeom prst="rect">
          <a:avLst/>
        </a:prstGeom>
      </xdr:spPr>
    </xdr:pic>
    <xdr:clientData/>
  </xdr:twoCellAnchor>
  <xdr:twoCellAnchor>
    <xdr:from>
      <xdr:col>4</xdr:col>
      <xdr:colOff>205740</xdr:colOff>
      <xdr:row>16</xdr:row>
      <xdr:rowOff>45720</xdr:rowOff>
    </xdr:from>
    <xdr:to>
      <xdr:col>10</xdr:col>
      <xdr:colOff>167640</xdr:colOff>
      <xdr:row>26</xdr:row>
      <xdr:rowOff>49530</xdr:rowOff>
    </xdr:to>
    <xdr:graphicFrame macro="">
      <xdr:nvGraphicFramePr>
        <xdr:cNvPr id="7" name="Chart 1">
          <a:extLst>
            <a:ext uri="{FF2B5EF4-FFF2-40B4-BE49-F238E27FC236}">
              <a16:creationId xmlns:a16="http://schemas.microsoft.com/office/drawing/2014/main" id="{C53314AD-AC2F-7833-3AF4-B4CF0D94D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381000</xdr:colOff>
      <xdr:row>16</xdr:row>
      <xdr:rowOff>106680</xdr:rowOff>
    </xdr:from>
    <xdr:to>
      <xdr:col>16</xdr:col>
      <xdr:colOff>190500</xdr:colOff>
      <xdr:row>26</xdr:row>
      <xdr:rowOff>114300</xdr:rowOff>
    </xdr:to>
    <xdr:graphicFrame macro="">
      <xdr:nvGraphicFramePr>
        <xdr:cNvPr id="8" name="Chart 1">
          <a:extLst>
            <a:ext uri="{FF2B5EF4-FFF2-40B4-BE49-F238E27FC236}">
              <a16:creationId xmlns:a16="http://schemas.microsoft.com/office/drawing/2014/main" id="{56C9AB1F-FDAD-457D-3697-91656D8EBE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333376</xdr:colOff>
      <xdr:row>4</xdr:row>
      <xdr:rowOff>175260</xdr:rowOff>
    </xdr:from>
    <xdr:to>
      <xdr:col>16</xdr:col>
      <xdr:colOff>213361</xdr:colOff>
      <xdr:row>16</xdr:row>
      <xdr:rowOff>15240</xdr:rowOff>
    </xdr:to>
    <xdr:graphicFrame macro="">
      <xdr:nvGraphicFramePr>
        <xdr:cNvPr id="9" name="Chart 1">
          <a:extLst>
            <a:ext uri="{FF2B5EF4-FFF2-40B4-BE49-F238E27FC236}">
              <a16:creationId xmlns:a16="http://schemas.microsoft.com/office/drawing/2014/main" id="{4D286B83-930A-63D0-1CCF-9D46956F9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xdr:row>
      <xdr:rowOff>160020</xdr:rowOff>
    </xdr:from>
    <xdr:to>
      <xdr:col>1</xdr:col>
      <xdr:colOff>0</xdr:colOff>
      <xdr:row>10</xdr:row>
      <xdr:rowOff>60960</xdr:rowOff>
    </xdr:to>
    <xdr:pic>
      <xdr:nvPicPr>
        <xdr:cNvPr id="12" name="Picture 11">
          <a:hlinkClick xmlns:r="http://schemas.openxmlformats.org/officeDocument/2006/relationships" r:id="rId7"/>
          <a:extLst>
            <a:ext uri="{FF2B5EF4-FFF2-40B4-BE49-F238E27FC236}">
              <a16:creationId xmlns:a16="http://schemas.microsoft.com/office/drawing/2014/main" id="{D4C72A1F-AC99-6AEC-481F-E0238C0C6573}"/>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891540"/>
          <a:ext cx="609600" cy="99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99060</xdr:colOff>
      <xdr:row>17</xdr:row>
      <xdr:rowOff>7620</xdr:rowOff>
    </xdr:from>
    <xdr:to>
      <xdr:col>4</xdr:col>
      <xdr:colOff>99060</xdr:colOff>
      <xdr:row>25</xdr:row>
      <xdr:rowOff>53340</xdr:rowOff>
    </xdr:to>
    <mc:AlternateContent xmlns:mc="http://schemas.openxmlformats.org/markup-compatibility/2006" xmlns:a14="http://schemas.microsoft.com/office/drawing/2010/main">
      <mc:Choice Requires="a14">
        <xdr:graphicFrame macro="">
          <xdr:nvGraphicFramePr>
            <xdr:cNvPr id="13" name="Customer_Feedback">
              <a:extLst>
                <a:ext uri="{FF2B5EF4-FFF2-40B4-BE49-F238E27FC236}">
                  <a16:creationId xmlns:a16="http://schemas.microsoft.com/office/drawing/2014/main" id="{BA9693A6-0644-FED1-F859-D5A04A8CB485}"/>
                </a:ext>
              </a:extLst>
            </xdr:cNvPr>
            <xdr:cNvGraphicFramePr/>
          </xdr:nvGraphicFramePr>
          <xdr:xfrm>
            <a:off x="0" y="0"/>
            <a:ext cx="0" cy="0"/>
          </xdr:xfrm>
          <a:graphic>
            <a:graphicData uri="http://schemas.microsoft.com/office/drawing/2010/slicer">
              <sle:slicer xmlns:sle="http://schemas.microsoft.com/office/drawing/2010/slicer" name="Customer_Feedback"/>
            </a:graphicData>
          </a:graphic>
        </xdr:graphicFrame>
      </mc:Choice>
      <mc:Fallback xmlns="">
        <xdr:sp macro="" textlink="">
          <xdr:nvSpPr>
            <xdr:cNvPr id="0" name=""/>
            <xdr:cNvSpPr>
              <a:spLocks noTextEdit="1"/>
            </xdr:cNvSpPr>
          </xdr:nvSpPr>
          <xdr:spPr>
            <a:xfrm>
              <a:off x="708660" y="3116580"/>
              <a:ext cx="1828800" cy="1508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246063</xdr:colOff>
      <xdr:row>5</xdr:row>
      <xdr:rowOff>15875</xdr:rowOff>
    </xdr:from>
    <xdr:to>
      <xdr:col>10</xdr:col>
      <xdr:colOff>158722</xdr:colOff>
      <xdr:row>15</xdr:row>
      <xdr:rowOff>136582</xdr:rowOff>
    </xdr:to>
    <xdr:graphicFrame macro="">
      <xdr:nvGraphicFramePr>
        <xdr:cNvPr id="11" name="Chart 10">
          <a:extLst>
            <a:ext uri="{FF2B5EF4-FFF2-40B4-BE49-F238E27FC236}">
              <a16:creationId xmlns:a16="http://schemas.microsoft.com/office/drawing/2014/main" id="{F2B02EF0-AC2C-4D85-9191-4516F834A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518160</xdr:colOff>
      <xdr:row>2</xdr:row>
      <xdr:rowOff>15240</xdr:rowOff>
    </xdr:from>
    <xdr:to>
      <xdr:col>8</xdr:col>
      <xdr:colOff>449580</xdr:colOff>
      <xdr:row>12</xdr:row>
      <xdr:rowOff>114300</xdr:rowOff>
    </xdr:to>
    <xdr:graphicFrame macro="">
      <xdr:nvGraphicFramePr>
        <xdr:cNvPr id="2" name="Chart 1">
          <a:extLst>
            <a:ext uri="{FF2B5EF4-FFF2-40B4-BE49-F238E27FC236}">
              <a16:creationId xmlns:a16="http://schemas.microsoft.com/office/drawing/2014/main" id="{2F833F9F-EAEE-462E-A2BB-85F5BF6BC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495300</xdr:colOff>
      <xdr:row>2</xdr:row>
      <xdr:rowOff>60960</xdr:rowOff>
    </xdr:from>
    <xdr:to>
      <xdr:col>9</xdr:col>
      <xdr:colOff>45720</xdr:colOff>
      <xdr:row>21</xdr:row>
      <xdr:rowOff>167640</xdr:rowOff>
    </xdr:to>
    <xdr:graphicFrame macro="">
      <xdr:nvGraphicFramePr>
        <xdr:cNvPr id="2" name="Chart 1">
          <a:extLst>
            <a:ext uri="{FF2B5EF4-FFF2-40B4-BE49-F238E27FC236}">
              <a16:creationId xmlns:a16="http://schemas.microsoft.com/office/drawing/2014/main" id="{007256B6-FF87-4961-A9EC-EACA5A387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167640</xdr:colOff>
      <xdr:row>9</xdr:row>
      <xdr:rowOff>60960</xdr:rowOff>
    </xdr:from>
    <xdr:to>
      <xdr:col>8</xdr:col>
      <xdr:colOff>419100</xdr:colOff>
      <xdr:row>23</xdr:row>
      <xdr:rowOff>83820</xdr:rowOff>
    </xdr:to>
    <xdr:graphicFrame macro="">
      <xdr:nvGraphicFramePr>
        <xdr:cNvPr id="3" name="Chart 1">
          <a:extLst>
            <a:ext uri="{FF2B5EF4-FFF2-40B4-BE49-F238E27FC236}">
              <a16:creationId xmlns:a16="http://schemas.microsoft.com/office/drawing/2014/main" id="{2BBE5AA0-F7B9-4643-904D-CFEA6B54C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358140</xdr:colOff>
      <xdr:row>0</xdr:row>
      <xdr:rowOff>152400</xdr:rowOff>
    </xdr:from>
    <xdr:to>
      <xdr:col>7</xdr:col>
      <xdr:colOff>175260</xdr:colOff>
      <xdr:row>10</xdr:row>
      <xdr:rowOff>160020</xdr:rowOff>
    </xdr:to>
    <xdr:graphicFrame macro="">
      <xdr:nvGraphicFramePr>
        <xdr:cNvPr id="2" name="Chart 1">
          <a:extLst>
            <a:ext uri="{FF2B5EF4-FFF2-40B4-BE49-F238E27FC236}">
              <a16:creationId xmlns:a16="http://schemas.microsoft.com/office/drawing/2014/main" id="{FAABCC76-623E-4C85-B716-A8D8C2BB3F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1183960</xdr:colOff>
      <xdr:row>7</xdr:row>
      <xdr:rowOff>6569</xdr:rowOff>
    </xdr:from>
    <xdr:to>
      <xdr:col>7</xdr:col>
      <xdr:colOff>59122</xdr:colOff>
      <xdr:row>17</xdr:row>
      <xdr:rowOff>14421</xdr:rowOff>
    </xdr:to>
    <xdr:graphicFrame macro="">
      <xdr:nvGraphicFramePr>
        <xdr:cNvPr id="2" name="Chart 1">
          <a:extLst>
            <a:ext uri="{FF2B5EF4-FFF2-40B4-BE49-F238E27FC236}">
              <a16:creationId xmlns:a16="http://schemas.microsoft.com/office/drawing/2014/main" id="{8E253FFB-FCA8-48ED-AA60-06550B8E6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I" refreshedDate="45588.056382407405" createdVersion="8" refreshedVersion="8" minRefreshableVersion="3" recordCount="150" xr:uid="{4041326A-F323-4044-AAFD-798E6A85E2D5}">
  <cacheSource type="worksheet">
    <worksheetSource name="Table1"/>
  </cacheSource>
  <cacheFields count="15">
    <cacheField name="Transaction_ID" numFmtId="0">
      <sharedItems/>
    </cacheField>
    <cacheField name="Customer_Name" numFmtId="0">
      <sharedItems/>
    </cacheField>
    <cacheField name="Item_Purchased" numFmtId="0">
      <sharedItems count="5">
        <s v="Espresso"/>
        <s v="Cappuccino"/>
        <s v="Frappuccino"/>
        <s v="Latte"/>
        <s v="Mocha"/>
      </sharedItems>
    </cacheField>
    <cacheField name="Quantity" numFmtId="0">
      <sharedItems containsSemiMixedTypes="0" containsString="0" containsNumber="1" containsInteger="1" minValue="1" maxValue="5" count="5">
        <n v="5"/>
        <n v="2"/>
        <n v="3"/>
        <n v="4"/>
        <n v="1"/>
      </sharedItems>
    </cacheField>
    <cacheField name="Price_per_Item" numFmtId="0">
      <sharedItems containsSemiMixedTypes="0" containsString="0" containsNumber="1" minValue="2.5299999999999998" maxValue="5.5" count="122">
        <n v="3.32"/>
        <n v="4.68"/>
        <n v="5.24"/>
        <n v="4.29"/>
        <n v="5.23"/>
        <n v="3.54"/>
        <n v="4.5599999999999996"/>
        <n v="4.5"/>
        <n v="3.68"/>
        <n v="5.2"/>
        <n v="3.45"/>
        <n v="5.5"/>
        <n v="3.93"/>
        <n v="3.77"/>
        <n v="4.62"/>
        <n v="5.19"/>
        <n v="5.16"/>
        <n v="4.66"/>
        <n v="5.33"/>
        <n v="2.85"/>
        <n v="5.01"/>
        <n v="5.0599999999999996"/>
        <n v="5.45"/>
        <n v="5.0999999999999996"/>
        <n v="4.2300000000000004"/>
        <n v="3.71"/>
        <n v="4.1500000000000004"/>
        <n v="5.3"/>
        <n v="3.09"/>
        <n v="2.72"/>
        <n v="4.13"/>
        <n v="3.3"/>
        <n v="3.73"/>
        <n v="3.2"/>
        <n v="4.03"/>
        <n v="4.87"/>
        <n v="4.09"/>
        <n v="3.75"/>
        <n v="2.6"/>
        <n v="4.92"/>
        <n v="3.81"/>
        <n v="3.02"/>
        <n v="4.3099999999999996"/>
        <n v="5.22"/>
        <n v="2.71"/>
        <n v="3.14"/>
        <n v="3.04"/>
        <n v="5.05"/>
        <n v="4.51"/>
        <n v="4.46"/>
        <n v="5.26"/>
        <n v="4.75"/>
        <n v="3.52"/>
        <n v="5.37"/>
        <n v="3.34"/>
        <n v="4.79"/>
        <n v="3.69"/>
        <n v="4.17"/>
        <n v="4.71"/>
        <n v="4.43"/>
        <n v="4.6900000000000004"/>
        <n v="4.6500000000000004"/>
        <n v="2.92"/>
        <n v="4.18"/>
        <n v="3.4"/>
        <n v="2.65"/>
        <n v="3.05"/>
        <n v="2.61"/>
        <n v="2.93"/>
        <n v="3.01"/>
        <n v="4.95"/>
        <n v="4.42"/>
        <n v="4.6399999999999997"/>
        <n v="3.88"/>
        <n v="3.5"/>
        <n v="4.8600000000000003"/>
        <n v="5.0199999999999996"/>
        <n v="3.43"/>
        <n v="4.96"/>
        <n v="5.43"/>
        <n v="2.98"/>
        <n v="2.64"/>
        <n v="2.5299999999999998"/>
        <n v="4.07"/>
        <n v="3.26"/>
        <n v="4.54"/>
        <n v="2.95"/>
        <n v="5.48"/>
        <n v="5.21"/>
        <n v="3.44"/>
        <n v="3.76"/>
        <n v="2.83"/>
        <n v="4.7"/>
        <n v="4.0599999999999996"/>
        <n v="3.12"/>
        <n v="3.25"/>
        <n v="3.66"/>
        <n v="2.7"/>
        <n v="2.91"/>
        <n v="3.28"/>
        <n v="5.49"/>
        <n v="5.15"/>
        <n v="4.6100000000000003"/>
        <n v="4.4000000000000004"/>
        <n v="3.36"/>
        <n v="4.57"/>
        <n v="2.63"/>
        <n v="4.55"/>
        <n v="5.31"/>
        <n v="2.58"/>
        <n v="4.7699999999999996"/>
        <n v="5.32"/>
        <n v="4.12"/>
        <n v="4.3499999999999996"/>
        <n v="2.74"/>
        <n v="3.22"/>
        <n v="4.38"/>
        <n v="3.57"/>
        <n v="3.35"/>
        <n v="4.45"/>
        <n v="4.74"/>
        <n v="5.4"/>
      </sharedItems>
    </cacheField>
    <cacheField name="Total_Amount" numFmtId="0">
      <sharedItems containsSemiMixedTypes="0" containsString="0" containsNumber="1" minValue="2.71" maxValue="27.15" count="140">
        <n v="16.600000000000001"/>
        <n v="9.36"/>
        <n v="26.2"/>
        <n v="12.87"/>
        <n v="10.46"/>
        <n v="7.08"/>
        <n v="13.68"/>
        <n v="13.5"/>
        <n v="7.36"/>
        <n v="20.8"/>
        <n v="10.35"/>
        <n v="11"/>
        <n v="15.72"/>
        <n v="11.31"/>
        <n v="9.24"/>
        <n v="5.19"/>
        <n v="10.32"/>
        <n v="9.32"/>
        <n v="26.65"/>
        <n v="8.5500000000000007"/>
        <n v="15.03"/>
        <n v="15.18"/>
        <n v="10.9"/>
        <n v="5.0999999999999996"/>
        <n v="4.2300000000000004"/>
        <n v="18.55"/>
        <n v="4.1500000000000004"/>
        <n v="10.6"/>
        <n v="12.36"/>
        <n v="2.72"/>
        <n v="12.39"/>
        <n v="16.5"/>
        <n v="18.649999999999999"/>
        <n v="6.4"/>
        <n v="12.09"/>
        <n v="19.48"/>
        <n v="20.45"/>
        <n v="3.75"/>
        <n v="5.2"/>
        <n v="14.76"/>
        <n v="11.43"/>
        <n v="6.04"/>
        <n v="4.3099999999999996"/>
        <n v="5.22"/>
        <n v="2.71"/>
        <n v="10.84"/>
        <n v="15.7"/>
        <n v="3.04"/>
        <n v="10.1"/>
        <n v="18.04"/>
        <n v="22.3"/>
        <n v="5.26"/>
        <n v="14.25"/>
        <n v="10.56"/>
        <n v="4.51"/>
        <n v="5.37"/>
        <n v="13.36"/>
        <n v="14.37"/>
        <n v="11.07"/>
        <n v="8.34"/>
        <n v="23.55"/>
        <n v="4.43"/>
        <n v="4.6900000000000004"/>
        <n v="13.95"/>
        <n v="11.68"/>
        <n v="8.36"/>
        <n v="13.6"/>
        <n v="13.25"/>
        <n v="6.1"/>
        <n v="13.05"/>
        <n v="3.54"/>
        <n v="2.93"/>
        <n v="3.01"/>
        <n v="14.85"/>
        <n v="12.51"/>
        <n v="4.42"/>
        <n v="23.2"/>
        <n v="3.93"/>
        <n v="11.64"/>
        <n v="10.5"/>
        <n v="14.72"/>
        <n v="19.440000000000001"/>
        <n v="20.96"/>
        <n v="25.1"/>
        <n v="6.86"/>
        <n v="14.88"/>
        <n v="5.43"/>
        <n v="5.96"/>
        <n v="5.28"/>
        <n v="7.59"/>
        <n v="20.350000000000001"/>
        <n v="3.26"/>
        <n v="18.16"/>
        <n v="11.19"/>
        <n v="8.85"/>
        <n v="10.96"/>
        <n v="15.6"/>
        <n v="10.42"/>
        <n v="17.2"/>
        <n v="18.8"/>
        <n v="8.49"/>
        <n v="25.05"/>
        <n v="9.4"/>
        <n v="20.3"/>
        <n v="3.12"/>
        <n v="3.14"/>
        <n v="16.25"/>
        <n v="14.64"/>
        <n v="5.82"/>
        <n v="11.32"/>
        <n v="9.84"/>
        <n v="5.49"/>
        <n v="20.6"/>
        <n v="4.6100000000000003"/>
        <n v="13.2"/>
        <n v="27.15"/>
        <n v="5.01"/>
        <n v="10.08"/>
        <n v="13.71"/>
        <n v="15"/>
        <n v="13.65"/>
        <n v="5.31"/>
        <n v="10.62"/>
        <n v="6.08"/>
        <n v="5.16"/>
        <n v="4.7699999999999996"/>
        <n v="26.6"/>
        <n v="4.12"/>
        <n v="4.3499999999999996"/>
        <n v="13.7"/>
        <n v="16.100000000000001"/>
        <n v="13.14"/>
        <n v="3.57"/>
        <n v="6.7"/>
        <n v="17.600000000000001"/>
        <n v="13.35"/>
        <n v="23.7"/>
        <n v="21.45"/>
        <n v="12.54"/>
        <n v="21.6"/>
      </sharedItems>
    </cacheField>
    <cacheField name="Store_Location" numFmtId="0">
      <sharedItems count="5">
        <s v="Los Angeles"/>
        <s v="New York"/>
        <s v="Seattle"/>
        <s v="Chicago"/>
        <s v="Houston"/>
      </sharedItems>
    </cacheField>
    <cacheField name="Payment_Method" numFmtId="0">
      <sharedItems count="4">
        <s v="Credit Card"/>
        <s v="Mobile Pay"/>
        <s v="Cash"/>
        <s v="Gift Card"/>
      </sharedItems>
    </cacheField>
    <cacheField name="Membership_Status" numFmtId="0">
      <sharedItems count="2">
        <s v="Member"/>
        <s v="Non-member"/>
      </sharedItems>
    </cacheField>
    <cacheField name="Barista_Name" numFmtId="0">
      <sharedItems count="150">
        <s v="Barista_0"/>
        <s v="Barista_1"/>
        <s v="Barista_2"/>
        <s v="Barista_3"/>
        <s v="Barista_4"/>
        <s v="Barista_5"/>
        <s v="Barista_6"/>
        <s v="Barista_7"/>
        <s v="Barista_8"/>
        <s v="Barista_9"/>
        <s v="Barista_10"/>
        <s v="Barista_11"/>
        <s v="Barista_12"/>
        <s v="Barista_13"/>
        <s v="Barista_14"/>
        <s v="Barista_15"/>
        <s v="Barista_16"/>
        <s v="Barista_17"/>
        <s v="Barista_18"/>
        <s v="Barista_19"/>
        <s v="Barista_20"/>
        <s v="Barista_21"/>
        <s v="Barista_22"/>
        <s v="Barista_23"/>
        <s v="Barista_24"/>
        <s v="Barista_25"/>
        <s v="Barista_26"/>
        <s v="Barista_27"/>
        <s v="Barista_28"/>
        <s v="Barista_29"/>
        <s v="Barista_30"/>
        <s v="Barista_31"/>
        <s v="Barista_32"/>
        <s v="Barista_33"/>
        <s v="Barista_34"/>
        <s v="Barista_35"/>
        <s v="Barista_36"/>
        <s v="Barista_37"/>
        <s v="Barista_38"/>
        <s v="Barista_39"/>
        <s v="Barista_40"/>
        <s v="Barista_41"/>
        <s v="Barista_42"/>
        <s v="Barista_43"/>
        <s v="Barista_44"/>
        <s v="Barista_45"/>
        <s v="Barista_46"/>
        <s v="Barista_47"/>
        <s v="Barista_48"/>
        <s v="Barista_49"/>
        <s v="Barista_50"/>
        <s v="Barista_51"/>
        <s v="Barista_52"/>
        <s v="Barista_53"/>
        <s v="Barista_54"/>
        <s v="Barista_55"/>
        <s v="Barista_56"/>
        <s v="Barista_57"/>
        <s v="Barista_58"/>
        <s v="Barista_59"/>
        <s v="Barista_60"/>
        <s v="Barista_61"/>
        <s v="Barista_62"/>
        <s v="Barista_63"/>
        <s v="Barista_64"/>
        <s v="Barista_65"/>
        <s v="Barista_66"/>
        <s v="Barista_67"/>
        <s v="Barista_68"/>
        <s v="Barista_69"/>
        <s v="Barista_70"/>
        <s v="Barista_71"/>
        <s v="Barista_72"/>
        <s v="Barista_73"/>
        <s v="Barista_74"/>
        <s v="Barista_75"/>
        <s v="Barista_76"/>
        <s v="Barista_77"/>
        <s v="Barista_78"/>
        <s v="Barista_79"/>
        <s v="Barista_80"/>
        <s v="Barista_81"/>
        <s v="Barista_82"/>
        <s v="Barista_83"/>
        <s v="Barista_84"/>
        <s v="Barista_85"/>
        <s v="Barista_86"/>
        <s v="Barista_87"/>
        <s v="Barista_88"/>
        <s v="Barista_89"/>
        <s v="Barista_90"/>
        <s v="Barista_91"/>
        <s v="Barista_92"/>
        <s v="Barista_93"/>
        <s v="Barista_94"/>
        <s v="Barista_95"/>
        <s v="Barista_96"/>
        <s v="Barista_97"/>
        <s v="Barista_98"/>
        <s v="Barista_99"/>
        <s v="Barista_100"/>
        <s v="Barista_101"/>
        <s v="Barista_102"/>
        <s v="Barista_103"/>
        <s v="Barista_104"/>
        <s v="Barista_105"/>
        <s v="Barista_106"/>
        <s v="Barista_107"/>
        <s v="Barista_108"/>
        <s v="Barista_109"/>
        <s v="Barista_110"/>
        <s v="Barista_111"/>
        <s v="Barista_112"/>
        <s v="Barista_113"/>
        <s v="Barista_114"/>
        <s v="Barista_115"/>
        <s v="Barista_116"/>
        <s v="Barista_117"/>
        <s v="Barista_118"/>
        <s v="Barista_119"/>
        <s v="Barista_120"/>
        <s v="Barista_121"/>
        <s v="Barista_122"/>
        <s v="Barista_123"/>
        <s v="Barista_124"/>
        <s v="Barista_125"/>
        <s v="Barista_126"/>
        <s v="Barista_127"/>
        <s v="Barista_128"/>
        <s v="Barista_129"/>
        <s v="Barista_130"/>
        <s v="Barista_131"/>
        <s v="Barista_132"/>
        <s v="Barista_133"/>
        <s v="Barista_134"/>
        <s v="Barista_135"/>
        <s v="Barista_136"/>
        <s v="Barista_137"/>
        <s v="Barista_138"/>
        <s v="Barista_139"/>
        <s v="Barista_140"/>
        <s v="Barista_141"/>
        <s v="Barista_142"/>
        <s v="Barista_143"/>
        <s v="Barista_144"/>
        <s v="Barista_145"/>
        <s v="Barista_146"/>
        <s v="Barista_147"/>
        <s v="Barista_148"/>
        <s v="Barista_149"/>
      </sharedItems>
    </cacheField>
    <cacheField name="Order_Time" numFmtId="0">
      <sharedItems count="3">
        <s v="Evening"/>
        <s v="Morning"/>
        <s v="Afternoon"/>
      </sharedItems>
    </cacheField>
    <cacheField name="Order_Date" numFmtId="164">
      <sharedItems containsSemiMixedTypes="0" containsNonDate="0" containsDate="1" containsString="0" minDate="2023-01-05T00:00:00" maxDate="2024-09-30T00:00:00"/>
    </cacheField>
    <cacheField name="Delivery_Date" numFmtId="164">
      <sharedItems containsSemiMixedTypes="0" containsNonDate="0" containsDate="1" containsString="0" minDate="2023-01-03T00:00:00" maxDate="2024-10-03T00:00:00"/>
    </cacheField>
    <cacheField name="Discount_Applied" numFmtId="0">
      <sharedItems/>
    </cacheField>
    <cacheField name="Customer_Feedback" numFmtId="0">
      <sharedItems count="3">
        <s v="Unsatisfied"/>
        <s v="Satisfied"/>
        <s v="Neutral"/>
      </sharedItems>
    </cacheField>
  </cacheFields>
  <extLst>
    <ext xmlns:x14="http://schemas.microsoft.com/office/spreadsheetml/2009/9/main" uri="{725AE2AE-9491-48be-B2B4-4EB974FC3084}">
      <x14:pivotCacheDefinition pivotCacheId="1133710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s v="TID1000"/>
    <s v="Customer_0"/>
    <x v="0"/>
    <x v="0"/>
    <x v="0"/>
    <x v="0"/>
    <x v="0"/>
    <x v="0"/>
    <x v="0"/>
    <x v="0"/>
    <x v="0"/>
    <d v="2023-07-12T00:00:00"/>
    <d v="2023-07-22T00:00:00"/>
    <s v="Yes"/>
    <x v="0"/>
  </r>
  <r>
    <s v="TID1001"/>
    <s v="Customer_1"/>
    <x v="1"/>
    <x v="1"/>
    <x v="1"/>
    <x v="1"/>
    <x v="0"/>
    <x v="1"/>
    <x v="1"/>
    <x v="1"/>
    <x v="1"/>
    <d v="2023-04-17T00:00:00"/>
    <d v="2024-05-26T00:00:00"/>
    <s v="Yes"/>
    <x v="1"/>
  </r>
  <r>
    <s v="TID1002"/>
    <s v="Customer_2"/>
    <x v="2"/>
    <x v="0"/>
    <x v="2"/>
    <x v="2"/>
    <x v="1"/>
    <x v="2"/>
    <x v="0"/>
    <x v="2"/>
    <x v="1"/>
    <d v="2023-04-13T00:00:00"/>
    <d v="2023-10-05T00:00:00"/>
    <s v="No"/>
    <x v="2"/>
  </r>
  <r>
    <s v="TID1003"/>
    <s v="Customer_3"/>
    <x v="3"/>
    <x v="2"/>
    <x v="3"/>
    <x v="3"/>
    <x v="0"/>
    <x v="0"/>
    <x v="0"/>
    <x v="3"/>
    <x v="0"/>
    <d v="2024-08-20T00:00:00"/>
    <d v="2024-01-03T00:00:00"/>
    <s v="Yes"/>
    <x v="1"/>
  </r>
  <r>
    <s v="TID1004"/>
    <s v="Customer_4"/>
    <x v="3"/>
    <x v="1"/>
    <x v="4"/>
    <x v="4"/>
    <x v="0"/>
    <x v="2"/>
    <x v="0"/>
    <x v="4"/>
    <x v="1"/>
    <d v="2023-08-10T00:00:00"/>
    <d v="2024-03-20T00:00:00"/>
    <s v="No"/>
    <x v="1"/>
  </r>
  <r>
    <s v="TID1005"/>
    <s v="Customer_5"/>
    <x v="4"/>
    <x v="1"/>
    <x v="5"/>
    <x v="5"/>
    <x v="2"/>
    <x v="2"/>
    <x v="1"/>
    <x v="5"/>
    <x v="1"/>
    <d v="2024-09-29T00:00:00"/>
    <d v="2023-06-18T00:00:00"/>
    <s v="Yes"/>
    <x v="0"/>
  </r>
  <r>
    <s v="TID1006"/>
    <s v="Customer_6"/>
    <x v="3"/>
    <x v="2"/>
    <x v="6"/>
    <x v="6"/>
    <x v="1"/>
    <x v="0"/>
    <x v="1"/>
    <x v="6"/>
    <x v="0"/>
    <d v="2023-09-03T00:00:00"/>
    <d v="2024-05-04T00:00:00"/>
    <s v="Yes"/>
    <x v="1"/>
  </r>
  <r>
    <s v="TID1007"/>
    <s v="Customer_7"/>
    <x v="3"/>
    <x v="2"/>
    <x v="7"/>
    <x v="7"/>
    <x v="2"/>
    <x v="2"/>
    <x v="1"/>
    <x v="7"/>
    <x v="2"/>
    <d v="2024-02-03T00:00:00"/>
    <d v="2023-07-08T00:00:00"/>
    <s v="No"/>
    <x v="1"/>
  </r>
  <r>
    <s v="TID1008"/>
    <s v="Customer_8"/>
    <x v="1"/>
    <x v="1"/>
    <x v="8"/>
    <x v="8"/>
    <x v="3"/>
    <x v="0"/>
    <x v="0"/>
    <x v="8"/>
    <x v="2"/>
    <d v="2023-01-24T00:00:00"/>
    <d v="2024-06-24T00:00:00"/>
    <s v="No"/>
    <x v="2"/>
  </r>
  <r>
    <s v="TID1009"/>
    <s v="Customer_9"/>
    <x v="0"/>
    <x v="3"/>
    <x v="9"/>
    <x v="9"/>
    <x v="0"/>
    <x v="3"/>
    <x v="0"/>
    <x v="9"/>
    <x v="0"/>
    <d v="2024-07-13T00:00:00"/>
    <d v="2024-08-15T00:00:00"/>
    <s v="No"/>
    <x v="0"/>
  </r>
  <r>
    <s v="TID1010"/>
    <s v="Customer_10"/>
    <x v="0"/>
    <x v="2"/>
    <x v="10"/>
    <x v="10"/>
    <x v="3"/>
    <x v="1"/>
    <x v="0"/>
    <x v="10"/>
    <x v="1"/>
    <d v="2023-08-21T00:00:00"/>
    <d v="2023-11-19T00:00:00"/>
    <s v="No"/>
    <x v="2"/>
  </r>
  <r>
    <s v="TID1011"/>
    <s v="Customer_11"/>
    <x v="2"/>
    <x v="1"/>
    <x v="11"/>
    <x v="11"/>
    <x v="0"/>
    <x v="2"/>
    <x v="0"/>
    <x v="11"/>
    <x v="1"/>
    <d v="2023-09-30T00:00:00"/>
    <d v="2023-07-11T00:00:00"/>
    <s v="No"/>
    <x v="1"/>
  </r>
  <r>
    <s v="TID1012"/>
    <s v="Customer_12"/>
    <x v="1"/>
    <x v="3"/>
    <x v="12"/>
    <x v="12"/>
    <x v="3"/>
    <x v="1"/>
    <x v="0"/>
    <x v="12"/>
    <x v="0"/>
    <d v="2023-04-25T00:00:00"/>
    <d v="2023-01-05T00:00:00"/>
    <s v="Yes"/>
    <x v="2"/>
  </r>
  <r>
    <s v="TID1013"/>
    <s v="Customer_13"/>
    <x v="1"/>
    <x v="2"/>
    <x v="13"/>
    <x v="13"/>
    <x v="1"/>
    <x v="2"/>
    <x v="1"/>
    <x v="13"/>
    <x v="2"/>
    <d v="2023-10-29T00:00:00"/>
    <d v="2023-05-12T00:00:00"/>
    <s v="No"/>
    <x v="1"/>
  </r>
  <r>
    <s v="TID1014"/>
    <s v="Customer_14"/>
    <x v="0"/>
    <x v="1"/>
    <x v="14"/>
    <x v="14"/>
    <x v="1"/>
    <x v="1"/>
    <x v="0"/>
    <x v="14"/>
    <x v="1"/>
    <d v="2024-03-20T00:00:00"/>
    <d v="2024-07-12T00:00:00"/>
    <s v="Yes"/>
    <x v="2"/>
  </r>
  <r>
    <s v="TID1015"/>
    <s v="Customer_15"/>
    <x v="4"/>
    <x v="4"/>
    <x v="15"/>
    <x v="15"/>
    <x v="3"/>
    <x v="0"/>
    <x v="1"/>
    <x v="15"/>
    <x v="0"/>
    <d v="2023-02-21T00:00:00"/>
    <d v="2023-10-16T00:00:00"/>
    <s v="Yes"/>
    <x v="0"/>
  </r>
  <r>
    <s v="TID1016"/>
    <s v="Customer_16"/>
    <x v="2"/>
    <x v="1"/>
    <x v="16"/>
    <x v="16"/>
    <x v="0"/>
    <x v="0"/>
    <x v="1"/>
    <x v="16"/>
    <x v="0"/>
    <d v="2024-06-19T00:00:00"/>
    <d v="2024-02-22T00:00:00"/>
    <s v="Yes"/>
    <x v="2"/>
  </r>
  <r>
    <s v="TID1017"/>
    <s v="Customer_17"/>
    <x v="4"/>
    <x v="1"/>
    <x v="17"/>
    <x v="17"/>
    <x v="1"/>
    <x v="1"/>
    <x v="1"/>
    <x v="17"/>
    <x v="2"/>
    <d v="2024-07-11T00:00:00"/>
    <d v="2023-10-07T00:00:00"/>
    <s v="Yes"/>
    <x v="2"/>
  </r>
  <r>
    <s v="TID1018"/>
    <s v="Customer_18"/>
    <x v="2"/>
    <x v="0"/>
    <x v="18"/>
    <x v="18"/>
    <x v="1"/>
    <x v="2"/>
    <x v="0"/>
    <x v="18"/>
    <x v="2"/>
    <d v="2024-06-20T00:00:00"/>
    <d v="2024-07-11T00:00:00"/>
    <s v="No"/>
    <x v="2"/>
  </r>
  <r>
    <s v="TID1019"/>
    <s v="Customer_19"/>
    <x v="0"/>
    <x v="1"/>
    <x v="14"/>
    <x v="14"/>
    <x v="2"/>
    <x v="1"/>
    <x v="0"/>
    <x v="19"/>
    <x v="2"/>
    <d v="2023-03-23T00:00:00"/>
    <d v="2023-09-10T00:00:00"/>
    <s v="Yes"/>
    <x v="0"/>
  </r>
  <r>
    <s v="TID1020"/>
    <s v="Customer_20"/>
    <x v="3"/>
    <x v="2"/>
    <x v="19"/>
    <x v="19"/>
    <x v="0"/>
    <x v="3"/>
    <x v="1"/>
    <x v="20"/>
    <x v="1"/>
    <d v="2023-10-19T00:00:00"/>
    <d v="2023-01-31T00:00:00"/>
    <s v="Yes"/>
    <x v="1"/>
  </r>
  <r>
    <s v="TID1021"/>
    <s v="Customer_21"/>
    <x v="1"/>
    <x v="2"/>
    <x v="20"/>
    <x v="20"/>
    <x v="4"/>
    <x v="3"/>
    <x v="1"/>
    <x v="21"/>
    <x v="1"/>
    <d v="2024-02-18T00:00:00"/>
    <d v="2023-09-04T00:00:00"/>
    <s v="No"/>
    <x v="2"/>
  </r>
  <r>
    <s v="TID1022"/>
    <s v="Customer_22"/>
    <x v="2"/>
    <x v="2"/>
    <x v="21"/>
    <x v="21"/>
    <x v="0"/>
    <x v="3"/>
    <x v="0"/>
    <x v="22"/>
    <x v="2"/>
    <d v="2024-03-21T00:00:00"/>
    <d v="2024-02-05T00:00:00"/>
    <s v="No"/>
    <x v="0"/>
  </r>
  <r>
    <s v="TID1023"/>
    <s v="Customer_23"/>
    <x v="1"/>
    <x v="1"/>
    <x v="22"/>
    <x v="22"/>
    <x v="1"/>
    <x v="1"/>
    <x v="1"/>
    <x v="23"/>
    <x v="1"/>
    <d v="2024-06-05T00:00:00"/>
    <d v="2024-02-08T00:00:00"/>
    <s v="No"/>
    <x v="0"/>
  </r>
  <r>
    <s v="TID1024"/>
    <s v="Customer_24"/>
    <x v="1"/>
    <x v="4"/>
    <x v="23"/>
    <x v="23"/>
    <x v="3"/>
    <x v="1"/>
    <x v="1"/>
    <x v="24"/>
    <x v="1"/>
    <d v="2023-06-30T00:00:00"/>
    <d v="2024-09-18T00:00:00"/>
    <s v="No"/>
    <x v="0"/>
  </r>
  <r>
    <s v="TID1025"/>
    <s v="Customer_25"/>
    <x v="1"/>
    <x v="4"/>
    <x v="24"/>
    <x v="24"/>
    <x v="2"/>
    <x v="1"/>
    <x v="1"/>
    <x v="25"/>
    <x v="0"/>
    <d v="2023-05-17T00:00:00"/>
    <d v="2023-09-21T00:00:00"/>
    <s v="No"/>
    <x v="0"/>
  </r>
  <r>
    <s v="TID1026"/>
    <s v="Customer_26"/>
    <x v="4"/>
    <x v="0"/>
    <x v="25"/>
    <x v="25"/>
    <x v="3"/>
    <x v="1"/>
    <x v="0"/>
    <x v="26"/>
    <x v="1"/>
    <d v="2023-12-01T00:00:00"/>
    <d v="2023-09-06T00:00:00"/>
    <s v="Yes"/>
    <x v="2"/>
  </r>
  <r>
    <s v="TID1027"/>
    <s v="Customer_27"/>
    <x v="3"/>
    <x v="4"/>
    <x v="26"/>
    <x v="26"/>
    <x v="3"/>
    <x v="0"/>
    <x v="1"/>
    <x v="27"/>
    <x v="2"/>
    <d v="2023-12-27T00:00:00"/>
    <d v="2023-05-21T00:00:00"/>
    <s v="Yes"/>
    <x v="0"/>
  </r>
  <r>
    <s v="TID1028"/>
    <s v="Customer_28"/>
    <x v="4"/>
    <x v="1"/>
    <x v="27"/>
    <x v="27"/>
    <x v="2"/>
    <x v="2"/>
    <x v="1"/>
    <x v="28"/>
    <x v="0"/>
    <d v="2023-12-12T00:00:00"/>
    <d v="2024-08-03T00:00:00"/>
    <s v="Yes"/>
    <x v="0"/>
  </r>
  <r>
    <s v="TID1029"/>
    <s v="Customer_29"/>
    <x v="4"/>
    <x v="3"/>
    <x v="28"/>
    <x v="28"/>
    <x v="1"/>
    <x v="0"/>
    <x v="0"/>
    <x v="29"/>
    <x v="0"/>
    <d v="2024-04-25T00:00:00"/>
    <d v="2024-09-02T00:00:00"/>
    <s v="No"/>
    <x v="1"/>
  </r>
  <r>
    <s v="TID1030"/>
    <s v="Customer_30"/>
    <x v="1"/>
    <x v="4"/>
    <x v="29"/>
    <x v="29"/>
    <x v="2"/>
    <x v="1"/>
    <x v="1"/>
    <x v="30"/>
    <x v="2"/>
    <d v="2024-03-27T00:00:00"/>
    <d v="2023-03-11T00:00:00"/>
    <s v="No"/>
    <x v="2"/>
  </r>
  <r>
    <s v="TID1031"/>
    <s v="Customer_31"/>
    <x v="2"/>
    <x v="2"/>
    <x v="30"/>
    <x v="30"/>
    <x v="4"/>
    <x v="2"/>
    <x v="0"/>
    <x v="31"/>
    <x v="2"/>
    <d v="2024-09-14T00:00:00"/>
    <d v="2023-04-22T00:00:00"/>
    <s v="Yes"/>
    <x v="2"/>
  </r>
  <r>
    <s v="TID1032"/>
    <s v="Customer_32"/>
    <x v="4"/>
    <x v="0"/>
    <x v="31"/>
    <x v="31"/>
    <x v="3"/>
    <x v="3"/>
    <x v="0"/>
    <x v="32"/>
    <x v="0"/>
    <d v="2023-04-09T00:00:00"/>
    <d v="2024-01-09T00:00:00"/>
    <s v="No"/>
    <x v="2"/>
  </r>
  <r>
    <s v="TID1033"/>
    <s v="Customer_33"/>
    <x v="4"/>
    <x v="0"/>
    <x v="32"/>
    <x v="32"/>
    <x v="0"/>
    <x v="0"/>
    <x v="0"/>
    <x v="33"/>
    <x v="1"/>
    <d v="2024-06-09T00:00:00"/>
    <d v="2023-05-20T00:00:00"/>
    <s v="No"/>
    <x v="2"/>
  </r>
  <r>
    <s v="TID1034"/>
    <s v="Customer_34"/>
    <x v="1"/>
    <x v="1"/>
    <x v="33"/>
    <x v="33"/>
    <x v="1"/>
    <x v="2"/>
    <x v="0"/>
    <x v="34"/>
    <x v="1"/>
    <d v="2023-12-11T00:00:00"/>
    <d v="2024-01-18T00:00:00"/>
    <s v="No"/>
    <x v="2"/>
  </r>
  <r>
    <s v="TID1035"/>
    <s v="Customer_35"/>
    <x v="4"/>
    <x v="2"/>
    <x v="34"/>
    <x v="34"/>
    <x v="1"/>
    <x v="1"/>
    <x v="1"/>
    <x v="35"/>
    <x v="1"/>
    <d v="2023-09-17T00:00:00"/>
    <d v="2023-08-28T00:00:00"/>
    <s v="Yes"/>
    <x v="1"/>
  </r>
  <r>
    <s v="TID1036"/>
    <s v="Customer_36"/>
    <x v="1"/>
    <x v="3"/>
    <x v="35"/>
    <x v="35"/>
    <x v="3"/>
    <x v="1"/>
    <x v="1"/>
    <x v="36"/>
    <x v="0"/>
    <d v="2024-09-06T00:00:00"/>
    <d v="2023-04-15T00:00:00"/>
    <s v="Yes"/>
    <x v="0"/>
  </r>
  <r>
    <s v="TID1037"/>
    <s v="Customer_37"/>
    <x v="2"/>
    <x v="3"/>
    <x v="35"/>
    <x v="35"/>
    <x v="3"/>
    <x v="0"/>
    <x v="0"/>
    <x v="37"/>
    <x v="2"/>
    <d v="2024-02-11T00:00:00"/>
    <d v="2023-09-08T00:00:00"/>
    <s v="No"/>
    <x v="2"/>
  </r>
  <r>
    <s v="TID1038"/>
    <s v="Customer_38"/>
    <x v="2"/>
    <x v="0"/>
    <x v="36"/>
    <x v="36"/>
    <x v="1"/>
    <x v="1"/>
    <x v="0"/>
    <x v="38"/>
    <x v="0"/>
    <d v="2024-07-03T00:00:00"/>
    <d v="2024-08-15T00:00:00"/>
    <s v="No"/>
    <x v="2"/>
  </r>
  <r>
    <s v="TID1039"/>
    <s v="Customer_39"/>
    <x v="4"/>
    <x v="4"/>
    <x v="37"/>
    <x v="37"/>
    <x v="2"/>
    <x v="0"/>
    <x v="0"/>
    <x v="39"/>
    <x v="1"/>
    <d v="2023-03-16T00:00:00"/>
    <d v="2023-09-30T00:00:00"/>
    <s v="No"/>
    <x v="2"/>
  </r>
  <r>
    <s v="TID1040"/>
    <s v="Customer_40"/>
    <x v="2"/>
    <x v="1"/>
    <x v="38"/>
    <x v="38"/>
    <x v="4"/>
    <x v="3"/>
    <x v="0"/>
    <x v="40"/>
    <x v="1"/>
    <d v="2024-09-09T00:00:00"/>
    <d v="2023-01-19T00:00:00"/>
    <s v="No"/>
    <x v="2"/>
  </r>
  <r>
    <s v="TID1041"/>
    <s v="Customer_41"/>
    <x v="1"/>
    <x v="2"/>
    <x v="39"/>
    <x v="39"/>
    <x v="0"/>
    <x v="3"/>
    <x v="0"/>
    <x v="41"/>
    <x v="0"/>
    <d v="2023-05-16T00:00:00"/>
    <d v="2023-01-30T00:00:00"/>
    <s v="No"/>
    <x v="2"/>
  </r>
  <r>
    <s v="TID1042"/>
    <s v="Customer_42"/>
    <x v="0"/>
    <x v="2"/>
    <x v="40"/>
    <x v="40"/>
    <x v="1"/>
    <x v="3"/>
    <x v="1"/>
    <x v="42"/>
    <x v="0"/>
    <d v="2023-11-25T00:00:00"/>
    <d v="2024-04-10T00:00:00"/>
    <s v="Yes"/>
    <x v="0"/>
  </r>
  <r>
    <s v="TID1043"/>
    <s v="Customer_43"/>
    <x v="4"/>
    <x v="1"/>
    <x v="41"/>
    <x v="41"/>
    <x v="0"/>
    <x v="0"/>
    <x v="1"/>
    <x v="43"/>
    <x v="1"/>
    <d v="2023-02-10T00:00:00"/>
    <d v="2023-03-14T00:00:00"/>
    <s v="Yes"/>
    <x v="0"/>
  </r>
  <r>
    <s v="TID1044"/>
    <s v="Customer_44"/>
    <x v="1"/>
    <x v="4"/>
    <x v="42"/>
    <x v="42"/>
    <x v="3"/>
    <x v="2"/>
    <x v="1"/>
    <x v="44"/>
    <x v="0"/>
    <d v="2023-03-18T00:00:00"/>
    <d v="2023-12-14T00:00:00"/>
    <s v="No"/>
    <x v="2"/>
  </r>
  <r>
    <s v="TID1045"/>
    <s v="Customer_45"/>
    <x v="4"/>
    <x v="4"/>
    <x v="43"/>
    <x v="43"/>
    <x v="3"/>
    <x v="0"/>
    <x v="1"/>
    <x v="45"/>
    <x v="1"/>
    <d v="2024-07-11T00:00:00"/>
    <d v="2023-04-06T00:00:00"/>
    <s v="No"/>
    <x v="2"/>
  </r>
  <r>
    <s v="TID1046"/>
    <s v="Customer_46"/>
    <x v="2"/>
    <x v="4"/>
    <x v="44"/>
    <x v="44"/>
    <x v="1"/>
    <x v="3"/>
    <x v="1"/>
    <x v="46"/>
    <x v="2"/>
    <d v="2024-03-29T00:00:00"/>
    <d v="2023-01-29T00:00:00"/>
    <s v="No"/>
    <x v="2"/>
  </r>
  <r>
    <s v="TID1047"/>
    <s v="Customer_47"/>
    <x v="0"/>
    <x v="3"/>
    <x v="44"/>
    <x v="45"/>
    <x v="1"/>
    <x v="3"/>
    <x v="1"/>
    <x v="47"/>
    <x v="1"/>
    <d v="2023-12-04T00:00:00"/>
    <d v="2024-02-17T00:00:00"/>
    <s v="No"/>
    <x v="2"/>
  </r>
  <r>
    <s v="TID1048"/>
    <s v="Customer_48"/>
    <x v="2"/>
    <x v="0"/>
    <x v="45"/>
    <x v="46"/>
    <x v="4"/>
    <x v="2"/>
    <x v="1"/>
    <x v="48"/>
    <x v="2"/>
    <d v="2024-02-16T00:00:00"/>
    <d v="2023-04-01T00:00:00"/>
    <s v="Yes"/>
    <x v="0"/>
  </r>
  <r>
    <s v="TID1049"/>
    <s v="Customer_49"/>
    <x v="0"/>
    <x v="4"/>
    <x v="46"/>
    <x v="47"/>
    <x v="2"/>
    <x v="3"/>
    <x v="1"/>
    <x v="49"/>
    <x v="0"/>
    <d v="2024-09-03T00:00:00"/>
    <d v="2023-05-13T00:00:00"/>
    <s v="Yes"/>
    <x v="1"/>
  </r>
  <r>
    <s v="TID1050"/>
    <s v="Customer_50"/>
    <x v="1"/>
    <x v="1"/>
    <x v="47"/>
    <x v="48"/>
    <x v="4"/>
    <x v="0"/>
    <x v="1"/>
    <x v="50"/>
    <x v="0"/>
    <d v="2024-03-07T00:00:00"/>
    <d v="2024-02-03T00:00:00"/>
    <s v="Yes"/>
    <x v="2"/>
  </r>
  <r>
    <s v="TID1051"/>
    <s v="Customer_51"/>
    <x v="2"/>
    <x v="3"/>
    <x v="48"/>
    <x v="49"/>
    <x v="4"/>
    <x v="2"/>
    <x v="1"/>
    <x v="51"/>
    <x v="1"/>
    <d v="2023-08-13T00:00:00"/>
    <d v="2023-06-03T00:00:00"/>
    <s v="No"/>
    <x v="0"/>
  </r>
  <r>
    <s v="TID1052"/>
    <s v="Customer_52"/>
    <x v="3"/>
    <x v="0"/>
    <x v="49"/>
    <x v="50"/>
    <x v="3"/>
    <x v="0"/>
    <x v="0"/>
    <x v="52"/>
    <x v="0"/>
    <d v="2024-05-21T00:00:00"/>
    <d v="2024-10-02T00:00:00"/>
    <s v="No"/>
    <x v="2"/>
  </r>
  <r>
    <s v="TID1053"/>
    <s v="Customer_53"/>
    <x v="0"/>
    <x v="4"/>
    <x v="50"/>
    <x v="51"/>
    <x v="1"/>
    <x v="0"/>
    <x v="0"/>
    <x v="53"/>
    <x v="2"/>
    <d v="2023-09-30T00:00:00"/>
    <d v="2023-02-06T00:00:00"/>
    <s v="Yes"/>
    <x v="1"/>
  </r>
  <r>
    <s v="TID1054"/>
    <s v="Customer_54"/>
    <x v="4"/>
    <x v="2"/>
    <x v="51"/>
    <x v="52"/>
    <x v="1"/>
    <x v="2"/>
    <x v="0"/>
    <x v="54"/>
    <x v="2"/>
    <d v="2024-07-29T00:00:00"/>
    <d v="2023-06-01T00:00:00"/>
    <s v="Yes"/>
    <x v="1"/>
  </r>
  <r>
    <s v="TID1055"/>
    <s v="Customer_55"/>
    <x v="2"/>
    <x v="2"/>
    <x v="52"/>
    <x v="53"/>
    <x v="4"/>
    <x v="0"/>
    <x v="0"/>
    <x v="55"/>
    <x v="0"/>
    <d v="2023-02-26T00:00:00"/>
    <d v="2023-04-05T00:00:00"/>
    <s v="Yes"/>
    <x v="0"/>
  </r>
  <r>
    <s v="TID1056"/>
    <s v="Customer_56"/>
    <x v="0"/>
    <x v="4"/>
    <x v="48"/>
    <x v="54"/>
    <x v="2"/>
    <x v="1"/>
    <x v="1"/>
    <x v="56"/>
    <x v="1"/>
    <d v="2024-02-24T00:00:00"/>
    <d v="2024-05-22T00:00:00"/>
    <s v="Yes"/>
    <x v="2"/>
  </r>
  <r>
    <s v="TID1057"/>
    <s v="Customer_57"/>
    <x v="4"/>
    <x v="4"/>
    <x v="53"/>
    <x v="55"/>
    <x v="0"/>
    <x v="3"/>
    <x v="0"/>
    <x v="57"/>
    <x v="0"/>
    <d v="2024-01-30T00:00:00"/>
    <d v="2024-02-11T00:00:00"/>
    <s v="No"/>
    <x v="2"/>
  </r>
  <r>
    <s v="TID1058"/>
    <s v="Customer_58"/>
    <x v="0"/>
    <x v="3"/>
    <x v="54"/>
    <x v="56"/>
    <x v="3"/>
    <x v="2"/>
    <x v="1"/>
    <x v="58"/>
    <x v="2"/>
    <d v="2023-01-16T00:00:00"/>
    <d v="2024-01-23T00:00:00"/>
    <s v="Yes"/>
    <x v="0"/>
  </r>
  <r>
    <s v="TID1059"/>
    <s v="Customer_59"/>
    <x v="0"/>
    <x v="2"/>
    <x v="55"/>
    <x v="57"/>
    <x v="4"/>
    <x v="2"/>
    <x v="1"/>
    <x v="59"/>
    <x v="2"/>
    <d v="2023-04-04T00:00:00"/>
    <d v="2023-01-25T00:00:00"/>
    <s v="No"/>
    <x v="2"/>
  </r>
  <r>
    <s v="TID1060"/>
    <s v="Customer_60"/>
    <x v="2"/>
    <x v="2"/>
    <x v="56"/>
    <x v="58"/>
    <x v="3"/>
    <x v="2"/>
    <x v="0"/>
    <x v="60"/>
    <x v="2"/>
    <d v="2023-09-11T00:00:00"/>
    <d v="2023-01-19T00:00:00"/>
    <s v="Yes"/>
    <x v="0"/>
  </r>
  <r>
    <s v="TID1061"/>
    <s v="Customer_61"/>
    <x v="1"/>
    <x v="1"/>
    <x v="57"/>
    <x v="59"/>
    <x v="2"/>
    <x v="0"/>
    <x v="0"/>
    <x v="61"/>
    <x v="0"/>
    <d v="2023-10-16T00:00:00"/>
    <d v="2023-11-13T00:00:00"/>
    <s v="Yes"/>
    <x v="1"/>
  </r>
  <r>
    <s v="TID1062"/>
    <s v="Customer_62"/>
    <x v="1"/>
    <x v="0"/>
    <x v="58"/>
    <x v="60"/>
    <x v="0"/>
    <x v="0"/>
    <x v="1"/>
    <x v="62"/>
    <x v="2"/>
    <d v="2024-09-02T00:00:00"/>
    <d v="2023-05-24T00:00:00"/>
    <s v="Yes"/>
    <x v="0"/>
  </r>
  <r>
    <s v="TID1063"/>
    <s v="Customer_63"/>
    <x v="2"/>
    <x v="4"/>
    <x v="59"/>
    <x v="61"/>
    <x v="0"/>
    <x v="2"/>
    <x v="0"/>
    <x v="63"/>
    <x v="0"/>
    <d v="2024-06-30T00:00:00"/>
    <d v="2024-06-01T00:00:00"/>
    <s v="Yes"/>
    <x v="2"/>
  </r>
  <r>
    <s v="TID1064"/>
    <s v="Customer_64"/>
    <x v="3"/>
    <x v="4"/>
    <x v="60"/>
    <x v="62"/>
    <x v="2"/>
    <x v="3"/>
    <x v="0"/>
    <x v="64"/>
    <x v="0"/>
    <d v="2023-01-10T00:00:00"/>
    <d v="2024-08-06T00:00:00"/>
    <s v="No"/>
    <x v="1"/>
  </r>
  <r>
    <s v="TID1065"/>
    <s v="Customer_65"/>
    <x v="0"/>
    <x v="2"/>
    <x v="61"/>
    <x v="63"/>
    <x v="3"/>
    <x v="2"/>
    <x v="1"/>
    <x v="65"/>
    <x v="2"/>
    <d v="2024-01-28T00:00:00"/>
    <d v="2024-03-22T00:00:00"/>
    <s v="Yes"/>
    <x v="0"/>
  </r>
  <r>
    <s v="TID1066"/>
    <s v="Customer_66"/>
    <x v="3"/>
    <x v="3"/>
    <x v="62"/>
    <x v="64"/>
    <x v="3"/>
    <x v="1"/>
    <x v="1"/>
    <x v="66"/>
    <x v="0"/>
    <d v="2023-01-05T00:00:00"/>
    <d v="2024-08-02T00:00:00"/>
    <s v="No"/>
    <x v="0"/>
  </r>
  <r>
    <s v="TID1067"/>
    <s v="Customer_67"/>
    <x v="1"/>
    <x v="1"/>
    <x v="63"/>
    <x v="65"/>
    <x v="2"/>
    <x v="0"/>
    <x v="1"/>
    <x v="67"/>
    <x v="2"/>
    <d v="2023-07-02T00:00:00"/>
    <d v="2024-01-05T00:00:00"/>
    <s v="No"/>
    <x v="1"/>
  </r>
  <r>
    <s v="TID1068"/>
    <s v="Customer_68"/>
    <x v="3"/>
    <x v="3"/>
    <x v="64"/>
    <x v="66"/>
    <x v="2"/>
    <x v="2"/>
    <x v="1"/>
    <x v="68"/>
    <x v="0"/>
    <d v="2024-04-20T00:00:00"/>
    <d v="2023-02-04T00:00:00"/>
    <s v="Yes"/>
    <x v="1"/>
  </r>
  <r>
    <s v="TID1069"/>
    <s v="Customer_69"/>
    <x v="1"/>
    <x v="0"/>
    <x v="65"/>
    <x v="67"/>
    <x v="2"/>
    <x v="1"/>
    <x v="1"/>
    <x v="69"/>
    <x v="1"/>
    <d v="2023-11-23T00:00:00"/>
    <d v="2024-01-10T00:00:00"/>
    <s v="No"/>
    <x v="2"/>
  </r>
  <r>
    <s v="TID1070"/>
    <s v="Customer_70"/>
    <x v="1"/>
    <x v="1"/>
    <x v="66"/>
    <x v="68"/>
    <x v="3"/>
    <x v="2"/>
    <x v="1"/>
    <x v="70"/>
    <x v="0"/>
    <d v="2023-10-14T00:00:00"/>
    <d v="2024-03-03T00:00:00"/>
    <s v="No"/>
    <x v="1"/>
  </r>
  <r>
    <s v="TID1071"/>
    <s v="Customer_71"/>
    <x v="2"/>
    <x v="0"/>
    <x v="67"/>
    <x v="69"/>
    <x v="4"/>
    <x v="1"/>
    <x v="1"/>
    <x v="71"/>
    <x v="1"/>
    <d v="2024-07-04T00:00:00"/>
    <d v="2023-09-20T00:00:00"/>
    <s v="No"/>
    <x v="2"/>
  </r>
  <r>
    <s v="TID1072"/>
    <s v="Customer_72"/>
    <x v="4"/>
    <x v="4"/>
    <x v="43"/>
    <x v="43"/>
    <x v="1"/>
    <x v="3"/>
    <x v="1"/>
    <x v="72"/>
    <x v="2"/>
    <d v="2023-07-26T00:00:00"/>
    <d v="2024-02-03T00:00:00"/>
    <s v="Yes"/>
    <x v="0"/>
  </r>
  <r>
    <s v="TID1073"/>
    <s v="Customer_73"/>
    <x v="2"/>
    <x v="4"/>
    <x v="5"/>
    <x v="70"/>
    <x v="4"/>
    <x v="3"/>
    <x v="0"/>
    <x v="73"/>
    <x v="0"/>
    <d v="2024-02-23T00:00:00"/>
    <d v="2023-01-03T00:00:00"/>
    <s v="No"/>
    <x v="0"/>
  </r>
  <r>
    <s v="TID1074"/>
    <s v="Customer_74"/>
    <x v="4"/>
    <x v="4"/>
    <x v="68"/>
    <x v="71"/>
    <x v="2"/>
    <x v="1"/>
    <x v="0"/>
    <x v="74"/>
    <x v="1"/>
    <d v="2023-02-03T00:00:00"/>
    <d v="2023-06-03T00:00:00"/>
    <s v="Yes"/>
    <x v="2"/>
  </r>
  <r>
    <s v="TID1075"/>
    <s v="Customer_75"/>
    <x v="4"/>
    <x v="4"/>
    <x v="69"/>
    <x v="72"/>
    <x v="4"/>
    <x v="1"/>
    <x v="1"/>
    <x v="75"/>
    <x v="0"/>
    <d v="2024-02-02T00:00:00"/>
    <d v="2023-05-05T00:00:00"/>
    <s v="No"/>
    <x v="1"/>
  </r>
  <r>
    <s v="TID1076"/>
    <s v="Customer_76"/>
    <x v="2"/>
    <x v="2"/>
    <x v="70"/>
    <x v="73"/>
    <x v="3"/>
    <x v="3"/>
    <x v="1"/>
    <x v="76"/>
    <x v="2"/>
    <d v="2024-07-24T00:00:00"/>
    <d v="2024-06-05T00:00:00"/>
    <s v="Yes"/>
    <x v="2"/>
  </r>
  <r>
    <s v="TID1077"/>
    <s v="Customer_77"/>
    <x v="1"/>
    <x v="2"/>
    <x v="57"/>
    <x v="74"/>
    <x v="1"/>
    <x v="2"/>
    <x v="0"/>
    <x v="77"/>
    <x v="2"/>
    <d v="2024-04-18T00:00:00"/>
    <d v="2023-02-14T00:00:00"/>
    <s v="No"/>
    <x v="2"/>
  </r>
  <r>
    <s v="TID1078"/>
    <s v="Customer_78"/>
    <x v="3"/>
    <x v="4"/>
    <x v="71"/>
    <x v="75"/>
    <x v="1"/>
    <x v="1"/>
    <x v="0"/>
    <x v="78"/>
    <x v="2"/>
    <d v="2024-05-16T00:00:00"/>
    <d v="2024-07-17T00:00:00"/>
    <s v="Yes"/>
    <x v="1"/>
  </r>
  <r>
    <s v="TID1079"/>
    <s v="Customer_79"/>
    <x v="2"/>
    <x v="0"/>
    <x v="58"/>
    <x v="60"/>
    <x v="0"/>
    <x v="3"/>
    <x v="1"/>
    <x v="79"/>
    <x v="1"/>
    <d v="2023-10-24T00:00:00"/>
    <d v="2023-09-03T00:00:00"/>
    <s v="No"/>
    <x v="1"/>
  </r>
  <r>
    <s v="TID1080"/>
    <s v="Customer_80"/>
    <x v="3"/>
    <x v="0"/>
    <x v="72"/>
    <x v="76"/>
    <x v="1"/>
    <x v="0"/>
    <x v="1"/>
    <x v="80"/>
    <x v="1"/>
    <d v="2023-07-20T00:00:00"/>
    <d v="2024-02-05T00:00:00"/>
    <s v="Yes"/>
    <x v="0"/>
  </r>
  <r>
    <s v="TID1081"/>
    <s v="Customer_81"/>
    <x v="1"/>
    <x v="4"/>
    <x v="12"/>
    <x v="77"/>
    <x v="0"/>
    <x v="2"/>
    <x v="1"/>
    <x v="81"/>
    <x v="0"/>
    <d v="2023-02-08T00:00:00"/>
    <d v="2023-03-06T00:00:00"/>
    <s v="No"/>
    <x v="0"/>
  </r>
  <r>
    <s v="TID1082"/>
    <s v="Customer_82"/>
    <x v="2"/>
    <x v="2"/>
    <x v="73"/>
    <x v="78"/>
    <x v="0"/>
    <x v="3"/>
    <x v="1"/>
    <x v="82"/>
    <x v="1"/>
    <d v="2024-05-21T00:00:00"/>
    <d v="2023-03-07T00:00:00"/>
    <s v="Yes"/>
    <x v="0"/>
  </r>
  <r>
    <s v="TID1083"/>
    <s v="Customer_83"/>
    <x v="3"/>
    <x v="2"/>
    <x v="74"/>
    <x v="79"/>
    <x v="3"/>
    <x v="3"/>
    <x v="0"/>
    <x v="83"/>
    <x v="2"/>
    <d v="2023-06-13T00:00:00"/>
    <d v="2023-01-31T00:00:00"/>
    <s v="No"/>
    <x v="1"/>
  </r>
  <r>
    <s v="TID1084"/>
    <s v="Customer_84"/>
    <x v="1"/>
    <x v="3"/>
    <x v="8"/>
    <x v="80"/>
    <x v="4"/>
    <x v="3"/>
    <x v="0"/>
    <x v="84"/>
    <x v="0"/>
    <d v="2023-04-09T00:00:00"/>
    <d v="2024-05-13T00:00:00"/>
    <s v="Yes"/>
    <x v="1"/>
  </r>
  <r>
    <s v="TID1085"/>
    <s v="Customer_85"/>
    <x v="2"/>
    <x v="3"/>
    <x v="75"/>
    <x v="81"/>
    <x v="2"/>
    <x v="2"/>
    <x v="0"/>
    <x v="85"/>
    <x v="0"/>
    <d v="2024-05-11T00:00:00"/>
    <d v="2024-02-29T00:00:00"/>
    <s v="Yes"/>
    <x v="0"/>
  </r>
  <r>
    <s v="TID1086"/>
    <s v="Customer_86"/>
    <x v="1"/>
    <x v="3"/>
    <x v="2"/>
    <x v="82"/>
    <x v="0"/>
    <x v="2"/>
    <x v="0"/>
    <x v="86"/>
    <x v="1"/>
    <d v="2023-05-18T00:00:00"/>
    <d v="2024-06-13T00:00:00"/>
    <s v="No"/>
    <x v="2"/>
  </r>
  <r>
    <s v="TID1087"/>
    <s v="Customer_87"/>
    <x v="3"/>
    <x v="0"/>
    <x v="76"/>
    <x v="83"/>
    <x v="2"/>
    <x v="2"/>
    <x v="0"/>
    <x v="87"/>
    <x v="1"/>
    <d v="2024-03-06T00:00:00"/>
    <d v="2024-05-18T00:00:00"/>
    <s v="No"/>
    <x v="1"/>
  </r>
  <r>
    <s v="TID1088"/>
    <s v="Customer_88"/>
    <x v="4"/>
    <x v="1"/>
    <x v="77"/>
    <x v="84"/>
    <x v="3"/>
    <x v="1"/>
    <x v="1"/>
    <x v="88"/>
    <x v="0"/>
    <d v="2023-01-29T00:00:00"/>
    <d v="2023-08-29T00:00:00"/>
    <s v="Yes"/>
    <x v="0"/>
  </r>
  <r>
    <s v="TID1089"/>
    <s v="Customer_89"/>
    <x v="2"/>
    <x v="2"/>
    <x v="78"/>
    <x v="85"/>
    <x v="3"/>
    <x v="1"/>
    <x v="1"/>
    <x v="89"/>
    <x v="1"/>
    <d v="2024-09-27T00:00:00"/>
    <d v="2023-06-07T00:00:00"/>
    <s v="No"/>
    <x v="1"/>
  </r>
  <r>
    <s v="TID1090"/>
    <s v="Customer_90"/>
    <x v="0"/>
    <x v="4"/>
    <x v="79"/>
    <x v="86"/>
    <x v="2"/>
    <x v="2"/>
    <x v="1"/>
    <x v="90"/>
    <x v="2"/>
    <d v="2023-05-06T00:00:00"/>
    <d v="2023-07-25T00:00:00"/>
    <s v="No"/>
    <x v="1"/>
  </r>
  <r>
    <s v="TID1091"/>
    <s v="Customer_91"/>
    <x v="4"/>
    <x v="1"/>
    <x v="80"/>
    <x v="87"/>
    <x v="4"/>
    <x v="1"/>
    <x v="0"/>
    <x v="91"/>
    <x v="2"/>
    <d v="2023-02-19T00:00:00"/>
    <d v="2024-03-05T00:00:00"/>
    <s v="Yes"/>
    <x v="2"/>
  </r>
  <r>
    <s v="TID1092"/>
    <s v="Customer_92"/>
    <x v="2"/>
    <x v="1"/>
    <x v="81"/>
    <x v="88"/>
    <x v="0"/>
    <x v="0"/>
    <x v="1"/>
    <x v="92"/>
    <x v="1"/>
    <d v="2024-03-13T00:00:00"/>
    <d v="2023-05-25T00:00:00"/>
    <s v="Yes"/>
    <x v="0"/>
  </r>
  <r>
    <s v="TID1093"/>
    <s v="Customer_93"/>
    <x v="1"/>
    <x v="2"/>
    <x v="82"/>
    <x v="89"/>
    <x v="4"/>
    <x v="3"/>
    <x v="1"/>
    <x v="93"/>
    <x v="0"/>
    <d v="2024-03-05T00:00:00"/>
    <d v="2023-10-10T00:00:00"/>
    <s v="No"/>
    <x v="0"/>
  </r>
  <r>
    <s v="TID1094"/>
    <s v="Customer_94"/>
    <x v="4"/>
    <x v="0"/>
    <x v="83"/>
    <x v="90"/>
    <x v="3"/>
    <x v="0"/>
    <x v="1"/>
    <x v="94"/>
    <x v="0"/>
    <d v="2024-03-21T00:00:00"/>
    <d v="2024-01-02T00:00:00"/>
    <s v="No"/>
    <x v="0"/>
  </r>
  <r>
    <s v="TID1095"/>
    <s v="Customer_95"/>
    <x v="2"/>
    <x v="4"/>
    <x v="84"/>
    <x v="91"/>
    <x v="1"/>
    <x v="0"/>
    <x v="1"/>
    <x v="95"/>
    <x v="1"/>
    <d v="2024-02-07T00:00:00"/>
    <d v="2023-08-29T00:00:00"/>
    <s v="No"/>
    <x v="1"/>
  </r>
  <r>
    <s v="TID1096"/>
    <s v="Customer_96"/>
    <x v="4"/>
    <x v="3"/>
    <x v="85"/>
    <x v="92"/>
    <x v="4"/>
    <x v="1"/>
    <x v="0"/>
    <x v="96"/>
    <x v="1"/>
    <d v="2023-08-23T00:00:00"/>
    <d v="2023-03-08T00:00:00"/>
    <s v="No"/>
    <x v="2"/>
  </r>
  <r>
    <s v="TID1097"/>
    <s v="Customer_97"/>
    <x v="2"/>
    <x v="2"/>
    <x v="32"/>
    <x v="93"/>
    <x v="4"/>
    <x v="3"/>
    <x v="1"/>
    <x v="97"/>
    <x v="2"/>
    <d v="2024-07-20T00:00:00"/>
    <d v="2024-02-24T00:00:00"/>
    <s v="Yes"/>
    <x v="0"/>
  </r>
  <r>
    <s v="TID1098"/>
    <s v="Customer_98"/>
    <x v="4"/>
    <x v="2"/>
    <x v="86"/>
    <x v="94"/>
    <x v="4"/>
    <x v="0"/>
    <x v="0"/>
    <x v="98"/>
    <x v="2"/>
    <d v="2023-03-24T00:00:00"/>
    <d v="2023-11-20T00:00:00"/>
    <s v="No"/>
    <x v="0"/>
  </r>
  <r>
    <s v="TID1099"/>
    <s v="Customer_99"/>
    <x v="3"/>
    <x v="1"/>
    <x v="87"/>
    <x v="95"/>
    <x v="4"/>
    <x v="0"/>
    <x v="1"/>
    <x v="99"/>
    <x v="2"/>
    <d v="2023-03-24T00:00:00"/>
    <d v="2023-05-08T00:00:00"/>
    <s v="No"/>
    <x v="2"/>
  </r>
  <r>
    <s v="TID1100"/>
    <s v="Customer_100"/>
    <x v="0"/>
    <x v="2"/>
    <x v="9"/>
    <x v="96"/>
    <x v="1"/>
    <x v="1"/>
    <x v="1"/>
    <x v="100"/>
    <x v="1"/>
    <d v="2023-09-04T00:00:00"/>
    <d v="2024-02-07T00:00:00"/>
    <s v="Yes"/>
    <x v="2"/>
  </r>
  <r>
    <s v="TID1101"/>
    <s v="Customer_101"/>
    <x v="2"/>
    <x v="1"/>
    <x v="88"/>
    <x v="97"/>
    <x v="4"/>
    <x v="1"/>
    <x v="1"/>
    <x v="101"/>
    <x v="1"/>
    <d v="2023-07-27T00:00:00"/>
    <d v="2024-07-25T00:00:00"/>
    <s v="Yes"/>
    <x v="0"/>
  </r>
  <r>
    <s v="TID1102"/>
    <s v="Customer_102"/>
    <x v="2"/>
    <x v="0"/>
    <x v="89"/>
    <x v="98"/>
    <x v="3"/>
    <x v="0"/>
    <x v="0"/>
    <x v="102"/>
    <x v="2"/>
    <d v="2023-08-13T00:00:00"/>
    <d v="2023-06-02T00:00:00"/>
    <s v="No"/>
    <x v="0"/>
  </r>
  <r>
    <s v="TID1103"/>
    <s v="Customer_103"/>
    <x v="0"/>
    <x v="0"/>
    <x v="90"/>
    <x v="99"/>
    <x v="1"/>
    <x v="2"/>
    <x v="0"/>
    <x v="103"/>
    <x v="0"/>
    <d v="2023-11-01T00:00:00"/>
    <d v="2024-06-18T00:00:00"/>
    <s v="Yes"/>
    <x v="2"/>
  </r>
  <r>
    <s v="TID1104"/>
    <s v="Customer_104"/>
    <x v="0"/>
    <x v="2"/>
    <x v="91"/>
    <x v="100"/>
    <x v="2"/>
    <x v="0"/>
    <x v="1"/>
    <x v="104"/>
    <x v="1"/>
    <d v="2023-01-14T00:00:00"/>
    <d v="2023-07-28T00:00:00"/>
    <s v="Yes"/>
    <x v="1"/>
  </r>
  <r>
    <s v="TID1105"/>
    <s v="Customer_105"/>
    <x v="2"/>
    <x v="0"/>
    <x v="20"/>
    <x v="101"/>
    <x v="2"/>
    <x v="2"/>
    <x v="1"/>
    <x v="105"/>
    <x v="2"/>
    <d v="2023-01-07T00:00:00"/>
    <d v="2023-11-28T00:00:00"/>
    <s v="No"/>
    <x v="0"/>
  </r>
  <r>
    <s v="TID1106"/>
    <s v="Customer_106"/>
    <x v="3"/>
    <x v="1"/>
    <x v="92"/>
    <x v="102"/>
    <x v="3"/>
    <x v="3"/>
    <x v="1"/>
    <x v="106"/>
    <x v="2"/>
    <d v="2023-01-12T00:00:00"/>
    <d v="2024-04-13T00:00:00"/>
    <s v="No"/>
    <x v="1"/>
  </r>
  <r>
    <s v="TID1107"/>
    <s v="Customer_107"/>
    <x v="4"/>
    <x v="0"/>
    <x v="93"/>
    <x v="103"/>
    <x v="3"/>
    <x v="3"/>
    <x v="0"/>
    <x v="107"/>
    <x v="1"/>
    <d v="2024-08-13T00:00:00"/>
    <d v="2023-11-09T00:00:00"/>
    <s v="No"/>
    <x v="1"/>
  </r>
  <r>
    <s v="TID1108"/>
    <s v="Customer_108"/>
    <x v="1"/>
    <x v="4"/>
    <x v="94"/>
    <x v="104"/>
    <x v="2"/>
    <x v="3"/>
    <x v="0"/>
    <x v="108"/>
    <x v="0"/>
    <d v="2024-06-19T00:00:00"/>
    <d v="2024-02-25T00:00:00"/>
    <s v="Yes"/>
    <x v="1"/>
  </r>
  <r>
    <s v="TID1109"/>
    <s v="Customer_109"/>
    <x v="0"/>
    <x v="4"/>
    <x v="45"/>
    <x v="105"/>
    <x v="4"/>
    <x v="1"/>
    <x v="0"/>
    <x v="109"/>
    <x v="2"/>
    <d v="2024-02-10T00:00:00"/>
    <d v="2023-12-18T00:00:00"/>
    <s v="No"/>
    <x v="1"/>
  </r>
  <r>
    <s v="TID1110"/>
    <s v="Customer_110"/>
    <x v="1"/>
    <x v="0"/>
    <x v="95"/>
    <x v="106"/>
    <x v="0"/>
    <x v="3"/>
    <x v="0"/>
    <x v="110"/>
    <x v="0"/>
    <d v="2024-01-28T00:00:00"/>
    <d v="2023-03-10T00:00:00"/>
    <s v="No"/>
    <x v="2"/>
  </r>
  <r>
    <s v="TID1111"/>
    <s v="Customer_111"/>
    <x v="0"/>
    <x v="3"/>
    <x v="96"/>
    <x v="107"/>
    <x v="4"/>
    <x v="3"/>
    <x v="0"/>
    <x v="111"/>
    <x v="1"/>
    <d v="2023-05-07T00:00:00"/>
    <d v="2023-03-21T00:00:00"/>
    <s v="Yes"/>
    <x v="1"/>
  </r>
  <r>
    <s v="TID1112"/>
    <s v="Customer_112"/>
    <x v="4"/>
    <x v="0"/>
    <x v="97"/>
    <x v="7"/>
    <x v="3"/>
    <x v="2"/>
    <x v="0"/>
    <x v="112"/>
    <x v="1"/>
    <d v="2023-12-09T00:00:00"/>
    <d v="2024-07-16T00:00:00"/>
    <s v="Yes"/>
    <x v="0"/>
  </r>
  <r>
    <s v="TID1113"/>
    <s v="Customer_113"/>
    <x v="4"/>
    <x v="1"/>
    <x v="98"/>
    <x v="108"/>
    <x v="3"/>
    <x v="1"/>
    <x v="1"/>
    <x v="113"/>
    <x v="2"/>
    <d v="2023-03-10T00:00:00"/>
    <d v="2023-05-14T00:00:00"/>
    <s v="Yes"/>
    <x v="0"/>
  </r>
  <r>
    <s v="TID1114"/>
    <s v="Customer_114"/>
    <x v="0"/>
    <x v="3"/>
    <x v="91"/>
    <x v="109"/>
    <x v="4"/>
    <x v="3"/>
    <x v="0"/>
    <x v="114"/>
    <x v="2"/>
    <d v="2023-02-13T00:00:00"/>
    <d v="2023-01-12T00:00:00"/>
    <s v="No"/>
    <x v="2"/>
  </r>
  <r>
    <s v="TID1115"/>
    <s v="Customer_115"/>
    <x v="2"/>
    <x v="2"/>
    <x v="99"/>
    <x v="110"/>
    <x v="1"/>
    <x v="1"/>
    <x v="0"/>
    <x v="115"/>
    <x v="1"/>
    <d v="2023-01-11T00:00:00"/>
    <d v="2023-01-15T00:00:00"/>
    <s v="Yes"/>
    <x v="2"/>
  </r>
  <r>
    <s v="TID1116"/>
    <s v="Customer_116"/>
    <x v="0"/>
    <x v="4"/>
    <x v="100"/>
    <x v="111"/>
    <x v="0"/>
    <x v="1"/>
    <x v="0"/>
    <x v="116"/>
    <x v="2"/>
    <d v="2023-10-14T00:00:00"/>
    <d v="2023-09-25T00:00:00"/>
    <s v="No"/>
    <x v="1"/>
  </r>
  <r>
    <s v="TID1117"/>
    <s v="Customer_117"/>
    <x v="1"/>
    <x v="4"/>
    <x v="29"/>
    <x v="29"/>
    <x v="2"/>
    <x v="1"/>
    <x v="0"/>
    <x v="117"/>
    <x v="0"/>
    <d v="2024-08-19T00:00:00"/>
    <d v="2023-08-23T00:00:00"/>
    <s v="Yes"/>
    <x v="0"/>
  </r>
  <r>
    <s v="TID1118"/>
    <s v="Customer_118"/>
    <x v="2"/>
    <x v="3"/>
    <x v="101"/>
    <x v="112"/>
    <x v="4"/>
    <x v="0"/>
    <x v="1"/>
    <x v="118"/>
    <x v="2"/>
    <d v="2023-09-21T00:00:00"/>
    <d v="2024-08-20T00:00:00"/>
    <s v="Yes"/>
    <x v="2"/>
  </r>
  <r>
    <s v="TID1119"/>
    <s v="Customer_119"/>
    <x v="0"/>
    <x v="4"/>
    <x v="102"/>
    <x v="113"/>
    <x v="0"/>
    <x v="1"/>
    <x v="1"/>
    <x v="119"/>
    <x v="0"/>
    <d v="2024-05-17T00:00:00"/>
    <d v="2023-03-12T00:00:00"/>
    <s v="Yes"/>
    <x v="2"/>
  </r>
  <r>
    <s v="TID1120"/>
    <s v="Customer_120"/>
    <x v="2"/>
    <x v="2"/>
    <x v="103"/>
    <x v="114"/>
    <x v="0"/>
    <x v="0"/>
    <x v="0"/>
    <x v="120"/>
    <x v="1"/>
    <d v="2024-06-20T00:00:00"/>
    <d v="2024-02-29T00:00:00"/>
    <s v="Yes"/>
    <x v="1"/>
  </r>
  <r>
    <s v="TID1121"/>
    <s v="Customer_121"/>
    <x v="1"/>
    <x v="0"/>
    <x v="79"/>
    <x v="115"/>
    <x v="3"/>
    <x v="0"/>
    <x v="0"/>
    <x v="121"/>
    <x v="0"/>
    <d v="2024-01-04T00:00:00"/>
    <d v="2023-04-04T00:00:00"/>
    <s v="Yes"/>
    <x v="0"/>
  </r>
  <r>
    <s v="TID1122"/>
    <s v="Customer_122"/>
    <x v="4"/>
    <x v="4"/>
    <x v="59"/>
    <x v="61"/>
    <x v="1"/>
    <x v="3"/>
    <x v="1"/>
    <x v="122"/>
    <x v="1"/>
    <d v="2023-11-20T00:00:00"/>
    <d v="2023-09-25T00:00:00"/>
    <s v="Yes"/>
    <x v="2"/>
  </r>
  <r>
    <s v="TID1123"/>
    <s v="Customer_123"/>
    <x v="4"/>
    <x v="4"/>
    <x v="37"/>
    <x v="37"/>
    <x v="4"/>
    <x v="2"/>
    <x v="0"/>
    <x v="123"/>
    <x v="1"/>
    <d v="2023-11-09T00:00:00"/>
    <d v="2024-07-20T00:00:00"/>
    <s v="Yes"/>
    <x v="0"/>
  </r>
  <r>
    <s v="TID1124"/>
    <s v="Customer_124"/>
    <x v="4"/>
    <x v="4"/>
    <x v="20"/>
    <x v="116"/>
    <x v="0"/>
    <x v="3"/>
    <x v="1"/>
    <x v="124"/>
    <x v="2"/>
    <d v="2023-10-17T00:00:00"/>
    <d v="2023-11-17T00:00:00"/>
    <s v="No"/>
    <x v="1"/>
  </r>
  <r>
    <s v="TID1125"/>
    <s v="Customer_125"/>
    <x v="3"/>
    <x v="2"/>
    <x v="104"/>
    <x v="117"/>
    <x v="1"/>
    <x v="3"/>
    <x v="0"/>
    <x v="125"/>
    <x v="2"/>
    <d v="2024-02-09T00:00:00"/>
    <d v="2024-05-12T00:00:00"/>
    <s v="Yes"/>
    <x v="1"/>
  </r>
  <r>
    <s v="TID1126"/>
    <s v="Customer_126"/>
    <x v="1"/>
    <x v="2"/>
    <x v="105"/>
    <x v="118"/>
    <x v="0"/>
    <x v="1"/>
    <x v="0"/>
    <x v="126"/>
    <x v="2"/>
    <d v="2023-09-20T00:00:00"/>
    <d v="2023-11-24T00:00:00"/>
    <s v="No"/>
    <x v="2"/>
  </r>
  <r>
    <s v="TID1127"/>
    <s v="Customer_127"/>
    <x v="1"/>
    <x v="1"/>
    <x v="106"/>
    <x v="51"/>
    <x v="1"/>
    <x v="1"/>
    <x v="0"/>
    <x v="127"/>
    <x v="2"/>
    <d v="2023-07-03T00:00:00"/>
    <d v="2024-03-27T00:00:00"/>
    <s v="No"/>
    <x v="1"/>
  </r>
  <r>
    <s v="TID1128"/>
    <s v="Customer_128"/>
    <x v="4"/>
    <x v="3"/>
    <x v="37"/>
    <x v="119"/>
    <x v="4"/>
    <x v="0"/>
    <x v="0"/>
    <x v="128"/>
    <x v="0"/>
    <d v="2024-03-23T00:00:00"/>
    <d v="2023-03-11T00:00:00"/>
    <s v="Yes"/>
    <x v="1"/>
  </r>
  <r>
    <s v="TID1129"/>
    <s v="Customer_129"/>
    <x v="2"/>
    <x v="2"/>
    <x v="107"/>
    <x v="120"/>
    <x v="4"/>
    <x v="1"/>
    <x v="1"/>
    <x v="129"/>
    <x v="2"/>
    <d v="2023-10-28T00:00:00"/>
    <d v="2023-03-09T00:00:00"/>
    <s v="No"/>
    <x v="2"/>
  </r>
  <r>
    <s v="TID1130"/>
    <s v="Customer_130"/>
    <x v="2"/>
    <x v="4"/>
    <x v="108"/>
    <x v="121"/>
    <x v="0"/>
    <x v="2"/>
    <x v="1"/>
    <x v="130"/>
    <x v="0"/>
    <d v="2023-03-20T00:00:00"/>
    <d v="2024-06-07T00:00:00"/>
    <s v="No"/>
    <x v="2"/>
  </r>
  <r>
    <s v="TID1131"/>
    <s v="Customer_131"/>
    <x v="0"/>
    <x v="2"/>
    <x v="5"/>
    <x v="122"/>
    <x v="0"/>
    <x v="3"/>
    <x v="0"/>
    <x v="131"/>
    <x v="0"/>
    <d v="2023-10-17T00:00:00"/>
    <d v="2023-08-04T00:00:00"/>
    <s v="Yes"/>
    <x v="0"/>
  </r>
  <r>
    <s v="TID1132"/>
    <s v="Customer_132"/>
    <x v="0"/>
    <x v="1"/>
    <x v="46"/>
    <x v="123"/>
    <x v="3"/>
    <x v="1"/>
    <x v="1"/>
    <x v="132"/>
    <x v="2"/>
    <d v="2023-05-14T00:00:00"/>
    <d v="2023-10-13T00:00:00"/>
    <s v="Yes"/>
    <x v="2"/>
  </r>
  <r>
    <s v="TID1133"/>
    <s v="Customer_133"/>
    <x v="0"/>
    <x v="1"/>
    <x v="109"/>
    <x v="124"/>
    <x v="0"/>
    <x v="2"/>
    <x v="0"/>
    <x v="133"/>
    <x v="0"/>
    <d v="2024-09-24T00:00:00"/>
    <d v="2024-08-16T00:00:00"/>
    <s v="No"/>
    <x v="1"/>
  </r>
  <r>
    <s v="TID1134"/>
    <s v="Customer_134"/>
    <x v="0"/>
    <x v="1"/>
    <x v="47"/>
    <x v="48"/>
    <x v="3"/>
    <x v="0"/>
    <x v="0"/>
    <x v="134"/>
    <x v="0"/>
    <d v="2024-02-24T00:00:00"/>
    <d v="2023-03-31T00:00:00"/>
    <s v="No"/>
    <x v="2"/>
  </r>
  <r>
    <s v="TID1135"/>
    <s v="Customer_135"/>
    <x v="2"/>
    <x v="4"/>
    <x v="110"/>
    <x v="125"/>
    <x v="3"/>
    <x v="3"/>
    <x v="1"/>
    <x v="135"/>
    <x v="2"/>
    <d v="2024-01-19T00:00:00"/>
    <d v="2023-02-21T00:00:00"/>
    <s v="No"/>
    <x v="2"/>
  </r>
  <r>
    <s v="TID1136"/>
    <s v="Customer_136"/>
    <x v="3"/>
    <x v="0"/>
    <x v="111"/>
    <x v="126"/>
    <x v="2"/>
    <x v="3"/>
    <x v="1"/>
    <x v="136"/>
    <x v="2"/>
    <d v="2023-06-26T00:00:00"/>
    <d v="2023-05-07T00:00:00"/>
    <s v="Yes"/>
    <x v="0"/>
  </r>
  <r>
    <s v="TID1137"/>
    <s v="Customer_137"/>
    <x v="1"/>
    <x v="4"/>
    <x v="112"/>
    <x v="127"/>
    <x v="3"/>
    <x v="0"/>
    <x v="0"/>
    <x v="137"/>
    <x v="2"/>
    <d v="2024-09-17T00:00:00"/>
    <d v="2024-01-21T00:00:00"/>
    <s v="Yes"/>
    <x v="2"/>
  </r>
  <r>
    <s v="TID1138"/>
    <s v="Customer_138"/>
    <x v="2"/>
    <x v="4"/>
    <x v="113"/>
    <x v="128"/>
    <x v="4"/>
    <x v="0"/>
    <x v="0"/>
    <x v="138"/>
    <x v="2"/>
    <d v="2024-08-13T00:00:00"/>
    <d v="2023-12-17T00:00:00"/>
    <s v="No"/>
    <x v="0"/>
  </r>
  <r>
    <s v="TID1139"/>
    <s v="Customer_139"/>
    <x v="0"/>
    <x v="0"/>
    <x v="114"/>
    <x v="129"/>
    <x v="1"/>
    <x v="1"/>
    <x v="1"/>
    <x v="139"/>
    <x v="1"/>
    <d v="2023-03-03T00:00:00"/>
    <d v="2023-08-17T00:00:00"/>
    <s v="Yes"/>
    <x v="1"/>
  </r>
  <r>
    <s v="TID1140"/>
    <s v="Customer_140"/>
    <x v="1"/>
    <x v="0"/>
    <x v="115"/>
    <x v="130"/>
    <x v="2"/>
    <x v="1"/>
    <x v="0"/>
    <x v="140"/>
    <x v="0"/>
    <d v="2024-02-15T00:00:00"/>
    <d v="2024-04-23T00:00:00"/>
    <s v="No"/>
    <x v="2"/>
  </r>
  <r>
    <s v="TID1141"/>
    <s v="Customer_141"/>
    <x v="3"/>
    <x v="2"/>
    <x v="116"/>
    <x v="131"/>
    <x v="3"/>
    <x v="3"/>
    <x v="0"/>
    <x v="141"/>
    <x v="2"/>
    <d v="2023-04-09T00:00:00"/>
    <d v="2024-08-24T00:00:00"/>
    <s v="Yes"/>
    <x v="0"/>
  </r>
  <r>
    <s v="TID1142"/>
    <s v="Customer_142"/>
    <x v="1"/>
    <x v="4"/>
    <x v="117"/>
    <x v="132"/>
    <x v="3"/>
    <x v="3"/>
    <x v="0"/>
    <x v="142"/>
    <x v="1"/>
    <d v="2024-01-18T00:00:00"/>
    <d v="2023-11-18T00:00:00"/>
    <s v="Yes"/>
    <x v="2"/>
  </r>
  <r>
    <s v="TID1143"/>
    <s v="Customer_143"/>
    <x v="2"/>
    <x v="1"/>
    <x v="118"/>
    <x v="133"/>
    <x v="1"/>
    <x v="0"/>
    <x v="1"/>
    <x v="143"/>
    <x v="1"/>
    <d v="2024-08-30T00:00:00"/>
    <d v="2024-03-30T00:00:00"/>
    <s v="No"/>
    <x v="2"/>
  </r>
  <r>
    <s v="TID1144"/>
    <s v="Customer_144"/>
    <x v="1"/>
    <x v="0"/>
    <x v="52"/>
    <x v="134"/>
    <x v="3"/>
    <x v="3"/>
    <x v="0"/>
    <x v="144"/>
    <x v="2"/>
    <d v="2024-03-24T00:00:00"/>
    <d v="2024-08-04T00:00:00"/>
    <s v="Yes"/>
    <x v="1"/>
  </r>
  <r>
    <s v="TID1145"/>
    <s v="Customer_145"/>
    <x v="3"/>
    <x v="2"/>
    <x v="119"/>
    <x v="135"/>
    <x v="2"/>
    <x v="2"/>
    <x v="0"/>
    <x v="145"/>
    <x v="1"/>
    <d v="2023-05-26T00:00:00"/>
    <d v="2023-08-20T00:00:00"/>
    <s v="Yes"/>
    <x v="0"/>
  </r>
  <r>
    <s v="TID1146"/>
    <s v="Customer_146"/>
    <x v="2"/>
    <x v="0"/>
    <x v="120"/>
    <x v="136"/>
    <x v="3"/>
    <x v="3"/>
    <x v="1"/>
    <x v="146"/>
    <x v="0"/>
    <d v="2023-11-05T00:00:00"/>
    <d v="2023-01-28T00:00:00"/>
    <s v="Yes"/>
    <x v="2"/>
  </r>
  <r>
    <s v="TID1147"/>
    <s v="Customer_147"/>
    <x v="3"/>
    <x v="0"/>
    <x v="3"/>
    <x v="137"/>
    <x v="3"/>
    <x v="0"/>
    <x v="1"/>
    <x v="147"/>
    <x v="0"/>
    <d v="2024-04-11T00:00:00"/>
    <d v="2023-09-10T00:00:00"/>
    <s v="No"/>
    <x v="1"/>
  </r>
  <r>
    <s v="TID1148"/>
    <s v="Customer_148"/>
    <x v="1"/>
    <x v="2"/>
    <x v="63"/>
    <x v="138"/>
    <x v="3"/>
    <x v="0"/>
    <x v="0"/>
    <x v="148"/>
    <x v="1"/>
    <d v="2024-08-06T00:00:00"/>
    <d v="2024-04-29T00:00:00"/>
    <s v="Yes"/>
    <x v="1"/>
  </r>
  <r>
    <s v="TID1149"/>
    <s v="Customer_149"/>
    <x v="0"/>
    <x v="3"/>
    <x v="121"/>
    <x v="139"/>
    <x v="2"/>
    <x v="3"/>
    <x v="1"/>
    <x v="149"/>
    <x v="1"/>
    <d v="2024-03-26T00:00:00"/>
    <d v="2024-09-17T00:00:00"/>
    <s v="No"/>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A11562-7AAE-4E30-9C28-E5BECFED7D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7" firstHeaderRow="1" firstDataRow="1" firstDataCol="1"/>
  <pivotFields count="15">
    <pivotField showAll="0"/>
    <pivotField showAll="0"/>
    <pivotField showAll="0"/>
    <pivotField showAll="0"/>
    <pivotField showAll="0"/>
    <pivotField dataField="1" showAll="0"/>
    <pivotField axis="axisRow" showAll="0">
      <items count="6">
        <item x="3"/>
        <item x="4"/>
        <item x="0"/>
        <item x="1"/>
        <item x="2"/>
        <item t="default"/>
      </items>
    </pivotField>
    <pivotField showAll="0"/>
    <pivotField showAll="0"/>
    <pivotField showAll="0"/>
    <pivotField showAll="0"/>
    <pivotField numFmtId="164" showAll="0"/>
    <pivotField numFmtId="164" showAll="0"/>
    <pivotField showAll="0"/>
    <pivotField showAll="0">
      <items count="4">
        <item x="2"/>
        <item x="1"/>
        <item x="0"/>
        <item t="default"/>
      </items>
    </pivotField>
  </pivotFields>
  <rowFields count="1">
    <field x="6"/>
  </rowFields>
  <rowItems count="6">
    <i>
      <x/>
    </i>
    <i>
      <x v="1"/>
    </i>
    <i>
      <x v="2"/>
    </i>
    <i>
      <x v="3"/>
    </i>
    <i>
      <x v="4"/>
    </i>
    <i t="grand">
      <x/>
    </i>
  </rowItems>
  <colItems count="1">
    <i/>
  </colItems>
  <dataFields count="1">
    <dataField name="Sum of Total_Amount" fld="5" baseField="0" baseItem="0"/>
  </dataFields>
  <formats count="6">
    <format dxfId="23">
      <pivotArea type="all" dataOnly="0" outline="0" fieldPosition="0"/>
    </format>
    <format dxfId="22">
      <pivotArea outline="0" collapsedLevelsAreSubtotals="1" fieldPosition="0"/>
    </format>
    <format dxfId="21">
      <pivotArea field="6" type="button" dataOnly="0" labelOnly="1" outline="0" axis="axisRow" fieldPosition="0"/>
    </format>
    <format dxfId="20">
      <pivotArea dataOnly="0" labelOnly="1" fieldPosition="0">
        <references count="1">
          <reference field="6" count="0"/>
        </references>
      </pivotArea>
    </format>
    <format dxfId="19">
      <pivotArea dataOnly="0" labelOnly="1" grandRow="1" outline="0" fieldPosition="0"/>
    </format>
    <format dxfId="18">
      <pivotArea dataOnly="0" labelOnly="1" outline="0" axis="axisValues"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63692C-164C-46E8-8E17-08ADE91F773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F8" firstHeaderRow="1" firstDataRow="2" firstDataCol="1"/>
  <pivotFields count="15">
    <pivotField showAll="0"/>
    <pivotField showAll="0"/>
    <pivotField showAll="0"/>
    <pivotField showAll="0"/>
    <pivotField showAll="0"/>
    <pivotField dataField="1" showAll="0"/>
    <pivotField axis="axisRow" showAll="0">
      <items count="6">
        <item x="3"/>
        <item x="4"/>
        <item x="0"/>
        <item x="1"/>
        <item x="2"/>
        <item t="default"/>
      </items>
    </pivotField>
    <pivotField axis="axisCol" showAll="0">
      <items count="5">
        <item x="2"/>
        <item x="0"/>
        <item x="3"/>
        <item x="1"/>
        <item t="default"/>
      </items>
    </pivotField>
    <pivotField showAll="0"/>
    <pivotField showAll="0">
      <items count="151">
        <item x="0"/>
        <item x="1"/>
        <item x="10"/>
        <item x="100"/>
        <item x="101"/>
        <item x="102"/>
        <item x="103"/>
        <item x="104"/>
        <item x="105"/>
        <item x="106"/>
        <item x="107"/>
        <item x="108"/>
        <item x="109"/>
        <item x="11"/>
        <item x="110"/>
        <item x="111"/>
        <item x="112"/>
        <item x="113"/>
        <item x="114"/>
        <item x="115"/>
        <item x="116"/>
        <item x="117"/>
        <item x="118"/>
        <item x="119"/>
        <item x="12"/>
        <item x="120"/>
        <item x="121"/>
        <item x="122"/>
        <item x="123"/>
        <item x="124"/>
        <item x="125"/>
        <item x="126"/>
        <item x="127"/>
        <item x="128"/>
        <item x="129"/>
        <item x="13"/>
        <item x="130"/>
        <item x="131"/>
        <item x="132"/>
        <item x="133"/>
        <item x="134"/>
        <item x="135"/>
        <item x="136"/>
        <item x="137"/>
        <item x="138"/>
        <item x="139"/>
        <item x="14"/>
        <item x="140"/>
        <item x="141"/>
        <item x="142"/>
        <item x="143"/>
        <item x="144"/>
        <item x="145"/>
        <item x="146"/>
        <item x="147"/>
        <item x="148"/>
        <item x="149"/>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showAll="0"/>
    <pivotField numFmtId="164" showAll="0"/>
    <pivotField numFmtId="164" showAll="0"/>
    <pivotField showAll="0"/>
    <pivotField showAll="0">
      <items count="4">
        <item x="2"/>
        <item x="1"/>
        <item x="0"/>
        <item t="default"/>
      </items>
    </pivotField>
  </pivotFields>
  <rowFields count="1">
    <field x="6"/>
  </rowFields>
  <rowItems count="6">
    <i>
      <x/>
    </i>
    <i>
      <x v="1"/>
    </i>
    <i>
      <x v="2"/>
    </i>
    <i>
      <x v="3"/>
    </i>
    <i>
      <x v="4"/>
    </i>
    <i t="grand">
      <x/>
    </i>
  </rowItems>
  <colFields count="1">
    <field x="7"/>
  </colFields>
  <colItems count="5">
    <i>
      <x/>
    </i>
    <i>
      <x v="1"/>
    </i>
    <i>
      <x v="2"/>
    </i>
    <i>
      <x v="3"/>
    </i>
    <i t="grand">
      <x/>
    </i>
  </colItems>
  <dataFields count="1">
    <dataField name="Sum of Total_Amount" fld="5" baseField="0" baseItem="0"/>
  </dataFields>
  <formats count="1">
    <format dxfId="17">
      <pivotArea type="all" dataOnly="0" outline="0" fieldPosition="0"/>
    </format>
  </formats>
  <chartFormats count="72">
    <chartFormat chart="5" format="16" series="1">
      <pivotArea type="data" outline="0" fieldPosition="0">
        <references count="2">
          <reference field="4294967294" count="1" selected="0">
            <x v="0"/>
          </reference>
          <reference field="7" count="1" selected="0">
            <x v="0"/>
          </reference>
        </references>
      </pivotArea>
    </chartFormat>
    <chartFormat chart="5" format="17">
      <pivotArea type="data" outline="0" fieldPosition="0">
        <references count="3">
          <reference field="4294967294" count="1" selected="0">
            <x v="0"/>
          </reference>
          <reference field="6" count="1" selected="0">
            <x v="0"/>
          </reference>
          <reference field="7" count="1" selected="0">
            <x v="0"/>
          </reference>
        </references>
      </pivotArea>
    </chartFormat>
    <chartFormat chart="5" format="18">
      <pivotArea type="data" outline="0" fieldPosition="0">
        <references count="3">
          <reference field="4294967294" count="1" selected="0">
            <x v="0"/>
          </reference>
          <reference field="6" count="1" selected="0">
            <x v="1"/>
          </reference>
          <reference field="7" count="1" selected="0">
            <x v="0"/>
          </reference>
        </references>
      </pivotArea>
    </chartFormat>
    <chartFormat chart="5" format="19">
      <pivotArea type="data" outline="0" fieldPosition="0">
        <references count="3">
          <reference field="4294967294" count="1" selected="0">
            <x v="0"/>
          </reference>
          <reference field="6" count="1" selected="0">
            <x v="2"/>
          </reference>
          <reference field="7" count="1" selected="0">
            <x v="0"/>
          </reference>
        </references>
      </pivotArea>
    </chartFormat>
    <chartFormat chart="5" format="20">
      <pivotArea type="data" outline="0" fieldPosition="0">
        <references count="3">
          <reference field="4294967294" count="1" selected="0">
            <x v="0"/>
          </reference>
          <reference field="6" count="1" selected="0">
            <x v="3"/>
          </reference>
          <reference field="7" count="1" selected="0">
            <x v="0"/>
          </reference>
        </references>
      </pivotArea>
    </chartFormat>
    <chartFormat chart="5" format="21">
      <pivotArea type="data" outline="0" fieldPosition="0">
        <references count="3">
          <reference field="4294967294" count="1" selected="0">
            <x v="0"/>
          </reference>
          <reference field="6" count="1" selected="0">
            <x v="4"/>
          </reference>
          <reference field="7" count="1" selected="0">
            <x v="0"/>
          </reference>
        </references>
      </pivotArea>
    </chartFormat>
    <chartFormat chart="5" format="22" series="1">
      <pivotArea type="data" outline="0" fieldPosition="0">
        <references count="2">
          <reference field="4294967294" count="1" selected="0">
            <x v="0"/>
          </reference>
          <reference field="7" count="1" selected="0">
            <x v="1"/>
          </reference>
        </references>
      </pivotArea>
    </chartFormat>
    <chartFormat chart="5" format="23">
      <pivotArea type="data" outline="0" fieldPosition="0">
        <references count="3">
          <reference field="4294967294" count="1" selected="0">
            <x v="0"/>
          </reference>
          <reference field="6" count="1" selected="0">
            <x v="0"/>
          </reference>
          <reference field="7" count="1" selected="0">
            <x v="1"/>
          </reference>
        </references>
      </pivotArea>
    </chartFormat>
    <chartFormat chart="5" format="24">
      <pivotArea type="data" outline="0" fieldPosition="0">
        <references count="3">
          <reference field="4294967294" count="1" selected="0">
            <x v="0"/>
          </reference>
          <reference field="6" count="1" selected="0">
            <x v="1"/>
          </reference>
          <reference field="7" count="1" selected="0">
            <x v="1"/>
          </reference>
        </references>
      </pivotArea>
    </chartFormat>
    <chartFormat chart="5" format="25">
      <pivotArea type="data" outline="0" fieldPosition="0">
        <references count="3">
          <reference field="4294967294" count="1" selected="0">
            <x v="0"/>
          </reference>
          <reference field="6" count="1" selected="0">
            <x v="2"/>
          </reference>
          <reference field="7" count="1" selected="0">
            <x v="1"/>
          </reference>
        </references>
      </pivotArea>
    </chartFormat>
    <chartFormat chart="5" format="26">
      <pivotArea type="data" outline="0" fieldPosition="0">
        <references count="3">
          <reference field="4294967294" count="1" selected="0">
            <x v="0"/>
          </reference>
          <reference field="6" count="1" selected="0">
            <x v="3"/>
          </reference>
          <reference field="7" count="1" selected="0">
            <x v="1"/>
          </reference>
        </references>
      </pivotArea>
    </chartFormat>
    <chartFormat chart="5" format="27">
      <pivotArea type="data" outline="0" fieldPosition="0">
        <references count="3">
          <reference field="4294967294" count="1" selected="0">
            <x v="0"/>
          </reference>
          <reference field="6" count="1" selected="0">
            <x v="4"/>
          </reference>
          <reference field="7" count="1" selected="0">
            <x v="1"/>
          </reference>
        </references>
      </pivotArea>
    </chartFormat>
    <chartFormat chart="5" format="28" series="1">
      <pivotArea type="data" outline="0" fieldPosition="0">
        <references count="2">
          <reference field="4294967294" count="1" selected="0">
            <x v="0"/>
          </reference>
          <reference field="7" count="1" selected="0">
            <x v="2"/>
          </reference>
        </references>
      </pivotArea>
    </chartFormat>
    <chartFormat chart="5" format="29">
      <pivotArea type="data" outline="0" fieldPosition="0">
        <references count="3">
          <reference field="4294967294" count="1" selected="0">
            <x v="0"/>
          </reference>
          <reference field="6" count="1" selected="0">
            <x v="0"/>
          </reference>
          <reference field="7" count="1" selected="0">
            <x v="2"/>
          </reference>
        </references>
      </pivotArea>
    </chartFormat>
    <chartFormat chart="5" format="30">
      <pivotArea type="data" outline="0" fieldPosition="0">
        <references count="3">
          <reference field="4294967294" count="1" selected="0">
            <x v="0"/>
          </reference>
          <reference field="6" count="1" selected="0">
            <x v="1"/>
          </reference>
          <reference field="7" count="1" selected="0">
            <x v="2"/>
          </reference>
        </references>
      </pivotArea>
    </chartFormat>
    <chartFormat chart="5" format="31">
      <pivotArea type="data" outline="0" fieldPosition="0">
        <references count="3">
          <reference field="4294967294" count="1" selected="0">
            <x v="0"/>
          </reference>
          <reference field="6" count="1" selected="0">
            <x v="2"/>
          </reference>
          <reference field="7" count="1" selected="0">
            <x v="2"/>
          </reference>
        </references>
      </pivotArea>
    </chartFormat>
    <chartFormat chart="5" format="32">
      <pivotArea type="data" outline="0" fieldPosition="0">
        <references count="3">
          <reference field="4294967294" count="1" selected="0">
            <x v="0"/>
          </reference>
          <reference field="6" count="1" selected="0">
            <x v="3"/>
          </reference>
          <reference field="7" count="1" selected="0">
            <x v="2"/>
          </reference>
        </references>
      </pivotArea>
    </chartFormat>
    <chartFormat chart="5" format="33">
      <pivotArea type="data" outline="0" fieldPosition="0">
        <references count="3">
          <reference field="4294967294" count="1" selected="0">
            <x v="0"/>
          </reference>
          <reference field="6" count="1" selected="0">
            <x v="4"/>
          </reference>
          <reference field="7" count="1" selected="0">
            <x v="2"/>
          </reference>
        </references>
      </pivotArea>
    </chartFormat>
    <chartFormat chart="5" format="34" series="1">
      <pivotArea type="data" outline="0" fieldPosition="0">
        <references count="2">
          <reference field="4294967294" count="1" selected="0">
            <x v="0"/>
          </reference>
          <reference field="7" count="1" selected="0">
            <x v="3"/>
          </reference>
        </references>
      </pivotArea>
    </chartFormat>
    <chartFormat chart="5" format="35">
      <pivotArea type="data" outline="0" fieldPosition="0">
        <references count="3">
          <reference field="4294967294" count="1" selected="0">
            <x v="0"/>
          </reference>
          <reference field="6" count="1" selected="0">
            <x v="0"/>
          </reference>
          <reference field="7" count="1" selected="0">
            <x v="3"/>
          </reference>
        </references>
      </pivotArea>
    </chartFormat>
    <chartFormat chart="5" format="36">
      <pivotArea type="data" outline="0" fieldPosition="0">
        <references count="3">
          <reference field="4294967294" count="1" selected="0">
            <x v="0"/>
          </reference>
          <reference field="6" count="1" selected="0">
            <x v="1"/>
          </reference>
          <reference field="7" count="1" selected="0">
            <x v="3"/>
          </reference>
        </references>
      </pivotArea>
    </chartFormat>
    <chartFormat chart="5" format="37">
      <pivotArea type="data" outline="0" fieldPosition="0">
        <references count="3">
          <reference field="4294967294" count="1" selected="0">
            <x v="0"/>
          </reference>
          <reference field="6" count="1" selected="0">
            <x v="2"/>
          </reference>
          <reference field="7" count="1" selected="0">
            <x v="3"/>
          </reference>
        </references>
      </pivotArea>
    </chartFormat>
    <chartFormat chart="5" format="38">
      <pivotArea type="data" outline="0" fieldPosition="0">
        <references count="3">
          <reference field="4294967294" count="1" selected="0">
            <x v="0"/>
          </reference>
          <reference field="6" count="1" selected="0">
            <x v="3"/>
          </reference>
          <reference field="7" count="1" selected="0">
            <x v="3"/>
          </reference>
        </references>
      </pivotArea>
    </chartFormat>
    <chartFormat chart="5" format="39">
      <pivotArea type="data" outline="0" fieldPosition="0">
        <references count="3">
          <reference field="4294967294" count="1" selected="0">
            <x v="0"/>
          </reference>
          <reference field="6" count="1" selected="0">
            <x v="4"/>
          </reference>
          <reference field="7" count="1" selected="0">
            <x v="3"/>
          </reference>
        </references>
      </pivotArea>
    </chartFormat>
    <chartFormat chart="15" format="64" series="1">
      <pivotArea type="data" outline="0" fieldPosition="0">
        <references count="2">
          <reference field="4294967294" count="1" selected="0">
            <x v="0"/>
          </reference>
          <reference field="7" count="1" selected="0">
            <x v="0"/>
          </reference>
        </references>
      </pivotArea>
    </chartFormat>
    <chartFormat chart="15" format="65">
      <pivotArea type="data" outline="0" fieldPosition="0">
        <references count="3">
          <reference field="4294967294" count="1" selected="0">
            <x v="0"/>
          </reference>
          <reference field="6" count="1" selected="0">
            <x v="0"/>
          </reference>
          <reference field="7" count="1" selected="0">
            <x v="0"/>
          </reference>
        </references>
      </pivotArea>
    </chartFormat>
    <chartFormat chart="15" format="66">
      <pivotArea type="data" outline="0" fieldPosition="0">
        <references count="3">
          <reference field="4294967294" count="1" selected="0">
            <x v="0"/>
          </reference>
          <reference field="6" count="1" selected="0">
            <x v="1"/>
          </reference>
          <reference field="7" count="1" selected="0">
            <x v="0"/>
          </reference>
        </references>
      </pivotArea>
    </chartFormat>
    <chartFormat chart="15" format="67">
      <pivotArea type="data" outline="0" fieldPosition="0">
        <references count="3">
          <reference field="4294967294" count="1" selected="0">
            <x v="0"/>
          </reference>
          <reference field="6" count="1" selected="0">
            <x v="2"/>
          </reference>
          <reference field="7" count="1" selected="0">
            <x v="0"/>
          </reference>
        </references>
      </pivotArea>
    </chartFormat>
    <chartFormat chart="15" format="68">
      <pivotArea type="data" outline="0" fieldPosition="0">
        <references count="3">
          <reference field="4294967294" count="1" selected="0">
            <x v="0"/>
          </reference>
          <reference field="6" count="1" selected="0">
            <x v="3"/>
          </reference>
          <reference field="7" count="1" selected="0">
            <x v="0"/>
          </reference>
        </references>
      </pivotArea>
    </chartFormat>
    <chartFormat chart="15" format="69">
      <pivotArea type="data" outline="0" fieldPosition="0">
        <references count="3">
          <reference field="4294967294" count="1" selected="0">
            <x v="0"/>
          </reference>
          <reference field="6" count="1" selected="0">
            <x v="4"/>
          </reference>
          <reference field="7" count="1" selected="0">
            <x v="0"/>
          </reference>
        </references>
      </pivotArea>
    </chartFormat>
    <chartFormat chart="15" format="70" series="1">
      <pivotArea type="data" outline="0" fieldPosition="0">
        <references count="2">
          <reference field="4294967294" count="1" selected="0">
            <x v="0"/>
          </reference>
          <reference field="7" count="1" selected="0">
            <x v="1"/>
          </reference>
        </references>
      </pivotArea>
    </chartFormat>
    <chartFormat chart="15" format="71">
      <pivotArea type="data" outline="0" fieldPosition="0">
        <references count="3">
          <reference field="4294967294" count="1" selected="0">
            <x v="0"/>
          </reference>
          <reference field="6" count="1" selected="0">
            <x v="0"/>
          </reference>
          <reference field="7" count="1" selected="0">
            <x v="1"/>
          </reference>
        </references>
      </pivotArea>
    </chartFormat>
    <chartFormat chart="15" format="72">
      <pivotArea type="data" outline="0" fieldPosition="0">
        <references count="3">
          <reference field="4294967294" count="1" selected="0">
            <x v="0"/>
          </reference>
          <reference field="6" count="1" selected="0">
            <x v="1"/>
          </reference>
          <reference field="7" count="1" selected="0">
            <x v="1"/>
          </reference>
        </references>
      </pivotArea>
    </chartFormat>
    <chartFormat chart="15" format="73">
      <pivotArea type="data" outline="0" fieldPosition="0">
        <references count="3">
          <reference field="4294967294" count="1" selected="0">
            <x v="0"/>
          </reference>
          <reference field="6" count="1" selected="0">
            <x v="2"/>
          </reference>
          <reference field="7" count="1" selected="0">
            <x v="1"/>
          </reference>
        </references>
      </pivotArea>
    </chartFormat>
    <chartFormat chart="15" format="74">
      <pivotArea type="data" outline="0" fieldPosition="0">
        <references count="3">
          <reference field="4294967294" count="1" selected="0">
            <x v="0"/>
          </reference>
          <reference field="6" count="1" selected="0">
            <x v="3"/>
          </reference>
          <reference field="7" count="1" selected="0">
            <x v="1"/>
          </reference>
        </references>
      </pivotArea>
    </chartFormat>
    <chartFormat chart="15" format="75">
      <pivotArea type="data" outline="0" fieldPosition="0">
        <references count="3">
          <reference field="4294967294" count="1" selected="0">
            <x v="0"/>
          </reference>
          <reference field="6" count="1" selected="0">
            <x v="4"/>
          </reference>
          <reference field="7" count="1" selected="0">
            <x v="1"/>
          </reference>
        </references>
      </pivotArea>
    </chartFormat>
    <chartFormat chart="15" format="76" series="1">
      <pivotArea type="data" outline="0" fieldPosition="0">
        <references count="2">
          <reference field="4294967294" count="1" selected="0">
            <x v="0"/>
          </reference>
          <reference field="7" count="1" selected="0">
            <x v="2"/>
          </reference>
        </references>
      </pivotArea>
    </chartFormat>
    <chartFormat chart="15" format="77">
      <pivotArea type="data" outline="0" fieldPosition="0">
        <references count="3">
          <reference field="4294967294" count="1" selected="0">
            <x v="0"/>
          </reference>
          <reference field="6" count="1" selected="0">
            <x v="0"/>
          </reference>
          <reference field="7" count="1" selected="0">
            <x v="2"/>
          </reference>
        </references>
      </pivotArea>
    </chartFormat>
    <chartFormat chart="15" format="78">
      <pivotArea type="data" outline="0" fieldPosition="0">
        <references count="3">
          <reference field="4294967294" count="1" selected="0">
            <x v="0"/>
          </reference>
          <reference field="6" count="1" selected="0">
            <x v="1"/>
          </reference>
          <reference field="7" count="1" selected="0">
            <x v="2"/>
          </reference>
        </references>
      </pivotArea>
    </chartFormat>
    <chartFormat chart="15" format="79">
      <pivotArea type="data" outline="0" fieldPosition="0">
        <references count="3">
          <reference field="4294967294" count="1" selected="0">
            <x v="0"/>
          </reference>
          <reference field="6" count="1" selected="0">
            <x v="2"/>
          </reference>
          <reference field="7" count="1" selected="0">
            <x v="2"/>
          </reference>
        </references>
      </pivotArea>
    </chartFormat>
    <chartFormat chart="15" format="80">
      <pivotArea type="data" outline="0" fieldPosition="0">
        <references count="3">
          <reference field="4294967294" count="1" selected="0">
            <x v="0"/>
          </reference>
          <reference field="6" count="1" selected="0">
            <x v="3"/>
          </reference>
          <reference field="7" count="1" selected="0">
            <x v="2"/>
          </reference>
        </references>
      </pivotArea>
    </chartFormat>
    <chartFormat chart="15" format="81">
      <pivotArea type="data" outline="0" fieldPosition="0">
        <references count="3">
          <reference field="4294967294" count="1" selected="0">
            <x v="0"/>
          </reference>
          <reference field="6" count="1" selected="0">
            <x v="4"/>
          </reference>
          <reference field="7" count="1" selected="0">
            <x v="2"/>
          </reference>
        </references>
      </pivotArea>
    </chartFormat>
    <chartFormat chart="15" format="82" series="1">
      <pivotArea type="data" outline="0" fieldPosition="0">
        <references count="2">
          <reference field="4294967294" count="1" selected="0">
            <x v="0"/>
          </reference>
          <reference field="7" count="1" selected="0">
            <x v="3"/>
          </reference>
        </references>
      </pivotArea>
    </chartFormat>
    <chartFormat chart="15" format="83">
      <pivotArea type="data" outline="0" fieldPosition="0">
        <references count="3">
          <reference field="4294967294" count="1" selected="0">
            <x v="0"/>
          </reference>
          <reference field="6" count="1" selected="0">
            <x v="0"/>
          </reference>
          <reference field="7" count="1" selected="0">
            <x v="3"/>
          </reference>
        </references>
      </pivotArea>
    </chartFormat>
    <chartFormat chart="15" format="84">
      <pivotArea type="data" outline="0" fieldPosition="0">
        <references count="3">
          <reference field="4294967294" count="1" selected="0">
            <x v="0"/>
          </reference>
          <reference field="6" count="1" selected="0">
            <x v="1"/>
          </reference>
          <reference field="7" count="1" selected="0">
            <x v="3"/>
          </reference>
        </references>
      </pivotArea>
    </chartFormat>
    <chartFormat chart="15" format="85">
      <pivotArea type="data" outline="0" fieldPosition="0">
        <references count="3">
          <reference field="4294967294" count="1" selected="0">
            <x v="0"/>
          </reference>
          <reference field="6" count="1" selected="0">
            <x v="2"/>
          </reference>
          <reference field="7" count="1" selected="0">
            <x v="3"/>
          </reference>
        </references>
      </pivotArea>
    </chartFormat>
    <chartFormat chart="15" format="86">
      <pivotArea type="data" outline="0" fieldPosition="0">
        <references count="3">
          <reference field="4294967294" count="1" selected="0">
            <x v="0"/>
          </reference>
          <reference field="6" count="1" selected="0">
            <x v="3"/>
          </reference>
          <reference field="7" count="1" selected="0">
            <x v="3"/>
          </reference>
        </references>
      </pivotArea>
    </chartFormat>
    <chartFormat chart="15" format="87">
      <pivotArea type="data" outline="0" fieldPosition="0">
        <references count="3">
          <reference field="4294967294" count="1" selected="0">
            <x v="0"/>
          </reference>
          <reference field="6" count="1" selected="0">
            <x v="4"/>
          </reference>
          <reference field="7" count="1" selected="0">
            <x v="3"/>
          </reference>
        </references>
      </pivotArea>
    </chartFormat>
    <chartFormat chart="22" format="112" series="1">
      <pivotArea type="data" outline="0" fieldPosition="0">
        <references count="2">
          <reference field="4294967294" count="1" selected="0">
            <x v="0"/>
          </reference>
          <reference field="7" count="1" selected="0">
            <x v="0"/>
          </reference>
        </references>
      </pivotArea>
    </chartFormat>
    <chartFormat chart="22" format="113">
      <pivotArea type="data" outline="0" fieldPosition="0">
        <references count="3">
          <reference field="4294967294" count="1" selected="0">
            <x v="0"/>
          </reference>
          <reference field="6" count="1" selected="0">
            <x v="0"/>
          </reference>
          <reference field="7" count="1" selected="0">
            <x v="0"/>
          </reference>
        </references>
      </pivotArea>
    </chartFormat>
    <chartFormat chart="22" format="114">
      <pivotArea type="data" outline="0" fieldPosition="0">
        <references count="3">
          <reference field="4294967294" count="1" selected="0">
            <x v="0"/>
          </reference>
          <reference field="6" count="1" selected="0">
            <x v="1"/>
          </reference>
          <reference field="7" count="1" selected="0">
            <x v="0"/>
          </reference>
        </references>
      </pivotArea>
    </chartFormat>
    <chartFormat chart="22" format="115">
      <pivotArea type="data" outline="0" fieldPosition="0">
        <references count="3">
          <reference field="4294967294" count="1" selected="0">
            <x v="0"/>
          </reference>
          <reference field="6" count="1" selected="0">
            <x v="2"/>
          </reference>
          <reference field="7" count="1" selected="0">
            <x v="0"/>
          </reference>
        </references>
      </pivotArea>
    </chartFormat>
    <chartFormat chart="22" format="116">
      <pivotArea type="data" outline="0" fieldPosition="0">
        <references count="3">
          <reference field="4294967294" count="1" selected="0">
            <x v="0"/>
          </reference>
          <reference field="6" count="1" selected="0">
            <x v="3"/>
          </reference>
          <reference field="7" count="1" selected="0">
            <x v="0"/>
          </reference>
        </references>
      </pivotArea>
    </chartFormat>
    <chartFormat chart="22" format="117">
      <pivotArea type="data" outline="0" fieldPosition="0">
        <references count="3">
          <reference field="4294967294" count="1" selected="0">
            <x v="0"/>
          </reference>
          <reference field="6" count="1" selected="0">
            <x v="4"/>
          </reference>
          <reference field="7" count="1" selected="0">
            <x v="0"/>
          </reference>
        </references>
      </pivotArea>
    </chartFormat>
    <chartFormat chart="22" format="118" series="1">
      <pivotArea type="data" outline="0" fieldPosition="0">
        <references count="2">
          <reference field="4294967294" count="1" selected="0">
            <x v="0"/>
          </reference>
          <reference field="7" count="1" selected="0">
            <x v="1"/>
          </reference>
        </references>
      </pivotArea>
    </chartFormat>
    <chartFormat chart="22" format="119">
      <pivotArea type="data" outline="0" fieldPosition="0">
        <references count="3">
          <reference field="4294967294" count="1" selected="0">
            <x v="0"/>
          </reference>
          <reference field="6" count="1" selected="0">
            <x v="0"/>
          </reference>
          <reference field="7" count="1" selected="0">
            <x v="1"/>
          </reference>
        </references>
      </pivotArea>
    </chartFormat>
    <chartFormat chart="22" format="120">
      <pivotArea type="data" outline="0" fieldPosition="0">
        <references count="3">
          <reference field="4294967294" count="1" selected="0">
            <x v="0"/>
          </reference>
          <reference field="6" count="1" selected="0">
            <x v="1"/>
          </reference>
          <reference field="7" count="1" selected="0">
            <x v="1"/>
          </reference>
        </references>
      </pivotArea>
    </chartFormat>
    <chartFormat chart="22" format="121">
      <pivotArea type="data" outline="0" fieldPosition="0">
        <references count="3">
          <reference field="4294967294" count="1" selected="0">
            <x v="0"/>
          </reference>
          <reference field="6" count="1" selected="0">
            <x v="2"/>
          </reference>
          <reference field="7" count="1" selected="0">
            <x v="1"/>
          </reference>
        </references>
      </pivotArea>
    </chartFormat>
    <chartFormat chart="22" format="122">
      <pivotArea type="data" outline="0" fieldPosition="0">
        <references count="3">
          <reference field="4294967294" count="1" selected="0">
            <x v="0"/>
          </reference>
          <reference field="6" count="1" selected="0">
            <x v="3"/>
          </reference>
          <reference field="7" count="1" selected="0">
            <x v="1"/>
          </reference>
        </references>
      </pivotArea>
    </chartFormat>
    <chartFormat chart="22" format="123">
      <pivotArea type="data" outline="0" fieldPosition="0">
        <references count="3">
          <reference field="4294967294" count="1" selected="0">
            <x v="0"/>
          </reference>
          <reference field="6" count="1" selected="0">
            <x v="4"/>
          </reference>
          <reference field="7" count="1" selected="0">
            <x v="1"/>
          </reference>
        </references>
      </pivotArea>
    </chartFormat>
    <chartFormat chart="22" format="124" series="1">
      <pivotArea type="data" outline="0" fieldPosition="0">
        <references count="2">
          <reference field="4294967294" count="1" selected="0">
            <x v="0"/>
          </reference>
          <reference field="7" count="1" selected="0">
            <x v="2"/>
          </reference>
        </references>
      </pivotArea>
    </chartFormat>
    <chartFormat chart="22" format="125">
      <pivotArea type="data" outline="0" fieldPosition="0">
        <references count="3">
          <reference field="4294967294" count="1" selected="0">
            <x v="0"/>
          </reference>
          <reference field="6" count="1" selected="0">
            <x v="0"/>
          </reference>
          <reference field="7" count="1" selected="0">
            <x v="2"/>
          </reference>
        </references>
      </pivotArea>
    </chartFormat>
    <chartFormat chart="22" format="126">
      <pivotArea type="data" outline="0" fieldPosition="0">
        <references count="3">
          <reference field="4294967294" count="1" selected="0">
            <x v="0"/>
          </reference>
          <reference field="6" count="1" selected="0">
            <x v="1"/>
          </reference>
          <reference field="7" count="1" selected="0">
            <x v="2"/>
          </reference>
        </references>
      </pivotArea>
    </chartFormat>
    <chartFormat chart="22" format="127">
      <pivotArea type="data" outline="0" fieldPosition="0">
        <references count="3">
          <reference field="4294967294" count="1" selected="0">
            <x v="0"/>
          </reference>
          <reference field="6" count="1" selected="0">
            <x v="2"/>
          </reference>
          <reference field="7" count="1" selected="0">
            <x v="2"/>
          </reference>
        </references>
      </pivotArea>
    </chartFormat>
    <chartFormat chart="22" format="128">
      <pivotArea type="data" outline="0" fieldPosition="0">
        <references count="3">
          <reference field="4294967294" count="1" selected="0">
            <x v="0"/>
          </reference>
          <reference field="6" count="1" selected="0">
            <x v="3"/>
          </reference>
          <reference field="7" count="1" selected="0">
            <x v="2"/>
          </reference>
        </references>
      </pivotArea>
    </chartFormat>
    <chartFormat chart="22" format="129">
      <pivotArea type="data" outline="0" fieldPosition="0">
        <references count="3">
          <reference field="4294967294" count="1" selected="0">
            <x v="0"/>
          </reference>
          <reference field="6" count="1" selected="0">
            <x v="4"/>
          </reference>
          <reference field="7" count="1" selected="0">
            <x v="2"/>
          </reference>
        </references>
      </pivotArea>
    </chartFormat>
    <chartFormat chart="22" format="130" series="1">
      <pivotArea type="data" outline="0" fieldPosition="0">
        <references count="2">
          <reference field="4294967294" count="1" selected="0">
            <x v="0"/>
          </reference>
          <reference field="7" count="1" selected="0">
            <x v="3"/>
          </reference>
        </references>
      </pivotArea>
    </chartFormat>
    <chartFormat chart="22" format="131">
      <pivotArea type="data" outline="0" fieldPosition="0">
        <references count="3">
          <reference field="4294967294" count="1" selected="0">
            <x v="0"/>
          </reference>
          <reference field="6" count="1" selected="0">
            <x v="0"/>
          </reference>
          <reference field="7" count="1" selected="0">
            <x v="3"/>
          </reference>
        </references>
      </pivotArea>
    </chartFormat>
    <chartFormat chart="22" format="132">
      <pivotArea type="data" outline="0" fieldPosition="0">
        <references count="3">
          <reference field="4294967294" count="1" selected="0">
            <x v="0"/>
          </reference>
          <reference field="6" count="1" selected="0">
            <x v="1"/>
          </reference>
          <reference field="7" count="1" selected="0">
            <x v="3"/>
          </reference>
        </references>
      </pivotArea>
    </chartFormat>
    <chartFormat chart="22" format="133">
      <pivotArea type="data" outline="0" fieldPosition="0">
        <references count="3">
          <reference field="4294967294" count="1" selected="0">
            <x v="0"/>
          </reference>
          <reference field="6" count="1" selected="0">
            <x v="2"/>
          </reference>
          <reference field="7" count="1" selected="0">
            <x v="3"/>
          </reference>
        </references>
      </pivotArea>
    </chartFormat>
    <chartFormat chart="22" format="134">
      <pivotArea type="data" outline="0" fieldPosition="0">
        <references count="3">
          <reference field="4294967294" count="1" selected="0">
            <x v="0"/>
          </reference>
          <reference field="6" count="1" selected="0">
            <x v="3"/>
          </reference>
          <reference field="7" count="1" selected="0">
            <x v="3"/>
          </reference>
        </references>
      </pivotArea>
    </chartFormat>
    <chartFormat chart="22" format="135">
      <pivotArea type="data" outline="0" fieldPosition="0">
        <references count="3">
          <reference field="4294967294" count="1" selected="0">
            <x v="0"/>
          </reference>
          <reference field="6" count="1" selected="0">
            <x v="4"/>
          </reference>
          <reference field="7" count="1" selected="0">
            <x v="3"/>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45DBCB-28E8-45B7-8315-B597C2AF033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E8" firstHeaderRow="1" firstDataRow="2" firstDataCol="1"/>
  <pivotFields count="15">
    <pivotField showAll="0"/>
    <pivotField showAll="0"/>
    <pivotField axis="axisRow" showAll="0">
      <items count="6">
        <item x="1"/>
        <item x="0"/>
        <item x="2"/>
        <item x="3"/>
        <item x="4"/>
        <item t="default"/>
      </items>
    </pivotField>
    <pivotField dataField="1" showAll="0"/>
    <pivotField showAll="0"/>
    <pivotField showAll="0"/>
    <pivotField showAll="0">
      <items count="6">
        <item x="3"/>
        <item x="4"/>
        <item x="0"/>
        <item x="1"/>
        <item x="2"/>
        <item t="default"/>
      </items>
    </pivotField>
    <pivotField showAll="0"/>
    <pivotField showAll="0">
      <items count="3">
        <item x="0"/>
        <item x="1"/>
        <item t="default"/>
      </items>
    </pivotField>
    <pivotField showAll="0">
      <items count="151">
        <item x="0"/>
        <item x="1"/>
        <item x="10"/>
        <item x="100"/>
        <item x="101"/>
        <item x="102"/>
        <item x="103"/>
        <item x="104"/>
        <item x="105"/>
        <item x="106"/>
        <item x="107"/>
        <item x="108"/>
        <item x="109"/>
        <item x="11"/>
        <item x="110"/>
        <item x="111"/>
        <item x="112"/>
        <item x="113"/>
        <item x="114"/>
        <item x="115"/>
        <item x="116"/>
        <item x="117"/>
        <item x="118"/>
        <item x="119"/>
        <item x="12"/>
        <item x="120"/>
        <item x="121"/>
        <item x="122"/>
        <item x="123"/>
        <item x="124"/>
        <item x="125"/>
        <item x="126"/>
        <item x="127"/>
        <item x="128"/>
        <item x="129"/>
        <item x="13"/>
        <item x="130"/>
        <item x="131"/>
        <item x="132"/>
        <item x="133"/>
        <item x="134"/>
        <item x="135"/>
        <item x="136"/>
        <item x="137"/>
        <item x="138"/>
        <item x="139"/>
        <item x="14"/>
        <item x="140"/>
        <item x="141"/>
        <item x="142"/>
        <item x="143"/>
        <item x="144"/>
        <item x="145"/>
        <item x="146"/>
        <item x="147"/>
        <item x="148"/>
        <item x="149"/>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showAll="0"/>
    <pivotField numFmtId="164" showAll="0"/>
    <pivotField numFmtId="164" showAll="0"/>
    <pivotField showAll="0"/>
    <pivotField axis="axisCol" showAll="0">
      <items count="4">
        <item x="2"/>
        <item x="1"/>
        <item x="0"/>
        <item t="default"/>
      </items>
    </pivotField>
  </pivotFields>
  <rowFields count="1">
    <field x="2"/>
  </rowFields>
  <rowItems count="6">
    <i>
      <x/>
    </i>
    <i>
      <x v="1"/>
    </i>
    <i>
      <x v="2"/>
    </i>
    <i>
      <x v="3"/>
    </i>
    <i>
      <x v="4"/>
    </i>
    <i t="grand">
      <x/>
    </i>
  </rowItems>
  <colFields count="1">
    <field x="14"/>
  </colFields>
  <colItems count="4">
    <i>
      <x/>
    </i>
    <i>
      <x v="1"/>
    </i>
    <i>
      <x v="2"/>
    </i>
    <i t="grand">
      <x/>
    </i>
  </colItems>
  <dataFields count="1">
    <dataField name="Sum of Quantity" fld="3" baseField="0" baseItem="0"/>
  </dataFields>
  <formats count="1">
    <format dxfId="16">
      <pivotArea type="all" dataOnly="0" outline="0" fieldPosition="0"/>
    </format>
  </formats>
  <chartFormats count="6">
    <chartFormat chart="4" format="153" series="1">
      <pivotArea type="data" outline="0" fieldPosition="0">
        <references count="2">
          <reference field="4294967294" count="1" selected="0">
            <x v="0"/>
          </reference>
          <reference field="14" count="1" selected="0">
            <x v="0"/>
          </reference>
        </references>
      </pivotArea>
    </chartFormat>
    <chartFormat chart="4" format="154" series="1">
      <pivotArea type="data" outline="0" fieldPosition="0">
        <references count="2">
          <reference field="4294967294" count="1" selected="0">
            <x v="0"/>
          </reference>
          <reference field="14" count="1" selected="0">
            <x v="1"/>
          </reference>
        </references>
      </pivotArea>
    </chartFormat>
    <chartFormat chart="4" format="155" series="1">
      <pivotArea type="data" outline="0" fieldPosition="0">
        <references count="2">
          <reference field="4294967294" count="1" selected="0">
            <x v="0"/>
          </reference>
          <reference field="14" count="1" selected="0">
            <x v="2"/>
          </reference>
        </references>
      </pivotArea>
    </chartFormat>
    <chartFormat chart="13" format="159" series="1">
      <pivotArea type="data" outline="0" fieldPosition="0">
        <references count="2">
          <reference field="4294967294" count="1" selected="0">
            <x v="0"/>
          </reference>
          <reference field="14" count="1" selected="0">
            <x v="0"/>
          </reference>
        </references>
      </pivotArea>
    </chartFormat>
    <chartFormat chart="13" format="160" series="1">
      <pivotArea type="data" outline="0" fieldPosition="0">
        <references count="2">
          <reference field="4294967294" count="1" selected="0">
            <x v="0"/>
          </reference>
          <reference field="14" count="1" selected="0">
            <x v="1"/>
          </reference>
        </references>
      </pivotArea>
    </chartFormat>
    <chartFormat chart="13" format="161" series="1">
      <pivotArea type="data" outline="0" fieldPosition="0">
        <references count="2">
          <reference field="4294967294" count="1" selected="0">
            <x v="0"/>
          </reference>
          <reference field="14" count="1" selected="0">
            <x v="2"/>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2B46D0-C8E6-42F1-9C6A-0D7244D454E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4" firstHeaderRow="1" firstDataRow="1" firstDataCol="1"/>
  <pivotFields count="15">
    <pivotField showAll="0"/>
    <pivotField showAll="0"/>
    <pivotField showAll="0"/>
    <pivotField showAll="0"/>
    <pivotField showAll="0"/>
    <pivotField dataField="1" showAll="0"/>
    <pivotField showAll="0">
      <items count="6">
        <item x="3"/>
        <item x="4"/>
        <item x="0"/>
        <item x="1"/>
        <item x="2"/>
        <item t="default"/>
      </items>
    </pivotField>
    <pivotField showAll="0"/>
    <pivotField axis="axisRow" showAll="0">
      <items count="3">
        <item x="0"/>
        <item x="1"/>
        <item t="default"/>
      </items>
    </pivotField>
    <pivotField showAll="0"/>
    <pivotField showAll="0"/>
    <pivotField numFmtId="164" showAll="0"/>
    <pivotField numFmtId="164" showAll="0"/>
    <pivotField showAll="0"/>
    <pivotField showAll="0">
      <items count="4">
        <item x="2"/>
        <item x="1"/>
        <item x="0"/>
        <item t="default"/>
      </items>
    </pivotField>
  </pivotFields>
  <rowFields count="1">
    <field x="8"/>
  </rowFields>
  <rowItems count="3">
    <i>
      <x/>
    </i>
    <i>
      <x v="1"/>
    </i>
    <i t="grand">
      <x/>
    </i>
  </rowItems>
  <colItems count="1">
    <i/>
  </colItems>
  <dataFields count="1">
    <dataField name="Sum of Total_Amount" fld="5" baseField="0" baseItem="0"/>
  </dataFields>
  <formats count="6">
    <format dxfId="15">
      <pivotArea type="all" dataOnly="0" outline="0" fieldPosition="0"/>
    </format>
    <format dxfId="14">
      <pivotArea outline="0" collapsedLevelsAreSubtotals="1" fieldPosition="0"/>
    </format>
    <format dxfId="13">
      <pivotArea field="8" type="button" dataOnly="0" labelOnly="1" outline="0" axis="axisRow" fieldPosition="0"/>
    </format>
    <format dxfId="12">
      <pivotArea dataOnly="0" labelOnly="1" fieldPosition="0">
        <references count="1">
          <reference field="8" count="0"/>
        </references>
      </pivotArea>
    </format>
    <format dxfId="11">
      <pivotArea dataOnly="0" labelOnly="1" grandRow="1" outline="0" fieldPosition="0"/>
    </format>
    <format dxfId="10">
      <pivotArea dataOnly="0" labelOnly="1" outline="0" axis="axisValues" fieldPosition="0"/>
    </format>
  </formats>
  <chartFormats count="12">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8" count="1" selected="0">
            <x v="0"/>
          </reference>
        </references>
      </pivotArea>
    </chartFormat>
    <chartFormat chart="7" format="9">
      <pivotArea type="data" outline="0" fieldPosition="0">
        <references count="2">
          <reference field="4294967294" count="1" selected="0">
            <x v="0"/>
          </reference>
          <reference field="8"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8" count="1" selected="0">
            <x v="0"/>
          </reference>
        </references>
      </pivotArea>
    </chartFormat>
    <chartFormat chart="8" format="12">
      <pivotArea type="data" outline="0" fieldPosition="0">
        <references count="2">
          <reference field="4294967294" count="1" selected="0">
            <x v="0"/>
          </reference>
          <reference field="8" count="1" selected="0">
            <x v="1"/>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8" count="1" selected="0">
            <x v="0"/>
          </reference>
        </references>
      </pivotArea>
    </chartFormat>
    <chartFormat chart="9" format="15">
      <pivotArea type="data" outline="0" fieldPosition="0">
        <references count="2">
          <reference field="4294967294" count="1" selected="0">
            <x v="0"/>
          </reference>
          <reference field="8" count="1" selected="0">
            <x v="1"/>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8" count="1" selected="0">
            <x v="0"/>
          </reference>
        </references>
      </pivotArea>
    </chartFormat>
    <chartFormat chart="2" format="18">
      <pivotArea type="data" outline="0" fieldPosition="0">
        <references count="2">
          <reference field="4294967294" count="1" selected="0">
            <x v="0"/>
          </reference>
          <reference field="8"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9DFCF2-41ED-4A99-9914-9DF807AB704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5" firstHeaderRow="1" firstDataRow="1" firstDataCol="1"/>
  <pivotFields count="15">
    <pivotField showAll="0"/>
    <pivotField showAll="0"/>
    <pivotField showAll="0"/>
    <pivotField showAll="0"/>
    <pivotField showAll="0"/>
    <pivotField dataField="1" showAll="0"/>
    <pivotField showAll="0">
      <items count="6">
        <item x="3"/>
        <item x="4"/>
        <item x="0"/>
        <item x="1"/>
        <item x="2"/>
        <item t="default"/>
      </items>
    </pivotField>
    <pivotField showAll="0"/>
    <pivotField showAll="0"/>
    <pivotField showAll="0"/>
    <pivotField axis="axisRow" showAll="0">
      <items count="4">
        <item x="2"/>
        <item x="0"/>
        <item x="1"/>
        <item t="default"/>
      </items>
    </pivotField>
    <pivotField numFmtId="164" showAll="0"/>
    <pivotField numFmtId="164" showAll="0"/>
    <pivotField showAll="0"/>
    <pivotField showAll="0">
      <items count="4">
        <item x="2"/>
        <item x="1"/>
        <item x="0"/>
        <item t="default"/>
      </items>
    </pivotField>
  </pivotFields>
  <rowFields count="1">
    <field x="10"/>
  </rowFields>
  <rowItems count="4">
    <i>
      <x/>
    </i>
    <i>
      <x v="1"/>
    </i>
    <i>
      <x v="2"/>
    </i>
    <i t="grand">
      <x/>
    </i>
  </rowItems>
  <colItems count="1">
    <i/>
  </colItems>
  <dataFields count="1">
    <dataField name="Sum of Total_Amount" fld="5" baseField="10" baseItem="0"/>
  </dataFields>
  <formats count="6">
    <format dxfId="9">
      <pivotArea type="all" dataOnly="0" outline="0" fieldPosition="0"/>
    </format>
    <format dxfId="8">
      <pivotArea outline="0" collapsedLevelsAreSubtotals="1" fieldPosition="0"/>
    </format>
    <format dxfId="7">
      <pivotArea field="10" type="button" dataOnly="0" labelOnly="1" outline="0" axis="axisRow" fieldPosition="0"/>
    </format>
    <format dxfId="6">
      <pivotArea dataOnly="0" labelOnly="1" fieldPosition="0">
        <references count="1">
          <reference field="10" count="0"/>
        </references>
      </pivotArea>
    </format>
    <format dxfId="5">
      <pivotArea dataOnly="0" labelOnly="1" grandRow="1" outline="0" fieldPosition="0"/>
    </format>
    <format dxfId="4">
      <pivotArea dataOnly="0" labelOnly="1" outline="0" axis="axisValues" fieldPosition="0"/>
    </format>
  </formats>
  <chartFormats count="6">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10" count="1" selected="0">
            <x v="1"/>
          </reference>
        </references>
      </pivotArea>
    </chartFormat>
    <chartFormat chart="5" format="5">
      <pivotArea type="data" outline="0" fieldPosition="0">
        <references count="2">
          <reference field="4294967294" count="1" selected="0">
            <x v="0"/>
          </reference>
          <reference field="10" count="1" selected="0">
            <x v="2"/>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10" count="1" selected="0">
            <x v="1"/>
          </reference>
        </references>
      </pivotArea>
    </chartFormat>
    <chartFormat chart="2" format="14">
      <pivotArea type="data" outline="0" fieldPosition="0">
        <references count="2">
          <reference field="4294967294" count="1" selected="0">
            <x v="0"/>
          </reference>
          <reference field="10" count="1" selected="0">
            <x v="2"/>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Location" xr10:uid="{4B9C639C-8F95-4B3E-9845-EB0C8D9D1E47}" sourceName="Store_Location">
  <pivotTables>
    <pivotTable tabId="2" name="PivotTable1"/>
    <pivotTable tabId="4" name="PivotTable2"/>
    <pivotTable tabId="8" name="PivotTable1"/>
    <pivotTable tabId="9" name="PivotTable2"/>
    <pivotTable tabId="10" name="PivotTable3"/>
  </pivotTables>
  <data>
    <tabular pivotCacheId="1133710709">
      <items count="5">
        <i x="3" s="1"/>
        <i x="4"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Feedback" xr10:uid="{35AB20AC-7B52-467C-B98B-F1CE7628BDC3}" sourceName="Customer_Feedback">
  <pivotTables>
    <pivotTable tabId="8" name="PivotTable1"/>
    <pivotTable tabId="2" name="PivotTable1"/>
    <pivotTable tabId="9" name="PivotTable2"/>
    <pivotTable tabId="10" name="PivotTable3"/>
    <pivotTable tabId="4" name="PivotTable2"/>
  </pivotTables>
  <data>
    <tabular pivotCacheId="113371070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Location" xr10:uid="{7520AD3B-0A96-45E1-AF89-5652C98F5C75}" cache="Slicer_Store_Location" caption="Store_Location" style="Slicer Style 4" rowHeight="234950"/>
  <slicer name="Customer_Feedback" xr10:uid="{5D4AAC12-9DBD-429F-AF0B-CF2E01B669C7}" cache="Slicer_Customer_Feedback" caption="Customer_Feedback" style="Slicer Style 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C577F6-B4A0-4630-B442-1E70D50CF98A}" name="Table1" displayName="Table1" ref="A1:O151" totalsRowShown="0" headerRowDxfId="42" headerRowBorderDxfId="41" tableBorderDxfId="40" totalsRowBorderDxfId="39">
  <autoFilter ref="A1:O151" xr:uid="{CAC577F6-B4A0-4630-B442-1E70D50CF98A}"/>
  <tableColumns count="15">
    <tableColumn id="1" xr3:uid="{B54FF6DC-879C-4E9F-AD76-BF6889271CB0}" name="Transaction_ID" dataDxfId="38"/>
    <tableColumn id="2" xr3:uid="{9BA360D8-0B98-4953-AB10-4E6101471F95}" name="Customer_Name" dataDxfId="37"/>
    <tableColumn id="3" xr3:uid="{9E01A190-2963-4E03-A2C8-EFC5A6E3D364}" name="Item_Purchased" dataDxfId="36"/>
    <tableColumn id="4" xr3:uid="{D4F97FE2-42F7-47E3-B88D-89F40826D31F}" name="Quantity" dataDxfId="35"/>
    <tableColumn id="5" xr3:uid="{C6FFF943-B1D8-445E-A122-C59EF1FECF12}" name="Price_per_Item" dataDxfId="34"/>
    <tableColumn id="6" xr3:uid="{E77B2720-506B-4F3C-888D-74877E0FE0CA}" name="Total_Amount" dataDxfId="33"/>
    <tableColumn id="7" xr3:uid="{24D9566C-CC0C-401E-BD5B-059767EA66B5}" name="Store_Location" dataDxfId="32"/>
    <tableColumn id="8" xr3:uid="{C9A58F56-D41B-479B-A2A5-44D67DA03BB9}" name="Payment_Method" dataDxfId="31"/>
    <tableColumn id="9" xr3:uid="{4E2F7F95-B342-49FB-805F-D77E4B9BBF0A}" name="Membership_Status" dataDxfId="30"/>
    <tableColumn id="10" xr3:uid="{CEFFBF37-7B3B-4E25-9F59-A4F76F97243B}" name="Barista_Name" dataDxfId="29"/>
    <tableColumn id="11" xr3:uid="{5EE8A44E-3555-4CD5-BE2C-9C0330E31256}" name="Order_Time" dataDxfId="28"/>
    <tableColumn id="12" xr3:uid="{AC6706D4-36FE-4CB8-BBD9-A5327C902E3F}" name="Order_Date" dataDxfId="27"/>
    <tableColumn id="13" xr3:uid="{3975DC75-B3A7-481D-A343-2A480901C392}" name="Delivery_Date" dataDxfId="26"/>
    <tableColumn id="14" xr3:uid="{AFCD4537-E3CC-453B-88F6-B01A64AC20ED}" name="Discount_Applied" dataDxfId="25"/>
    <tableColumn id="15" xr3:uid="{1E22BFAA-D835-418E-A921-9E1E6D3C5B38}" name="Customer_Feedback" dataDxfId="24"/>
  </tableColumns>
  <tableStyleInfo name="TableStyleLight1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0"/>
  <sheetViews>
    <sheetView topLeftCell="O1" zoomScale="87" workbookViewId="0">
      <selection activeCell="AC2" sqref="AC2"/>
    </sheetView>
  </sheetViews>
  <sheetFormatPr defaultRowHeight="14.4" x14ac:dyDescent="0.3"/>
  <cols>
    <col min="1" max="1" width="15.44140625" customWidth="1"/>
    <col min="2" max="2" width="19.6640625" bestFit="1" customWidth="1"/>
    <col min="3" max="3" width="16.5546875" customWidth="1"/>
    <col min="4" max="4" width="10.21875" customWidth="1"/>
    <col min="5" max="5" width="15.6640625" customWidth="1"/>
    <col min="6" max="6" width="15" customWidth="1"/>
    <col min="7" max="7" width="15.5546875" customWidth="1"/>
    <col min="8" max="8" width="18.21875" customWidth="1"/>
    <col min="9" max="9" width="19.77734375" customWidth="1"/>
    <col min="10" max="10" width="14.5546875" customWidth="1"/>
    <col min="11" max="11" width="15.33203125" bestFit="1" customWidth="1"/>
    <col min="12" max="13" width="18.109375" bestFit="1" customWidth="1"/>
    <col min="14" max="14" width="17.6640625" customWidth="1"/>
    <col min="15" max="15" width="20" customWidth="1"/>
    <col min="18" max="18" width="16.88671875" bestFit="1" customWidth="1"/>
    <col min="21" max="21" width="23.44140625" bestFit="1" customWidth="1"/>
    <col min="22" max="22" width="14.5546875" bestFit="1" customWidth="1"/>
    <col min="25" max="25" width="18.109375" bestFit="1" customWidth="1"/>
    <col min="26" max="26" width="19.77734375" bestFit="1" customWidth="1"/>
  </cols>
  <sheetData>
    <row r="1" spans="1:28" x14ac:dyDescent="0.3">
      <c r="A1" s="5" t="s">
        <v>0</v>
      </c>
      <c r="B1" s="6" t="s">
        <v>1</v>
      </c>
      <c r="C1" s="6" t="s">
        <v>2</v>
      </c>
      <c r="D1" s="6" t="s">
        <v>3</v>
      </c>
      <c r="E1" s="6" t="s">
        <v>4</v>
      </c>
      <c r="F1" s="6" t="s">
        <v>5</v>
      </c>
      <c r="G1" s="6" t="s">
        <v>6</v>
      </c>
      <c r="H1" s="6" t="s">
        <v>7</v>
      </c>
      <c r="I1" s="6" t="s">
        <v>8</v>
      </c>
      <c r="J1" s="6" t="s">
        <v>9</v>
      </c>
      <c r="K1" s="6" t="s">
        <v>10</v>
      </c>
      <c r="L1" s="6" t="s">
        <v>11</v>
      </c>
      <c r="M1" s="6" t="s">
        <v>12</v>
      </c>
      <c r="N1" s="6" t="s">
        <v>13</v>
      </c>
      <c r="O1" s="20" t="s">
        <v>14</v>
      </c>
      <c r="P1" s="24" t="s">
        <v>490</v>
      </c>
      <c r="Q1" s="24" t="s">
        <v>489</v>
      </c>
      <c r="R1" s="25" t="s">
        <v>502</v>
      </c>
      <c r="S1" s="25" t="s">
        <v>504</v>
      </c>
      <c r="T1" s="25" t="s">
        <v>491</v>
      </c>
      <c r="U1" s="25" t="s">
        <v>495</v>
      </c>
      <c r="V1" s="25" t="s">
        <v>503</v>
      </c>
      <c r="W1" s="25" t="s">
        <v>494</v>
      </c>
      <c r="X1" s="25" t="s">
        <v>492</v>
      </c>
      <c r="Y1" s="25"/>
      <c r="Z1" s="25" t="s">
        <v>493</v>
      </c>
      <c r="AA1" s="25" t="s">
        <v>500</v>
      </c>
    </row>
    <row r="2" spans="1:28" x14ac:dyDescent="0.3">
      <c r="A2" s="4" t="s">
        <v>15</v>
      </c>
      <c r="B2" s="2" t="s">
        <v>165</v>
      </c>
      <c r="C2" s="2" t="s">
        <v>315</v>
      </c>
      <c r="D2" s="2">
        <v>5</v>
      </c>
      <c r="E2" s="2">
        <v>3.32</v>
      </c>
      <c r="F2" s="2">
        <v>16.600000000000001</v>
      </c>
      <c r="G2" s="2" t="s">
        <v>320</v>
      </c>
      <c r="H2" s="2" t="s">
        <v>325</v>
      </c>
      <c r="I2" s="2" t="s">
        <v>329</v>
      </c>
      <c r="J2" s="2" t="s">
        <v>331</v>
      </c>
      <c r="K2" s="2" t="s">
        <v>481</v>
      </c>
      <c r="L2" s="3">
        <v>45119</v>
      </c>
      <c r="M2" s="3">
        <v>45129</v>
      </c>
      <c r="N2" s="2" t="s">
        <v>484</v>
      </c>
      <c r="O2" s="21" t="s">
        <v>486</v>
      </c>
      <c r="P2" s="21" t="str" cm="1">
        <f t="array" ref="P2:P151">UPPER(C2:C151)</f>
        <v>ESPRESSO</v>
      </c>
      <c r="Q2" s="21" t="str" cm="1">
        <f t="array" ref="Q2:Q149">RIGHT(J2:J149,LEN(J2:J149)-FIND("_",J2:J149))</f>
        <v>0</v>
      </c>
      <c r="R2" s="21">
        <f>SUM(F2:F151)</f>
        <v>1728.6499999999992</v>
      </c>
      <c r="S2" s="21" cm="1">
        <f t="array" ref="S2:S151">MONTH(L2:L151)</f>
        <v>7</v>
      </c>
      <c r="T2" s="21">
        <f>AVERAGE(D2:D151)</f>
        <v>2.8466666666666667</v>
      </c>
      <c r="U2" s="22" t="str">
        <f>IF(AND(D2&gt;2, N2="Yes"), "Large Order with Discount", "No Discount or Small Order")</f>
        <v>Large Order with Discount</v>
      </c>
      <c r="V2" s="21" t="str" cm="1">
        <f t="array" ref="V2:V151">IF(D2:D151 &gt; 3, "Bulk Order", "Regular Order")</f>
        <v>Bulk Order</v>
      </c>
      <c r="W2" s="21">
        <f t="shared" ref="W2:W33" si="0">WEEKDAY(L2,2)</f>
        <v>3</v>
      </c>
      <c r="X2" s="23" t="str" cm="1">
        <f t="array" ref="X2:X151">TEXT(L2:L151, "MMMM")</f>
        <v>July</v>
      </c>
      <c r="Y2" s="23">
        <f ca="1">TODAY() - L2</f>
        <v>695</v>
      </c>
      <c r="Z2" s="21" t="str">
        <f t="shared" ref="Z2:Z33" si="1" xml:space="preserve"> _xlfn.CONCAT(B2, " - ",C2)</f>
        <v>Customer_0 - Espresso</v>
      </c>
      <c r="AA2" s="21" t="str">
        <f t="shared" ref="AA2:AA33" si="2">VLOOKUP(A2, A1:J100, 10, FALSE)</f>
        <v>Barista_0</v>
      </c>
      <c r="AB2">
        <f>SUM(F2:F151)</f>
        <v>1728.6499999999992</v>
      </c>
    </row>
    <row r="3" spans="1:28" x14ac:dyDescent="0.3">
      <c r="A3" s="4" t="s">
        <v>16</v>
      </c>
      <c r="B3" s="2" t="s">
        <v>166</v>
      </c>
      <c r="C3" s="2" t="s">
        <v>316</v>
      </c>
      <c r="D3" s="2">
        <v>3</v>
      </c>
      <c r="E3" s="2">
        <v>4.68</v>
      </c>
      <c r="F3" s="2">
        <v>9.36</v>
      </c>
      <c r="G3" s="2" t="s">
        <v>320</v>
      </c>
      <c r="H3" s="2" t="s">
        <v>326</v>
      </c>
      <c r="I3" s="2" t="s">
        <v>330</v>
      </c>
      <c r="J3" s="2" t="s">
        <v>332</v>
      </c>
      <c r="K3" s="2" t="s">
        <v>482</v>
      </c>
      <c r="L3" s="3">
        <v>45033</v>
      </c>
      <c r="M3" s="3">
        <v>45438</v>
      </c>
      <c r="N3" s="2" t="s">
        <v>484</v>
      </c>
      <c r="O3" s="21" t="s">
        <v>487</v>
      </c>
      <c r="P3" s="21" t="str">
        <v>CAPPUCCINO</v>
      </c>
      <c r="Q3" s="21" t="str">
        <v>1</v>
      </c>
      <c r="R3" s="21"/>
      <c r="S3" s="21">
        <v>4</v>
      </c>
      <c r="T3" s="21"/>
      <c r="U3" s="22" t="str">
        <f t="shared" ref="U3:U66" si="3">IF(AND(D3&gt;2, N3="Yes"), "Large Order with Discount", "No Discount or Small Order")</f>
        <v>Large Order with Discount</v>
      </c>
      <c r="V3" s="21" t="str">
        <v>Regular Order</v>
      </c>
      <c r="W3" s="21">
        <f t="shared" si="0"/>
        <v>1</v>
      </c>
      <c r="X3" s="21" t="str">
        <v>April</v>
      </c>
      <c r="Y3" s="23">
        <f t="shared" ref="Y3:Y66" ca="1" si="4">TODAY() - L3</f>
        <v>781</v>
      </c>
      <c r="Z3" s="21" t="str">
        <f t="shared" si="1"/>
        <v>Customer_1 - Cappuccino</v>
      </c>
      <c r="AA3" s="21" t="str">
        <f t="shared" si="2"/>
        <v>Barista_1</v>
      </c>
    </row>
    <row r="4" spans="1:28" x14ac:dyDescent="0.3">
      <c r="A4" s="4" t="s">
        <v>17</v>
      </c>
      <c r="B4" s="2" t="s">
        <v>167</v>
      </c>
      <c r="C4" s="2" t="s">
        <v>317</v>
      </c>
      <c r="D4" s="2">
        <v>5</v>
      </c>
      <c r="E4" s="2">
        <v>5.24</v>
      </c>
      <c r="F4" s="2">
        <v>26.2</v>
      </c>
      <c r="G4" s="2" t="s">
        <v>321</v>
      </c>
      <c r="H4" s="2" t="s">
        <v>327</v>
      </c>
      <c r="I4" s="2" t="s">
        <v>329</v>
      </c>
      <c r="J4" s="2" t="s">
        <v>333</v>
      </c>
      <c r="K4" s="2" t="s">
        <v>482</v>
      </c>
      <c r="L4" s="3">
        <v>45029</v>
      </c>
      <c r="M4" s="3">
        <v>45204</v>
      </c>
      <c r="N4" s="2" t="s">
        <v>485</v>
      </c>
      <c r="O4" s="21" t="s">
        <v>488</v>
      </c>
      <c r="P4" s="21" t="str">
        <v>FRAPPUCCINO</v>
      </c>
      <c r="Q4" s="21" t="str">
        <v>2</v>
      </c>
      <c r="R4" s="21"/>
      <c r="S4" s="21">
        <v>4</v>
      </c>
      <c r="T4" s="21"/>
      <c r="U4" s="22" t="str">
        <f t="shared" si="3"/>
        <v>No Discount or Small Order</v>
      </c>
      <c r="V4" s="21" t="str">
        <v>Bulk Order</v>
      </c>
      <c r="W4" s="21">
        <f t="shared" si="0"/>
        <v>4</v>
      </c>
      <c r="X4" s="21" t="str">
        <v>April</v>
      </c>
      <c r="Y4" s="23">
        <f t="shared" ca="1" si="4"/>
        <v>785</v>
      </c>
      <c r="Z4" s="21" t="str">
        <f t="shared" si="1"/>
        <v>Customer_2 - Frappuccino</v>
      </c>
      <c r="AA4" s="21" t="str">
        <f t="shared" si="2"/>
        <v>Barista_2</v>
      </c>
    </row>
    <row r="5" spans="1:28" x14ac:dyDescent="0.3">
      <c r="A5" s="4" t="s">
        <v>18</v>
      </c>
      <c r="B5" s="2" t="s">
        <v>168</v>
      </c>
      <c r="C5" s="2" t="s">
        <v>318</v>
      </c>
      <c r="D5" s="2">
        <v>3</v>
      </c>
      <c r="E5" s="2">
        <v>4.29</v>
      </c>
      <c r="F5" s="2">
        <v>12.87</v>
      </c>
      <c r="G5" s="2" t="s">
        <v>320</v>
      </c>
      <c r="H5" s="2" t="s">
        <v>325</v>
      </c>
      <c r="I5" s="2" t="s">
        <v>329</v>
      </c>
      <c r="J5" s="2" t="s">
        <v>334</v>
      </c>
      <c r="K5" s="2" t="s">
        <v>481</v>
      </c>
      <c r="L5" s="3">
        <v>45524</v>
      </c>
      <c r="M5" s="3">
        <v>45294</v>
      </c>
      <c r="N5" s="2" t="s">
        <v>484</v>
      </c>
      <c r="O5" s="21" t="s">
        <v>487</v>
      </c>
      <c r="P5" s="21" t="str">
        <v>LATTE</v>
      </c>
      <c r="Q5" s="21" t="str">
        <v>3</v>
      </c>
      <c r="R5" s="21"/>
      <c r="S5" s="21">
        <v>8</v>
      </c>
      <c r="T5" s="21"/>
      <c r="U5" s="22" t="str">
        <f t="shared" si="3"/>
        <v>Large Order with Discount</v>
      </c>
      <c r="V5" s="21" t="str">
        <v>Regular Order</v>
      </c>
      <c r="W5" s="21">
        <f t="shared" si="0"/>
        <v>2</v>
      </c>
      <c r="X5" s="21" t="str">
        <v>August</v>
      </c>
      <c r="Y5" s="23">
        <f t="shared" ca="1" si="4"/>
        <v>290</v>
      </c>
      <c r="Z5" s="21" t="str">
        <f t="shared" si="1"/>
        <v>Customer_3 - Latte</v>
      </c>
      <c r="AA5" s="21" t="str">
        <f t="shared" si="2"/>
        <v>Barista_3</v>
      </c>
    </row>
    <row r="6" spans="1:28" x14ac:dyDescent="0.3">
      <c r="A6" s="4" t="s">
        <v>19</v>
      </c>
      <c r="B6" s="2" t="s">
        <v>169</v>
      </c>
      <c r="C6" s="2" t="s">
        <v>318</v>
      </c>
      <c r="D6" s="2">
        <v>2</v>
      </c>
      <c r="E6" s="2">
        <v>5.23</v>
      </c>
      <c r="F6" s="2">
        <v>10.46</v>
      </c>
      <c r="G6" s="2" t="s">
        <v>320</v>
      </c>
      <c r="H6" s="2" t="s">
        <v>327</v>
      </c>
      <c r="I6" s="2" t="s">
        <v>329</v>
      </c>
      <c r="J6" s="2" t="s">
        <v>335</v>
      </c>
      <c r="K6" s="2" t="s">
        <v>482</v>
      </c>
      <c r="L6" s="3">
        <v>45148</v>
      </c>
      <c r="M6" s="3">
        <v>45371</v>
      </c>
      <c r="N6" s="2" t="s">
        <v>485</v>
      </c>
      <c r="O6" s="21" t="s">
        <v>487</v>
      </c>
      <c r="P6" s="21" t="str">
        <v>LATTE</v>
      </c>
      <c r="Q6" s="21" t="str">
        <v>4</v>
      </c>
      <c r="R6" s="21"/>
      <c r="S6" s="21">
        <v>8</v>
      </c>
      <c r="T6" s="21"/>
      <c r="U6" s="22" t="str">
        <f t="shared" si="3"/>
        <v>No Discount or Small Order</v>
      </c>
      <c r="V6" s="21" t="str">
        <v>Regular Order</v>
      </c>
      <c r="W6" s="21">
        <f t="shared" si="0"/>
        <v>4</v>
      </c>
      <c r="X6" s="21" t="str">
        <v>August</v>
      </c>
      <c r="Y6" s="23">
        <f t="shared" ca="1" si="4"/>
        <v>666</v>
      </c>
      <c r="Z6" s="21" t="str">
        <f t="shared" si="1"/>
        <v>Customer_4 - Latte</v>
      </c>
      <c r="AA6" s="21" t="str">
        <f t="shared" si="2"/>
        <v>Barista_4</v>
      </c>
    </row>
    <row r="7" spans="1:28" x14ac:dyDescent="0.3">
      <c r="A7" s="4" t="s">
        <v>20</v>
      </c>
      <c r="B7" s="2" t="s">
        <v>170</v>
      </c>
      <c r="C7" s="2" t="s">
        <v>319</v>
      </c>
      <c r="D7" s="2">
        <v>2</v>
      </c>
      <c r="E7" s="2">
        <v>3.54</v>
      </c>
      <c r="F7" s="2">
        <v>7.08</v>
      </c>
      <c r="G7" s="2" t="s">
        <v>322</v>
      </c>
      <c r="H7" s="2" t="s">
        <v>327</v>
      </c>
      <c r="I7" s="2" t="s">
        <v>330</v>
      </c>
      <c r="J7" s="2" t="s">
        <v>336</v>
      </c>
      <c r="K7" s="2" t="s">
        <v>482</v>
      </c>
      <c r="L7" s="3">
        <v>45564</v>
      </c>
      <c r="M7" s="3">
        <v>45095</v>
      </c>
      <c r="N7" s="2" t="s">
        <v>484</v>
      </c>
      <c r="O7" s="21" t="s">
        <v>486</v>
      </c>
      <c r="P7" s="21" t="str">
        <v>MOCHA</v>
      </c>
      <c r="Q7" s="21" t="str">
        <v>5</v>
      </c>
      <c r="R7" s="21"/>
      <c r="S7" s="21">
        <v>9</v>
      </c>
      <c r="T7" s="21"/>
      <c r="U7" s="22" t="str">
        <f t="shared" si="3"/>
        <v>No Discount or Small Order</v>
      </c>
      <c r="V7" s="21" t="str">
        <v>Regular Order</v>
      </c>
      <c r="W7" s="21">
        <f t="shared" si="0"/>
        <v>7</v>
      </c>
      <c r="X7" s="21" t="str">
        <v>September</v>
      </c>
      <c r="Y7" s="23">
        <f t="shared" ca="1" si="4"/>
        <v>250</v>
      </c>
      <c r="Z7" s="21" t="str">
        <f t="shared" si="1"/>
        <v>Customer_5 - Mocha</v>
      </c>
      <c r="AA7" s="21" t="str">
        <f t="shared" si="2"/>
        <v>Barista_5</v>
      </c>
    </row>
    <row r="8" spans="1:28" x14ac:dyDescent="0.3">
      <c r="A8" s="4" t="s">
        <v>21</v>
      </c>
      <c r="B8" s="2" t="s">
        <v>171</v>
      </c>
      <c r="C8" s="2" t="s">
        <v>318</v>
      </c>
      <c r="D8" s="2">
        <v>3</v>
      </c>
      <c r="E8" s="2">
        <v>4.5599999999999996</v>
      </c>
      <c r="F8" s="2">
        <v>13.68</v>
      </c>
      <c r="G8" s="2" t="s">
        <v>321</v>
      </c>
      <c r="H8" s="2" t="s">
        <v>325</v>
      </c>
      <c r="I8" s="2" t="s">
        <v>330</v>
      </c>
      <c r="J8" s="2" t="s">
        <v>337</v>
      </c>
      <c r="K8" s="2" t="s">
        <v>481</v>
      </c>
      <c r="L8" s="3">
        <v>45172</v>
      </c>
      <c r="M8" s="3">
        <v>45416</v>
      </c>
      <c r="N8" s="2" t="s">
        <v>484</v>
      </c>
      <c r="O8" s="21" t="s">
        <v>487</v>
      </c>
      <c r="P8" s="21" t="str">
        <v>LATTE</v>
      </c>
      <c r="Q8" s="21" t="str">
        <v>6</v>
      </c>
      <c r="R8" s="21"/>
      <c r="S8" s="21">
        <v>9</v>
      </c>
      <c r="T8" s="21"/>
      <c r="U8" s="22" t="str">
        <f t="shared" si="3"/>
        <v>Large Order with Discount</v>
      </c>
      <c r="V8" s="21" t="str">
        <v>Regular Order</v>
      </c>
      <c r="W8" s="21">
        <f t="shared" si="0"/>
        <v>7</v>
      </c>
      <c r="X8" s="21" t="str">
        <v>September</v>
      </c>
      <c r="Y8" s="23">
        <f t="shared" ca="1" si="4"/>
        <v>642</v>
      </c>
      <c r="Z8" s="21" t="str">
        <f t="shared" si="1"/>
        <v>Customer_6 - Latte</v>
      </c>
      <c r="AA8" s="21" t="str">
        <f t="shared" si="2"/>
        <v>Barista_6</v>
      </c>
    </row>
    <row r="9" spans="1:28" x14ac:dyDescent="0.3">
      <c r="A9" s="4" t="s">
        <v>22</v>
      </c>
      <c r="B9" s="2" t="s">
        <v>172</v>
      </c>
      <c r="C9" s="2" t="s">
        <v>318</v>
      </c>
      <c r="D9" s="2">
        <v>3</v>
      </c>
      <c r="E9" s="2">
        <v>4.5</v>
      </c>
      <c r="F9" s="2">
        <v>13.5</v>
      </c>
      <c r="G9" s="2" t="s">
        <v>322</v>
      </c>
      <c r="H9" s="2" t="s">
        <v>327</v>
      </c>
      <c r="I9" s="2" t="s">
        <v>330</v>
      </c>
      <c r="J9" s="2" t="s">
        <v>338</v>
      </c>
      <c r="K9" s="2" t="s">
        <v>483</v>
      </c>
      <c r="L9" s="3">
        <v>45325</v>
      </c>
      <c r="M9" s="3">
        <v>45115</v>
      </c>
      <c r="N9" s="2" t="s">
        <v>485</v>
      </c>
      <c r="O9" s="21" t="s">
        <v>487</v>
      </c>
      <c r="P9" s="21" t="str">
        <v>LATTE</v>
      </c>
      <c r="Q9" s="21" t="str">
        <v>7</v>
      </c>
      <c r="R9" s="21"/>
      <c r="S9" s="21">
        <v>2</v>
      </c>
      <c r="T9" s="21"/>
      <c r="U9" s="22" t="str">
        <f t="shared" si="3"/>
        <v>No Discount or Small Order</v>
      </c>
      <c r="V9" s="21" t="str">
        <v>Regular Order</v>
      </c>
      <c r="W9" s="21">
        <f t="shared" si="0"/>
        <v>6</v>
      </c>
      <c r="X9" s="21" t="str">
        <v>February</v>
      </c>
      <c r="Y9" s="23">
        <f t="shared" ca="1" si="4"/>
        <v>489</v>
      </c>
      <c r="Z9" s="21" t="str">
        <f t="shared" si="1"/>
        <v>Customer_7 - Latte</v>
      </c>
      <c r="AA9" s="21" t="str">
        <f t="shared" si="2"/>
        <v>Barista_7</v>
      </c>
    </row>
    <row r="10" spans="1:28" x14ac:dyDescent="0.3">
      <c r="A10" s="4" t="s">
        <v>23</v>
      </c>
      <c r="B10" s="2" t="s">
        <v>173</v>
      </c>
      <c r="C10" s="2" t="s">
        <v>316</v>
      </c>
      <c r="D10" s="2">
        <v>2</v>
      </c>
      <c r="E10" s="2">
        <v>3.68</v>
      </c>
      <c r="F10" s="2">
        <v>7.36</v>
      </c>
      <c r="G10" s="2" t="s">
        <v>323</v>
      </c>
      <c r="H10" s="2" t="s">
        <v>325</v>
      </c>
      <c r="I10" s="2" t="s">
        <v>329</v>
      </c>
      <c r="J10" s="2" t="s">
        <v>339</v>
      </c>
      <c r="K10" s="2" t="s">
        <v>482</v>
      </c>
      <c r="L10" s="3">
        <v>44950</v>
      </c>
      <c r="M10" s="3">
        <v>45467</v>
      </c>
      <c r="N10" s="2" t="s">
        <v>485</v>
      </c>
      <c r="O10" s="21" t="s">
        <v>488</v>
      </c>
      <c r="P10" s="21" t="str">
        <v>CAPPUCCINO</v>
      </c>
      <c r="Q10" s="21" t="str">
        <v>8</v>
      </c>
      <c r="R10" s="21"/>
      <c r="S10" s="21">
        <v>1</v>
      </c>
      <c r="T10" s="21"/>
      <c r="U10" s="22" t="str">
        <f t="shared" si="3"/>
        <v>No Discount or Small Order</v>
      </c>
      <c r="V10" s="21" t="str">
        <v>Regular Order</v>
      </c>
      <c r="W10" s="21">
        <f t="shared" si="0"/>
        <v>2</v>
      </c>
      <c r="X10" s="21" t="str">
        <v>January</v>
      </c>
      <c r="Y10" s="23">
        <f t="shared" ca="1" si="4"/>
        <v>864</v>
      </c>
      <c r="Z10" s="21" t="str">
        <f t="shared" si="1"/>
        <v>Customer_8 - Cappuccino</v>
      </c>
      <c r="AA10" s="21" t="str">
        <f t="shared" si="2"/>
        <v>Barista_8</v>
      </c>
    </row>
    <row r="11" spans="1:28" x14ac:dyDescent="0.3">
      <c r="A11" s="4" t="s">
        <v>24</v>
      </c>
      <c r="B11" s="2" t="s">
        <v>174</v>
      </c>
      <c r="C11" s="2" t="s">
        <v>315</v>
      </c>
      <c r="D11" s="2">
        <v>4</v>
      </c>
      <c r="E11" s="2">
        <v>5.2</v>
      </c>
      <c r="F11" s="2">
        <v>20.8</v>
      </c>
      <c r="G11" s="2" t="s">
        <v>320</v>
      </c>
      <c r="H11" s="2" t="s">
        <v>328</v>
      </c>
      <c r="I11" s="2" t="s">
        <v>329</v>
      </c>
      <c r="J11" s="2" t="s">
        <v>340</v>
      </c>
      <c r="K11" s="2" t="s">
        <v>481</v>
      </c>
      <c r="L11" s="3">
        <v>45486</v>
      </c>
      <c r="M11" s="3">
        <v>45519</v>
      </c>
      <c r="N11" s="2" t="s">
        <v>485</v>
      </c>
      <c r="O11" s="21" t="s">
        <v>486</v>
      </c>
      <c r="P11" s="21" t="str">
        <v>ESPRESSO</v>
      </c>
      <c r="Q11" s="21" t="str">
        <v>9</v>
      </c>
      <c r="R11" s="21"/>
      <c r="S11" s="21">
        <v>7</v>
      </c>
      <c r="T11" s="21"/>
      <c r="U11" s="22" t="str">
        <f t="shared" si="3"/>
        <v>No Discount or Small Order</v>
      </c>
      <c r="V11" s="21" t="str">
        <v>Bulk Order</v>
      </c>
      <c r="W11" s="21">
        <f t="shared" si="0"/>
        <v>6</v>
      </c>
      <c r="X11" s="21" t="str">
        <v>July</v>
      </c>
      <c r="Y11" s="23">
        <f t="shared" ca="1" si="4"/>
        <v>328</v>
      </c>
      <c r="Z11" s="21" t="str">
        <f t="shared" si="1"/>
        <v>Customer_9 - Espresso</v>
      </c>
      <c r="AA11" s="21" t="str">
        <f t="shared" si="2"/>
        <v>Barista_9</v>
      </c>
    </row>
    <row r="12" spans="1:28" x14ac:dyDescent="0.3">
      <c r="A12" s="4" t="s">
        <v>25</v>
      </c>
      <c r="B12" s="2" t="s">
        <v>175</v>
      </c>
      <c r="C12" s="2" t="s">
        <v>315</v>
      </c>
      <c r="D12" s="2">
        <v>3</v>
      </c>
      <c r="E12" s="2">
        <v>3.45</v>
      </c>
      <c r="F12" s="2">
        <v>10.35</v>
      </c>
      <c r="G12" s="2" t="s">
        <v>323</v>
      </c>
      <c r="H12" s="2" t="s">
        <v>326</v>
      </c>
      <c r="I12" s="2" t="s">
        <v>329</v>
      </c>
      <c r="J12" s="2" t="s">
        <v>341</v>
      </c>
      <c r="K12" s="2" t="s">
        <v>482</v>
      </c>
      <c r="L12" s="3">
        <v>45159</v>
      </c>
      <c r="M12" s="3">
        <v>45249</v>
      </c>
      <c r="N12" s="2" t="s">
        <v>485</v>
      </c>
      <c r="O12" s="21" t="s">
        <v>488</v>
      </c>
      <c r="P12" s="21" t="str">
        <v>ESPRESSO</v>
      </c>
      <c r="Q12" s="21" t="str">
        <v>10</v>
      </c>
      <c r="R12" s="21"/>
      <c r="S12" s="21">
        <v>8</v>
      </c>
      <c r="T12" s="21"/>
      <c r="U12" s="22" t="str">
        <f t="shared" si="3"/>
        <v>No Discount or Small Order</v>
      </c>
      <c r="V12" s="21" t="str">
        <v>Regular Order</v>
      </c>
      <c r="W12" s="21">
        <f t="shared" si="0"/>
        <v>1</v>
      </c>
      <c r="X12" s="21" t="str">
        <v>August</v>
      </c>
      <c r="Y12" s="23">
        <f t="shared" ca="1" si="4"/>
        <v>655</v>
      </c>
      <c r="Z12" s="21" t="str">
        <f t="shared" si="1"/>
        <v>Customer_10 - Espresso</v>
      </c>
      <c r="AA12" s="21" t="str">
        <f t="shared" si="2"/>
        <v>Barista_10</v>
      </c>
    </row>
    <row r="13" spans="1:28" x14ac:dyDescent="0.3">
      <c r="A13" s="4" t="s">
        <v>26</v>
      </c>
      <c r="B13" s="2" t="s">
        <v>176</v>
      </c>
      <c r="C13" s="2" t="s">
        <v>317</v>
      </c>
      <c r="D13" s="2">
        <v>2</v>
      </c>
      <c r="E13" s="2">
        <v>5.5</v>
      </c>
      <c r="F13" s="2">
        <v>11</v>
      </c>
      <c r="G13" s="2" t="s">
        <v>320</v>
      </c>
      <c r="H13" s="2" t="s">
        <v>327</v>
      </c>
      <c r="I13" s="2" t="s">
        <v>329</v>
      </c>
      <c r="J13" s="2" t="s">
        <v>342</v>
      </c>
      <c r="K13" s="2" t="s">
        <v>482</v>
      </c>
      <c r="L13" s="3">
        <v>45199</v>
      </c>
      <c r="M13" s="3">
        <v>45118</v>
      </c>
      <c r="N13" s="2" t="s">
        <v>485</v>
      </c>
      <c r="O13" s="21" t="s">
        <v>487</v>
      </c>
      <c r="P13" s="21" t="str">
        <v>FRAPPUCCINO</v>
      </c>
      <c r="Q13" s="21" t="str">
        <v>11</v>
      </c>
      <c r="R13" s="21"/>
      <c r="S13" s="21">
        <v>9</v>
      </c>
      <c r="T13" s="21"/>
      <c r="U13" s="22" t="str">
        <f t="shared" si="3"/>
        <v>No Discount or Small Order</v>
      </c>
      <c r="V13" s="21" t="str">
        <v>Regular Order</v>
      </c>
      <c r="W13" s="21">
        <f t="shared" si="0"/>
        <v>6</v>
      </c>
      <c r="X13" s="21" t="str">
        <v>September</v>
      </c>
      <c r="Y13" s="23">
        <f t="shared" ca="1" si="4"/>
        <v>615</v>
      </c>
      <c r="Z13" s="21" t="str">
        <f t="shared" si="1"/>
        <v>Customer_11 - Frappuccino</v>
      </c>
      <c r="AA13" s="21" t="str">
        <f t="shared" si="2"/>
        <v>Barista_11</v>
      </c>
    </row>
    <row r="14" spans="1:28" x14ac:dyDescent="0.3">
      <c r="A14" s="4" t="s">
        <v>27</v>
      </c>
      <c r="B14" s="2" t="s">
        <v>177</v>
      </c>
      <c r="C14" s="2" t="s">
        <v>316</v>
      </c>
      <c r="D14" s="2">
        <v>4</v>
      </c>
      <c r="E14" s="2">
        <v>3.93</v>
      </c>
      <c r="F14" s="2">
        <v>15.72</v>
      </c>
      <c r="G14" s="2" t="s">
        <v>323</v>
      </c>
      <c r="H14" s="2" t="s">
        <v>326</v>
      </c>
      <c r="I14" s="2" t="s">
        <v>329</v>
      </c>
      <c r="J14" s="2" t="s">
        <v>343</v>
      </c>
      <c r="K14" s="2" t="s">
        <v>481</v>
      </c>
      <c r="L14" s="3">
        <v>45041</v>
      </c>
      <c r="M14" s="3">
        <v>44931</v>
      </c>
      <c r="N14" s="2" t="s">
        <v>484</v>
      </c>
      <c r="O14" s="21" t="s">
        <v>488</v>
      </c>
      <c r="P14" s="21" t="str">
        <v>CAPPUCCINO</v>
      </c>
      <c r="Q14" s="21" t="str">
        <v>12</v>
      </c>
      <c r="R14" s="21"/>
      <c r="S14" s="21">
        <v>4</v>
      </c>
      <c r="T14" s="21"/>
      <c r="U14" s="22" t="str">
        <f t="shared" si="3"/>
        <v>Large Order with Discount</v>
      </c>
      <c r="V14" s="21" t="str">
        <v>Bulk Order</v>
      </c>
      <c r="W14" s="21">
        <f t="shared" si="0"/>
        <v>2</v>
      </c>
      <c r="X14" s="21" t="str">
        <v>April</v>
      </c>
      <c r="Y14" s="23">
        <f t="shared" ca="1" si="4"/>
        <v>773</v>
      </c>
      <c r="Z14" s="21" t="str">
        <f t="shared" si="1"/>
        <v>Customer_12 - Cappuccino</v>
      </c>
      <c r="AA14" s="21" t="str">
        <f t="shared" si="2"/>
        <v>Barista_12</v>
      </c>
    </row>
    <row r="15" spans="1:28" x14ac:dyDescent="0.3">
      <c r="A15" s="4" t="s">
        <v>28</v>
      </c>
      <c r="B15" s="2" t="s">
        <v>178</v>
      </c>
      <c r="C15" s="2" t="s">
        <v>316</v>
      </c>
      <c r="D15" s="2">
        <v>3</v>
      </c>
      <c r="E15" s="2">
        <v>3.77</v>
      </c>
      <c r="F15" s="2">
        <v>11.31</v>
      </c>
      <c r="G15" s="2" t="s">
        <v>321</v>
      </c>
      <c r="H15" s="2" t="s">
        <v>327</v>
      </c>
      <c r="I15" s="2" t="s">
        <v>330</v>
      </c>
      <c r="J15" s="2" t="s">
        <v>344</v>
      </c>
      <c r="K15" s="2" t="s">
        <v>483</v>
      </c>
      <c r="L15" s="3">
        <v>45228</v>
      </c>
      <c r="M15" s="3">
        <v>45058</v>
      </c>
      <c r="N15" s="2" t="s">
        <v>485</v>
      </c>
      <c r="O15" s="21" t="s">
        <v>487</v>
      </c>
      <c r="P15" s="21" t="str">
        <v>CAPPUCCINO</v>
      </c>
      <c r="Q15" s="21" t="str">
        <v>13</v>
      </c>
      <c r="R15" s="21"/>
      <c r="S15" s="21">
        <v>10</v>
      </c>
      <c r="T15" s="21"/>
      <c r="U15" s="22" t="str">
        <f t="shared" si="3"/>
        <v>No Discount or Small Order</v>
      </c>
      <c r="V15" s="21" t="str">
        <v>Regular Order</v>
      </c>
      <c r="W15" s="21">
        <f t="shared" si="0"/>
        <v>7</v>
      </c>
      <c r="X15" s="21" t="str">
        <v>October</v>
      </c>
      <c r="Y15" s="23">
        <f t="shared" ca="1" si="4"/>
        <v>586</v>
      </c>
      <c r="Z15" s="21" t="str">
        <f t="shared" si="1"/>
        <v>Customer_13 - Cappuccino</v>
      </c>
      <c r="AA15" s="21" t="str">
        <f t="shared" si="2"/>
        <v>Barista_13</v>
      </c>
    </row>
    <row r="16" spans="1:28" x14ac:dyDescent="0.3">
      <c r="A16" s="4" t="s">
        <v>29</v>
      </c>
      <c r="B16" s="2" t="s">
        <v>179</v>
      </c>
      <c r="C16" s="2" t="s">
        <v>315</v>
      </c>
      <c r="D16" s="2">
        <v>3</v>
      </c>
      <c r="E16" s="2">
        <v>4.62</v>
      </c>
      <c r="F16" s="2">
        <v>9.24</v>
      </c>
      <c r="G16" s="2" t="s">
        <v>321</v>
      </c>
      <c r="H16" s="2" t="s">
        <v>326</v>
      </c>
      <c r="I16" s="2" t="s">
        <v>329</v>
      </c>
      <c r="J16" s="2" t="s">
        <v>345</v>
      </c>
      <c r="K16" s="2" t="s">
        <v>482</v>
      </c>
      <c r="L16" s="3">
        <v>45371</v>
      </c>
      <c r="M16" s="3">
        <v>45485</v>
      </c>
      <c r="N16" s="2" t="s">
        <v>484</v>
      </c>
      <c r="O16" s="21" t="s">
        <v>488</v>
      </c>
      <c r="P16" s="21" t="str">
        <v>ESPRESSO</v>
      </c>
      <c r="Q16" s="21" t="str">
        <v>14</v>
      </c>
      <c r="R16" s="21"/>
      <c r="S16" s="21">
        <v>3</v>
      </c>
      <c r="T16" s="21"/>
      <c r="U16" s="22" t="str">
        <f t="shared" si="3"/>
        <v>Large Order with Discount</v>
      </c>
      <c r="V16" s="21" t="str">
        <v>Regular Order</v>
      </c>
      <c r="W16" s="21">
        <f t="shared" si="0"/>
        <v>3</v>
      </c>
      <c r="X16" s="21" t="str">
        <v>March</v>
      </c>
      <c r="Y16" s="23">
        <f t="shared" ca="1" si="4"/>
        <v>443</v>
      </c>
      <c r="Z16" s="21" t="str">
        <f t="shared" si="1"/>
        <v>Customer_14 - Espresso</v>
      </c>
      <c r="AA16" s="21" t="str">
        <f t="shared" si="2"/>
        <v>Barista_14</v>
      </c>
    </row>
    <row r="17" spans="1:27" x14ac:dyDescent="0.3">
      <c r="A17" s="4" t="s">
        <v>30</v>
      </c>
      <c r="B17" s="2" t="s">
        <v>180</v>
      </c>
      <c r="C17" s="2" t="s">
        <v>319</v>
      </c>
      <c r="D17" s="2">
        <v>1</v>
      </c>
      <c r="E17" s="2">
        <v>5.19</v>
      </c>
      <c r="F17" s="2">
        <v>5.19</v>
      </c>
      <c r="G17" s="2" t="s">
        <v>323</v>
      </c>
      <c r="H17" s="2" t="s">
        <v>325</v>
      </c>
      <c r="I17" s="2" t="s">
        <v>330</v>
      </c>
      <c r="J17" s="2" t="s">
        <v>346</v>
      </c>
      <c r="K17" s="2" t="s">
        <v>481</v>
      </c>
      <c r="L17" s="3">
        <v>44978</v>
      </c>
      <c r="M17" s="3">
        <v>45215</v>
      </c>
      <c r="N17" s="2" t="s">
        <v>484</v>
      </c>
      <c r="O17" s="21" t="s">
        <v>486</v>
      </c>
      <c r="P17" s="21" t="str">
        <v>MOCHA</v>
      </c>
      <c r="Q17" s="21" t="str">
        <v>15</v>
      </c>
      <c r="R17" s="21"/>
      <c r="S17" s="21">
        <v>2</v>
      </c>
      <c r="T17" s="21"/>
      <c r="U17" s="22" t="str">
        <f t="shared" si="3"/>
        <v>No Discount or Small Order</v>
      </c>
      <c r="V17" s="21" t="str">
        <v>Regular Order</v>
      </c>
      <c r="W17" s="21">
        <f t="shared" si="0"/>
        <v>2</v>
      </c>
      <c r="X17" s="21" t="str">
        <v>February</v>
      </c>
      <c r="Y17" s="23">
        <f t="shared" ca="1" si="4"/>
        <v>836</v>
      </c>
      <c r="Z17" s="21" t="str">
        <f t="shared" si="1"/>
        <v>Customer_15 - Mocha</v>
      </c>
      <c r="AA17" s="21" t="str">
        <f t="shared" si="2"/>
        <v>Barista_15</v>
      </c>
    </row>
    <row r="18" spans="1:27" x14ac:dyDescent="0.3">
      <c r="A18" s="4" t="s">
        <v>31</v>
      </c>
      <c r="B18" s="2" t="s">
        <v>181</v>
      </c>
      <c r="C18" s="2" t="s">
        <v>317</v>
      </c>
      <c r="D18" s="2">
        <v>2</v>
      </c>
      <c r="E18" s="2">
        <v>5.16</v>
      </c>
      <c r="F18" s="2">
        <v>10.32</v>
      </c>
      <c r="G18" s="2" t="s">
        <v>320</v>
      </c>
      <c r="H18" s="2" t="s">
        <v>325</v>
      </c>
      <c r="I18" s="2" t="s">
        <v>330</v>
      </c>
      <c r="J18" s="2" t="s">
        <v>347</v>
      </c>
      <c r="K18" s="2" t="s">
        <v>481</v>
      </c>
      <c r="L18" s="3">
        <v>45462</v>
      </c>
      <c r="M18" s="3">
        <v>45344</v>
      </c>
      <c r="N18" s="2" t="s">
        <v>484</v>
      </c>
      <c r="O18" s="21" t="s">
        <v>488</v>
      </c>
      <c r="P18" s="21" t="str">
        <v>FRAPPUCCINO</v>
      </c>
      <c r="Q18" s="21" t="str">
        <v>16</v>
      </c>
      <c r="R18" s="21"/>
      <c r="S18" s="21">
        <v>6</v>
      </c>
      <c r="T18" s="21"/>
      <c r="U18" s="22" t="str">
        <f t="shared" si="3"/>
        <v>No Discount or Small Order</v>
      </c>
      <c r="V18" s="21" t="str">
        <v>Regular Order</v>
      </c>
      <c r="W18" s="21">
        <f t="shared" si="0"/>
        <v>3</v>
      </c>
      <c r="X18" s="21" t="str">
        <v>June</v>
      </c>
      <c r="Y18" s="23">
        <f t="shared" ca="1" si="4"/>
        <v>352</v>
      </c>
      <c r="Z18" s="21" t="str">
        <f t="shared" si="1"/>
        <v>Customer_16 - Frappuccino</v>
      </c>
      <c r="AA18" s="21" t="str">
        <f t="shared" si="2"/>
        <v>Barista_16</v>
      </c>
    </row>
    <row r="19" spans="1:27" x14ac:dyDescent="0.3">
      <c r="A19" s="4" t="s">
        <v>32</v>
      </c>
      <c r="B19" s="2" t="s">
        <v>182</v>
      </c>
      <c r="C19" s="2" t="s">
        <v>319</v>
      </c>
      <c r="D19" s="2">
        <v>2</v>
      </c>
      <c r="E19" s="2">
        <v>4.66</v>
      </c>
      <c r="F19" s="2">
        <v>9.32</v>
      </c>
      <c r="G19" s="2" t="s">
        <v>321</v>
      </c>
      <c r="H19" s="2" t="s">
        <v>326</v>
      </c>
      <c r="I19" s="2" t="s">
        <v>330</v>
      </c>
      <c r="J19" s="2" t="s">
        <v>348</v>
      </c>
      <c r="K19" s="2" t="s">
        <v>482</v>
      </c>
      <c r="L19" s="3">
        <v>45484</v>
      </c>
      <c r="M19" s="3">
        <v>45206</v>
      </c>
      <c r="N19" s="2" t="s">
        <v>484</v>
      </c>
      <c r="O19" s="21" t="s">
        <v>488</v>
      </c>
      <c r="P19" s="21" t="str">
        <v>MOCHA</v>
      </c>
      <c r="Q19" s="21" t="str">
        <v>17</v>
      </c>
      <c r="R19" s="21"/>
      <c r="S19" s="21">
        <v>7</v>
      </c>
      <c r="T19" s="21"/>
      <c r="U19" s="22" t="str">
        <f t="shared" si="3"/>
        <v>No Discount or Small Order</v>
      </c>
      <c r="V19" s="21" t="str">
        <v>Regular Order</v>
      </c>
      <c r="W19" s="21">
        <f t="shared" si="0"/>
        <v>4</v>
      </c>
      <c r="X19" s="21" t="str">
        <v>July</v>
      </c>
      <c r="Y19" s="23">
        <f t="shared" ca="1" si="4"/>
        <v>330</v>
      </c>
      <c r="Z19" s="21" t="str">
        <f t="shared" si="1"/>
        <v>Customer_17 - Mocha</v>
      </c>
      <c r="AA19" s="21" t="str">
        <f t="shared" si="2"/>
        <v>Barista_17</v>
      </c>
    </row>
    <row r="20" spans="1:27" x14ac:dyDescent="0.3">
      <c r="A20" s="4" t="s">
        <v>33</v>
      </c>
      <c r="B20" s="2" t="s">
        <v>183</v>
      </c>
      <c r="C20" s="2" t="s">
        <v>317</v>
      </c>
      <c r="D20" s="2">
        <v>5</v>
      </c>
      <c r="E20" s="2">
        <v>5.33</v>
      </c>
      <c r="F20" s="2">
        <v>26.65</v>
      </c>
      <c r="G20" s="2" t="s">
        <v>321</v>
      </c>
      <c r="H20" s="2" t="s">
        <v>327</v>
      </c>
      <c r="I20" s="2" t="s">
        <v>329</v>
      </c>
      <c r="J20" s="2" t="s">
        <v>349</v>
      </c>
      <c r="K20" s="2" t="s">
        <v>483</v>
      </c>
      <c r="L20" s="3">
        <v>45463</v>
      </c>
      <c r="M20" s="3">
        <v>45484</v>
      </c>
      <c r="N20" s="2" t="s">
        <v>485</v>
      </c>
      <c r="O20" s="21" t="s">
        <v>488</v>
      </c>
      <c r="P20" s="21" t="str">
        <v>FRAPPUCCINO</v>
      </c>
      <c r="Q20" s="21" t="str">
        <v>18</v>
      </c>
      <c r="R20" s="21"/>
      <c r="S20" s="21">
        <v>6</v>
      </c>
      <c r="T20" s="21"/>
      <c r="U20" s="22" t="str">
        <f t="shared" si="3"/>
        <v>No Discount or Small Order</v>
      </c>
      <c r="V20" s="21" t="str">
        <v>Bulk Order</v>
      </c>
      <c r="W20" s="21">
        <f t="shared" si="0"/>
        <v>4</v>
      </c>
      <c r="X20" s="21" t="str">
        <v>June</v>
      </c>
      <c r="Y20" s="23">
        <f t="shared" ca="1" si="4"/>
        <v>351</v>
      </c>
      <c r="Z20" s="21" t="str">
        <f t="shared" si="1"/>
        <v>Customer_18 - Frappuccino</v>
      </c>
      <c r="AA20" s="21" t="str">
        <f t="shared" si="2"/>
        <v>Barista_18</v>
      </c>
    </row>
    <row r="21" spans="1:27" x14ac:dyDescent="0.3">
      <c r="A21" s="4" t="s">
        <v>34</v>
      </c>
      <c r="B21" s="2" t="s">
        <v>184</v>
      </c>
      <c r="C21" s="2" t="s">
        <v>315</v>
      </c>
      <c r="D21" s="2">
        <v>2</v>
      </c>
      <c r="E21" s="2">
        <v>4.62</v>
      </c>
      <c r="F21" s="2">
        <v>9.24</v>
      </c>
      <c r="G21" s="2" t="s">
        <v>322</v>
      </c>
      <c r="H21" s="2" t="s">
        <v>326</v>
      </c>
      <c r="I21" s="2" t="s">
        <v>329</v>
      </c>
      <c r="J21" s="2" t="s">
        <v>350</v>
      </c>
      <c r="K21" s="2" t="s">
        <v>483</v>
      </c>
      <c r="L21" s="3">
        <v>45008</v>
      </c>
      <c r="M21" s="3">
        <v>45179</v>
      </c>
      <c r="N21" s="2" t="s">
        <v>484</v>
      </c>
      <c r="O21" s="21" t="s">
        <v>486</v>
      </c>
      <c r="P21" s="21" t="str">
        <v>ESPRESSO</v>
      </c>
      <c r="Q21" s="21" t="str">
        <v>19</v>
      </c>
      <c r="R21" s="21"/>
      <c r="S21" s="21">
        <v>3</v>
      </c>
      <c r="T21" s="21"/>
      <c r="U21" s="22" t="str">
        <f t="shared" si="3"/>
        <v>No Discount or Small Order</v>
      </c>
      <c r="V21" s="21" t="str">
        <v>Regular Order</v>
      </c>
      <c r="W21" s="21">
        <f t="shared" si="0"/>
        <v>4</v>
      </c>
      <c r="X21" s="21" t="str">
        <v>March</v>
      </c>
      <c r="Y21" s="23">
        <f t="shared" ca="1" si="4"/>
        <v>806</v>
      </c>
      <c r="Z21" s="21" t="str">
        <f t="shared" si="1"/>
        <v>Customer_19 - Espresso</v>
      </c>
      <c r="AA21" s="21" t="str">
        <f t="shared" si="2"/>
        <v>Barista_19</v>
      </c>
    </row>
    <row r="22" spans="1:27" x14ac:dyDescent="0.3">
      <c r="A22" s="4" t="s">
        <v>35</v>
      </c>
      <c r="B22" s="2" t="s">
        <v>185</v>
      </c>
      <c r="C22" s="2" t="s">
        <v>318</v>
      </c>
      <c r="D22" s="2">
        <v>3</v>
      </c>
      <c r="E22" s="2">
        <v>2.85</v>
      </c>
      <c r="F22" s="2">
        <v>8.5500000000000007</v>
      </c>
      <c r="G22" s="2" t="s">
        <v>320</v>
      </c>
      <c r="H22" s="2" t="s">
        <v>328</v>
      </c>
      <c r="I22" s="2" t="s">
        <v>330</v>
      </c>
      <c r="J22" s="2" t="s">
        <v>351</v>
      </c>
      <c r="K22" s="2" t="s">
        <v>482</v>
      </c>
      <c r="L22" s="3">
        <v>45218</v>
      </c>
      <c r="M22" s="3">
        <v>44957</v>
      </c>
      <c r="N22" s="2" t="s">
        <v>484</v>
      </c>
      <c r="O22" s="21" t="s">
        <v>487</v>
      </c>
      <c r="P22" s="21" t="str">
        <v>LATTE</v>
      </c>
      <c r="Q22" s="21" t="str">
        <v>20</v>
      </c>
      <c r="R22" s="21"/>
      <c r="S22" s="21">
        <v>10</v>
      </c>
      <c r="T22" s="21"/>
      <c r="U22" s="22" t="str">
        <f t="shared" si="3"/>
        <v>Large Order with Discount</v>
      </c>
      <c r="V22" s="21" t="str">
        <v>Regular Order</v>
      </c>
      <c r="W22" s="21">
        <f t="shared" si="0"/>
        <v>4</v>
      </c>
      <c r="X22" s="21" t="str">
        <v>October</v>
      </c>
      <c r="Y22" s="23">
        <f t="shared" ca="1" si="4"/>
        <v>596</v>
      </c>
      <c r="Z22" s="21" t="str">
        <f t="shared" si="1"/>
        <v>Customer_20 - Latte</v>
      </c>
      <c r="AA22" s="21" t="str">
        <f t="shared" si="2"/>
        <v>Barista_20</v>
      </c>
    </row>
    <row r="23" spans="1:27" x14ac:dyDescent="0.3">
      <c r="A23" s="4" t="s">
        <v>36</v>
      </c>
      <c r="B23" s="2" t="s">
        <v>186</v>
      </c>
      <c r="C23" s="2" t="s">
        <v>316</v>
      </c>
      <c r="D23" s="2">
        <v>3</v>
      </c>
      <c r="E23" s="2">
        <v>5.01</v>
      </c>
      <c r="F23" s="2">
        <v>15.03</v>
      </c>
      <c r="G23" s="2" t="s">
        <v>324</v>
      </c>
      <c r="H23" s="2" t="s">
        <v>328</v>
      </c>
      <c r="I23" s="2" t="s">
        <v>330</v>
      </c>
      <c r="J23" s="2" t="s">
        <v>352</v>
      </c>
      <c r="K23" s="2" t="s">
        <v>482</v>
      </c>
      <c r="L23" s="3">
        <v>45340</v>
      </c>
      <c r="M23" s="3">
        <v>45173</v>
      </c>
      <c r="N23" s="2" t="s">
        <v>485</v>
      </c>
      <c r="O23" s="21" t="s">
        <v>488</v>
      </c>
      <c r="P23" s="21" t="str">
        <v>CAPPUCCINO</v>
      </c>
      <c r="Q23" s="21" t="str">
        <v>21</v>
      </c>
      <c r="R23" s="21"/>
      <c r="S23" s="21">
        <v>2</v>
      </c>
      <c r="T23" s="21"/>
      <c r="U23" s="22" t="str">
        <f t="shared" si="3"/>
        <v>No Discount or Small Order</v>
      </c>
      <c r="V23" s="21" t="str">
        <v>Regular Order</v>
      </c>
      <c r="W23" s="21">
        <f t="shared" si="0"/>
        <v>7</v>
      </c>
      <c r="X23" s="21" t="str">
        <v>February</v>
      </c>
      <c r="Y23" s="23">
        <f t="shared" ca="1" si="4"/>
        <v>474</v>
      </c>
      <c r="Z23" s="21" t="str">
        <f t="shared" si="1"/>
        <v>Customer_21 - Cappuccino</v>
      </c>
      <c r="AA23" s="21" t="str">
        <f t="shared" si="2"/>
        <v>Barista_21</v>
      </c>
    </row>
    <row r="24" spans="1:27" x14ac:dyDescent="0.3">
      <c r="A24" s="4" t="s">
        <v>37</v>
      </c>
      <c r="B24" s="2" t="s">
        <v>187</v>
      </c>
      <c r="C24" s="2" t="s">
        <v>317</v>
      </c>
      <c r="D24" s="2">
        <v>3</v>
      </c>
      <c r="E24" s="2">
        <v>5.0599999999999996</v>
      </c>
      <c r="F24" s="2">
        <v>15.18</v>
      </c>
      <c r="G24" s="2" t="s">
        <v>320</v>
      </c>
      <c r="H24" s="2" t="s">
        <v>328</v>
      </c>
      <c r="I24" s="2" t="s">
        <v>329</v>
      </c>
      <c r="J24" s="2" t="s">
        <v>353</v>
      </c>
      <c r="K24" s="2" t="s">
        <v>483</v>
      </c>
      <c r="L24" s="3">
        <v>45372</v>
      </c>
      <c r="M24" s="3">
        <v>45327</v>
      </c>
      <c r="N24" s="2" t="s">
        <v>485</v>
      </c>
      <c r="O24" s="21" t="s">
        <v>486</v>
      </c>
      <c r="P24" s="21" t="str">
        <v>FRAPPUCCINO</v>
      </c>
      <c r="Q24" s="21" t="str">
        <v>22</v>
      </c>
      <c r="R24" s="21"/>
      <c r="S24" s="21">
        <v>3</v>
      </c>
      <c r="T24" s="21"/>
      <c r="U24" s="22" t="str">
        <f t="shared" si="3"/>
        <v>No Discount or Small Order</v>
      </c>
      <c r="V24" s="21" t="str">
        <v>Regular Order</v>
      </c>
      <c r="W24" s="21">
        <f t="shared" si="0"/>
        <v>4</v>
      </c>
      <c r="X24" s="21" t="str">
        <v>March</v>
      </c>
      <c r="Y24" s="23">
        <f t="shared" ca="1" si="4"/>
        <v>442</v>
      </c>
      <c r="Z24" s="21" t="str">
        <f t="shared" si="1"/>
        <v>Customer_22 - Frappuccino</v>
      </c>
      <c r="AA24" s="21" t="str">
        <f t="shared" si="2"/>
        <v>Barista_22</v>
      </c>
    </row>
    <row r="25" spans="1:27" x14ac:dyDescent="0.3">
      <c r="A25" s="4" t="s">
        <v>38</v>
      </c>
      <c r="B25" s="2" t="s">
        <v>188</v>
      </c>
      <c r="C25" s="2" t="s">
        <v>316</v>
      </c>
      <c r="D25" s="2">
        <v>2</v>
      </c>
      <c r="E25" s="2">
        <v>5.45</v>
      </c>
      <c r="F25" s="2">
        <v>10.9</v>
      </c>
      <c r="G25" s="2" t="s">
        <v>321</v>
      </c>
      <c r="H25" s="2" t="s">
        <v>326</v>
      </c>
      <c r="I25" s="2" t="s">
        <v>330</v>
      </c>
      <c r="J25" s="2" t="s">
        <v>354</v>
      </c>
      <c r="K25" s="2" t="s">
        <v>482</v>
      </c>
      <c r="L25" s="3">
        <v>45448</v>
      </c>
      <c r="M25" s="3">
        <v>45330</v>
      </c>
      <c r="N25" s="2" t="s">
        <v>485</v>
      </c>
      <c r="O25" s="21" t="s">
        <v>486</v>
      </c>
      <c r="P25" s="21" t="str">
        <v>CAPPUCCINO</v>
      </c>
      <c r="Q25" s="21" t="str">
        <v>23</v>
      </c>
      <c r="R25" s="21"/>
      <c r="S25" s="21">
        <v>6</v>
      </c>
      <c r="T25" s="21"/>
      <c r="U25" s="22" t="str">
        <f t="shared" si="3"/>
        <v>No Discount or Small Order</v>
      </c>
      <c r="V25" s="21" t="str">
        <v>Regular Order</v>
      </c>
      <c r="W25" s="21">
        <f t="shared" si="0"/>
        <v>3</v>
      </c>
      <c r="X25" s="21" t="str">
        <v>June</v>
      </c>
      <c r="Y25" s="23">
        <f t="shared" ca="1" si="4"/>
        <v>366</v>
      </c>
      <c r="Z25" s="21" t="str">
        <f t="shared" si="1"/>
        <v>Customer_23 - Cappuccino</v>
      </c>
      <c r="AA25" s="21" t="str">
        <f t="shared" si="2"/>
        <v>Barista_23</v>
      </c>
    </row>
    <row r="26" spans="1:27" x14ac:dyDescent="0.3">
      <c r="A26" s="4" t="s">
        <v>39</v>
      </c>
      <c r="B26" s="2" t="s">
        <v>189</v>
      </c>
      <c r="C26" s="2" t="s">
        <v>316</v>
      </c>
      <c r="D26" s="2">
        <v>1</v>
      </c>
      <c r="E26" s="2">
        <v>5.0999999999999996</v>
      </c>
      <c r="F26" s="2">
        <v>5.0999999999999996</v>
      </c>
      <c r="G26" s="2" t="s">
        <v>323</v>
      </c>
      <c r="H26" s="2" t="s">
        <v>326</v>
      </c>
      <c r="I26" s="2" t="s">
        <v>330</v>
      </c>
      <c r="J26" s="2" t="s">
        <v>355</v>
      </c>
      <c r="K26" s="2" t="s">
        <v>482</v>
      </c>
      <c r="L26" s="3">
        <v>45107</v>
      </c>
      <c r="M26" s="3">
        <v>45553</v>
      </c>
      <c r="N26" s="2" t="s">
        <v>485</v>
      </c>
      <c r="O26" s="21" t="s">
        <v>486</v>
      </c>
      <c r="P26" s="21" t="str">
        <v>CAPPUCCINO</v>
      </c>
      <c r="Q26" s="21" t="str">
        <v>24</v>
      </c>
      <c r="R26" s="21"/>
      <c r="S26" s="21">
        <v>6</v>
      </c>
      <c r="T26" s="21"/>
      <c r="U26" s="22" t="str">
        <f t="shared" si="3"/>
        <v>No Discount or Small Order</v>
      </c>
      <c r="V26" s="21" t="str">
        <v>Regular Order</v>
      </c>
      <c r="W26" s="21">
        <f t="shared" si="0"/>
        <v>5</v>
      </c>
      <c r="X26" s="21" t="str">
        <v>June</v>
      </c>
      <c r="Y26" s="23">
        <f t="shared" ca="1" si="4"/>
        <v>707</v>
      </c>
      <c r="Z26" s="21" t="str">
        <f t="shared" si="1"/>
        <v>Customer_24 - Cappuccino</v>
      </c>
      <c r="AA26" s="21" t="str">
        <f t="shared" si="2"/>
        <v>Barista_24</v>
      </c>
    </row>
    <row r="27" spans="1:27" x14ac:dyDescent="0.3">
      <c r="A27" s="4" t="s">
        <v>40</v>
      </c>
      <c r="B27" s="2" t="s">
        <v>190</v>
      </c>
      <c r="C27" s="2" t="s">
        <v>316</v>
      </c>
      <c r="D27" s="2">
        <v>1</v>
      </c>
      <c r="E27" s="2">
        <v>4.2300000000000004</v>
      </c>
      <c r="F27" s="2">
        <v>4.2300000000000004</v>
      </c>
      <c r="G27" s="2" t="s">
        <v>322</v>
      </c>
      <c r="H27" s="2" t="s">
        <v>326</v>
      </c>
      <c r="I27" s="2" t="s">
        <v>330</v>
      </c>
      <c r="J27" s="2" t="s">
        <v>356</v>
      </c>
      <c r="K27" s="2" t="s">
        <v>481</v>
      </c>
      <c r="L27" s="3">
        <v>45063</v>
      </c>
      <c r="M27" s="3">
        <v>45190</v>
      </c>
      <c r="N27" s="2" t="s">
        <v>485</v>
      </c>
      <c r="O27" s="21" t="s">
        <v>486</v>
      </c>
      <c r="P27" s="21" t="str">
        <v>CAPPUCCINO</v>
      </c>
      <c r="Q27" s="21" t="str">
        <v>25</v>
      </c>
      <c r="R27" s="21"/>
      <c r="S27" s="21">
        <v>5</v>
      </c>
      <c r="T27" s="21"/>
      <c r="U27" s="22" t="str">
        <f t="shared" si="3"/>
        <v>No Discount or Small Order</v>
      </c>
      <c r="V27" s="21" t="str">
        <v>Regular Order</v>
      </c>
      <c r="W27" s="21">
        <f t="shared" si="0"/>
        <v>3</v>
      </c>
      <c r="X27" s="21" t="str">
        <v>May</v>
      </c>
      <c r="Y27" s="23">
        <f t="shared" ca="1" si="4"/>
        <v>751</v>
      </c>
      <c r="Z27" s="21" t="str">
        <f t="shared" si="1"/>
        <v>Customer_25 - Cappuccino</v>
      </c>
      <c r="AA27" s="21" t="str">
        <f t="shared" si="2"/>
        <v>Barista_25</v>
      </c>
    </row>
    <row r="28" spans="1:27" x14ac:dyDescent="0.3">
      <c r="A28" s="4" t="s">
        <v>41</v>
      </c>
      <c r="B28" s="2" t="s">
        <v>191</v>
      </c>
      <c r="C28" s="2" t="s">
        <v>319</v>
      </c>
      <c r="D28" s="2">
        <v>5</v>
      </c>
      <c r="E28" s="2">
        <v>3.71</v>
      </c>
      <c r="F28" s="2">
        <v>18.55</v>
      </c>
      <c r="G28" s="2" t="s">
        <v>323</v>
      </c>
      <c r="H28" s="2" t="s">
        <v>326</v>
      </c>
      <c r="I28" s="2" t="s">
        <v>329</v>
      </c>
      <c r="J28" s="2" t="s">
        <v>357</v>
      </c>
      <c r="K28" s="2" t="s">
        <v>482</v>
      </c>
      <c r="L28" s="3">
        <v>45261</v>
      </c>
      <c r="M28" s="3">
        <v>45175</v>
      </c>
      <c r="N28" s="2" t="s">
        <v>484</v>
      </c>
      <c r="O28" s="21" t="s">
        <v>488</v>
      </c>
      <c r="P28" s="21" t="str">
        <v>MOCHA</v>
      </c>
      <c r="Q28" s="21" t="str">
        <v>26</v>
      </c>
      <c r="R28" s="21"/>
      <c r="S28" s="21">
        <v>12</v>
      </c>
      <c r="T28" s="21"/>
      <c r="U28" s="22" t="str">
        <f t="shared" si="3"/>
        <v>Large Order with Discount</v>
      </c>
      <c r="V28" s="21" t="str">
        <v>Bulk Order</v>
      </c>
      <c r="W28" s="21">
        <f t="shared" si="0"/>
        <v>5</v>
      </c>
      <c r="X28" s="21" t="str">
        <v>December</v>
      </c>
      <c r="Y28" s="23">
        <f t="shared" ca="1" si="4"/>
        <v>553</v>
      </c>
      <c r="Z28" s="21" t="str">
        <f t="shared" si="1"/>
        <v>Customer_26 - Mocha</v>
      </c>
      <c r="AA28" s="21" t="str">
        <f t="shared" si="2"/>
        <v>Barista_26</v>
      </c>
    </row>
    <row r="29" spans="1:27" x14ac:dyDescent="0.3">
      <c r="A29" s="4" t="s">
        <v>42</v>
      </c>
      <c r="B29" s="2" t="s">
        <v>192</v>
      </c>
      <c r="C29" s="2" t="s">
        <v>318</v>
      </c>
      <c r="D29" s="2">
        <v>1</v>
      </c>
      <c r="E29" s="2">
        <v>4.1500000000000004</v>
      </c>
      <c r="F29" s="2">
        <v>4.1500000000000004</v>
      </c>
      <c r="G29" s="2" t="s">
        <v>323</v>
      </c>
      <c r="H29" s="2" t="s">
        <v>325</v>
      </c>
      <c r="I29" s="2" t="s">
        <v>330</v>
      </c>
      <c r="J29" s="2" t="s">
        <v>358</v>
      </c>
      <c r="K29" s="2" t="s">
        <v>483</v>
      </c>
      <c r="L29" s="3">
        <v>45287</v>
      </c>
      <c r="M29" s="3">
        <v>45067</v>
      </c>
      <c r="N29" s="2" t="s">
        <v>484</v>
      </c>
      <c r="O29" s="21" t="s">
        <v>486</v>
      </c>
      <c r="P29" s="21" t="str">
        <v>LATTE</v>
      </c>
      <c r="Q29" s="21" t="str">
        <v>27</v>
      </c>
      <c r="R29" s="21"/>
      <c r="S29" s="21">
        <v>12</v>
      </c>
      <c r="T29" s="21"/>
      <c r="U29" s="22" t="str">
        <f t="shared" si="3"/>
        <v>No Discount or Small Order</v>
      </c>
      <c r="V29" s="21" t="str">
        <v>Regular Order</v>
      </c>
      <c r="W29" s="21">
        <f t="shared" si="0"/>
        <v>3</v>
      </c>
      <c r="X29" s="21" t="str">
        <v>December</v>
      </c>
      <c r="Y29" s="23">
        <f t="shared" ca="1" si="4"/>
        <v>527</v>
      </c>
      <c r="Z29" s="21" t="str">
        <f t="shared" si="1"/>
        <v>Customer_27 - Latte</v>
      </c>
      <c r="AA29" s="21" t="str">
        <f t="shared" si="2"/>
        <v>Barista_27</v>
      </c>
    </row>
    <row r="30" spans="1:27" x14ac:dyDescent="0.3">
      <c r="A30" s="4" t="s">
        <v>43</v>
      </c>
      <c r="B30" s="2" t="s">
        <v>193</v>
      </c>
      <c r="C30" s="2" t="s">
        <v>319</v>
      </c>
      <c r="D30" s="2">
        <v>2</v>
      </c>
      <c r="E30" s="2">
        <v>5.3</v>
      </c>
      <c r="F30" s="2">
        <v>10.6</v>
      </c>
      <c r="G30" s="2" t="s">
        <v>322</v>
      </c>
      <c r="H30" s="2" t="s">
        <v>327</v>
      </c>
      <c r="I30" s="2" t="s">
        <v>330</v>
      </c>
      <c r="J30" s="2" t="s">
        <v>359</v>
      </c>
      <c r="K30" s="2" t="s">
        <v>481</v>
      </c>
      <c r="L30" s="3">
        <v>45272</v>
      </c>
      <c r="M30" s="3">
        <v>45507</v>
      </c>
      <c r="N30" s="2" t="s">
        <v>484</v>
      </c>
      <c r="O30" s="21" t="s">
        <v>486</v>
      </c>
      <c r="P30" s="21" t="str">
        <v>MOCHA</v>
      </c>
      <c r="Q30" s="21" t="str">
        <v>28</v>
      </c>
      <c r="R30" s="21"/>
      <c r="S30" s="21">
        <v>12</v>
      </c>
      <c r="T30" s="21"/>
      <c r="U30" s="22" t="str">
        <f t="shared" si="3"/>
        <v>No Discount or Small Order</v>
      </c>
      <c r="V30" s="21" t="str">
        <v>Regular Order</v>
      </c>
      <c r="W30" s="21">
        <f t="shared" si="0"/>
        <v>2</v>
      </c>
      <c r="X30" s="21" t="str">
        <v>December</v>
      </c>
      <c r="Y30" s="23">
        <f t="shared" ca="1" si="4"/>
        <v>542</v>
      </c>
      <c r="Z30" s="21" t="str">
        <f t="shared" si="1"/>
        <v>Customer_28 - Mocha</v>
      </c>
      <c r="AA30" s="21" t="str">
        <f t="shared" si="2"/>
        <v>Barista_28</v>
      </c>
    </row>
    <row r="31" spans="1:27" x14ac:dyDescent="0.3">
      <c r="A31" s="4" t="s">
        <v>44</v>
      </c>
      <c r="B31" s="2" t="s">
        <v>194</v>
      </c>
      <c r="C31" s="2" t="s">
        <v>319</v>
      </c>
      <c r="D31" s="2">
        <v>4</v>
      </c>
      <c r="E31" s="2">
        <v>3.09</v>
      </c>
      <c r="F31" s="2">
        <v>12.36</v>
      </c>
      <c r="G31" s="2" t="s">
        <v>321</v>
      </c>
      <c r="H31" s="2" t="s">
        <v>325</v>
      </c>
      <c r="I31" s="2" t="s">
        <v>329</v>
      </c>
      <c r="J31" s="2" t="s">
        <v>360</v>
      </c>
      <c r="K31" s="2" t="s">
        <v>481</v>
      </c>
      <c r="L31" s="3">
        <v>45407</v>
      </c>
      <c r="M31" s="3">
        <v>45537</v>
      </c>
      <c r="N31" s="2" t="s">
        <v>485</v>
      </c>
      <c r="O31" s="21" t="s">
        <v>487</v>
      </c>
      <c r="P31" s="21" t="str">
        <v>MOCHA</v>
      </c>
      <c r="Q31" s="21" t="str">
        <v>29</v>
      </c>
      <c r="R31" s="21"/>
      <c r="S31" s="21">
        <v>4</v>
      </c>
      <c r="T31" s="21"/>
      <c r="U31" s="22" t="str">
        <f t="shared" si="3"/>
        <v>No Discount or Small Order</v>
      </c>
      <c r="V31" s="21" t="str">
        <v>Bulk Order</v>
      </c>
      <c r="W31" s="21">
        <f t="shared" si="0"/>
        <v>4</v>
      </c>
      <c r="X31" s="21" t="str">
        <v>April</v>
      </c>
      <c r="Y31" s="23">
        <f t="shared" ca="1" si="4"/>
        <v>407</v>
      </c>
      <c r="Z31" s="21" t="str">
        <f t="shared" si="1"/>
        <v>Customer_29 - Mocha</v>
      </c>
      <c r="AA31" s="21" t="str">
        <f t="shared" si="2"/>
        <v>Barista_29</v>
      </c>
    </row>
    <row r="32" spans="1:27" x14ac:dyDescent="0.3">
      <c r="A32" s="4" t="s">
        <v>45</v>
      </c>
      <c r="B32" s="2" t="s">
        <v>195</v>
      </c>
      <c r="C32" s="2" t="s">
        <v>316</v>
      </c>
      <c r="D32" s="2">
        <v>1</v>
      </c>
      <c r="E32" s="2">
        <v>2.72</v>
      </c>
      <c r="F32" s="2">
        <v>2.72</v>
      </c>
      <c r="G32" s="2" t="s">
        <v>322</v>
      </c>
      <c r="H32" s="2" t="s">
        <v>326</v>
      </c>
      <c r="I32" s="2" t="s">
        <v>330</v>
      </c>
      <c r="J32" s="2" t="s">
        <v>361</v>
      </c>
      <c r="K32" s="2" t="s">
        <v>483</v>
      </c>
      <c r="L32" s="3">
        <v>45378</v>
      </c>
      <c r="M32" s="3">
        <v>44996</v>
      </c>
      <c r="N32" s="2" t="s">
        <v>485</v>
      </c>
      <c r="O32" s="21" t="s">
        <v>488</v>
      </c>
      <c r="P32" s="21" t="str">
        <v>CAPPUCCINO</v>
      </c>
      <c r="Q32" s="21" t="str">
        <v>30</v>
      </c>
      <c r="R32" s="21"/>
      <c r="S32" s="21">
        <v>3</v>
      </c>
      <c r="T32" s="21"/>
      <c r="U32" s="22" t="str">
        <f t="shared" si="3"/>
        <v>No Discount or Small Order</v>
      </c>
      <c r="V32" s="21" t="str">
        <v>Regular Order</v>
      </c>
      <c r="W32" s="21">
        <f t="shared" si="0"/>
        <v>3</v>
      </c>
      <c r="X32" s="21" t="str">
        <v>March</v>
      </c>
      <c r="Y32" s="23">
        <f t="shared" ca="1" si="4"/>
        <v>436</v>
      </c>
      <c r="Z32" s="21" t="str">
        <f t="shared" si="1"/>
        <v>Customer_30 - Cappuccino</v>
      </c>
      <c r="AA32" s="21" t="str">
        <f t="shared" si="2"/>
        <v>Barista_30</v>
      </c>
    </row>
    <row r="33" spans="1:27" x14ac:dyDescent="0.3">
      <c r="A33" s="4" t="s">
        <v>46</v>
      </c>
      <c r="B33" s="2" t="s">
        <v>196</v>
      </c>
      <c r="C33" s="2" t="s">
        <v>317</v>
      </c>
      <c r="D33" s="2">
        <v>3</v>
      </c>
      <c r="E33" s="2">
        <v>4.13</v>
      </c>
      <c r="F33" s="2">
        <v>12.39</v>
      </c>
      <c r="G33" s="2" t="s">
        <v>324</v>
      </c>
      <c r="H33" s="2" t="s">
        <v>327</v>
      </c>
      <c r="I33" s="2" t="s">
        <v>329</v>
      </c>
      <c r="J33" s="2" t="s">
        <v>362</v>
      </c>
      <c r="K33" s="2" t="s">
        <v>483</v>
      </c>
      <c r="L33" s="3">
        <v>45549</v>
      </c>
      <c r="M33" s="3">
        <v>45038</v>
      </c>
      <c r="N33" s="2" t="s">
        <v>484</v>
      </c>
      <c r="O33" s="21" t="s">
        <v>488</v>
      </c>
      <c r="P33" s="21" t="str">
        <v>FRAPPUCCINO</v>
      </c>
      <c r="Q33" s="21" t="str">
        <v>31</v>
      </c>
      <c r="R33" s="21"/>
      <c r="S33" s="21">
        <v>9</v>
      </c>
      <c r="T33" s="21"/>
      <c r="U33" s="22" t="str">
        <f t="shared" si="3"/>
        <v>Large Order with Discount</v>
      </c>
      <c r="V33" s="21" t="str">
        <v>Regular Order</v>
      </c>
      <c r="W33" s="21">
        <f t="shared" si="0"/>
        <v>6</v>
      </c>
      <c r="X33" s="21" t="str">
        <v>September</v>
      </c>
      <c r="Y33" s="23">
        <f t="shared" ca="1" si="4"/>
        <v>265</v>
      </c>
      <c r="Z33" s="21" t="str">
        <f t="shared" si="1"/>
        <v>Customer_31 - Frappuccino</v>
      </c>
      <c r="AA33" s="21" t="str">
        <f t="shared" si="2"/>
        <v>Barista_31</v>
      </c>
    </row>
    <row r="34" spans="1:27" x14ac:dyDescent="0.3">
      <c r="A34" s="4" t="s">
        <v>47</v>
      </c>
      <c r="B34" s="2" t="s">
        <v>197</v>
      </c>
      <c r="C34" s="2" t="s">
        <v>319</v>
      </c>
      <c r="D34" s="2">
        <v>5</v>
      </c>
      <c r="E34" s="2">
        <v>3.3</v>
      </c>
      <c r="F34" s="2">
        <v>16.5</v>
      </c>
      <c r="G34" s="2" t="s">
        <v>323</v>
      </c>
      <c r="H34" s="2" t="s">
        <v>328</v>
      </c>
      <c r="I34" s="2" t="s">
        <v>329</v>
      </c>
      <c r="J34" s="2" t="s">
        <v>363</v>
      </c>
      <c r="K34" s="2" t="s">
        <v>481</v>
      </c>
      <c r="L34" s="3">
        <v>45025</v>
      </c>
      <c r="M34" s="3">
        <v>45300</v>
      </c>
      <c r="N34" s="2" t="s">
        <v>485</v>
      </c>
      <c r="O34" s="21" t="s">
        <v>488</v>
      </c>
      <c r="P34" s="21" t="str">
        <v>MOCHA</v>
      </c>
      <c r="Q34" s="21" t="str">
        <v>32</v>
      </c>
      <c r="R34" s="21"/>
      <c r="S34" s="21">
        <v>4</v>
      </c>
      <c r="T34" s="21"/>
      <c r="U34" s="22" t="str">
        <f t="shared" si="3"/>
        <v>No Discount or Small Order</v>
      </c>
      <c r="V34" s="21" t="str">
        <v>Bulk Order</v>
      </c>
      <c r="W34" s="21">
        <f t="shared" ref="W34:W65" si="5">WEEKDAY(L34,2)</f>
        <v>7</v>
      </c>
      <c r="X34" s="21" t="str">
        <v>April</v>
      </c>
      <c r="Y34" s="23">
        <f t="shared" ca="1" si="4"/>
        <v>789</v>
      </c>
      <c r="Z34" s="21" t="str">
        <f t="shared" ref="Z34:Z65" si="6" xml:space="preserve"> _xlfn.CONCAT(B34, " - ",C34)</f>
        <v>Customer_32 - Mocha</v>
      </c>
      <c r="AA34" s="21" t="str">
        <f t="shared" ref="AA34:AA65" si="7">VLOOKUP(A34, A33:J132, 10, FALSE)</f>
        <v>Barista_32</v>
      </c>
    </row>
    <row r="35" spans="1:27" x14ac:dyDescent="0.3">
      <c r="A35" s="4" t="s">
        <v>48</v>
      </c>
      <c r="B35" s="2" t="s">
        <v>198</v>
      </c>
      <c r="C35" s="2" t="s">
        <v>319</v>
      </c>
      <c r="D35" s="2">
        <v>5</v>
      </c>
      <c r="E35" s="2">
        <v>3.73</v>
      </c>
      <c r="F35" s="2">
        <v>18.649999999999999</v>
      </c>
      <c r="G35" s="2" t="s">
        <v>320</v>
      </c>
      <c r="H35" s="2" t="s">
        <v>325</v>
      </c>
      <c r="I35" s="2" t="s">
        <v>329</v>
      </c>
      <c r="J35" s="2" t="s">
        <v>364</v>
      </c>
      <c r="K35" s="2" t="s">
        <v>482</v>
      </c>
      <c r="L35" s="3">
        <v>45452</v>
      </c>
      <c r="M35" s="3">
        <v>45066</v>
      </c>
      <c r="N35" s="2" t="s">
        <v>485</v>
      </c>
      <c r="O35" s="21" t="s">
        <v>488</v>
      </c>
      <c r="P35" s="21" t="str">
        <v>MOCHA</v>
      </c>
      <c r="Q35" s="21" t="str">
        <v>33</v>
      </c>
      <c r="R35" s="21"/>
      <c r="S35" s="21">
        <v>6</v>
      </c>
      <c r="T35" s="21"/>
      <c r="U35" s="22" t="str">
        <f t="shared" si="3"/>
        <v>No Discount or Small Order</v>
      </c>
      <c r="V35" s="21" t="str">
        <v>Bulk Order</v>
      </c>
      <c r="W35" s="21">
        <f t="shared" si="5"/>
        <v>7</v>
      </c>
      <c r="X35" s="21" t="str">
        <v>June</v>
      </c>
      <c r="Y35" s="23">
        <f t="shared" ca="1" si="4"/>
        <v>362</v>
      </c>
      <c r="Z35" s="21" t="str">
        <f t="shared" si="6"/>
        <v>Customer_33 - Mocha</v>
      </c>
      <c r="AA35" s="21" t="str">
        <f t="shared" si="7"/>
        <v>Barista_33</v>
      </c>
    </row>
    <row r="36" spans="1:27" x14ac:dyDescent="0.3">
      <c r="A36" s="4" t="s">
        <v>49</v>
      </c>
      <c r="B36" s="2" t="s">
        <v>199</v>
      </c>
      <c r="C36" s="2" t="s">
        <v>316</v>
      </c>
      <c r="D36" s="2">
        <v>2</v>
      </c>
      <c r="E36" s="2">
        <v>3.2</v>
      </c>
      <c r="F36" s="2">
        <v>6.4</v>
      </c>
      <c r="G36" s="2" t="s">
        <v>321</v>
      </c>
      <c r="H36" s="2" t="s">
        <v>327</v>
      </c>
      <c r="I36" s="2" t="s">
        <v>329</v>
      </c>
      <c r="J36" s="2" t="s">
        <v>365</v>
      </c>
      <c r="K36" s="2" t="s">
        <v>482</v>
      </c>
      <c r="L36" s="3">
        <v>45271</v>
      </c>
      <c r="M36" s="3">
        <v>45309</v>
      </c>
      <c r="N36" s="2" t="s">
        <v>485</v>
      </c>
      <c r="O36" s="21" t="s">
        <v>488</v>
      </c>
      <c r="P36" s="21" t="str">
        <v>CAPPUCCINO</v>
      </c>
      <c r="Q36" s="21" t="str">
        <v>34</v>
      </c>
      <c r="R36" s="21"/>
      <c r="S36" s="21">
        <v>12</v>
      </c>
      <c r="T36" s="21"/>
      <c r="U36" s="22" t="str">
        <f t="shared" si="3"/>
        <v>No Discount or Small Order</v>
      </c>
      <c r="V36" s="21" t="str">
        <v>Regular Order</v>
      </c>
      <c r="W36" s="21">
        <f t="shared" si="5"/>
        <v>1</v>
      </c>
      <c r="X36" s="21" t="str">
        <v>December</v>
      </c>
      <c r="Y36" s="23">
        <f t="shared" ca="1" si="4"/>
        <v>543</v>
      </c>
      <c r="Z36" s="21" t="str">
        <f t="shared" si="6"/>
        <v>Customer_34 - Cappuccino</v>
      </c>
      <c r="AA36" s="21" t="str">
        <f t="shared" si="7"/>
        <v>Barista_34</v>
      </c>
    </row>
    <row r="37" spans="1:27" x14ac:dyDescent="0.3">
      <c r="A37" s="4" t="s">
        <v>50</v>
      </c>
      <c r="B37" s="2" t="s">
        <v>200</v>
      </c>
      <c r="C37" s="2" t="s">
        <v>319</v>
      </c>
      <c r="D37" s="2">
        <v>3</v>
      </c>
      <c r="E37" s="2">
        <v>4.03</v>
      </c>
      <c r="F37" s="2">
        <v>12.09</v>
      </c>
      <c r="G37" s="2" t="s">
        <v>321</v>
      </c>
      <c r="H37" s="2" t="s">
        <v>326</v>
      </c>
      <c r="I37" s="2" t="s">
        <v>330</v>
      </c>
      <c r="J37" s="2" t="s">
        <v>366</v>
      </c>
      <c r="K37" s="2" t="s">
        <v>482</v>
      </c>
      <c r="L37" s="3">
        <v>45186</v>
      </c>
      <c r="M37" s="3">
        <v>45166</v>
      </c>
      <c r="N37" s="2" t="s">
        <v>484</v>
      </c>
      <c r="O37" s="21" t="s">
        <v>487</v>
      </c>
      <c r="P37" s="21" t="str">
        <v>MOCHA</v>
      </c>
      <c r="Q37" s="21" t="str">
        <v>35</v>
      </c>
      <c r="R37" s="21"/>
      <c r="S37" s="21">
        <v>9</v>
      </c>
      <c r="T37" s="21"/>
      <c r="U37" s="22" t="str">
        <f t="shared" si="3"/>
        <v>Large Order with Discount</v>
      </c>
      <c r="V37" s="21" t="str">
        <v>Regular Order</v>
      </c>
      <c r="W37" s="21">
        <f t="shared" si="5"/>
        <v>7</v>
      </c>
      <c r="X37" s="21" t="str">
        <v>September</v>
      </c>
      <c r="Y37" s="23">
        <f t="shared" ca="1" si="4"/>
        <v>628</v>
      </c>
      <c r="Z37" s="21" t="str">
        <f t="shared" si="6"/>
        <v>Customer_35 - Mocha</v>
      </c>
      <c r="AA37" s="21" t="str">
        <f t="shared" si="7"/>
        <v>Barista_35</v>
      </c>
    </row>
    <row r="38" spans="1:27" x14ac:dyDescent="0.3">
      <c r="A38" s="4" t="s">
        <v>51</v>
      </c>
      <c r="B38" s="2" t="s">
        <v>201</v>
      </c>
      <c r="C38" s="2" t="s">
        <v>316</v>
      </c>
      <c r="D38" s="2">
        <v>4</v>
      </c>
      <c r="E38" s="2">
        <v>4.87</v>
      </c>
      <c r="F38" s="2">
        <v>19.48</v>
      </c>
      <c r="G38" s="2" t="s">
        <v>323</v>
      </c>
      <c r="H38" s="2" t="s">
        <v>326</v>
      </c>
      <c r="I38" s="2" t="s">
        <v>330</v>
      </c>
      <c r="J38" s="2" t="s">
        <v>367</v>
      </c>
      <c r="K38" s="2" t="s">
        <v>481</v>
      </c>
      <c r="L38" s="3">
        <v>45541</v>
      </c>
      <c r="M38" s="3">
        <v>45031</v>
      </c>
      <c r="N38" s="2" t="s">
        <v>484</v>
      </c>
      <c r="O38" s="21" t="s">
        <v>486</v>
      </c>
      <c r="P38" s="21" t="str">
        <v>CAPPUCCINO</v>
      </c>
      <c r="Q38" s="21" t="str">
        <v>36</v>
      </c>
      <c r="R38" s="21"/>
      <c r="S38" s="21">
        <v>9</v>
      </c>
      <c r="T38" s="21"/>
      <c r="U38" s="22" t="str">
        <f t="shared" si="3"/>
        <v>Large Order with Discount</v>
      </c>
      <c r="V38" s="21" t="str">
        <v>Bulk Order</v>
      </c>
      <c r="W38" s="21">
        <f t="shared" si="5"/>
        <v>5</v>
      </c>
      <c r="X38" s="21" t="str">
        <v>September</v>
      </c>
      <c r="Y38" s="23">
        <f t="shared" ca="1" si="4"/>
        <v>273</v>
      </c>
      <c r="Z38" s="21" t="str">
        <f t="shared" si="6"/>
        <v>Customer_36 - Cappuccino</v>
      </c>
      <c r="AA38" s="21" t="str">
        <f t="shared" si="7"/>
        <v>Barista_36</v>
      </c>
    </row>
    <row r="39" spans="1:27" x14ac:dyDescent="0.3">
      <c r="A39" s="4" t="s">
        <v>52</v>
      </c>
      <c r="B39" s="2" t="s">
        <v>202</v>
      </c>
      <c r="C39" s="2" t="s">
        <v>317</v>
      </c>
      <c r="D39" s="2">
        <v>4</v>
      </c>
      <c r="E39" s="2">
        <v>4.87</v>
      </c>
      <c r="F39" s="2">
        <v>19.48</v>
      </c>
      <c r="G39" s="2" t="s">
        <v>323</v>
      </c>
      <c r="H39" s="2" t="s">
        <v>325</v>
      </c>
      <c r="I39" s="2" t="s">
        <v>329</v>
      </c>
      <c r="J39" s="2" t="s">
        <v>368</v>
      </c>
      <c r="K39" s="2" t="s">
        <v>483</v>
      </c>
      <c r="L39" s="3">
        <v>45333</v>
      </c>
      <c r="M39" s="3">
        <v>45177</v>
      </c>
      <c r="N39" s="2" t="s">
        <v>485</v>
      </c>
      <c r="O39" s="21" t="s">
        <v>488</v>
      </c>
      <c r="P39" s="21" t="str">
        <v>FRAPPUCCINO</v>
      </c>
      <c r="Q39" s="21" t="str">
        <v>37</v>
      </c>
      <c r="R39" s="21"/>
      <c r="S39" s="21">
        <v>2</v>
      </c>
      <c r="T39" s="21"/>
      <c r="U39" s="22" t="str">
        <f t="shared" si="3"/>
        <v>No Discount or Small Order</v>
      </c>
      <c r="V39" s="21" t="str">
        <v>Bulk Order</v>
      </c>
      <c r="W39" s="21">
        <f t="shared" si="5"/>
        <v>7</v>
      </c>
      <c r="X39" s="21" t="str">
        <v>February</v>
      </c>
      <c r="Y39" s="23">
        <f t="shared" ca="1" si="4"/>
        <v>481</v>
      </c>
      <c r="Z39" s="21" t="str">
        <f t="shared" si="6"/>
        <v>Customer_37 - Frappuccino</v>
      </c>
      <c r="AA39" s="21" t="str">
        <f t="shared" si="7"/>
        <v>Barista_37</v>
      </c>
    </row>
    <row r="40" spans="1:27" x14ac:dyDescent="0.3">
      <c r="A40" s="4" t="s">
        <v>53</v>
      </c>
      <c r="B40" s="2" t="s">
        <v>203</v>
      </c>
      <c r="C40" s="2" t="s">
        <v>317</v>
      </c>
      <c r="D40" s="2">
        <v>5</v>
      </c>
      <c r="E40" s="2">
        <v>4.09</v>
      </c>
      <c r="F40" s="2">
        <v>20.45</v>
      </c>
      <c r="G40" s="2" t="s">
        <v>321</v>
      </c>
      <c r="H40" s="2" t="s">
        <v>326</v>
      </c>
      <c r="I40" s="2" t="s">
        <v>329</v>
      </c>
      <c r="J40" s="2" t="s">
        <v>369</v>
      </c>
      <c r="K40" s="2" t="s">
        <v>481</v>
      </c>
      <c r="L40" s="3">
        <v>45476</v>
      </c>
      <c r="M40" s="3">
        <v>45519</v>
      </c>
      <c r="N40" s="2" t="s">
        <v>485</v>
      </c>
      <c r="O40" s="21" t="s">
        <v>488</v>
      </c>
      <c r="P40" s="21" t="str">
        <v>FRAPPUCCINO</v>
      </c>
      <c r="Q40" s="21" t="str">
        <v>38</v>
      </c>
      <c r="R40" s="21"/>
      <c r="S40" s="21">
        <v>7</v>
      </c>
      <c r="T40" s="21"/>
      <c r="U40" s="22" t="str">
        <f t="shared" si="3"/>
        <v>No Discount or Small Order</v>
      </c>
      <c r="V40" s="21" t="str">
        <v>Bulk Order</v>
      </c>
      <c r="W40" s="21">
        <f t="shared" si="5"/>
        <v>3</v>
      </c>
      <c r="X40" s="21" t="str">
        <v>July</v>
      </c>
      <c r="Y40" s="23">
        <f t="shared" ca="1" si="4"/>
        <v>338</v>
      </c>
      <c r="Z40" s="21" t="str">
        <f t="shared" si="6"/>
        <v>Customer_38 - Frappuccino</v>
      </c>
      <c r="AA40" s="21" t="str">
        <f t="shared" si="7"/>
        <v>Barista_38</v>
      </c>
    </row>
    <row r="41" spans="1:27" x14ac:dyDescent="0.3">
      <c r="A41" s="4" t="s">
        <v>54</v>
      </c>
      <c r="B41" s="2" t="s">
        <v>204</v>
      </c>
      <c r="C41" s="2" t="s">
        <v>319</v>
      </c>
      <c r="D41" s="2">
        <v>1</v>
      </c>
      <c r="E41" s="2">
        <v>3.75</v>
      </c>
      <c r="F41" s="2">
        <v>3.75</v>
      </c>
      <c r="G41" s="2" t="s">
        <v>322</v>
      </c>
      <c r="H41" s="2" t="s">
        <v>325</v>
      </c>
      <c r="I41" s="2" t="s">
        <v>329</v>
      </c>
      <c r="J41" s="2" t="s">
        <v>370</v>
      </c>
      <c r="K41" s="2" t="s">
        <v>482</v>
      </c>
      <c r="L41" s="3">
        <v>45001</v>
      </c>
      <c r="M41" s="3">
        <v>45199</v>
      </c>
      <c r="N41" s="2" t="s">
        <v>485</v>
      </c>
      <c r="O41" s="21" t="s">
        <v>488</v>
      </c>
      <c r="P41" s="21" t="str">
        <v>MOCHA</v>
      </c>
      <c r="Q41" s="21" t="str">
        <v>39</v>
      </c>
      <c r="R41" s="21"/>
      <c r="S41" s="21">
        <v>3</v>
      </c>
      <c r="T41" s="21"/>
      <c r="U41" s="22" t="str">
        <f t="shared" si="3"/>
        <v>No Discount or Small Order</v>
      </c>
      <c r="V41" s="21" t="str">
        <v>Regular Order</v>
      </c>
      <c r="W41" s="21">
        <f t="shared" si="5"/>
        <v>4</v>
      </c>
      <c r="X41" s="21" t="str">
        <v>March</v>
      </c>
      <c r="Y41" s="23">
        <f t="shared" ca="1" si="4"/>
        <v>813</v>
      </c>
      <c r="Z41" s="21" t="str">
        <f t="shared" si="6"/>
        <v>Customer_39 - Mocha</v>
      </c>
      <c r="AA41" s="21" t="str">
        <f t="shared" si="7"/>
        <v>Barista_39</v>
      </c>
    </row>
    <row r="42" spans="1:27" x14ac:dyDescent="0.3">
      <c r="A42" s="4" t="s">
        <v>55</v>
      </c>
      <c r="B42" s="2" t="s">
        <v>205</v>
      </c>
      <c r="C42" s="2" t="s">
        <v>317</v>
      </c>
      <c r="D42" s="2">
        <v>2</v>
      </c>
      <c r="E42" s="2">
        <v>2.6</v>
      </c>
      <c r="F42" s="2">
        <v>5.2</v>
      </c>
      <c r="G42" s="2" t="s">
        <v>324</v>
      </c>
      <c r="H42" s="2" t="s">
        <v>328</v>
      </c>
      <c r="I42" s="2" t="s">
        <v>329</v>
      </c>
      <c r="J42" s="2" t="s">
        <v>371</v>
      </c>
      <c r="K42" s="2" t="s">
        <v>482</v>
      </c>
      <c r="L42" s="3">
        <v>45544</v>
      </c>
      <c r="M42" s="3">
        <v>44945</v>
      </c>
      <c r="N42" s="2" t="s">
        <v>485</v>
      </c>
      <c r="O42" s="21" t="s">
        <v>488</v>
      </c>
      <c r="P42" s="21" t="str">
        <v>FRAPPUCCINO</v>
      </c>
      <c r="Q42" s="21" t="str">
        <v>40</v>
      </c>
      <c r="R42" s="21"/>
      <c r="S42" s="21">
        <v>9</v>
      </c>
      <c r="T42" s="21"/>
      <c r="U42" s="22" t="str">
        <f t="shared" si="3"/>
        <v>No Discount or Small Order</v>
      </c>
      <c r="V42" s="21" t="str">
        <v>Regular Order</v>
      </c>
      <c r="W42" s="21">
        <f t="shared" si="5"/>
        <v>1</v>
      </c>
      <c r="X42" s="21" t="str">
        <v>September</v>
      </c>
      <c r="Y42" s="23">
        <f t="shared" ca="1" si="4"/>
        <v>270</v>
      </c>
      <c r="Z42" s="21" t="str">
        <f t="shared" si="6"/>
        <v>Customer_40 - Frappuccino</v>
      </c>
      <c r="AA42" s="21" t="str">
        <f t="shared" si="7"/>
        <v>Barista_40</v>
      </c>
    </row>
    <row r="43" spans="1:27" x14ac:dyDescent="0.3">
      <c r="A43" s="4" t="s">
        <v>56</v>
      </c>
      <c r="B43" s="2" t="s">
        <v>206</v>
      </c>
      <c r="C43" s="2" t="s">
        <v>316</v>
      </c>
      <c r="D43" s="2">
        <v>3</v>
      </c>
      <c r="E43" s="2">
        <v>4.92</v>
      </c>
      <c r="F43" s="2">
        <v>14.76</v>
      </c>
      <c r="G43" s="2" t="s">
        <v>320</v>
      </c>
      <c r="H43" s="2" t="s">
        <v>328</v>
      </c>
      <c r="I43" s="2" t="s">
        <v>329</v>
      </c>
      <c r="J43" s="2" t="s">
        <v>372</v>
      </c>
      <c r="K43" s="2" t="s">
        <v>481</v>
      </c>
      <c r="L43" s="3">
        <v>45062</v>
      </c>
      <c r="M43" s="3">
        <v>44956</v>
      </c>
      <c r="N43" s="2" t="s">
        <v>485</v>
      </c>
      <c r="O43" s="21" t="s">
        <v>488</v>
      </c>
      <c r="P43" s="21" t="str">
        <v>CAPPUCCINO</v>
      </c>
      <c r="Q43" s="21" t="str">
        <v>41</v>
      </c>
      <c r="R43" s="21"/>
      <c r="S43" s="21">
        <v>5</v>
      </c>
      <c r="T43" s="21"/>
      <c r="U43" s="22" t="str">
        <f t="shared" si="3"/>
        <v>No Discount or Small Order</v>
      </c>
      <c r="V43" s="21" t="str">
        <v>Regular Order</v>
      </c>
      <c r="W43" s="21">
        <f t="shared" si="5"/>
        <v>2</v>
      </c>
      <c r="X43" s="21" t="str">
        <v>May</v>
      </c>
      <c r="Y43" s="23">
        <f t="shared" ca="1" si="4"/>
        <v>752</v>
      </c>
      <c r="Z43" s="21" t="str">
        <f t="shared" si="6"/>
        <v>Customer_41 - Cappuccino</v>
      </c>
      <c r="AA43" s="21" t="str">
        <f t="shared" si="7"/>
        <v>Barista_41</v>
      </c>
    </row>
    <row r="44" spans="1:27" x14ac:dyDescent="0.3">
      <c r="A44" s="4" t="s">
        <v>57</v>
      </c>
      <c r="B44" s="2" t="s">
        <v>207</v>
      </c>
      <c r="C44" s="2" t="s">
        <v>315</v>
      </c>
      <c r="D44" s="2">
        <v>3</v>
      </c>
      <c r="E44" s="2">
        <v>3.81</v>
      </c>
      <c r="F44" s="2">
        <v>11.43</v>
      </c>
      <c r="G44" s="2" t="s">
        <v>321</v>
      </c>
      <c r="H44" s="2" t="s">
        <v>328</v>
      </c>
      <c r="I44" s="2" t="s">
        <v>330</v>
      </c>
      <c r="J44" s="2" t="s">
        <v>373</v>
      </c>
      <c r="K44" s="2" t="s">
        <v>481</v>
      </c>
      <c r="L44" s="3">
        <v>45255</v>
      </c>
      <c r="M44" s="3">
        <v>45392</v>
      </c>
      <c r="N44" s="2" t="s">
        <v>484</v>
      </c>
      <c r="O44" s="21" t="s">
        <v>486</v>
      </c>
      <c r="P44" s="21" t="str">
        <v>ESPRESSO</v>
      </c>
      <c r="Q44" s="21" t="str">
        <v>42</v>
      </c>
      <c r="R44" s="21"/>
      <c r="S44" s="21">
        <v>11</v>
      </c>
      <c r="T44" s="21"/>
      <c r="U44" s="22" t="str">
        <f t="shared" si="3"/>
        <v>Large Order with Discount</v>
      </c>
      <c r="V44" s="21" t="str">
        <v>Regular Order</v>
      </c>
      <c r="W44" s="21">
        <f t="shared" si="5"/>
        <v>6</v>
      </c>
      <c r="X44" s="21" t="str">
        <v>November</v>
      </c>
      <c r="Y44" s="23">
        <f t="shared" ca="1" si="4"/>
        <v>559</v>
      </c>
      <c r="Z44" s="21" t="str">
        <f t="shared" si="6"/>
        <v>Customer_42 - Espresso</v>
      </c>
      <c r="AA44" s="21" t="str">
        <f t="shared" si="7"/>
        <v>Barista_42</v>
      </c>
    </row>
    <row r="45" spans="1:27" x14ac:dyDescent="0.3">
      <c r="A45" s="4" t="s">
        <v>58</v>
      </c>
      <c r="B45" s="2" t="s">
        <v>208</v>
      </c>
      <c r="C45" s="2" t="s">
        <v>319</v>
      </c>
      <c r="D45" s="2">
        <v>2</v>
      </c>
      <c r="E45" s="2">
        <v>3.02</v>
      </c>
      <c r="F45" s="2">
        <v>6.04</v>
      </c>
      <c r="G45" s="2" t="s">
        <v>320</v>
      </c>
      <c r="H45" s="2" t="s">
        <v>325</v>
      </c>
      <c r="I45" s="2" t="s">
        <v>330</v>
      </c>
      <c r="J45" s="2" t="s">
        <v>374</v>
      </c>
      <c r="K45" s="2" t="s">
        <v>482</v>
      </c>
      <c r="L45" s="3">
        <v>44967</v>
      </c>
      <c r="M45" s="3">
        <v>44999</v>
      </c>
      <c r="N45" s="2" t="s">
        <v>484</v>
      </c>
      <c r="O45" s="21" t="s">
        <v>486</v>
      </c>
      <c r="P45" s="21" t="str">
        <v>MOCHA</v>
      </c>
      <c r="Q45" s="21" t="str">
        <v>43</v>
      </c>
      <c r="R45" s="21"/>
      <c r="S45" s="21">
        <v>2</v>
      </c>
      <c r="T45" s="21"/>
      <c r="U45" s="22" t="str">
        <f t="shared" si="3"/>
        <v>No Discount or Small Order</v>
      </c>
      <c r="V45" s="21" t="str">
        <v>Regular Order</v>
      </c>
      <c r="W45" s="21">
        <f t="shared" si="5"/>
        <v>5</v>
      </c>
      <c r="X45" s="21" t="str">
        <v>February</v>
      </c>
      <c r="Y45" s="23">
        <f t="shared" ca="1" si="4"/>
        <v>847</v>
      </c>
      <c r="Z45" s="21" t="str">
        <f t="shared" si="6"/>
        <v>Customer_43 - Mocha</v>
      </c>
      <c r="AA45" s="21" t="str">
        <f t="shared" si="7"/>
        <v>Barista_43</v>
      </c>
    </row>
    <row r="46" spans="1:27" x14ac:dyDescent="0.3">
      <c r="A46" s="4" t="s">
        <v>59</v>
      </c>
      <c r="B46" s="2" t="s">
        <v>209</v>
      </c>
      <c r="C46" s="2" t="s">
        <v>316</v>
      </c>
      <c r="D46" s="2">
        <v>1</v>
      </c>
      <c r="E46" s="2">
        <v>4.3099999999999996</v>
      </c>
      <c r="F46" s="2">
        <v>4.3099999999999996</v>
      </c>
      <c r="G46" s="2" t="s">
        <v>323</v>
      </c>
      <c r="H46" s="2" t="s">
        <v>327</v>
      </c>
      <c r="I46" s="2" t="s">
        <v>330</v>
      </c>
      <c r="J46" s="2" t="s">
        <v>375</v>
      </c>
      <c r="K46" s="2" t="s">
        <v>481</v>
      </c>
      <c r="L46" s="3">
        <v>45003</v>
      </c>
      <c r="M46" s="3">
        <v>45274</v>
      </c>
      <c r="N46" s="2" t="s">
        <v>485</v>
      </c>
      <c r="O46" s="21" t="s">
        <v>488</v>
      </c>
      <c r="P46" s="21" t="str">
        <v>CAPPUCCINO</v>
      </c>
      <c r="Q46" s="21" t="str">
        <v>44</v>
      </c>
      <c r="R46" s="21"/>
      <c r="S46" s="21">
        <v>3</v>
      </c>
      <c r="T46" s="21"/>
      <c r="U46" s="22" t="str">
        <f t="shared" si="3"/>
        <v>No Discount or Small Order</v>
      </c>
      <c r="V46" s="21" t="str">
        <v>Regular Order</v>
      </c>
      <c r="W46" s="21">
        <f t="shared" si="5"/>
        <v>6</v>
      </c>
      <c r="X46" s="21" t="str">
        <v>March</v>
      </c>
      <c r="Y46" s="23">
        <f t="shared" ca="1" si="4"/>
        <v>811</v>
      </c>
      <c r="Z46" s="21" t="str">
        <f t="shared" si="6"/>
        <v>Customer_44 - Cappuccino</v>
      </c>
      <c r="AA46" s="21" t="str">
        <f t="shared" si="7"/>
        <v>Barista_44</v>
      </c>
    </row>
    <row r="47" spans="1:27" x14ac:dyDescent="0.3">
      <c r="A47" s="4" t="s">
        <v>60</v>
      </c>
      <c r="B47" s="2" t="s">
        <v>210</v>
      </c>
      <c r="C47" s="2" t="s">
        <v>319</v>
      </c>
      <c r="D47" s="2">
        <v>1</v>
      </c>
      <c r="E47" s="2">
        <v>5.22</v>
      </c>
      <c r="F47" s="2">
        <v>5.22</v>
      </c>
      <c r="G47" s="2" t="s">
        <v>323</v>
      </c>
      <c r="H47" s="2" t="s">
        <v>325</v>
      </c>
      <c r="I47" s="2" t="s">
        <v>330</v>
      </c>
      <c r="J47" s="2" t="s">
        <v>376</v>
      </c>
      <c r="K47" s="2" t="s">
        <v>482</v>
      </c>
      <c r="L47" s="3">
        <v>45484</v>
      </c>
      <c r="M47" s="3">
        <v>45022</v>
      </c>
      <c r="N47" s="2" t="s">
        <v>485</v>
      </c>
      <c r="O47" s="21" t="s">
        <v>488</v>
      </c>
      <c r="P47" s="21" t="str">
        <v>MOCHA</v>
      </c>
      <c r="Q47" s="21" t="str">
        <v>45</v>
      </c>
      <c r="R47" s="21"/>
      <c r="S47" s="21">
        <v>7</v>
      </c>
      <c r="T47" s="21"/>
      <c r="U47" s="22" t="str">
        <f t="shared" si="3"/>
        <v>No Discount or Small Order</v>
      </c>
      <c r="V47" s="21" t="str">
        <v>Regular Order</v>
      </c>
      <c r="W47" s="21">
        <f t="shared" si="5"/>
        <v>4</v>
      </c>
      <c r="X47" s="21" t="str">
        <v>July</v>
      </c>
      <c r="Y47" s="23">
        <f t="shared" ca="1" si="4"/>
        <v>330</v>
      </c>
      <c r="Z47" s="21" t="str">
        <f t="shared" si="6"/>
        <v>Customer_45 - Mocha</v>
      </c>
      <c r="AA47" s="21" t="str">
        <f t="shared" si="7"/>
        <v>Barista_45</v>
      </c>
    </row>
    <row r="48" spans="1:27" x14ac:dyDescent="0.3">
      <c r="A48" s="4" t="s">
        <v>61</v>
      </c>
      <c r="B48" s="2" t="s">
        <v>211</v>
      </c>
      <c r="C48" s="2" t="s">
        <v>317</v>
      </c>
      <c r="D48" s="2">
        <v>1</v>
      </c>
      <c r="E48" s="2">
        <v>2.71</v>
      </c>
      <c r="F48" s="2">
        <v>2.71</v>
      </c>
      <c r="G48" s="2" t="s">
        <v>321</v>
      </c>
      <c r="H48" s="2" t="s">
        <v>328</v>
      </c>
      <c r="I48" s="2" t="s">
        <v>330</v>
      </c>
      <c r="J48" s="2" t="s">
        <v>377</v>
      </c>
      <c r="K48" s="2" t="s">
        <v>483</v>
      </c>
      <c r="L48" s="3">
        <v>45380</v>
      </c>
      <c r="M48" s="3">
        <v>44955</v>
      </c>
      <c r="N48" s="2" t="s">
        <v>485</v>
      </c>
      <c r="O48" s="21" t="s">
        <v>488</v>
      </c>
      <c r="P48" s="21" t="str">
        <v>FRAPPUCCINO</v>
      </c>
      <c r="Q48" s="21" t="str">
        <v>46</v>
      </c>
      <c r="R48" s="21"/>
      <c r="S48" s="21">
        <v>3</v>
      </c>
      <c r="T48" s="21"/>
      <c r="U48" s="22" t="str">
        <f t="shared" si="3"/>
        <v>No Discount or Small Order</v>
      </c>
      <c r="V48" s="21" t="str">
        <v>Regular Order</v>
      </c>
      <c r="W48" s="21">
        <f t="shared" si="5"/>
        <v>5</v>
      </c>
      <c r="X48" s="21" t="str">
        <v>March</v>
      </c>
      <c r="Y48" s="23">
        <f t="shared" ca="1" si="4"/>
        <v>434</v>
      </c>
      <c r="Z48" s="21" t="str">
        <f t="shared" si="6"/>
        <v>Customer_46 - Frappuccino</v>
      </c>
      <c r="AA48" s="21" t="str">
        <f t="shared" si="7"/>
        <v>Barista_46</v>
      </c>
    </row>
    <row r="49" spans="1:27" x14ac:dyDescent="0.3">
      <c r="A49" s="4" t="s">
        <v>62</v>
      </c>
      <c r="B49" s="2" t="s">
        <v>212</v>
      </c>
      <c r="C49" s="2" t="s">
        <v>315</v>
      </c>
      <c r="D49" s="2">
        <v>4</v>
      </c>
      <c r="E49" s="2">
        <v>2.71</v>
      </c>
      <c r="F49" s="2">
        <v>10.84</v>
      </c>
      <c r="G49" s="2" t="s">
        <v>321</v>
      </c>
      <c r="H49" s="2" t="s">
        <v>328</v>
      </c>
      <c r="I49" s="2" t="s">
        <v>330</v>
      </c>
      <c r="J49" s="2" t="s">
        <v>378</v>
      </c>
      <c r="K49" s="2" t="s">
        <v>482</v>
      </c>
      <c r="L49" s="3">
        <v>45264</v>
      </c>
      <c r="M49" s="3">
        <v>45339</v>
      </c>
      <c r="N49" s="2" t="s">
        <v>485</v>
      </c>
      <c r="O49" s="21" t="s">
        <v>488</v>
      </c>
      <c r="P49" s="21" t="str">
        <v>ESPRESSO</v>
      </c>
      <c r="Q49" s="21" t="str">
        <v>47</v>
      </c>
      <c r="R49" s="21"/>
      <c r="S49" s="21">
        <v>12</v>
      </c>
      <c r="T49" s="21"/>
      <c r="U49" s="22" t="str">
        <f t="shared" si="3"/>
        <v>No Discount or Small Order</v>
      </c>
      <c r="V49" s="21" t="str">
        <v>Bulk Order</v>
      </c>
      <c r="W49" s="21">
        <f t="shared" si="5"/>
        <v>1</v>
      </c>
      <c r="X49" s="21" t="str">
        <v>December</v>
      </c>
      <c r="Y49" s="23">
        <f t="shared" ca="1" si="4"/>
        <v>550</v>
      </c>
      <c r="Z49" s="21" t="str">
        <f t="shared" si="6"/>
        <v>Customer_47 - Espresso</v>
      </c>
      <c r="AA49" s="21" t="str">
        <f t="shared" si="7"/>
        <v>Barista_47</v>
      </c>
    </row>
    <row r="50" spans="1:27" x14ac:dyDescent="0.3">
      <c r="A50" s="4" t="s">
        <v>63</v>
      </c>
      <c r="B50" s="2" t="s">
        <v>213</v>
      </c>
      <c r="C50" s="2" t="s">
        <v>317</v>
      </c>
      <c r="D50" s="2">
        <v>5</v>
      </c>
      <c r="E50" s="2">
        <v>3.14</v>
      </c>
      <c r="F50" s="2">
        <v>15.7</v>
      </c>
      <c r="G50" s="2" t="s">
        <v>324</v>
      </c>
      <c r="H50" s="2" t="s">
        <v>327</v>
      </c>
      <c r="I50" s="2" t="s">
        <v>330</v>
      </c>
      <c r="J50" s="2" t="s">
        <v>379</v>
      </c>
      <c r="K50" s="2" t="s">
        <v>483</v>
      </c>
      <c r="L50" s="3">
        <v>45338</v>
      </c>
      <c r="M50" s="3">
        <v>45017</v>
      </c>
      <c r="N50" s="2" t="s">
        <v>484</v>
      </c>
      <c r="O50" s="21" t="s">
        <v>486</v>
      </c>
      <c r="P50" s="21" t="str">
        <v>FRAPPUCCINO</v>
      </c>
      <c r="Q50" s="21" t="str">
        <v>48</v>
      </c>
      <c r="R50" s="21"/>
      <c r="S50" s="21">
        <v>2</v>
      </c>
      <c r="T50" s="21"/>
      <c r="U50" s="22" t="str">
        <f t="shared" si="3"/>
        <v>Large Order with Discount</v>
      </c>
      <c r="V50" s="21" t="str">
        <v>Bulk Order</v>
      </c>
      <c r="W50" s="21">
        <f t="shared" si="5"/>
        <v>5</v>
      </c>
      <c r="X50" s="21" t="str">
        <v>February</v>
      </c>
      <c r="Y50" s="23">
        <f t="shared" ca="1" si="4"/>
        <v>476</v>
      </c>
      <c r="Z50" s="21" t="str">
        <f t="shared" si="6"/>
        <v>Customer_48 - Frappuccino</v>
      </c>
      <c r="AA50" s="21" t="str">
        <f t="shared" si="7"/>
        <v>Barista_48</v>
      </c>
    </row>
    <row r="51" spans="1:27" x14ac:dyDescent="0.3">
      <c r="A51" s="4" t="s">
        <v>64</v>
      </c>
      <c r="B51" s="2" t="s">
        <v>214</v>
      </c>
      <c r="C51" s="2" t="s">
        <v>315</v>
      </c>
      <c r="D51" s="2">
        <v>1</v>
      </c>
      <c r="E51" s="2">
        <v>3.04</v>
      </c>
      <c r="F51" s="2">
        <v>3.04</v>
      </c>
      <c r="G51" s="2" t="s">
        <v>322</v>
      </c>
      <c r="H51" s="2" t="s">
        <v>328</v>
      </c>
      <c r="I51" s="2" t="s">
        <v>330</v>
      </c>
      <c r="J51" s="2" t="s">
        <v>380</v>
      </c>
      <c r="K51" s="2" t="s">
        <v>481</v>
      </c>
      <c r="L51" s="3">
        <v>45538</v>
      </c>
      <c r="M51" s="3">
        <v>45059</v>
      </c>
      <c r="N51" s="2" t="s">
        <v>484</v>
      </c>
      <c r="O51" s="21" t="s">
        <v>487</v>
      </c>
      <c r="P51" s="21" t="str">
        <v>ESPRESSO</v>
      </c>
      <c r="Q51" s="21" t="str">
        <v>49</v>
      </c>
      <c r="R51" s="21"/>
      <c r="S51" s="21">
        <v>9</v>
      </c>
      <c r="T51" s="21"/>
      <c r="U51" s="22" t="str">
        <f t="shared" si="3"/>
        <v>No Discount or Small Order</v>
      </c>
      <c r="V51" s="21" t="str">
        <v>Regular Order</v>
      </c>
      <c r="W51" s="21">
        <f t="shared" si="5"/>
        <v>2</v>
      </c>
      <c r="X51" s="21" t="str">
        <v>September</v>
      </c>
      <c r="Y51" s="23">
        <f t="shared" ca="1" si="4"/>
        <v>276</v>
      </c>
      <c r="Z51" s="21" t="str">
        <f t="shared" si="6"/>
        <v>Customer_49 - Espresso</v>
      </c>
      <c r="AA51" s="21" t="str">
        <f t="shared" si="7"/>
        <v>Barista_49</v>
      </c>
    </row>
    <row r="52" spans="1:27" x14ac:dyDescent="0.3">
      <c r="A52" s="4" t="s">
        <v>65</v>
      </c>
      <c r="B52" s="2" t="s">
        <v>215</v>
      </c>
      <c r="C52" s="2" t="s">
        <v>316</v>
      </c>
      <c r="D52" s="2">
        <v>2</v>
      </c>
      <c r="E52" s="2">
        <v>5.05</v>
      </c>
      <c r="F52" s="2">
        <v>10.1</v>
      </c>
      <c r="G52" s="2" t="s">
        <v>324</v>
      </c>
      <c r="H52" s="2" t="s">
        <v>325</v>
      </c>
      <c r="I52" s="2" t="s">
        <v>330</v>
      </c>
      <c r="J52" s="2" t="s">
        <v>381</v>
      </c>
      <c r="K52" s="2" t="s">
        <v>481</v>
      </c>
      <c r="L52" s="3">
        <v>45358</v>
      </c>
      <c r="M52" s="3">
        <v>45325</v>
      </c>
      <c r="N52" s="2" t="s">
        <v>484</v>
      </c>
      <c r="O52" s="21" t="s">
        <v>488</v>
      </c>
      <c r="P52" s="21" t="str">
        <v>CAPPUCCINO</v>
      </c>
      <c r="Q52" s="21" t="str">
        <v>50</v>
      </c>
      <c r="R52" s="21"/>
      <c r="S52" s="21">
        <v>3</v>
      </c>
      <c r="T52" s="21"/>
      <c r="U52" s="22" t="str">
        <f t="shared" si="3"/>
        <v>No Discount or Small Order</v>
      </c>
      <c r="V52" s="21" t="str">
        <v>Regular Order</v>
      </c>
      <c r="W52" s="21">
        <f t="shared" si="5"/>
        <v>4</v>
      </c>
      <c r="X52" s="21" t="str">
        <v>March</v>
      </c>
      <c r="Y52" s="23">
        <f t="shared" ca="1" si="4"/>
        <v>456</v>
      </c>
      <c r="Z52" s="21" t="str">
        <f t="shared" si="6"/>
        <v>Customer_50 - Cappuccino</v>
      </c>
      <c r="AA52" s="21" t="str">
        <f t="shared" si="7"/>
        <v>Barista_50</v>
      </c>
    </row>
    <row r="53" spans="1:27" x14ac:dyDescent="0.3">
      <c r="A53" s="4" t="s">
        <v>66</v>
      </c>
      <c r="B53" s="2" t="s">
        <v>216</v>
      </c>
      <c r="C53" s="2" t="s">
        <v>317</v>
      </c>
      <c r="D53" s="2">
        <v>4</v>
      </c>
      <c r="E53" s="2">
        <v>4.51</v>
      </c>
      <c r="F53" s="2">
        <v>18.04</v>
      </c>
      <c r="G53" s="2" t="s">
        <v>324</v>
      </c>
      <c r="H53" s="2" t="s">
        <v>327</v>
      </c>
      <c r="I53" s="2" t="s">
        <v>330</v>
      </c>
      <c r="J53" s="2" t="s">
        <v>382</v>
      </c>
      <c r="K53" s="2" t="s">
        <v>482</v>
      </c>
      <c r="L53" s="3">
        <v>45151</v>
      </c>
      <c r="M53" s="3">
        <v>45080</v>
      </c>
      <c r="N53" s="2" t="s">
        <v>485</v>
      </c>
      <c r="O53" s="21" t="s">
        <v>486</v>
      </c>
      <c r="P53" s="21" t="str">
        <v>FRAPPUCCINO</v>
      </c>
      <c r="Q53" s="21" t="str">
        <v>51</v>
      </c>
      <c r="R53" s="21"/>
      <c r="S53" s="21">
        <v>8</v>
      </c>
      <c r="T53" s="21"/>
      <c r="U53" s="22" t="str">
        <f t="shared" si="3"/>
        <v>No Discount or Small Order</v>
      </c>
      <c r="V53" s="21" t="str">
        <v>Bulk Order</v>
      </c>
      <c r="W53" s="21">
        <f t="shared" si="5"/>
        <v>7</v>
      </c>
      <c r="X53" s="21" t="str">
        <v>August</v>
      </c>
      <c r="Y53" s="23">
        <f t="shared" ca="1" si="4"/>
        <v>663</v>
      </c>
      <c r="Z53" s="21" t="str">
        <f t="shared" si="6"/>
        <v>Customer_51 - Frappuccino</v>
      </c>
      <c r="AA53" s="21" t="str">
        <f t="shared" si="7"/>
        <v>Barista_51</v>
      </c>
    </row>
    <row r="54" spans="1:27" x14ac:dyDescent="0.3">
      <c r="A54" s="4" t="s">
        <v>67</v>
      </c>
      <c r="B54" s="2" t="s">
        <v>217</v>
      </c>
      <c r="C54" s="2" t="s">
        <v>318</v>
      </c>
      <c r="D54" s="2">
        <v>5</v>
      </c>
      <c r="E54" s="2">
        <v>4.46</v>
      </c>
      <c r="F54" s="2">
        <v>22.3</v>
      </c>
      <c r="G54" s="2" t="s">
        <v>323</v>
      </c>
      <c r="H54" s="2" t="s">
        <v>325</v>
      </c>
      <c r="I54" s="2" t="s">
        <v>329</v>
      </c>
      <c r="J54" s="2" t="s">
        <v>383</v>
      </c>
      <c r="K54" s="2" t="s">
        <v>481</v>
      </c>
      <c r="L54" s="3">
        <v>45433</v>
      </c>
      <c r="M54" s="3">
        <v>45567</v>
      </c>
      <c r="N54" s="2" t="s">
        <v>485</v>
      </c>
      <c r="O54" s="21" t="s">
        <v>488</v>
      </c>
      <c r="P54" s="21" t="str">
        <v>LATTE</v>
      </c>
      <c r="Q54" s="21" t="str">
        <v>52</v>
      </c>
      <c r="R54" s="21"/>
      <c r="S54" s="21">
        <v>5</v>
      </c>
      <c r="T54" s="21"/>
      <c r="U54" s="22" t="str">
        <f t="shared" si="3"/>
        <v>No Discount or Small Order</v>
      </c>
      <c r="V54" s="21" t="str">
        <v>Bulk Order</v>
      </c>
      <c r="W54" s="21">
        <f t="shared" si="5"/>
        <v>2</v>
      </c>
      <c r="X54" s="21" t="str">
        <v>May</v>
      </c>
      <c r="Y54" s="23">
        <f t="shared" ca="1" si="4"/>
        <v>381</v>
      </c>
      <c r="Z54" s="21" t="str">
        <f t="shared" si="6"/>
        <v>Customer_52 - Latte</v>
      </c>
      <c r="AA54" s="21" t="str">
        <f t="shared" si="7"/>
        <v>Barista_52</v>
      </c>
    </row>
    <row r="55" spans="1:27" x14ac:dyDescent="0.3">
      <c r="A55" s="4" t="s">
        <v>68</v>
      </c>
      <c r="B55" s="2" t="s">
        <v>218</v>
      </c>
      <c r="C55" s="2" t="s">
        <v>315</v>
      </c>
      <c r="D55" s="2">
        <v>1</v>
      </c>
      <c r="E55" s="2">
        <v>5.26</v>
      </c>
      <c r="F55" s="2">
        <v>5.26</v>
      </c>
      <c r="G55" s="2" t="s">
        <v>321</v>
      </c>
      <c r="H55" s="2" t="s">
        <v>325</v>
      </c>
      <c r="I55" s="2" t="s">
        <v>329</v>
      </c>
      <c r="J55" s="2" t="s">
        <v>384</v>
      </c>
      <c r="K55" s="2" t="s">
        <v>483</v>
      </c>
      <c r="L55" s="3">
        <v>45199</v>
      </c>
      <c r="M55" s="3">
        <v>44963</v>
      </c>
      <c r="N55" s="2" t="s">
        <v>484</v>
      </c>
      <c r="O55" s="21" t="s">
        <v>487</v>
      </c>
      <c r="P55" s="21" t="str">
        <v>ESPRESSO</v>
      </c>
      <c r="Q55" s="21" t="str">
        <v>53</v>
      </c>
      <c r="R55" s="21"/>
      <c r="S55" s="21">
        <v>9</v>
      </c>
      <c r="T55" s="21"/>
      <c r="U55" s="22" t="str">
        <f t="shared" si="3"/>
        <v>No Discount or Small Order</v>
      </c>
      <c r="V55" s="21" t="str">
        <v>Regular Order</v>
      </c>
      <c r="W55" s="21">
        <f t="shared" si="5"/>
        <v>6</v>
      </c>
      <c r="X55" s="21" t="str">
        <v>September</v>
      </c>
      <c r="Y55" s="23">
        <f t="shared" ca="1" si="4"/>
        <v>615</v>
      </c>
      <c r="Z55" s="21" t="str">
        <f t="shared" si="6"/>
        <v>Customer_53 - Espresso</v>
      </c>
      <c r="AA55" s="21" t="str">
        <f t="shared" si="7"/>
        <v>Barista_53</v>
      </c>
    </row>
    <row r="56" spans="1:27" x14ac:dyDescent="0.3">
      <c r="A56" s="4" t="s">
        <v>69</v>
      </c>
      <c r="B56" s="2" t="s">
        <v>219</v>
      </c>
      <c r="C56" s="2" t="s">
        <v>319</v>
      </c>
      <c r="D56" s="2">
        <v>3</v>
      </c>
      <c r="E56" s="2">
        <v>4.75</v>
      </c>
      <c r="F56" s="2">
        <v>14.25</v>
      </c>
      <c r="G56" s="2" t="s">
        <v>321</v>
      </c>
      <c r="H56" s="2" t="s">
        <v>327</v>
      </c>
      <c r="I56" s="2" t="s">
        <v>329</v>
      </c>
      <c r="J56" s="2" t="s">
        <v>385</v>
      </c>
      <c r="K56" s="2" t="s">
        <v>483</v>
      </c>
      <c r="L56" s="3">
        <v>45502</v>
      </c>
      <c r="M56" s="3">
        <v>45078</v>
      </c>
      <c r="N56" s="2" t="s">
        <v>484</v>
      </c>
      <c r="O56" s="21" t="s">
        <v>487</v>
      </c>
      <c r="P56" s="21" t="str">
        <v>MOCHA</v>
      </c>
      <c r="Q56" s="21" t="str">
        <v>54</v>
      </c>
      <c r="R56" s="21"/>
      <c r="S56" s="21">
        <v>7</v>
      </c>
      <c r="T56" s="21"/>
      <c r="U56" s="22" t="str">
        <f t="shared" si="3"/>
        <v>Large Order with Discount</v>
      </c>
      <c r="V56" s="21" t="str">
        <v>Regular Order</v>
      </c>
      <c r="W56" s="21">
        <f t="shared" si="5"/>
        <v>1</v>
      </c>
      <c r="X56" s="21" t="str">
        <v>July</v>
      </c>
      <c r="Y56" s="23">
        <f t="shared" ca="1" si="4"/>
        <v>312</v>
      </c>
      <c r="Z56" s="21" t="str">
        <f t="shared" si="6"/>
        <v>Customer_54 - Mocha</v>
      </c>
      <c r="AA56" s="21" t="str">
        <f t="shared" si="7"/>
        <v>Barista_54</v>
      </c>
    </row>
    <row r="57" spans="1:27" x14ac:dyDescent="0.3">
      <c r="A57" s="4" t="s">
        <v>70</v>
      </c>
      <c r="B57" s="2" t="s">
        <v>220</v>
      </c>
      <c r="C57" s="2" t="s">
        <v>317</v>
      </c>
      <c r="D57" s="2">
        <v>3</v>
      </c>
      <c r="E57" s="2">
        <v>3.52</v>
      </c>
      <c r="F57" s="2">
        <v>10.56</v>
      </c>
      <c r="G57" s="2" t="s">
        <v>324</v>
      </c>
      <c r="H57" s="2" t="s">
        <v>325</v>
      </c>
      <c r="I57" s="2" t="s">
        <v>329</v>
      </c>
      <c r="J57" s="2" t="s">
        <v>386</v>
      </c>
      <c r="K57" s="2" t="s">
        <v>481</v>
      </c>
      <c r="L57" s="3">
        <v>44983</v>
      </c>
      <c r="M57" s="3">
        <v>45021</v>
      </c>
      <c r="N57" s="2" t="s">
        <v>484</v>
      </c>
      <c r="O57" s="21" t="s">
        <v>486</v>
      </c>
      <c r="P57" s="21" t="str">
        <v>FRAPPUCCINO</v>
      </c>
      <c r="Q57" s="21" t="str">
        <v>55</v>
      </c>
      <c r="R57" s="21"/>
      <c r="S57" s="21">
        <v>2</v>
      </c>
      <c r="T57" s="21"/>
      <c r="U57" s="22" t="str">
        <f t="shared" si="3"/>
        <v>Large Order with Discount</v>
      </c>
      <c r="V57" s="21" t="str">
        <v>Regular Order</v>
      </c>
      <c r="W57" s="21">
        <f t="shared" si="5"/>
        <v>7</v>
      </c>
      <c r="X57" s="21" t="str">
        <v>February</v>
      </c>
      <c r="Y57" s="23">
        <f t="shared" ca="1" si="4"/>
        <v>831</v>
      </c>
      <c r="Z57" s="21" t="str">
        <f t="shared" si="6"/>
        <v>Customer_55 - Frappuccino</v>
      </c>
      <c r="AA57" s="21" t="str">
        <f t="shared" si="7"/>
        <v>Barista_55</v>
      </c>
    </row>
    <row r="58" spans="1:27" x14ac:dyDescent="0.3">
      <c r="A58" s="4" t="s">
        <v>71</v>
      </c>
      <c r="B58" s="2" t="s">
        <v>221</v>
      </c>
      <c r="C58" s="2" t="s">
        <v>315</v>
      </c>
      <c r="D58" s="2">
        <v>1</v>
      </c>
      <c r="E58" s="2">
        <v>4.51</v>
      </c>
      <c r="F58" s="2">
        <v>4.51</v>
      </c>
      <c r="G58" s="2" t="s">
        <v>322</v>
      </c>
      <c r="H58" s="2" t="s">
        <v>326</v>
      </c>
      <c r="I58" s="2" t="s">
        <v>330</v>
      </c>
      <c r="J58" s="2" t="s">
        <v>387</v>
      </c>
      <c r="K58" s="2" t="s">
        <v>482</v>
      </c>
      <c r="L58" s="3">
        <v>45346</v>
      </c>
      <c r="M58" s="3">
        <v>45434</v>
      </c>
      <c r="N58" s="2" t="s">
        <v>484</v>
      </c>
      <c r="O58" s="21" t="s">
        <v>488</v>
      </c>
      <c r="P58" s="21" t="str">
        <v>ESPRESSO</v>
      </c>
      <c r="Q58" s="21" t="str">
        <v>56</v>
      </c>
      <c r="R58" s="21"/>
      <c r="S58" s="21">
        <v>2</v>
      </c>
      <c r="T58" s="21"/>
      <c r="U58" s="22" t="str">
        <f t="shared" si="3"/>
        <v>No Discount or Small Order</v>
      </c>
      <c r="V58" s="21" t="str">
        <v>Regular Order</v>
      </c>
      <c r="W58" s="21">
        <f t="shared" si="5"/>
        <v>6</v>
      </c>
      <c r="X58" s="21" t="str">
        <v>February</v>
      </c>
      <c r="Y58" s="23">
        <f t="shared" ca="1" si="4"/>
        <v>468</v>
      </c>
      <c r="Z58" s="21" t="str">
        <f t="shared" si="6"/>
        <v>Customer_56 - Espresso</v>
      </c>
      <c r="AA58" s="21" t="str">
        <f t="shared" si="7"/>
        <v>Barista_56</v>
      </c>
    </row>
    <row r="59" spans="1:27" x14ac:dyDescent="0.3">
      <c r="A59" s="4" t="s">
        <v>72</v>
      </c>
      <c r="B59" s="2" t="s">
        <v>222</v>
      </c>
      <c r="C59" s="2" t="s">
        <v>319</v>
      </c>
      <c r="D59" s="2">
        <v>1</v>
      </c>
      <c r="E59" s="2">
        <v>5.37</v>
      </c>
      <c r="F59" s="2">
        <v>5.37</v>
      </c>
      <c r="G59" s="2" t="s">
        <v>320</v>
      </c>
      <c r="H59" s="2" t="s">
        <v>328</v>
      </c>
      <c r="I59" s="2" t="s">
        <v>329</v>
      </c>
      <c r="J59" s="2" t="s">
        <v>388</v>
      </c>
      <c r="K59" s="2" t="s">
        <v>481</v>
      </c>
      <c r="L59" s="3">
        <v>45321</v>
      </c>
      <c r="M59" s="3">
        <v>45333</v>
      </c>
      <c r="N59" s="2" t="s">
        <v>485</v>
      </c>
      <c r="O59" s="21" t="s">
        <v>488</v>
      </c>
      <c r="P59" s="21" t="str">
        <v>MOCHA</v>
      </c>
      <c r="Q59" s="21" t="str">
        <v>57</v>
      </c>
      <c r="R59" s="21"/>
      <c r="S59" s="21">
        <v>1</v>
      </c>
      <c r="T59" s="21"/>
      <c r="U59" s="22" t="str">
        <f t="shared" si="3"/>
        <v>No Discount or Small Order</v>
      </c>
      <c r="V59" s="21" t="str">
        <v>Regular Order</v>
      </c>
      <c r="W59" s="21">
        <f t="shared" si="5"/>
        <v>2</v>
      </c>
      <c r="X59" s="21" t="str">
        <v>January</v>
      </c>
      <c r="Y59" s="23">
        <f t="shared" ca="1" si="4"/>
        <v>493</v>
      </c>
      <c r="Z59" s="21" t="str">
        <f t="shared" si="6"/>
        <v>Customer_57 - Mocha</v>
      </c>
      <c r="AA59" s="21" t="str">
        <f t="shared" si="7"/>
        <v>Barista_57</v>
      </c>
    </row>
    <row r="60" spans="1:27" x14ac:dyDescent="0.3">
      <c r="A60" s="4" t="s">
        <v>73</v>
      </c>
      <c r="B60" s="2" t="s">
        <v>223</v>
      </c>
      <c r="C60" s="2" t="s">
        <v>315</v>
      </c>
      <c r="D60" s="2">
        <v>4</v>
      </c>
      <c r="E60" s="2">
        <v>3.34</v>
      </c>
      <c r="F60" s="2">
        <v>13.36</v>
      </c>
      <c r="G60" s="2" t="s">
        <v>323</v>
      </c>
      <c r="H60" s="2" t="s">
        <v>327</v>
      </c>
      <c r="I60" s="2" t="s">
        <v>330</v>
      </c>
      <c r="J60" s="2" t="s">
        <v>389</v>
      </c>
      <c r="K60" s="2" t="s">
        <v>483</v>
      </c>
      <c r="L60" s="3">
        <v>44942</v>
      </c>
      <c r="M60" s="3">
        <v>45314</v>
      </c>
      <c r="N60" s="2" t="s">
        <v>484</v>
      </c>
      <c r="O60" s="21" t="s">
        <v>486</v>
      </c>
      <c r="P60" s="21" t="str">
        <v>ESPRESSO</v>
      </c>
      <c r="Q60" s="21" t="str">
        <v>58</v>
      </c>
      <c r="R60" s="21"/>
      <c r="S60" s="21">
        <v>1</v>
      </c>
      <c r="T60" s="21"/>
      <c r="U60" s="22" t="str">
        <f t="shared" si="3"/>
        <v>Large Order with Discount</v>
      </c>
      <c r="V60" s="21" t="str">
        <v>Bulk Order</v>
      </c>
      <c r="W60" s="21">
        <f t="shared" si="5"/>
        <v>1</v>
      </c>
      <c r="X60" s="21" t="str">
        <v>January</v>
      </c>
      <c r="Y60" s="23">
        <f t="shared" ca="1" si="4"/>
        <v>872</v>
      </c>
      <c r="Z60" s="21" t="str">
        <f t="shared" si="6"/>
        <v>Customer_58 - Espresso</v>
      </c>
      <c r="AA60" s="21" t="str">
        <f t="shared" si="7"/>
        <v>Barista_58</v>
      </c>
    </row>
    <row r="61" spans="1:27" x14ac:dyDescent="0.3">
      <c r="A61" s="4" t="s">
        <v>74</v>
      </c>
      <c r="B61" s="2" t="s">
        <v>224</v>
      </c>
      <c r="C61" s="2" t="s">
        <v>315</v>
      </c>
      <c r="D61" s="2">
        <v>3</v>
      </c>
      <c r="E61" s="2">
        <v>4.79</v>
      </c>
      <c r="F61" s="2">
        <v>14.37</v>
      </c>
      <c r="G61" s="2" t="s">
        <v>324</v>
      </c>
      <c r="H61" s="2" t="s">
        <v>327</v>
      </c>
      <c r="I61" s="2" t="s">
        <v>330</v>
      </c>
      <c r="J61" s="2" t="s">
        <v>390</v>
      </c>
      <c r="K61" s="2" t="s">
        <v>483</v>
      </c>
      <c r="L61" s="3">
        <v>45020</v>
      </c>
      <c r="M61" s="3">
        <v>44951</v>
      </c>
      <c r="N61" s="2" t="s">
        <v>485</v>
      </c>
      <c r="O61" s="21" t="s">
        <v>488</v>
      </c>
      <c r="P61" s="21" t="str">
        <v>ESPRESSO</v>
      </c>
      <c r="Q61" s="21" t="str">
        <v>59</v>
      </c>
      <c r="R61" s="21"/>
      <c r="S61" s="21">
        <v>4</v>
      </c>
      <c r="T61" s="21"/>
      <c r="U61" s="22" t="str">
        <f t="shared" si="3"/>
        <v>No Discount or Small Order</v>
      </c>
      <c r="V61" s="21" t="str">
        <v>Regular Order</v>
      </c>
      <c r="W61" s="21">
        <f t="shared" si="5"/>
        <v>2</v>
      </c>
      <c r="X61" s="21" t="str">
        <v>April</v>
      </c>
      <c r="Y61" s="23">
        <f t="shared" ca="1" si="4"/>
        <v>794</v>
      </c>
      <c r="Z61" s="21" t="str">
        <f t="shared" si="6"/>
        <v>Customer_59 - Espresso</v>
      </c>
      <c r="AA61" s="21" t="str">
        <f t="shared" si="7"/>
        <v>Barista_59</v>
      </c>
    </row>
    <row r="62" spans="1:27" x14ac:dyDescent="0.3">
      <c r="A62" s="4" t="s">
        <v>75</v>
      </c>
      <c r="B62" s="2" t="s">
        <v>225</v>
      </c>
      <c r="C62" s="2" t="s">
        <v>317</v>
      </c>
      <c r="D62" s="2">
        <v>3</v>
      </c>
      <c r="E62" s="2">
        <v>3.69</v>
      </c>
      <c r="F62" s="2">
        <v>11.07</v>
      </c>
      <c r="G62" s="2" t="s">
        <v>323</v>
      </c>
      <c r="H62" s="2" t="s">
        <v>327</v>
      </c>
      <c r="I62" s="2" t="s">
        <v>329</v>
      </c>
      <c r="J62" s="2" t="s">
        <v>391</v>
      </c>
      <c r="K62" s="2" t="s">
        <v>483</v>
      </c>
      <c r="L62" s="3">
        <v>45180</v>
      </c>
      <c r="M62" s="3">
        <v>44945</v>
      </c>
      <c r="N62" s="2" t="s">
        <v>484</v>
      </c>
      <c r="O62" s="21" t="s">
        <v>486</v>
      </c>
      <c r="P62" s="21" t="str">
        <v>FRAPPUCCINO</v>
      </c>
      <c r="Q62" s="21" t="str">
        <v>60</v>
      </c>
      <c r="R62" s="21"/>
      <c r="S62" s="21">
        <v>9</v>
      </c>
      <c r="T62" s="21"/>
      <c r="U62" s="22" t="str">
        <f t="shared" si="3"/>
        <v>Large Order with Discount</v>
      </c>
      <c r="V62" s="21" t="str">
        <v>Regular Order</v>
      </c>
      <c r="W62" s="21">
        <f t="shared" si="5"/>
        <v>1</v>
      </c>
      <c r="X62" s="21" t="str">
        <v>September</v>
      </c>
      <c r="Y62" s="23">
        <f t="shared" ca="1" si="4"/>
        <v>634</v>
      </c>
      <c r="Z62" s="21" t="str">
        <f t="shared" si="6"/>
        <v>Customer_60 - Frappuccino</v>
      </c>
      <c r="AA62" s="21" t="str">
        <f t="shared" si="7"/>
        <v>Barista_60</v>
      </c>
    </row>
    <row r="63" spans="1:27" x14ac:dyDescent="0.3">
      <c r="A63" s="4" t="s">
        <v>76</v>
      </c>
      <c r="B63" s="2" t="s">
        <v>226</v>
      </c>
      <c r="C63" s="2" t="s">
        <v>316</v>
      </c>
      <c r="D63" s="2">
        <v>2</v>
      </c>
      <c r="E63" s="2">
        <v>4.17</v>
      </c>
      <c r="F63" s="2">
        <v>8.34</v>
      </c>
      <c r="G63" s="2" t="s">
        <v>322</v>
      </c>
      <c r="H63" s="2" t="s">
        <v>325</v>
      </c>
      <c r="I63" s="2" t="s">
        <v>329</v>
      </c>
      <c r="J63" s="2" t="s">
        <v>392</v>
      </c>
      <c r="K63" s="2" t="s">
        <v>481</v>
      </c>
      <c r="L63" s="3">
        <v>45215</v>
      </c>
      <c r="M63" s="3">
        <v>45243</v>
      </c>
      <c r="N63" s="2" t="s">
        <v>484</v>
      </c>
      <c r="O63" s="21" t="s">
        <v>487</v>
      </c>
      <c r="P63" s="21" t="str">
        <v>CAPPUCCINO</v>
      </c>
      <c r="Q63" s="21" t="str">
        <v>61</v>
      </c>
      <c r="R63" s="21"/>
      <c r="S63" s="21">
        <v>10</v>
      </c>
      <c r="T63" s="21"/>
      <c r="U63" s="22" t="str">
        <f t="shared" si="3"/>
        <v>No Discount or Small Order</v>
      </c>
      <c r="V63" s="21" t="str">
        <v>Regular Order</v>
      </c>
      <c r="W63" s="21">
        <f t="shared" si="5"/>
        <v>1</v>
      </c>
      <c r="X63" s="21" t="str">
        <v>October</v>
      </c>
      <c r="Y63" s="23">
        <f t="shared" ca="1" si="4"/>
        <v>599</v>
      </c>
      <c r="Z63" s="21" t="str">
        <f t="shared" si="6"/>
        <v>Customer_61 - Cappuccino</v>
      </c>
      <c r="AA63" s="21" t="str">
        <f t="shared" si="7"/>
        <v>Barista_61</v>
      </c>
    </row>
    <row r="64" spans="1:27" x14ac:dyDescent="0.3">
      <c r="A64" s="4" t="s">
        <v>77</v>
      </c>
      <c r="B64" s="2" t="s">
        <v>227</v>
      </c>
      <c r="C64" s="2" t="s">
        <v>316</v>
      </c>
      <c r="D64" s="2">
        <v>5</v>
      </c>
      <c r="E64" s="2">
        <v>4.71</v>
      </c>
      <c r="F64" s="2">
        <v>23.55</v>
      </c>
      <c r="G64" s="2" t="s">
        <v>320</v>
      </c>
      <c r="H64" s="2" t="s">
        <v>325</v>
      </c>
      <c r="I64" s="2" t="s">
        <v>330</v>
      </c>
      <c r="J64" s="2" t="s">
        <v>393</v>
      </c>
      <c r="K64" s="2" t="s">
        <v>483</v>
      </c>
      <c r="L64" s="3">
        <v>45537</v>
      </c>
      <c r="M64" s="3">
        <v>45070</v>
      </c>
      <c r="N64" s="2" t="s">
        <v>484</v>
      </c>
      <c r="O64" s="21" t="s">
        <v>486</v>
      </c>
      <c r="P64" s="21" t="str">
        <v>CAPPUCCINO</v>
      </c>
      <c r="Q64" s="21" t="str">
        <v>62</v>
      </c>
      <c r="R64" s="21"/>
      <c r="S64" s="21">
        <v>9</v>
      </c>
      <c r="T64" s="21"/>
      <c r="U64" s="22" t="str">
        <f t="shared" si="3"/>
        <v>Large Order with Discount</v>
      </c>
      <c r="V64" s="21" t="str">
        <v>Bulk Order</v>
      </c>
      <c r="W64" s="21">
        <f t="shared" si="5"/>
        <v>1</v>
      </c>
      <c r="X64" s="21" t="str">
        <v>September</v>
      </c>
      <c r="Y64" s="23">
        <f t="shared" ca="1" si="4"/>
        <v>277</v>
      </c>
      <c r="Z64" s="21" t="str">
        <f t="shared" si="6"/>
        <v>Customer_62 - Cappuccino</v>
      </c>
      <c r="AA64" s="21" t="str">
        <f t="shared" si="7"/>
        <v>Barista_62</v>
      </c>
    </row>
    <row r="65" spans="1:27" x14ac:dyDescent="0.3">
      <c r="A65" s="4" t="s">
        <v>78</v>
      </c>
      <c r="B65" s="2" t="s">
        <v>228</v>
      </c>
      <c r="C65" s="2" t="s">
        <v>317</v>
      </c>
      <c r="D65" s="2">
        <v>1</v>
      </c>
      <c r="E65" s="2">
        <v>4.43</v>
      </c>
      <c r="F65" s="2">
        <v>4.43</v>
      </c>
      <c r="G65" s="2" t="s">
        <v>320</v>
      </c>
      <c r="H65" s="2" t="s">
        <v>327</v>
      </c>
      <c r="I65" s="2" t="s">
        <v>329</v>
      </c>
      <c r="J65" s="2" t="s">
        <v>394</v>
      </c>
      <c r="K65" s="2" t="s">
        <v>481</v>
      </c>
      <c r="L65" s="3">
        <v>45473</v>
      </c>
      <c r="M65" s="3">
        <v>45444</v>
      </c>
      <c r="N65" s="2" t="s">
        <v>484</v>
      </c>
      <c r="O65" s="21" t="s">
        <v>488</v>
      </c>
      <c r="P65" s="21" t="str">
        <v>FRAPPUCCINO</v>
      </c>
      <c r="Q65" s="21" t="str">
        <v>63</v>
      </c>
      <c r="R65" s="21"/>
      <c r="S65" s="21">
        <v>6</v>
      </c>
      <c r="T65" s="21"/>
      <c r="U65" s="22" t="str">
        <f t="shared" si="3"/>
        <v>No Discount or Small Order</v>
      </c>
      <c r="V65" s="21" t="str">
        <v>Regular Order</v>
      </c>
      <c r="W65" s="21">
        <f t="shared" si="5"/>
        <v>7</v>
      </c>
      <c r="X65" s="21" t="str">
        <v>June</v>
      </c>
      <c r="Y65" s="23">
        <f t="shared" ca="1" si="4"/>
        <v>341</v>
      </c>
      <c r="Z65" s="21" t="str">
        <f t="shared" si="6"/>
        <v>Customer_63 - Frappuccino</v>
      </c>
      <c r="AA65" s="21" t="str">
        <f t="shared" si="7"/>
        <v>Barista_63</v>
      </c>
    </row>
    <row r="66" spans="1:27" x14ac:dyDescent="0.3">
      <c r="A66" s="4" t="s">
        <v>79</v>
      </c>
      <c r="B66" s="2" t="s">
        <v>229</v>
      </c>
      <c r="C66" s="2" t="s">
        <v>318</v>
      </c>
      <c r="D66" s="2">
        <v>1</v>
      </c>
      <c r="E66" s="2">
        <v>4.6900000000000004</v>
      </c>
      <c r="F66" s="2">
        <v>4.6900000000000004</v>
      </c>
      <c r="G66" s="2" t="s">
        <v>322</v>
      </c>
      <c r="H66" s="2" t="s">
        <v>328</v>
      </c>
      <c r="I66" s="2" t="s">
        <v>329</v>
      </c>
      <c r="J66" s="2" t="s">
        <v>395</v>
      </c>
      <c r="K66" s="2" t="s">
        <v>481</v>
      </c>
      <c r="L66" s="3">
        <v>44936</v>
      </c>
      <c r="M66" s="3">
        <v>45510</v>
      </c>
      <c r="N66" s="2" t="s">
        <v>485</v>
      </c>
      <c r="O66" s="21" t="s">
        <v>487</v>
      </c>
      <c r="P66" s="21" t="str">
        <v>LATTE</v>
      </c>
      <c r="Q66" s="21" t="str">
        <v>64</v>
      </c>
      <c r="R66" s="21"/>
      <c r="S66" s="21">
        <v>1</v>
      </c>
      <c r="T66" s="21"/>
      <c r="U66" s="22" t="str">
        <f t="shared" si="3"/>
        <v>No Discount or Small Order</v>
      </c>
      <c r="V66" s="21" t="str">
        <v>Regular Order</v>
      </c>
      <c r="W66" s="21">
        <f t="shared" ref="W66:W97" si="8">WEEKDAY(L66,2)</f>
        <v>2</v>
      </c>
      <c r="X66" s="21" t="str">
        <v>January</v>
      </c>
      <c r="Y66" s="23">
        <f t="shared" ca="1" si="4"/>
        <v>878</v>
      </c>
      <c r="Z66" s="21" t="str">
        <f t="shared" ref="Z66:Z97" si="9" xml:space="preserve"> _xlfn.CONCAT(B66, " - ",C66)</f>
        <v>Customer_64 - Latte</v>
      </c>
      <c r="AA66" s="21" t="str">
        <f t="shared" ref="AA66:AA97" si="10">VLOOKUP(A66, A65:J164, 10, FALSE)</f>
        <v>Barista_64</v>
      </c>
    </row>
    <row r="67" spans="1:27" x14ac:dyDescent="0.3">
      <c r="A67" s="4" t="s">
        <v>80</v>
      </c>
      <c r="B67" s="2" t="s">
        <v>230</v>
      </c>
      <c r="C67" s="2" t="s">
        <v>315</v>
      </c>
      <c r="D67" s="2">
        <v>3</v>
      </c>
      <c r="E67" s="2">
        <v>4.6500000000000004</v>
      </c>
      <c r="F67" s="2">
        <v>13.95</v>
      </c>
      <c r="G67" s="2" t="s">
        <v>323</v>
      </c>
      <c r="H67" s="2" t="s">
        <v>327</v>
      </c>
      <c r="I67" s="2" t="s">
        <v>330</v>
      </c>
      <c r="J67" s="2" t="s">
        <v>396</v>
      </c>
      <c r="K67" s="2" t="s">
        <v>483</v>
      </c>
      <c r="L67" s="3">
        <v>45319</v>
      </c>
      <c r="M67" s="3">
        <v>45373</v>
      </c>
      <c r="N67" s="2" t="s">
        <v>484</v>
      </c>
      <c r="O67" s="21" t="s">
        <v>486</v>
      </c>
      <c r="P67" s="21" t="str">
        <v>ESPRESSO</v>
      </c>
      <c r="Q67" s="21" t="str">
        <v>65</v>
      </c>
      <c r="R67" s="21"/>
      <c r="S67" s="21">
        <v>1</v>
      </c>
      <c r="T67" s="21"/>
      <c r="U67" s="22" t="str">
        <f t="shared" ref="U67:U130" si="11">IF(AND(D67&gt;2, N67="Yes"), "Large Order with Discount", "No Discount or Small Order")</f>
        <v>Large Order with Discount</v>
      </c>
      <c r="V67" s="21" t="str">
        <v>Regular Order</v>
      </c>
      <c r="W67" s="21">
        <f t="shared" si="8"/>
        <v>7</v>
      </c>
      <c r="X67" s="21" t="str">
        <v>January</v>
      </c>
      <c r="Y67" s="23">
        <f t="shared" ref="Y67:Y130" ca="1" si="12">TODAY() - L67</f>
        <v>495</v>
      </c>
      <c r="Z67" s="21" t="str">
        <f t="shared" si="9"/>
        <v>Customer_65 - Espresso</v>
      </c>
      <c r="AA67" s="21" t="str">
        <f t="shared" si="10"/>
        <v>Barista_65</v>
      </c>
    </row>
    <row r="68" spans="1:27" x14ac:dyDescent="0.3">
      <c r="A68" s="4" t="s">
        <v>81</v>
      </c>
      <c r="B68" s="2" t="s">
        <v>231</v>
      </c>
      <c r="C68" s="2" t="s">
        <v>318</v>
      </c>
      <c r="D68" s="2">
        <v>4</v>
      </c>
      <c r="E68" s="2">
        <v>2.92</v>
      </c>
      <c r="F68" s="2">
        <v>11.68</v>
      </c>
      <c r="G68" s="2" t="s">
        <v>323</v>
      </c>
      <c r="H68" s="2" t="s">
        <v>326</v>
      </c>
      <c r="I68" s="2" t="s">
        <v>330</v>
      </c>
      <c r="J68" s="2" t="s">
        <v>397</v>
      </c>
      <c r="K68" s="2" t="s">
        <v>481</v>
      </c>
      <c r="L68" s="3">
        <v>44931</v>
      </c>
      <c r="M68" s="3">
        <v>45506</v>
      </c>
      <c r="N68" s="2" t="s">
        <v>485</v>
      </c>
      <c r="O68" s="21" t="s">
        <v>486</v>
      </c>
      <c r="P68" s="21" t="str">
        <v>LATTE</v>
      </c>
      <c r="Q68" s="21" t="str">
        <v>66</v>
      </c>
      <c r="R68" s="21"/>
      <c r="S68" s="21">
        <v>1</v>
      </c>
      <c r="T68" s="21"/>
      <c r="U68" s="22" t="str">
        <f t="shared" si="11"/>
        <v>No Discount or Small Order</v>
      </c>
      <c r="V68" s="21" t="str">
        <v>Bulk Order</v>
      </c>
      <c r="W68" s="21">
        <f t="shared" si="8"/>
        <v>4</v>
      </c>
      <c r="X68" s="21" t="str">
        <v>January</v>
      </c>
      <c r="Y68" s="23">
        <f t="shared" ca="1" si="12"/>
        <v>883</v>
      </c>
      <c r="Z68" s="21" t="str">
        <f t="shared" si="9"/>
        <v>Customer_66 - Latte</v>
      </c>
      <c r="AA68" s="21" t="str">
        <f t="shared" si="10"/>
        <v>Barista_66</v>
      </c>
    </row>
    <row r="69" spans="1:27" x14ac:dyDescent="0.3">
      <c r="A69" s="4" t="s">
        <v>82</v>
      </c>
      <c r="B69" s="2" t="s">
        <v>232</v>
      </c>
      <c r="C69" s="2" t="s">
        <v>316</v>
      </c>
      <c r="D69" s="2">
        <v>2</v>
      </c>
      <c r="E69" s="2">
        <v>4.18</v>
      </c>
      <c r="F69" s="2">
        <v>8.36</v>
      </c>
      <c r="G69" s="2" t="s">
        <v>322</v>
      </c>
      <c r="H69" s="2" t="s">
        <v>325</v>
      </c>
      <c r="I69" s="2" t="s">
        <v>330</v>
      </c>
      <c r="J69" s="2" t="s">
        <v>398</v>
      </c>
      <c r="K69" s="2" t="s">
        <v>483</v>
      </c>
      <c r="L69" s="3">
        <v>45109</v>
      </c>
      <c r="M69" s="3">
        <v>45296</v>
      </c>
      <c r="N69" s="2" t="s">
        <v>485</v>
      </c>
      <c r="O69" s="21" t="s">
        <v>487</v>
      </c>
      <c r="P69" s="21" t="str">
        <v>CAPPUCCINO</v>
      </c>
      <c r="Q69" s="21" t="str">
        <v>67</v>
      </c>
      <c r="R69" s="21"/>
      <c r="S69" s="21">
        <v>7</v>
      </c>
      <c r="T69" s="21"/>
      <c r="U69" s="22" t="str">
        <f t="shared" si="11"/>
        <v>No Discount or Small Order</v>
      </c>
      <c r="V69" s="21" t="str">
        <v>Regular Order</v>
      </c>
      <c r="W69" s="21">
        <f t="shared" si="8"/>
        <v>7</v>
      </c>
      <c r="X69" s="21" t="str">
        <v>July</v>
      </c>
      <c r="Y69" s="23">
        <f t="shared" ca="1" si="12"/>
        <v>705</v>
      </c>
      <c r="Z69" s="21" t="str">
        <f t="shared" si="9"/>
        <v>Customer_67 - Cappuccino</v>
      </c>
      <c r="AA69" s="21" t="str">
        <f t="shared" si="10"/>
        <v>Barista_67</v>
      </c>
    </row>
    <row r="70" spans="1:27" x14ac:dyDescent="0.3">
      <c r="A70" s="4" t="s">
        <v>83</v>
      </c>
      <c r="B70" s="2" t="s">
        <v>233</v>
      </c>
      <c r="C70" s="2" t="s">
        <v>318</v>
      </c>
      <c r="D70" s="2">
        <v>4</v>
      </c>
      <c r="E70" s="2">
        <v>3.4</v>
      </c>
      <c r="F70" s="2">
        <v>13.6</v>
      </c>
      <c r="G70" s="2" t="s">
        <v>322</v>
      </c>
      <c r="H70" s="2" t="s">
        <v>327</v>
      </c>
      <c r="I70" s="2" t="s">
        <v>330</v>
      </c>
      <c r="J70" s="2" t="s">
        <v>399</v>
      </c>
      <c r="K70" s="2" t="s">
        <v>481</v>
      </c>
      <c r="L70" s="3">
        <v>45402</v>
      </c>
      <c r="M70" s="3">
        <v>44961</v>
      </c>
      <c r="N70" s="2" t="s">
        <v>484</v>
      </c>
      <c r="O70" s="21" t="s">
        <v>487</v>
      </c>
      <c r="P70" s="21" t="str">
        <v>LATTE</v>
      </c>
      <c r="Q70" s="21" t="str">
        <v>68</v>
      </c>
      <c r="R70" s="21"/>
      <c r="S70" s="21">
        <v>4</v>
      </c>
      <c r="T70" s="21"/>
      <c r="U70" s="22" t="str">
        <f t="shared" si="11"/>
        <v>Large Order with Discount</v>
      </c>
      <c r="V70" s="21" t="str">
        <v>Bulk Order</v>
      </c>
      <c r="W70" s="21">
        <f t="shared" si="8"/>
        <v>6</v>
      </c>
      <c r="X70" s="21" t="str">
        <v>April</v>
      </c>
      <c r="Y70" s="23">
        <f t="shared" ca="1" si="12"/>
        <v>412</v>
      </c>
      <c r="Z70" s="21" t="str">
        <f t="shared" si="9"/>
        <v>Customer_68 - Latte</v>
      </c>
      <c r="AA70" s="21" t="str">
        <f t="shared" si="10"/>
        <v>Barista_68</v>
      </c>
    </row>
    <row r="71" spans="1:27" x14ac:dyDescent="0.3">
      <c r="A71" s="4" t="s">
        <v>84</v>
      </c>
      <c r="B71" s="2" t="s">
        <v>234</v>
      </c>
      <c r="C71" s="2" t="s">
        <v>316</v>
      </c>
      <c r="D71" s="2">
        <v>5</v>
      </c>
      <c r="E71" s="2">
        <v>2.65</v>
      </c>
      <c r="F71" s="2">
        <v>13.25</v>
      </c>
      <c r="G71" s="2" t="s">
        <v>322</v>
      </c>
      <c r="H71" s="2" t="s">
        <v>326</v>
      </c>
      <c r="I71" s="2" t="s">
        <v>330</v>
      </c>
      <c r="J71" s="2" t="s">
        <v>400</v>
      </c>
      <c r="K71" s="2" t="s">
        <v>482</v>
      </c>
      <c r="L71" s="3">
        <v>45253</v>
      </c>
      <c r="M71" s="3">
        <v>45301</v>
      </c>
      <c r="N71" s="2" t="s">
        <v>485</v>
      </c>
      <c r="O71" s="21" t="s">
        <v>488</v>
      </c>
      <c r="P71" s="21" t="str">
        <v>CAPPUCCINO</v>
      </c>
      <c r="Q71" s="21" t="str">
        <v>69</v>
      </c>
      <c r="R71" s="21"/>
      <c r="S71" s="21">
        <v>11</v>
      </c>
      <c r="T71" s="21"/>
      <c r="U71" s="22" t="str">
        <f t="shared" si="11"/>
        <v>No Discount or Small Order</v>
      </c>
      <c r="V71" s="21" t="str">
        <v>Bulk Order</v>
      </c>
      <c r="W71" s="21">
        <f t="shared" si="8"/>
        <v>4</v>
      </c>
      <c r="X71" s="21" t="str">
        <v>November</v>
      </c>
      <c r="Y71" s="23">
        <f t="shared" ca="1" si="12"/>
        <v>561</v>
      </c>
      <c r="Z71" s="21" t="str">
        <f t="shared" si="9"/>
        <v>Customer_69 - Cappuccino</v>
      </c>
      <c r="AA71" s="21" t="str">
        <f t="shared" si="10"/>
        <v>Barista_69</v>
      </c>
    </row>
    <row r="72" spans="1:27" x14ac:dyDescent="0.3">
      <c r="A72" s="4" t="s">
        <v>85</v>
      </c>
      <c r="B72" s="2" t="s">
        <v>235</v>
      </c>
      <c r="C72" s="2" t="s">
        <v>316</v>
      </c>
      <c r="D72" s="2">
        <v>2</v>
      </c>
      <c r="E72" s="2">
        <v>3.05</v>
      </c>
      <c r="F72" s="2">
        <v>6.1</v>
      </c>
      <c r="G72" s="2" t="s">
        <v>323</v>
      </c>
      <c r="H72" s="2" t="s">
        <v>327</v>
      </c>
      <c r="I72" s="2" t="s">
        <v>330</v>
      </c>
      <c r="J72" s="2" t="s">
        <v>401</v>
      </c>
      <c r="K72" s="2" t="s">
        <v>481</v>
      </c>
      <c r="L72" s="3">
        <v>45213</v>
      </c>
      <c r="M72" s="3">
        <v>45354</v>
      </c>
      <c r="N72" s="2" t="s">
        <v>485</v>
      </c>
      <c r="O72" s="21" t="s">
        <v>487</v>
      </c>
      <c r="P72" s="21" t="str">
        <v>CAPPUCCINO</v>
      </c>
      <c r="Q72" s="21" t="str">
        <v>70</v>
      </c>
      <c r="R72" s="21"/>
      <c r="S72" s="21">
        <v>10</v>
      </c>
      <c r="T72" s="21"/>
      <c r="U72" s="22" t="str">
        <f t="shared" si="11"/>
        <v>No Discount or Small Order</v>
      </c>
      <c r="V72" s="21" t="str">
        <v>Regular Order</v>
      </c>
      <c r="W72" s="21">
        <f t="shared" si="8"/>
        <v>6</v>
      </c>
      <c r="X72" s="21" t="str">
        <v>October</v>
      </c>
      <c r="Y72" s="23">
        <f t="shared" ca="1" si="12"/>
        <v>601</v>
      </c>
      <c r="Z72" s="21" t="str">
        <f t="shared" si="9"/>
        <v>Customer_70 - Cappuccino</v>
      </c>
      <c r="AA72" s="21" t="str">
        <f t="shared" si="10"/>
        <v>Barista_70</v>
      </c>
    </row>
    <row r="73" spans="1:27" x14ac:dyDescent="0.3">
      <c r="A73" s="4" t="s">
        <v>86</v>
      </c>
      <c r="B73" s="2" t="s">
        <v>236</v>
      </c>
      <c r="C73" s="2" t="s">
        <v>317</v>
      </c>
      <c r="D73" s="2">
        <v>5</v>
      </c>
      <c r="E73" s="2">
        <v>2.61</v>
      </c>
      <c r="F73" s="2">
        <v>13.05</v>
      </c>
      <c r="G73" s="2" t="s">
        <v>324</v>
      </c>
      <c r="H73" s="2" t="s">
        <v>326</v>
      </c>
      <c r="I73" s="2" t="s">
        <v>330</v>
      </c>
      <c r="J73" s="2" t="s">
        <v>402</v>
      </c>
      <c r="K73" s="2" t="s">
        <v>482</v>
      </c>
      <c r="L73" s="3">
        <v>45477</v>
      </c>
      <c r="M73" s="3">
        <v>45189</v>
      </c>
      <c r="N73" s="2" t="s">
        <v>485</v>
      </c>
      <c r="O73" s="21" t="s">
        <v>488</v>
      </c>
      <c r="P73" s="21" t="str">
        <v>FRAPPUCCINO</v>
      </c>
      <c r="Q73" s="21" t="str">
        <v>71</v>
      </c>
      <c r="R73" s="21"/>
      <c r="S73" s="21">
        <v>7</v>
      </c>
      <c r="T73" s="21"/>
      <c r="U73" s="22" t="str">
        <f t="shared" si="11"/>
        <v>No Discount or Small Order</v>
      </c>
      <c r="V73" s="21" t="str">
        <v>Bulk Order</v>
      </c>
      <c r="W73" s="21">
        <f t="shared" si="8"/>
        <v>4</v>
      </c>
      <c r="X73" s="21" t="str">
        <v>July</v>
      </c>
      <c r="Y73" s="23">
        <f t="shared" ca="1" si="12"/>
        <v>337</v>
      </c>
      <c r="Z73" s="21" t="str">
        <f t="shared" si="9"/>
        <v>Customer_71 - Frappuccino</v>
      </c>
      <c r="AA73" s="21" t="str">
        <f t="shared" si="10"/>
        <v>Barista_71</v>
      </c>
    </row>
    <row r="74" spans="1:27" x14ac:dyDescent="0.3">
      <c r="A74" s="4" t="s">
        <v>87</v>
      </c>
      <c r="B74" s="2" t="s">
        <v>237</v>
      </c>
      <c r="C74" s="2" t="s">
        <v>319</v>
      </c>
      <c r="D74" s="2">
        <v>1</v>
      </c>
      <c r="E74" s="2">
        <v>5.22</v>
      </c>
      <c r="F74" s="2">
        <v>5.22</v>
      </c>
      <c r="G74" s="2" t="s">
        <v>321</v>
      </c>
      <c r="H74" s="2" t="s">
        <v>328</v>
      </c>
      <c r="I74" s="2" t="s">
        <v>330</v>
      </c>
      <c r="J74" s="2" t="s">
        <v>403</v>
      </c>
      <c r="K74" s="2" t="s">
        <v>483</v>
      </c>
      <c r="L74" s="3">
        <v>45133</v>
      </c>
      <c r="M74" s="3">
        <v>45325</v>
      </c>
      <c r="N74" s="2" t="s">
        <v>484</v>
      </c>
      <c r="O74" s="21" t="s">
        <v>486</v>
      </c>
      <c r="P74" s="21" t="str">
        <v>MOCHA</v>
      </c>
      <c r="Q74" s="21" t="str">
        <v>72</v>
      </c>
      <c r="R74" s="21"/>
      <c r="S74" s="21">
        <v>7</v>
      </c>
      <c r="T74" s="21"/>
      <c r="U74" s="22" t="str">
        <f t="shared" si="11"/>
        <v>No Discount or Small Order</v>
      </c>
      <c r="V74" s="21" t="str">
        <v>Regular Order</v>
      </c>
      <c r="W74" s="21">
        <f t="shared" si="8"/>
        <v>3</v>
      </c>
      <c r="X74" s="21" t="str">
        <v>July</v>
      </c>
      <c r="Y74" s="23">
        <f t="shared" ca="1" si="12"/>
        <v>681</v>
      </c>
      <c r="Z74" s="21" t="str">
        <f t="shared" si="9"/>
        <v>Customer_72 - Mocha</v>
      </c>
      <c r="AA74" s="21" t="str">
        <f t="shared" si="10"/>
        <v>Barista_72</v>
      </c>
    </row>
    <row r="75" spans="1:27" x14ac:dyDescent="0.3">
      <c r="A75" s="4" t="s">
        <v>88</v>
      </c>
      <c r="B75" s="2" t="s">
        <v>238</v>
      </c>
      <c r="C75" s="2" t="s">
        <v>317</v>
      </c>
      <c r="D75" s="2">
        <v>1</v>
      </c>
      <c r="E75" s="2">
        <v>3.54</v>
      </c>
      <c r="F75" s="2">
        <v>3.54</v>
      </c>
      <c r="G75" s="2" t="s">
        <v>324</v>
      </c>
      <c r="H75" s="2" t="s">
        <v>328</v>
      </c>
      <c r="I75" s="2" t="s">
        <v>329</v>
      </c>
      <c r="J75" s="2" t="s">
        <v>404</v>
      </c>
      <c r="K75" s="2" t="s">
        <v>481</v>
      </c>
      <c r="L75" s="3">
        <v>45345</v>
      </c>
      <c r="M75" s="3">
        <v>44929</v>
      </c>
      <c r="N75" s="2" t="s">
        <v>485</v>
      </c>
      <c r="O75" s="21" t="s">
        <v>486</v>
      </c>
      <c r="P75" s="21" t="str">
        <v>FRAPPUCCINO</v>
      </c>
      <c r="Q75" s="21" t="str">
        <v>73</v>
      </c>
      <c r="R75" s="21"/>
      <c r="S75" s="21">
        <v>2</v>
      </c>
      <c r="T75" s="21"/>
      <c r="U75" s="22" t="str">
        <f t="shared" si="11"/>
        <v>No Discount or Small Order</v>
      </c>
      <c r="V75" s="21" t="str">
        <v>Regular Order</v>
      </c>
      <c r="W75" s="21">
        <f t="shared" si="8"/>
        <v>5</v>
      </c>
      <c r="X75" s="21" t="str">
        <v>February</v>
      </c>
      <c r="Y75" s="23">
        <f t="shared" ca="1" si="12"/>
        <v>469</v>
      </c>
      <c r="Z75" s="21" t="str">
        <f t="shared" si="9"/>
        <v>Customer_73 - Frappuccino</v>
      </c>
      <c r="AA75" s="21" t="str">
        <f t="shared" si="10"/>
        <v>Barista_73</v>
      </c>
    </row>
    <row r="76" spans="1:27" x14ac:dyDescent="0.3">
      <c r="A76" s="4" t="s">
        <v>89</v>
      </c>
      <c r="B76" s="2" t="s">
        <v>239</v>
      </c>
      <c r="C76" s="2" t="s">
        <v>319</v>
      </c>
      <c r="D76" s="2">
        <v>1</v>
      </c>
      <c r="E76" s="2">
        <v>2.93</v>
      </c>
      <c r="F76" s="2">
        <v>2.93</v>
      </c>
      <c r="G76" s="2" t="s">
        <v>322</v>
      </c>
      <c r="H76" s="2" t="s">
        <v>326</v>
      </c>
      <c r="I76" s="2" t="s">
        <v>329</v>
      </c>
      <c r="J76" s="2" t="s">
        <v>405</v>
      </c>
      <c r="K76" s="2" t="s">
        <v>482</v>
      </c>
      <c r="L76" s="3">
        <v>44960</v>
      </c>
      <c r="M76" s="3">
        <v>45080</v>
      </c>
      <c r="N76" s="2" t="s">
        <v>484</v>
      </c>
      <c r="O76" s="21" t="s">
        <v>488</v>
      </c>
      <c r="P76" s="21" t="str">
        <v>MOCHA</v>
      </c>
      <c r="Q76" s="21" t="str">
        <v>74</v>
      </c>
      <c r="R76" s="21"/>
      <c r="S76" s="21">
        <v>2</v>
      </c>
      <c r="T76" s="21"/>
      <c r="U76" s="22" t="str">
        <f t="shared" si="11"/>
        <v>No Discount or Small Order</v>
      </c>
      <c r="V76" s="21" t="str">
        <v>Regular Order</v>
      </c>
      <c r="W76" s="21">
        <f t="shared" si="8"/>
        <v>5</v>
      </c>
      <c r="X76" s="21" t="str">
        <v>February</v>
      </c>
      <c r="Y76" s="23">
        <f t="shared" ca="1" si="12"/>
        <v>854</v>
      </c>
      <c r="Z76" s="21" t="str">
        <f t="shared" si="9"/>
        <v>Customer_74 - Mocha</v>
      </c>
      <c r="AA76" s="21" t="str">
        <f t="shared" si="10"/>
        <v>Barista_74</v>
      </c>
    </row>
    <row r="77" spans="1:27" x14ac:dyDescent="0.3">
      <c r="A77" s="4" t="s">
        <v>90</v>
      </c>
      <c r="B77" s="2" t="s">
        <v>240</v>
      </c>
      <c r="C77" s="2" t="s">
        <v>319</v>
      </c>
      <c r="D77" s="2">
        <v>1</v>
      </c>
      <c r="E77" s="2">
        <v>3.01</v>
      </c>
      <c r="F77" s="2">
        <v>3.01</v>
      </c>
      <c r="G77" s="2" t="s">
        <v>324</v>
      </c>
      <c r="H77" s="2" t="s">
        <v>326</v>
      </c>
      <c r="I77" s="2" t="s">
        <v>330</v>
      </c>
      <c r="J77" s="2" t="s">
        <v>406</v>
      </c>
      <c r="K77" s="2" t="s">
        <v>481</v>
      </c>
      <c r="L77" s="3">
        <v>45324</v>
      </c>
      <c r="M77" s="3">
        <v>45051</v>
      </c>
      <c r="N77" s="2" t="s">
        <v>485</v>
      </c>
      <c r="O77" s="21" t="s">
        <v>487</v>
      </c>
      <c r="P77" s="21" t="str">
        <v>MOCHA</v>
      </c>
      <c r="Q77" s="21" t="str">
        <v>75</v>
      </c>
      <c r="R77" s="21"/>
      <c r="S77" s="21">
        <v>2</v>
      </c>
      <c r="T77" s="21"/>
      <c r="U77" s="22" t="str">
        <f t="shared" si="11"/>
        <v>No Discount or Small Order</v>
      </c>
      <c r="V77" s="21" t="str">
        <v>Regular Order</v>
      </c>
      <c r="W77" s="21">
        <f t="shared" si="8"/>
        <v>5</v>
      </c>
      <c r="X77" s="21" t="str">
        <v>February</v>
      </c>
      <c r="Y77" s="23">
        <f t="shared" ca="1" si="12"/>
        <v>490</v>
      </c>
      <c r="Z77" s="21" t="str">
        <f t="shared" si="9"/>
        <v>Customer_75 - Mocha</v>
      </c>
      <c r="AA77" s="21" t="str">
        <f t="shared" si="10"/>
        <v>Barista_75</v>
      </c>
    </row>
    <row r="78" spans="1:27" x14ac:dyDescent="0.3">
      <c r="A78" s="4" t="s">
        <v>91</v>
      </c>
      <c r="B78" s="2" t="s">
        <v>241</v>
      </c>
      <c r="C78" s="2" t="s">
        <v>317</v>
      </c>
      <c r="D78" s="2">
        <v>3</v>
      </c>
      <c r="E78" s="2">
        <v>4.95</v>
      </c>
      <c r="F78" s="2">
        <v>14.85</v>
      </c>
      <c r="G78" s="2" t="s">
        <v>323</v>
      </c>
      <c r="H78" s="2" t="s">
        <v>328</v>
      </c>
      <c r="I78" s="2" t="s">
        <v>330</v>
      </c>
      <c r="J78" s="2" t="s">
        <v>407</v>
      </c>
      <c r="K78" s="2" t="s">
        <v>483</v>
      </c>
      <c r="L78" s="3">
        <v>45497</v>
      </c>
      <c r="M78" s="3">
        <v>45448</v>
      </c>
      <c r="N78" s="2" t="s">
        <v>484</v>
      </c>
      <c r="O78" s="21" t="s">
        <v>488</v>
      </c>
      <c r="P78" s="21" t="str">
        <v>FRAPPUCCINO</v>
      </c>
      <c r="Q78" s="21" t="str">
        <v>76</v>
      </c>
      <c r="R78" s="21"/>
      <c r="S78" s="21">
        <v>7</v>
      </c>
      <c r="T78" s="21"/>
      <c r="U78" s="22" t="str">
        <f t="shared" si="11"/>
        <v>Large Order with Discount</v>
      </c>
      <c r="V78" s="21" t="str">
        <v>Regular Order</v>
      </c>
      <c r="W78" s="21">
        <f t="shared" si="8"/>
        <v>3</v>
      </c>
      <c r="X78" s="21" t="str">
        <v>July</v>
      </c>
      <c r="Y78" s="23">
        <f t="shared" ca="1" si="12"/>
        <v>317</v>
      </c>
      <c r="Z78" s="21" t="str">
        <f t="shared" si="9"/>
        <v>Customer_76 - Frappuccino</v>
      </c>
      <c r="AA78" s="21" t="str">
        <f t="shared" si="10"/>
        <v>Barista_76</v>
      </c>
    </row>
    <row r="79" spans="1:27" x14ac:dyDescent="0.3">
      <c r="A79" s="4" t="s">
        <v>92</v>
      </c>
      <c r="B79" s="2" t="s">
        <v>242</v>
      </c>
      <c r="C79" s="2" t="s">
        <v>316</v>
      </c>
      <c r="D79" s="2">
        <v>3</v>
      </c>
      <c r="E79" s="2">
        <v>4.17</v>
      </c>
      <c r="F79" s="2">
        <v>12.51</v>
      </c>
      <c r="G79" s="2" t="s">
        <v>321</v>
      </c>
      <c r="H79" s="2" t="s">
        <v>327</v>
      </c>
      <c r="I79" s="2" t="s">
        <v>329</v>
      </c>
      <c r="J79" s="2" t="s">
        <v>408</v>
      </c>
      <c r="K79" s="2" t="s">
        <v>483</v>
      </c>
      <c r="L79" s="3">
        <v>45400</v>
      </c>
      <c r="M79" s="3">
        <v>44971</v>
      </c>
      <c r="N79" s="2" t="s">
        <v>485</v>
      </c>
      <c r="O79" s="21" t="s">
        <v>488</v>
      </c>
      <c r="P79" s="21" t="str">
        <v>CAPPUCCINO</v>
      </c>
      <c r="Q79" s="21" t="str">
        <v>77</v>
      </c>
      <c r="R79" s="21"/>
      <c r="S79" s="21">
        <v>4</v>
      </c>
      <c r="T79" s="21"/>
      <c r="U79" s="22" t="str">
        <f t="shared" si="11"/>
        <v>No Discount or Small Order</v>
      </c>
      <c r="V79" s="21" t="str">
        <v>Regular Order</v>
      </c>
      <c r="W79" s="21">
        <f t="shared" si="8"/>
        <v>4</v>
      </c>
      <c r="X79" s="21" t="str">
        <v>April</v>
      </c>
      <c r="Y79" s="23">
        <f t="shared" ca="1" si="12"/>
        <v>414</v>
      </c>
      <c r="Z79" s="21" t="str">
        <f t="shared" si="9"/>
        <v>Customer_77 - Cappuccino</v>
      </c>
      <c r="AA79" s="21" t="str">
        <f t="shared" si="10"/>
        <v>Barista_77</v>
      </c>
    </row>
    <row r="80" spans="1:27" x14ac:dyDescent="0.3">
      <c r="A80" s="4" t="s">
        <v>93</v>
      </c>
      <c r="B80" s="2" t="s">
        <v>243</v>
      </c>
      <c r="C80" s="2" t="s">
        <v>318</v>
      </c>
      <c r="D80" s="2">
        <v>1</v>
      </c>
      <c r="E80" s="2">
        <v>4.42</v>
      </c>
      <c r="F80" s="2">
        <v>4.42</v>
      </c>
      <c r="G80" s="2" t="s">
        <v>321</v>
      </c>
      <c r="H80" s="2" t="s">
        <v>326</v>
      </c>
      <c r="I80" s="2" t="s">
        <v>329</v>
      </c>
      <c r="J80" s="2" t="s">
        <v>409</v>
      </c>
      <c r="K80" s="2" t="s">
        <v>483</v>
      </c>
      <c r="L80" s="3">
        <v>45428</v>
      </c>
      <c r="M80" s="3">
        <v>45490</v>
      </c>
      <c r="N80" s="2" t="s">
        <v>484</v>
      </c>
      <c r="O80" s="21" t="s">
        <v>487</v>
      </c>
      <c r="P80" s="21" t="str">
        <v>LATTE</v>
      </c>
      <c r="Q80" s="21" t="str">
        <v>78</v>
      </c>
      <c r="R80" s="21"/>
      <c r="S80" s="21">
        <v>5</v>
      </c>
      <c r="T80" s="21"/>
      <c r="U80" s="22" t="str">
        <f t="shared" si="11"/>
        <v>No Discount or Small Order</v>
      </c>
      <c r="V80" s="21" t="str">
        <v>Regular Order</v>
      </c>
      <c r="W80" s="21">
        <f t="shared" si="8"/>
        <v>4</v>
      </c>
      <c r="X80" s="21" t="str">
        <v>May</v>
      </c>
      <c r="Y80" s="23">
        <f t="shared" ca="1" si="12"/>
        <v>386</v>
      </c>
      <c r="Z80" s="21" t="str">
        <f t="shared" si="9"/>
        <v>Customer_78 - Latte</v>
      </c>
      <c r="AA80" s="21" t="str">
        <f t="shared" si="10"/>
        <v>Barista_78</v>
      </c>
    </row>
    <row r="81" spans="1:27" x14ac:dyDescent="0.3">
      <c r="A81" s="4" t="s">
        <v>94</v>
      </c>
      <c r="B81" s="2" t="s">
        <v>244</v>
      </c>
      <c r="C81" s="2" t="s">
        <v>317</v>
      </c>
      <c r="D81" s="2">
        <v>5</v>
      </c>
      <c r="E81" s="2">
        <v>4.71</v>
      </c>
      <c r="F81" s="2">
        <v>23.55</v>
      </c>
      <c r="G81" s="2" t="s">
        <v>320</v>
      </c>
      <c r="H81" s="2" t="s">
        <v>328</v>
      </c>
      <c r="I81" s="2" t="s">
        <v>330</v>
      </c>
      <c r="J81" s="2" t="s">
        <v>410</v>
      </c>
      <c r="K81" s="2" t="s">
        <v>482</v>
      </c>
      <c r="L81" s="3">
        <v>45223</v>
      </c>
      <c r="M81" s="3">
        <v>45172</v>
      </c>
      <c r="N81" s="2" t="s">
        <v>485</v>
      </c>
      <c r="O81" s="21" t="s">
        <v>487</v>
      </c>
      <c r="P81" s="21" t="str">
        <v>FRAPPUCCINO</v>
      </c>
      <c r="Q81" s="21" t="str">
        <v>79</v>
      </c>
      <c r="R81" s="21"/>
      <c r="S81" s="21">
        <v>10</v>
      </c>
      <c r="T81" s="21"/>
      <c r="U81" s="22" t="str">
        <f t="shared" si="11"/>
        <v>No Discount or Small Order</v>
      </c>
      <c r="V81" s="21" t="str">
        <v>Bulk Order</v>
      </c>
      <c r="W81" s="21">
        <f t="shared" si="8"/>
        <v>2</v>
      </c>
      <c r="X81" s="21" t="str">
        <v>October</v>
      </c>
      <c r="Y81" s="23">
        <f t="shared" ca="1" si="12"/>
        <v>591</v>
      </c>
      <c r="Z81" s="21" t="str">
        <f t="shared" si="9"/>
        <v>Customer_79 - Frappuccino</v>
      </c>
      <c r="AA81" s="21" t="str">
        <f t="shared" si="10"/>
        <v>Barista_79</v>
      </c>
    </row>
    <row r="82" spans="1:27" x14ac:dyDescent="0.3">
      <c r="A82" s="4" t="s">
        <v>95</v>
      </c>
      <c r="B82" s="2" t="s">
        <v>245</v>
      </c>
      <c r="C82" s="2" t="s">
        <v>318</v>
      </c>
      <c r="D82" s="2">
        <v>5</v>
      </c>
      <c r="E82" s="2">
        <v>4.6399999999999997</v>
      </c>
      <c r="F82" s="2">
        <v>23.2</v>
      </c>
      <c r="G82" s="2" t="s">
        <v>321</v>
      </c>
      <c r="H82" s="2" t="s">
        <v>325</v>
      </c>
      <c r="I82" s="2" t="s">
        <v>330</v>
      </c>
      <c r="J82" s="2" t="s">
        <v>411</v>
      </c>
      <c r="K82" s="2" t="s">
        <v>482</v>
      </c>
      <c r="L82" s="3">
        <v>45127</v>
      </c>
      <c r="M82" s="3">
        <v>45327</v>
      </c>
      <c r="N82" s="2" t="s">
        <v>484</v>
      </c>
      <c r="O82" s="21" t="s">
        <v>486</v>
      </c>
      <c r="P82" s="21" t="str">
        <v>LATTE</v>
      </c>
      <c r="Q82" s="21" t="str">
        <v>80</v>
      </c>
      <c r="R82" s="21"/>
      <c r="S82" s="21">
        <v>7</v>
      </c>
      <c r="T82" s="21"/>
      <c r="U82" s="22" t="str">
        <f t="shared" si="11"/>
        <v>Large Order with Discount</v>
      </c>
      <c r="V82" s="21" t="str">
        <v>Bulk Order</v>
      </c>
      <c r="W82" s="21">
        <f t="shared" si="8"/>
        <v>4</v>
      </c>
      <c r="X82" s="21" t="str">
        <v>July</v>
      </c>
      <c r="Y82" s="23">
        <f t="shared" ca="1" si="12"/>
        <v>687</v>
      </c>
      <c r="Z82" s="21" t="str">
        <f t="shared" si="9"/>
        <v>Customer_80 - Latte</v>
      </c>
      <c r="AA82" s="21" t="str">
        <f t="shared" si="10"/>
        <v>Barista_80</v>
      </c>
    </row>
    <row r="83" spans="1:27" x14ac:dyDescent="0.3">
      <c r="A83" s="4" t="s">
        <v>96</v>
      </c>
      <c r="B83" s="2" t="s">
        <v>246</v>
      </c>
      <c r="C83" s="2" t="s">
        <v>316</v>
      </c>
      <c r="D83" s="2">
        <v>1</v>
      </c>
      <c r="E83" s="2">
        <v>3.93</v>
      </c>
      <c r="F83" s="2">
        <v>3.93</v>
      </c>
      <c r="G83" s="2" t="s">
        <v>320</v>
      </c>
      <c r="H83" s="2" t="s">
        <v>327</v>
      </c>
      <c r="I83" s="2" t="s">
        <v>330</v>
      </c>
      <c r="J83" s="2" t="s">
        <v>412</v>
      </c>
      <c r="K83" s="2" t="s">
        <v>481</v>
      </c>
      <c r="L83" s="3">
        <v>44965</v>
      </c>
      <c r="M83" s="3">
        <v>44991</v>
      </c>
      <c r="N83" s="2" t="s">
        <v>485</v>
      </c>
      <c r="O83" s="21" t="s">
        <v>486</v>
      </c>
      <c r="P83" s="21" t="str">
        <v>CAPPUCCINO</v>
      </c>
      <c r="Q83" s="21" t="str">
        <v>81</v>
      </c>
      <c r="R83" s="21"/>
      <c r="S83" s="21">
        <v>2</v>
      </c>
      <c r="T83" s="21"/>
      <c r="U83" s="22" t="str">
        <f t="shared" si="11"/>
        <v>No Discount or Small Order</v>
      </c>
      <c r="V83" s="21" t="str">
        <v>Regular Order</v>
      </c>
      <c r="W83" s="21">
        <f t="shared" si="8"/>
        <v>3</v>
      </c>
      <c r="X83" s="21" t="str">
        <v>February</v>
      </c>
      <c r="Y83" s="23">
        <f t="shared" ca="1" si="12"/>
        <v>849</v>
      </c>
      <c r="Z83" s="21" t="str">
        <f t="shared" si="9"/>
        <v>Customer_81 - Cappuccino</v>
      </c>
      <c r="AA83" s="21" t="str">
        <f t="shared" si="10"/>
        <v>Barista_81</v>
      </c>
    </row>
    <row r="84" spans="1:27" x14ac:dyDescent="0.3">
      <c r="A84" s="4" t="s">
        <v>97</v>
      </c>
      <c r="B84" s="2" t="s">
        <v>247</v>
      </c>
      <c r="C84" s="2" t="s">
        <v>317</v>
      </c>
      <c r="D84" s="2">
        <v>3</v>
      </c>
      <c r="E84" s="2">
        <v>3.88</v>
      </c>
      <c r="F84" s="2">
        <v>11.64</v>
      </c>
      <c r="G84" s="2" t="s">
        <v>320</v>
      </c>
      <c r="H84" s="2" t="s">
        <v>328</v>
      </c>
      <c r="I84" s="2" t="s">
        <v>330</v>
      </c>
      <c r="J84" s="2" t="s">
        <v>413</v>
      </c>
      <c r="K84" s="2" t="s">
        <v>482</v>
      </c>
      <c r="L84" s="3">
        <v>45433</v>
      </c>
      <c r="M84" s="3">
        <v>44992</v>
      </c>
      <c r="N84" s="2" t="s">
        <v>484</v>
      </c>
      <c r="O84" s="21" t="s">
        <v>486</v>
      </c>
      <c r="P84" s="21" t="str">
        <v>FRAPPUCCINO</v>
      </c>
      <c r="Q84" s="21" t="str">
        <v>82</v>
      </c>
      <c r="R84" s="21"/>
      <c r="S84" s="21">
        <v>5</v>
      </c>
      <c r="T84" s="21"/>
      <c r="U84" s="22" t="str">
        <f t="shared" si="11"/>
        <v>Large Order with Discount</v>
      </c>
      <c r="V84" s="21" t="str">
        <v>Regular Order</v>
      </c>
      <c r="W84" s="21">
        <f t="shared" si="8"/>
        <v>2</v>
      </c>
      <c r="X84" s="21" t="str">
        <v>May</v>
      </c>
      <c r="Y84" s="23">
        <f t="shared" ca="1" si="12"/>
        <v>381</v>
      </c>
      <c r="Z84" s="21" t="str">
        <f t="shared" si="9"/>
        <v>Customer_82 - Frappuccino</v>
      </c>
      <c r="AA84" s="21" t="str">
        <f t="shared" si="10"/>
        <v>Barista_82</v>
      </c>
    </row>
    <row r="85" spans="1:27" x14ac:dyDescent="0.3">
      <c r="A85" s="4" t="s">
        <v>98</v>
      </c>
      <c r="B85" s="2" t="s">
        <v>248</v>
      </c>
      <c r="C85" s="2" t="s">
        <v>318</v>
      </c>
      <c r="D85" s="2">
        <v>3</v>
      </c>
      <c r="E85" s="2">
        <v>3.5</v>
      </c>
      <c r="F85" s="2">
        <v>10.5</v>
      </c>
      <c r="G85" s="2" t="s">
        <v>323</v>
      </c>
      <c r="H85" s="2" t="s">
        <v>328</v>
      </c>
      <c r="I85" s="2" t="s">
        <v>329</v>
      </c>
      <c r="J85" s="2" t="s">
        <v>414</v>
      </c>
      <c r="K85" s="2" t="s">
        <v>483</v>
      </c>
      <c r="L85" s="3">
        <v>45090</v>
      </c>
      <c r="M85" s="3">
        <v>44957</v>
      </c>
      <c r="N85" s="2" t="s">
        <v>485</v>
      </c>
      <c r="O85" s="21" t="s">
        <v>487</v>
      </c>
      <c r="P85" s="21" t="str">
        <v>LATTE</v>
      </c>
      <c r="Q85" s="21" t="str">
        <v>83</v>
      </c>
      <c r="R85" s="21"/>
      <c r="S85" s="21">
        <v>6</v>
      </c>
      <c r="T85" s="21"/>
      <c r="U85" s="22" t="str">
        <f t="shared" si="11"/>
        <v>No Discount or Small Order</v>
      </c>
      <c r="V85" s="21" t="str">
        <v>Regular Order</v>
      </c>
      <c r="W85" s="21">
        <f t="shared" si="8"/>
        <v>2</v>
      </c>
      <c r="X85" s="21" t="str">
        <v>June</v>
      </c>
      <c r="Y85" s="23">
        <f t="shared" ca="1" si="12"/>
        <v>724</v>
      </c>
      <c r="Z85" s="21" t="str">
        <f t="shared" si="9"/>
        <v>Customer_83 - Latte</v>
      </c>
      <c r="AA85" s="21" t="str">
        <f t="shared" si="10"/>
        <v>Barista_83</v>
      </c>
    </row>
    <row r="86" spans="1:27" x14ac:dyDescent="0.3">
      <c r="A86" s="4" t="s">
        <v>99</v>
      </c>
      <c r="B86" s="2" t="s">
        <v>249</v>
      </c>
      <c r="C86" s="2" t="s">
        <v>316</v>
      </c>
      <c r="D86" s="2">
        <v>4</v>
      </c>
      <c r="E86" s="2">
        <v>3.68</v>
      </c>
      <c r="F86" s="2">
        <v>14.72</v>
      </c>
      <c r="G86" s="2" t="s">
        <v>324</v>
      </c>
      <c r="H86" s="2" t="s">
        <v>328</v>
      </c>
      <c r="I86" s="2" t="s">
        <v>329</v>
      </c>
      <c r="J86" s="2" t="s">
        <v>415</v>
      </c>
      <c r="K86" s="2" t="s">
        <v>481</v>
      </c>
      <c r="L86" s="3">
        <v>45025</v>
      </c>
      <c r="M86" s="3">
        <v>45425</v>
      </c>
      <c r="N86" s="2" t="s">
        <v>484</v>
      </c>
      <c r="O86" s="21" t="s">
        <v>487</v>
      </c>
      <c r="P86" s="21" t="str">
        <v>CAPPUCCINO</v>
      </c>
      <c r="Q86" s="21" t="str">
        <v>84</v>
      </c>
      <c r="R86" s="21"/>
      <c r="S86" s="21">
        <v>4</v>
      </c>
      <c r="T86" s="21"/>
      <c r="U86" s="22" t="str">
        <f t="shared" si="11"/>
        <v>Large Order with Discount</v>
      </c>
      <c r="V86" s="21" t="str">
        <v>Bulk Order</v>
      </c>
      <c r="W86" s="21">
        <f t="shared" si="8"/>
        <v>7</v>
      </c>
      <c r="X86" s="21" t="str">
        <v>April</v>
      </c>
      <c r="Y86" s="23">
        <f t="shared" ca="1" si="12"/>
        <v>789</v>
      </c>
      <c r="Z86" s="21" t="str">
        <f t="shared" si="9"/>
        <v>Customer_84 - Cappuccino</v>
      </c>
      <c r="AA86" s="21" t="str">
        <f t="shared" si="10"/>
        <v>Barista_84</v>
      </c>
    </row>
    <row r="87" spans="1:27" x14ac:dyDescent="0.3">
      <c r="A87" s="4" t="s">
        <v>100</v>
      </c>
      <c r="B87" s="2" t="s">
        <v>250</v>
      </c>
      <c r="C87" s="2" t="s">
        <v>317</v>
      </c>
      <c r="D87" s="2">
        <v>4</v>
      </c>
      <c r="E87" s="2">
        <v>4.8600000000000003</v>
      </c>
      <c r="F87" s="2">
        <v>19.440000000000001</v>
      </c>
      <c r="G87" s="2" t="s">
        <v>322</v>
      </c>
      <c r="H87" s="2" t="s">
        <v>327</v>
      </c>
      <c r="I87" s="2" t="s">
        <v>329</v>
      </c>
      <c r="J87" s="2" t="s">
        <v>416</v>
      </c>
      <c r="K87" s="2" t="s">
        <v>481</v>
      </c>
      <c r="L87" s="3">
        <v>45423</v>
      </c>
      <c r="M87" s="3">
        <v>45351</v>
      </c>
      <c r="N87" s="2" t="s">
        <v>484</v>
      </c>
      <c r="O87" s="21" t="s">
        <v>486</v>
      </c>
      <c r="P87" s="21" t="str">
        <v>FRAPPUCCINO</v>
      </c>
      <c r="Q87" s="21" t="str">
        <v>85</v>
      </c>
      <c r="R87" s="21"/>
      <c r="S87" s="21">
        <v>5</v>
      </c>
      <c r="T87" s="21"/>
      <c r="U87" s="22" t="str">
        <f t="shared" si="11"/>
        <v>Large Order with Discount</v>
      </c>
      <c r="V87" s="21" t="str">
        <v>Bulk Order</v>
      </c>
      <c r="W87" s="21">
        <f t="shared" si="8"/>
        <v>6</v>
      </c>
      <c r="X87" s="21" t="str">
        <v>May</v>
      </c>
      <c r="Y87" s="23">
        <f t="shared" ca="1" si="12"/>
        <v>391</v>
      </c>
      <c r="Z87" s="21" t="str">
        <f t="shared" si="9"/>
        <v>Customer_85 - Frappuccino</v>
      </c>
      <c r="AA87" s="21" t="str">
        <f t="shared" si="10"/>
        <v>Barista_85</v>
      </c>
    </row>
    <row r="88" spans="1:27" x14ac:dyDescent="0.3">
      <c r="A88" s="4" t="s">
        <v>101</v>
      </c>
      <c r="B88" s="2" t="s">
        <v>251</v>
      </c>
      <c r="C88" s="2" t="s">
        <v>316</v>
      </c>
      <c r="D88" s="2">
        <v>4</v>
      </c>
      <c r="E88" s="2">
        <v>5.24</v>
      </c>
      <c r="F88" s="2">
        <v>20.96</v>
      </c>
      <c r="G88" s="2" t="s">
        <v>320</v>
      </c>
      <c r="H88" s="2" t="s">
        <v>327</v>
      </c>
      <c r="I88" s="2" t="s">
        <v>329</v>
      </c>
      <c r="J88" s="2" t="s">
        <v>417</v>
      </c>
      <c r="K88" s="2" t="s">
        <v>482</v>
      </c>
      <c r="L88" s="3">
        <v>45064</v>
      </c>
      <c r="M88" s="3">
        <v>45456</v>
      </c>
      <c r="N88" s="2" t="s">
        <v>485</v>
      </c>
      <c r="O88" s="21" t="s">
        <v>488</v>
      </c>
      <c r="P88" s="21" t="str">
        <v>CAPPUCCINO</v>
      </c>
      <c r="Q88" s="21" t="str">
        <v>86</v>
      </c>
      <c r="R88" s="21"/>
      <c r="S88" s="21">
        <v>5</v>
      </c>
      <c r="T88" s="21"/>
      <c r="U88" s="22" t="str">
        <f t="shared" si="11"/>
        <v>No Discount or Small Order</v>
      </c>
      <c r="V88" s="21" t="str">
        <v>Bulk Order</v>
      </c>
      <c r="W88" s="21">
        <f t="shared" si="8"/>
        <v>4</v>
      </c>
      <c r="X88" s="21" t="str">
        <v>May</v>
      </c>
      <c r="Y88" s="23">
        <f t="shared" ca="1" si="12"/>
        <v>750</v>
      </c>
      <c r="Z88" s="21" t="str">
        <f t="shared" si="9"/>
        <v>Customer_86 - Cappuccino</v>
      </c>
      <c r="AA88" s="21" t="str">
        <f t="shared" si="10"/>
        <v>Barista_86</v>
      </c>
    </row>
    <row r="89" spans="1:27" x14ac:dyDescent="0.3">
      <c r="A89" s="4" t="s">
        <v>102</v>
      </c>
      <c r="B89" s="2" t="s">
        <v>252</v>
      </c>
      <c r="C89" s="2" t="s">
        <v>318</v>
      </c>
      <c r="D89" s="2">
        <v>5</v>
      </c>
      <c r="E89" s="2">
        <v>5.0199999999999996</v>
      </c>
      <c r="F89" s="2">
        <v>25.1</v>
      </c>
      <c r="G89" s="2" t="s">
        <v>322</v>
      </c>
      <c r="H89" s="2" t="s">
        <v>327</v>
      </c>
      <c r="I89" s="2" t="s">
        <v>329</v>
      </c>
      <c r="J89" s="2" t="s">
        <v>418</v>
      </c>
      <c r="K89" s="2" t="s">
        <v>482</v>
      </c>
      <c r="L89" s="3">
        <v>45357</v>
      </c>
      <c r="M89" s="3">
        <v>45430</v>
      </c>
      <c r="N89" s="2" t="s">
        <v>485</v>
      </c>
      <c r="O89" s="21" t="s">
        <v>487</v>
      </c>
      <c r="P89" s="21" t="str">
        <v>LATTE</v>
      </c>
      <c r="Q89" s="21" t="str">
        <v>87</v>
      </c>
      <c r="R89" s="21"/>
      <c r="S89" s="21">
        <v>3</v>
      </c>
      <c r="T89" s="21"/>
      <c r="U89" s="22" t="str">
        <f t="shared" si="11"/>
        <v>No Discount or Small Order</v>
      </c>
      <c r="V89" s="21" t="str">
        <v>Bulk Order</v>
      </c>
      <c r="W89" s="21">
        <f t="shared" si="8"/>
        <v>3</v>
      </c>
      <c r="X89" s="21" t="str">
        <v>March</v>
      </c>
      <c r="Y89" s="23">
        <f t="shared" ca="1" si="12"/>
        <v>457</v>
      </c>
      <c r="Z89" s="21" t="str">
        <f t="shared" si="9"/>
        <v>Customer_87 - Latte</v>
      </c>
      <c r="AA89" s="21" t="str">
        <f t="shared" si="10"/>
        <v>Barista_87</v>
      </c>
    </row>
    <row r="90" spans="1:27" x14ac:dyDescent="0.3">
      <c r="A90" s="4" t="s">
        <v>103</v>
      </c>
      <c r="B90" s="2" t="s">
        <v>253</v>
      </c>
      <c r="C90" s="2" t="s">
        <v>319</v>
      </c>
      <c r="D90" s="2">
        <v>2</v>
      </c>
      <c r="E90" s="2">
        <v>3.43</v>
      </c>
      <c r="F90" s="2">
        <v>6.86</v>
      </c>
      <c r="G90" s="2" t="s">
        <v>323</v>
      </c>
      <c r="H90" s="2" t="s">
        <v>326</v>
      </c>
      <c r="I90" s="2" t="s">
        <v>330</v>
      </c>
      <c r="J90" s="2" t="s">
        <v>419</v>
      </c>
      <c r="K90" s="2" t="s">
        <v>481</v>
      </c>
      <c r="L90" s="3">
        <v>44955</v>
      </c>
      <c r="M90" s="3">
        <v>45167</v>
      </c>
      <c r="N90" s="2" t="s">
        <v>484</v>
      </c>
      <c r="O90" s="21" t="s">
        <v>486</v>
      </c>
      <c r="P90" s="21" t="str">
        <v>MOCHA</v>
      </c>
      <c r="Q90" s="21" t="str">
        <v>88</v>
      </c>
      <c r="R90" s="21"/>
      <c r="S90" s="21">
        <v>1</v>
      </c>
      <c r="T90" s="21"/>
      <c r="U90" s="22" t="str">
        <f t="shared" si="11"/>
        <v>No Discount or Small Order</v>
      </c>
      <c r="V90" s="21" t="str">
        <v>Regular Order</v>
      </c>
      <c r="W90" s="21">
        <f t="shared" si="8"/>
        <v>7</v>
      </c>
      <c r="X90" s="21" t="str">
        <v>January</v>
      </c>
      <c r="Y90" s="23">
        <f t="shared" ca="1" si="12"/>
        <v>859</v>
      </c>
      <c r="Z90" s="21" t="str">
        <f t="shared" si="9"/>
        <v>Customer_88 - Mocha</v>
      </c>
      <c r="AA90" s="21" t="str">
        <f t="shared" si="10"/>
        <v>Barista_88</v>
      </c>
    </row>
    <row r="91" spans="1:27" x14ac:dyDescent="0.3">
      <c r="A91" s="4" t="s">
        <v>104</v>
      </c>
      <c r="B91" s="2" t="s">
        <v>254</v>
      </c>
      <c r="C91" s="2" t="s">
        <v>317</v>
      </c>
      <c r="D91" s="2">
        <v>3</v>
      </c>
      <c r="E91" s="2">
        <v>4.96</v>
      </c>
      <c r="F91" s="2">
        <v>14.88</v>
      </c>
      <c r="G91" s="2" t="s">
        <v>323</v>
      </c>
      <c r="H91" s="2" t="s">
        <v>326</v>
      </c>
      <c r="I91" s="2" t="s">
        <v>330</v>
      </c>
      <c r="J91" s="2" t="s">
        <v>420</v>
      </c>
      <c r="K91" s="2" t="s">
        <v>482</v>
      </c>
      <c r="L91" s="3">
        <v>45562</v>
      </c>
      <c r="M91" s="3">
        <v>45084</v>
      </c>
      <c r="N91" s="2" t="s">
        <v>485</v>
      </c>
      <c r="O91" s="21" t="s">
        <v>487</v>
      </c>
      <c r="P91" s="21" t="str">
        <v>FRAPPUCCINO</v>
      </c>
      <c r="Q91" s="21" t="str">
        <v>89</v>
      </c>
      <c r="R91" s="21"/>
      <c r="S91" s="21">
        <v>9</v>
      </c>
      <c r="T91" s="21"/>
      <c r="U91" s="22" t="str">
        <f t="shared" si="11"/>
        <v>No Discount or Small Order</v>
      </c>
      <c r="V91" s="21" t="str">
        <v>Regular Order</v>
      </c>
      <c r="W91" s="21">
        <f t="shared" si="8"/>
        <v>5</v>
      </c>
      <c r="X91" s="21" t="str">
        <v>September</v>
      </c>
      <c r="Y91" s="23">
        <f t="shared" ca="1" si="12"/>
        <v>252</v>
      </c>
      <c r="Z91" s="21" t="str">
        <f t="shared" si="9"/>
        <v>Customer_89 - Frappuccino</v>
      </c>
      <c r="AA91" s="21" t="str">
        <f t="shared" si="10"/>
        <v>Barista_89</v>
      </c>
    </row>
    <row r="92" spans="1:27" x14ac:dyDescent="0.3">
      <c r="A92" s="4" t="s">
        <v>105</v>
      </c>
      <c r="B92" s="2" t="s">
        <v>255</v>
      </c>
      <c r="C92" s="2" t="s">
        <v>315</v>
      </c>
      <c r="D92" s="2">
        <v>1</v>
      </c>
      <c r="E92" s="2">
        <v>5.43</v>
      </c>
      <c r="F92" s="2">
        <v>5.43</v>
      </c>
      <c r="G92" s="2" t="s">
        <v>322</v>
      </c>
      <c r="H92" s="2" t="s">
        <v>327</v>
      </c>
      <c r="I92" s="2" t="s">
        <v>330</v>
      </c>
      <c r="J92" s="2" t="s">
        <v>421</v>
      </c>
      <c r="K92" s="2" t="s">
        <v>483</v>
      </c>
      <c r="L92" s="3">
        <v>45052</v>
      </c>
      <c r="M92" s="3">
        <v>45132</v>
      </c>
      <c r="N92" s="2" t="s">
        <v>485</v>
      </c>
      <c r="O92" s="21" t="s">
        <v>487</v>
      </c>
      <c r="P92" s="21" t="str">
        <v>ESPRESSO</v>
      </c>
      <c r="Q92" s="21" t="str">
        <v>90</v>
      </c>
      <c r="R92" s="21"/>
      <c r="S92" s="21">
        <v>5</v>
      </c>
      <c r="T92" s="21"/>
      <c r="U92" s="22" t="str">
        <f t="shared" si="11"/>
        <v>No Discount or Small Order</v>
      </c>
      <c r="V92" s="21" t="str">
        <v>Regular Order</v>
      </c>
      <c r="W92" s="21">
        <f t="shared" si="8"/>
        <v>6</v>
      </c>
      <c r="X92" s="21" t="str">
        <v>May</v>
      </c>
      <c r="Y92" s="23">
        <f t="shared" ca="1" si="12"/>
        <v>762</v>
      </c>
      <c r="Z92" s="21" t="str">
        <f t="shared" si="9"/>
        <v>Customer_90 - Espresso</v>
      </c>
      <c r="AA92" s="21" t="str">
        <f t="shared" si="10"/>
        <v>Barista_90</v>
      </c>
    </row>
    <row r="93" spans="1:27" x14ac:dyDescent="0.3">
      <c r="A93" s="4" t="s">
        <v>106</v>
      </c>
      <c r="B93" s="2" t="s">
        <v>256</v>
      </c>
      <c r="C93" s="2" t="s">
        <v>319</v>
      </c>
      <c r="D93" s="2">
        <v>2</v>
      </c>
      <c r="E93" s="2">
        <v>2.98</v>
      </c>
      <c r="F93" s="2">
        <v>5.96</v>
      </c>
      <c r="G93" s="2" t="s">
        <v>324</v>
      </c>
      <c r="H93" s="2" t="s">
        <v>326</v>
      </c>
      <c r="I93" s="2" t="s">
        <v>329</v>
      </c>
      <c r="J93" s="2" t="s">
        <v>422</v>
      </c>
      <c r="K93" s="2" t="s">
        <v>483</v>
      </c>
      <c r="L93" s="3">
        <v>44976</v>
      </c>
      <c r="M93" s="3">
        <v>45356</v>
      </c>
      <c r="N93" s="2" t="s">
        <v>484</v>
      </c>
      <c r="O93" s="21" t="s">
        <v>488</v>
      </c>
      <c r="P93" s="21" t="str">
        <v>MOCHA</v>
      </c>
      <c r="Q93" s="21" t="str">
        <v>91</v>
      </c>
      <c r="R93" s="21"/>
      <c r="S93" s="21">
        <v>2</v>
      </c>
      <c r="T93" s="21"/>
      <c r="U93" s="22" t="str">
        <f t="shared" si="11"/>
        <v>No Discount or Small Order</v>
      </c>
      <c r="V93" s="21" t="str">
        <v>Regular Order</v>
      </c>
      <c r="W93" s="21">
        <f t="shared" si="8"/>
        <v>7</v>
      </c>
      <c r="X93" s="21" t="str">
        <v>February</v>
      </c>
      <c r="Y93" s="23">
        <f t="shared" ca="1" si="12"/>
        <v>838</v>
      </c>
      <c r="Z93" s="21" t="str">
        <f t="shared" si="9"/>
        <v>Customer_91 - Mocha</v>
      </c>
      <c r="AA93" s="21" t="str">
        <f t="shared" si="10"/>
        <v>Barista_91</v>
      </c>
    </row>
    <row r="94" spans="1:27" x14ac:dyDescent="0.3">
      <c r="A94" s="4" t="s">
        <v>107</v>
      </c>
      <c r="B94" s="2" t="s">
        <v>257</v>
      </c>
      <c r="C94" s="2" t="s">
        <v>317</v>
      </c>
      <c r="D94" s="2">
        <v>2</v>
      </c>
      <c r="E94" s="2">
        <v>2.64</v>
      </c>
      <c r="F94" s="2">
        <v>5.28</v>
      </c>
      <c r="G94" s="2" t="s">
        <v>320</v>
      </c>
      <c r="H94" s="2" t="s">
        <v>325</v>
      </c>
      <c r="I94" s="2" t="s">
        <v>330</v>
      </c>
      <c r="J94" s="2" t="s">
        <v>423</v>
      </c>
      <c r="K94" s="2" t="s">
        <v>482</v>
      </c>
      <c r="L94" s="3">
        <v>45364</v>
      </c>
      <c r="M94" s="3">
        <v>45071</v>
      </c>
      <c r="N94" s="2" t="s">
        <v>484</v>
      </c>
      <c r="O94" s="21" t="s">
        <v>486</v>
      </c>
      <c r="P94" s="21" t="str">
        <v>FRAPPUCCINO</v>
      </c>
      <c r="Q94" s="21" t="str">
        <v>92</v>
      </c>
      <c r="R94" s="21"/>
      <c r="S94" s="21">
        <v>3</v>
      </c>
      <c r="T94" s="21"/>
      <c r="U94" s="22" t="str">
        <f t="shared" si="11"/>
        <v>No Discount or Small Order</v>
      </c>
      <c r="V94" s="21" t="str">
        <v>Regular Order</v>
      </c>
      <c r="W94" s="21">
        <f t="shared" si="8"/>
        <v>3</v>
      </c>
      <c r="X94" s="21" t="str">
        <v>March</v>
      </c>
      <c r="Y94" s="23">
        <f t="shared" ca="1" si="12"/>
        <v>450</v>
      </c>
      <c r="Z94" s="21" t="str">
        <f t="shared" si="9"/>
        <v>Customer_92 - Frappuccino</v>
      </c>
      <c r="AA94" s="21" t="str">
        <f t="shared" si="10"/>
        <v>Barista_92</v>
      </c>
    </row>
    <row r="95" spans="1:27" x14ac:dyDescent="0.3">
      <c r="A95" s="4" t="s">
        <v>108</v>
      </c>
      <c r="B95" s="2" t="s">
        <v>258</v>
      </c>
      <c r="C95" s="2" t="s">
        <v>316</v>
      </c>
      <c r="D95" s="2">
        <v>3</v>
      </c>
      <c r="E95" s="2">
        <v>2.5299999999999998</v>
      </c>
      <c r="F95" s="2">
        <v>7.59</v>
      </c>
      <c r="G95" s="2" t="s">
        <v>324</v>
      </c>
      <c r="H95" s="2" t="s">
        <v>328</v>
      </c>
      <c r="I95" s="2" t="s">
        <v>330</v>
      </c>
      <c r="J95" s="2" t="s">
        <v>424</v>
      </c>
      <c r="K95" s="2" t="s">
        <v>481</v>
      </c>
      <c r="L95" s="3">
        <v>45356</v>
      </c>
      <c r="M95" s="3">
        <v>45209</v>
      </c>
      <c r="N95" s="2" t="s">
        <v>485</v>
      </c>
      <c r="O95" s="21" t="s">
        <v>486</v>
      </c>
      <c r="P95" s="21" t="str">
        <v>CAPPUCCINO</v>
      </c>
      <c r="Q95" s="21" t="str">
        <v>93</v>
      </c>
      <c r="R95" s="21"/>
      <c r="S95" s="21">
        <v>3</v>
      </c>
      <c r="T95" s="21"/>
      <c r="U95" s="22" t="str">
        <f t="shared" si="11"/>
        <v>No Discount or Small Order</v>
      </c>
      <c r="V95" s="21" t="str">
        <v>Regular Order</v>
      </c>
      <c r="W95" s="21">
        <f t="shared" si="8"/>
        <v>2</v>
      </c>
      <c r="X95" s="21" t="str">
        <v>March</v>
      </c>
      <c r="Y95" s="23">
        <f t="shared" ca="1" si="12"/>
        <v>458</v>
      </c>
      <c r="Z95" s="21" t="str">
        <f t="shared" si="9"/>
        <v>Customer_93 - Cappuccino</v>
      </c>
      <c r="AA95" s="21" t="str">
        <f t="shared" si="10"/>
        <v>Barista_93</v>
      </c>
    </row>
    <row r="96" spans="1:27" x14ac:dyDescent="0.3">
      <c r="A96" s="4" t="s">
        <v>109</v>
      </c>
      <c r="B96" s="2" t="s">
        <v>259</v>
      </c>
      <c r="C96" s="2" t="s">
        <v>319</v>
      </c>
      <c r="D96" s="2">
        <v>5</v>
      </c>
      <c r="E96" s="2">
        <v>4.07</v>
      </c>
      <c r="F96" s="2">
        <v>20.350000000000001</v>
      </c>
      <c r="G96" s="2" t="s">
        <v>323</v>
      </c>
      <c r="H96" s="2" t="s">
        <v>325</v>
      </c>
      <c r="I96" s="2" t="s">
        <v>330</v>
      </c>
      <c r="J96" s="2" t="s">
        <v>425</v>
      </c>
      <c r="K96" s="2" t="s">
        <v>481</v>
      </c>
      <c r="L96" s="3">
        <v>45372</v>
      </c>
      <c r="M96" s="3">
        <v>45293</v>
      </c>
      <c r="N96" s="2" t="s">
        <v>485</v>
      </c>
      <c r="O96" s="21" t="s">
        <v>486</v>
      </c>
      <c r="P96" s="21" t="str">
        <v>MOCHA</v>
      </c>
      <c r="Q96" s="21" t="str">
        <v>94</v>
      </c>
      <c r="R96" s="21"/>
      <c r="S96" s="21">
        <v>3</v>
      </c>
      <c r="T96" s="21"/>
      <c r="U96" s="22" t="str">
        <f t="shared" si="11"/>
        <v>No Discount or Small Order</v>
      </c>
      <c r="V96" s="21" t="str">
        <v>Bulk Order</v>
      </c>
      <c r="W96" s="21">
        <f t="shared" si="8"/>
        <v>4</v>
      </c>
      <c r="X96" s="21" t="str">
        <v>March</v>
      </c>
      <c r="Y96" s="23">
        <f t="shared" ca="1" si="12"/>
        <v>442</v>
      </c>
      <c r="Z96" s="21" t="str">
        <f t="shared" si="9"/>
        <v>Customer_94 - Mocha</v>
      </c>
      <c r="AA96" s="21" t="str">
        <f t="shared" si="10"/>
        <v>Barista_94</v>
      </c>
    </row>
    <row r="97" spans="1:27" x14ac:dyDescent="0.3">
      <c r="A97" s="4" t="s">
        <v>110</v>
      </c>
      <c r="B97" s="2" t="s">
        <v>260</v>
      </c>
      <c r="C97" s="2" t="s">
        <v>317</v>
      </c>
      <c r="D97" s="2">
        <v>1</v>
      </c>
      <c r="E97" s="2">
        <v>3.26</v>
      </c>
      <c r="F97" s="2">
        <v>3.26</v>
      </c>
      <c r="G97" s="2" t="s">
        <v>321</v>
      </c>
      <c r="H97" s="2" t="s">
        <v>325</v>
      </c>
      <c r="I97" s="2" t="s">
        <v>330</v>
      </c>
      <c r="J97" s="2" t="s">
        <v>426</v>
      </c>
      <c r="K97" s="2" t="s">
        <v>482</v>
      </c>
      <c r="L97" s="3">
        <v>45329</v>
      </c>
      <c r="M97" s="3">
        <v>45167</v>
      </c>
      <c r="N97" s="2" t="s">
        <v>485</v>
      </c>
      <c r="O97" s="21" t="s">
        <v>487</v>
      </c>
      <c r="P97" s="21" t="str">
        <v>FRAPPUCCINO</v>
      </c>
      <c r="Q97" s="21" t="str">
        <v>95</v>
      </c>
      <c r="R97" s="21"/>
      <c r="S97" s="21">
        <v>2</v>
      </c>
      <c r="T97" s="21"/>
      <c r="U97" s="22" t="str">
        <f t="shared" si="11"/>
        <v>No Discount or Small Order</v>
      </c>
      <c r="V97" s="21" t="str">
        <v>Regular Order</v>
      </c>
      <c r="W97" s="21">
        <f t="shared" si="8"/>
        <v>3</v>
      </c>
      <c r="X97" s="21" t="str">
        <v>February</v>
      </c>
      <c r="Y97" s="23">
        <f t="shared" ca="1" si="12"/>
        <v>485</v>
      </c>
      <c r="Z97" s="21" t="str">
        <f t="shared" si="9"/>
        <v>Customer_95 - Frappuccino</v>
      </c>
      <c r="AA97" s="21" t="str">
        <f t="shared" si="10"/>
        <v>Barista_95</v>
      </c>
    </row>
    <row r="98" spans="1:27" x14ac:dyDescent="0.3">
      <c r="A98" s="4" t="s">
        <v>111</v>
      </c>
      <c r="B98" s="2" t="s">
        <v>261</v>
      </c>
      <c r="C98" s="2" t="s">
        <v>319</v>
      </c>
      <c r="D98" s="2">
        <v>4</v>
      </c>
      <c r="E98" s="2">
        <v>4.54</v>
      </c>
      <c r="F98" s="2">
        <v>18.16</v>
      </c>
      <c r="G98" s="2" t="s">
        <v>324</v>
      </c>
      <c r="H98" s="2" t="s">
        <v>326</v>
      </c>
      <c r="I98" s="2" t="s">
        <v>329</v>
      </c>
      <c r="J98" s="2" t="s">
        <v>427</v>
      </c>
      <c r="K98" s="2" t="s">
        <v>482</v>
      </c>
      <c r="L98" s="3">
        <v>45161</v>
      </c>
      <c r="M98" s="3">
        <v>44993</v>
      </c>
      <c r="N98" s="2" t="s">
        <v>485</v>
      </c>
      <c r="O98" s="21" t="s">
        <v>488</v>
      </c>
      <c r="P98" s="21" t="str">
        <v>MOCHA</v>
      </c>
      <c r="Q98" s="21" t="str">
        <v>96</v>
      </c>
      <c r="R98" s="21"/>
      <c r="S98" s="21">
        <v>8</v>
      </c>
      <c r="T98" s="21"/>
      <c r="U98" s="22" t="str">
        <f t="shared" si="11"/>
        <v>No Discount or Small Order</v>
      </c>
      <c r="V98" s="21" t="str">
        <v>Bulk Order</v>
      </c>
      <c r="W98" s="21">
        <f t="shared" ref="W98:W129" si="13">WEEKDAY(L98,2)</f>
        <v>3</v>
      </c>
      <c r="X98" s="21" t="str">
        <v>August</v>
      </c>
      <c r="Y98" s="23">
        <f t="shared" ca="1" si="12"/>
        <v>653</v>
      </c>
      <c r="Z98" s="21" t="str">
        <f t="shared" ref="Z98:Z129" si="14" xml:space="preserve"> _xlfn.CONCAT(B98, " - ",C98)</f>
        <v>Customer_96 - Mocha</v>
      </c>
      <c r="AA98" s="21" t="str">
        <f t="shared" ref="AA98:AA129" si="15">VLOOKUP(A98, A97:J196, 10, FALSE)</f>
        <v>Barista_96</v>
      </c>
    </row>
    <row r="99" spans="1:27" x14ac:dyDescent="0.3">
      <c r="A99" s="4" t="s">
        <v>112</v>
      </c>
      <c r="B99" s="2" t="s">
        <v>262</v>
      </c>
      <c r="C99" s="2" t="s">
        <v>317</v>
      </c>
      <c r="D99" s="2">
        <v>3</v>
      </c>
      <c r="E99" s="2">
        <v>3.73</v>
      </c>
      <c r="F99" s="2">
        <v>11.19</v>
      </c>
      <c r="G99" s="2" t="s">
        <v>324</v>
      </c>
      <c r="H99" s="2" t="s">
        <v>328</v>
      </c>
      <c r="I99" s="2" t="s">
        <v>330</v>
      </c>
      <c r="J99" s="2" t="s">
        <v>428</v>
      </c>
      <c r="K99" s="2" t="s">
        <v>483</v>
      </c>
      <c r="L99" s="3">
        <v>45493</v>
      </c>
      <c r="M99" s="3">
        <v>45346</v>
      </c>
      <c r="N99" s="2" t="s">
        <v>484</v>
      </c>
      <c r="O99" s="21" t="s">
        <v>486</v>
      </c>
      <c r="P99" s="21" t="str">
        <v>FRAPPUCCINO</v>
      </c>
      <c r="Q99" s="21" t="str">
        <v>97</v>
      </c>
      <c r="R99" s="21"/>
      <c r="S99" s="21">
        <v>7</v>
      </c>
      <c r="T99" s="21"/>
      <c r="U99" s="22" t="str">
        <f t="shared" si="11"/>
        <v>Large Order with Discount</v>
      </c>
      <c r="V99" s="21" t="str">
        <v>Regular Order</v>
      </c>
      <c r="W99" s="21">
        <f t="shared" si="13"/>
        <v>6</v>
      </c>
      <c r="X99" s="21" t="str">
        <v>July</v>
      </c>
      <c r="Y99" s="23">
        <f t="shared" ca="1" si="12"/>
        <v>321</v>
      </c>
      <c r="Z99" s="21" t="str">
        <f t="shared" si="14"/>
        <v>Customer_97 - Frappuccino</v>
      </c>
      <c r="AA99" s="21" t="str">
        <f t="shared" si="15"/>
        <v>Barista_97</v>
      </c>
    </row>
    <row r="100" spans="1:27" x14ac:dyDescent="0.3">
      <c r="A100" s="4" t="s">
        <v>113</v>
      </c>
      <c r="B100" s="2" t="s">
        <v>263</v>
      </c>
      <c r="C100" s="2" t="s">
        <v>319</v>
      </c>
      <c r="D100" s="2">
        <v>3</v>
      </c>
      <c r="E100" s="2">
        <v>2.95</v>
      </c>
      <c r="F100" s="2">
        <v>8.85</v>
      </c>
      <c r="G100" s="2" t="s">
        <v>324</v>
      </c>
      <c r="H100" s="2" t="s">
        <v>325</v>
      </c>
      <c r="I100" s="2" t="s">
        <v>329</v>
      </c>
      <c r="J100" s="2" t="s">
        <v>429</v>
      </c>
      <c r="K100" s="2" t="s">
        <v>483</v>
      </c>
      <c r="L100" s="3">
        <v>45009</v>
      </c>
      <c r="M100" s="3">
        <v>45250</v>
      </c>
      <c r="N100" s="2" t="s">
        <v>485</v>
      </c>
      <c r="O100" s="21" t="s">
        <v>486</v>
      </c>
      <c r="P100" s="21" t="str">
        <v>MOCHA</v>
      </c>
      <c r="Q100" s="21" t="str">
        <v>98</v>
      </c>
      <c r="R100" s="21"/>
      <c r="S100" s="21">
        <v>3</v>
      </c>
      <c r="T100" s="21"/>
      <c r="U100" s="22" t="str">
        <f t="shared" si="11"/>
        <v>No Discount or Small Order</v>
      </c>
      <c r="V100" s="21" t="str">
        <v>Regular Order</v>
      </c>
      <c r="W100" s="21">
        <f t="shared" si="13"/>
        <v>5</v>
      </c>
      <c r="X100" s="21" t="str">
        <v>March</v>
      </c>
      <c r="Y100" s="23">
        <f t="shared" ca="1" si="12"/>
        <v>805</v>
      </c>
      <c r="Z100" s="21" t="str">
        <f t="shared" si="14"/>
        <v>Customer_98 - Mocha</v>
      </c>
      <c r="AA100" s="21" t="str">
        <f t="shared" si="15"/>
        <v>Barista_98</v>
      </c>
    </row>
    <row r="101" spans="1:27" x14ac:dyDescent="0.3">
      <c r="A101" s="4" t="s">
        <v>114</v>
      </c>
      <c r="B101" s="2" t="s">
        <v>264</v>
      </c>
      <c r="C101" s="2" t="s">
        <v>318</v>
      </c>
      <c r="D101" s="2">
        <v>2</v>
      </c>
      <c r="E101" s="2">
        <v>5.48</v>
      </c>
      <c r="F101" s="2">
        <v>10.96</v>
      </c>
      <c r="G101" s="2" t="s">
        <v>324</v>
      </c>
      <c r="H101" s="2" t="s">
        <v>325</v>
      </c>
      <c r="I101" s="2" t="s">
        <v>330</v>
      </c>
      <c r="J101" s="2" t="s">
        <v>430</v>
      </c>
      <c r="K101" s="2" t="s">
        <v>483</v>
      </c>
      <c r="L101" s="3">
        <v>45009</v>
      </c>
      <c r="M101" s="3">
        <v>45054</v>
      </c>
      <c r="N101" s="2" t="s">
        <v>485</v>
      </c>
      <c r="O101" s="21" t="s">
        <v>488</v>
      </c>
      <c r="P101" s="21" t="str">
        <v>LATTE</v>
      </c>
      <c r="Q101" s="21" t="str">
        <v>99</v>
      </c>
      <c r="R101" s="21"/>
      <c r="S101" s="21">
        <v>3</v>
      </c>
      <c r="T101" s="21"/>
      <c r="U101" s="22" t="str">
        <f t="shared" si="11"/>
        <v>No Discount or Small Order</v>
      </c>
      <c r="V101" s="21" t="str">
        <v>Regular Order</v>
      </c>
      <c r="W101" s="21">
        <f t="shared" si="13"/>
        <v>5</v>
      </c>
      <c r="X101" s="21" t="str">
        <v>March</v>
      </c>
      <c r="Y101" s="23">
        <f t="shared" ca="1" si="12"/>
        <v>805</v>
      </c>
      <c r="Z101" s="21" t="str">
        <f t="shared" si="14"/>
        <v>Customer_99 - Latte</v>
      </c>
      <c r="AA101" s="21" t="str">
        <f t="shared" si="15"/>
        <v>Barista_99</v>
      </c>
    </row>
    <row r="102" spans="1:27" x14ac:dyDescent="0.3">
      <c r="A102" s="4" t="s">
        <v>115</v>
      </c>
      <c r="B102" s="2" t="s">
        <v>265</v>
      </c>
      <c r="C102" s="2" t="s">
        <v>315</v>
      </c>
      <c r="D102" s="2">
        <v>3</v>
      </c>
      <c r="E102" s="2">
        <v>5.2</v>
      </c>
      <c r="F102" s="2">
        <v>15.6</v>
      </c>
      <c r="G102" s="2" t="s">
        <v>321</v>
      </c>
      <c r="H102" s="2" t="s">
        <v>326</v>
      </c>
      <c r="I102" s="2" t="s">
        <v>330</v>
      </c>
      <c r="J102" s="2" t="s">
        <v>431</v>
      </c>
      <c r="K102" s="2" t="s">
        <v>482</v>
      </c>
      <c r="L102" s="3">
        <v>45173</v>
      </c>
      <c r="M102" s="3">
        <v>45329</v>
      </c>
      <c r="N102" s="2" t="s">
        <v>484</v>
      </c>
      <c r="O102" s="21" t="s">
        <v>488</v>
      </c>
      <c r="P102" s="21" t="str">
        <v>ESPRESSO</v>
      </c>
      <c r="Q102" s="21" t="str">
        <v>100</v>
      </c>
      <c r="R102" s="21"/>
      <c r="S102" s="21">
        <v>9</v>
      </c>
      <c r="T102" s="21"/>
      <c r="U102" s="22" t="str">
        <f t="shared" si="11"/>
        <v>Large Order with Discount</v>
      </c>
      <c r="V102" s="21" t="str">
        <v>Regular Order</v>
      </c>
      <c r="W102" s="21">
        <f t="shared" si="13"/>
        <v>1</v>
      </c>
      <c r="X102" s="21" t="str">
        <v>September</v>
      </c>
      <c r="Y102" s="23">
        <f t="shared" ca="1" si="12"/>
        <v>641</v>
      </c>
      <c r="Z102" s="21" t="str">
        <f t="shared" si="14"/>
        <v>Customer_100 - Espresso</v>
      </c>
      <c r="AA102" s="21" t="str">
        <f t="shared" si="15"/>
        <v>Barista_100</v>
      </c>
    </row>
    <row r="103" spans="1:27" x14ac:dyDescent="0.3">
      <c r="A103" s="4" t="s">
        <v>116</v>
      </c>
      <c r="B103" s="2" t="s">
        <v>266</v>
      </c>
      <c r="C103" s="2" t="s">
        <v>317</v>
      </c>
      <c r="D103" s="2">
        <v>2</v>
      </c>
      <c r="E103" s="2">
        <v>5.21</v>
      </c>
      <c r="F103" s="2">
        <v>10.42</v>
      </c>
      <c r="G103" s="2" t="s">
        <v>324</v>
      </c>
      <c r="H103" s="2" t="s">
        <v>326</v>
      </c>
      <c r="I103" s="2" t="s">
        <v>330</v>
      </c>
      <c r="J103" s="2" t="s">
        <v>432</v>
      </c>
      <c r="K103" s="2" t="s">
        <v>482</v>
      </c>
      <c r="L103" s="3">
        <v>45134</v>
      </c>
      <c r="M103" s="3">
        <v>45498</v>
      </c>
      <c r="N103" s="2" t="s">
        <v>484</v>
      </c>
      <c r="O103" s="21" t="s">
        <v>486</v>
      </c>
      <c r="P103" s="21" t="str">
        <v>FRAPPUCCINO</v>
      </c>
      <c r="Q103" s="21" t="str">
        <v>101</v>
      </c>
      <c r="R103" s="21"/>
      <c r="S103" s="21">
        <v>7</v>
      </c>
      <c r="T103" s="21"/>
      <c r="U103" s="22" t="str">
        <f t="shared" si="11"/>
        <v>No Discount or Small Order</v>
      </c>
      <c r="V103" s="21" t="str">
        <v>Regular Order</v>
      </c>
      <c r="W103" s="21">
        <f t="shared" si="13"/>
        <v>4</v>
      </c>
      <c r="X103" s="21" t="str">
        <v>July</v>
      </c>
      <c r="Y103" s="23">
        <f t="shared" ca="1" si="12"/>
        <v>680</v>
      </c>
      <c r="Z103" s="21" t="str">
        <f t="shared" si="14"/>
        <v>Customer_101 - Frappuccino</v>
      </c>
      <c r="AA103" s="21" t="str">
        <f t="shared" si="15"/>
        <v>Barista_101</v>
      </c>
    </row>
    <row r="104" spans="1:27" x14ac:dyDescent="0.3">
      <c r="A104" s="4" t="s">
        <v>117</v>
      </c>
      <c r="B104" s="2" t="s">
        <v>267</v>
      </c>
      <c r="C104" s="2" t="s">
        <v>317</v>
      </c>
      <c r="D104" s="2">
        <v>5</v>
      </c>
      <c r="E104" s="2">
        <v>3.44</v>
      </c>
      <c r="F104" s="2">
        <v>17.2</v>
      </c>
      <c r="G104" s="2" t="s">
        <v>323</v>
      </c>
      <c r="H104" s="2" t="s">
        <v>325</v>
      </c>
      <c r="I104" s="2" t="s">
        <v>329</v>
      </c>
      <c r="J104" s="2" t="s">
        <v>433</v>
      </c>
      <c r="K104" s="2" t="s">
        <v>483</v>
      </c>
      <c r="L104" s="3">
        <v>45151</v>
      </c>
      <c r="M104" s="3">
        <v>45079</v>
      </c>
      <c r="N104" s="2" t="s">
        <v>485</v>
      </c>
      <c r="O104" s="21" t="s">
        <v>486</v>
      </c>
      <c r="P104" s="21" t="str">
        <v>FRAPPUCCINO</v>
      </c>
      <c r="Q104" s="21" t="str">
        <v>102</v>
      </c>
      <c r="R104" s="21"/>
      <c r="S104" s="21">
        <v>8</v>
      </c>
      <c r="T104" s="21"/>
      <c r="U104" s="22" t="str">
        <f t="shared" si="11"/>
        <v>No Discount or Small Order</v>
      </c>
      <c r="V104" s="21" t="str">
        <v>Bulk Order</v>
      </c>
      <c r="W104" s="21">
        <f t="shared" si="13"/>
        <v>7</v>
      </c>
      <c r="X104" s="21" t="str">
        <v>August</v>
      </c>
      <c r="Y104" s="23">
        <f t="shared" ca="1" si="12"/>
        <v>663</v>
      </c>
      <c r="Z104" s="21" t="str">
        <f t="shared" si="14"/>
        <v>Customer_102 - Frappuccino</v>
      </c>
      <c r="AA104" s="21" t="str">
        <f t="shared" si="15"/>
        <v>Barista_102</v>
      </c>
    </row>
    <row r="105" spans="1:27" x14ac:dyDescent="0.3">
      <c r="A105" s="4" t="s">
        <v>118</v>
      </c>
      <c r="B105" s="2" t="s">
        <v>268</v>
      </c>
      <c r="C105" s="2" t="s">
        <v>315</v>
      </c>
      <c r="D105" s="2">
        <v>5</v>
      </c>
      <c r="E105" s="2">
        <v>3.76</v>
      </c>
      <c r="F105" s="2">
        <v>18.8</v>
      </c>
      <c r="G105" s="2" t="s">
        <v>321</v>
      </c>
      <c r="H105" s="2" t="s">
        <v>327</v>
      </c>
      <c r="I105" s="2" t="s">
        <v>329</v>
      </c>
      <c r="J105" s="2" t="s">
        <v>434</v>
      </c>
      <c r="K105" s="2" t="s">
        <v>481</v>
      </c>
      <c r="L105" s="3">
        <v>45231</v>
      </c>
      <c r="M105" s="3">
        <v>45461</v>
      </c>
      <c r="N105" s="2" t="s">
        <v>484</v>
      </c>
      <c r="O105" s="21" t="s">
        <v>488</v>
      </c>
      <c r="P105" s="21" t="str">
        <v>ESPRESSO</v>
      </c>
      <c r="Q105" s="21" t="str">
        <v>103</v>
      </c>
      <c r="R105" s="21"/>
      <c r="S105" s="21">
        <v>11</v>
      </c>
      <c r="T105" s="21"/>
      <c r="U105" s="22" t="str">
        <f t="shared" si="11"/>
        <v>Large Order with Discount</v>
      </c>
      <c r="V105" s="21" t="str">
        <v>Bulk Order</v>
      </c>
      <c r="W105" s="21">
        <f t="shared" si="13"/>
        <v>3</v>
      </c>
      <c r="X105" s="21" t="str">
        <v>November</v>
      </c>
      <c r="Y105" s="23">
        <f t="shared" ca="1" si="12"/>
        <v>583</v>
      </c>
      <c r="Z105" s="21" t="str">
        <f t="shared" si="14"/>
        <v>Customer_103 - Espresso</v>
      </c>
      <c r="AA105" s="21" t="str">
        <f t="shared" si="15"/>
        <v>Barista_103</v>
      </c>
    </row>
    <row r="106" spans="1:27" x14ac:dyDescent="0.3">
      <c r="A106" s="4" t="s">
        <v>119</v>
      </c>
      <c r="B106" s="2" t="s">
        <v>269</v>
      </c>
      <c r="C106" s="2" t="s">
        <v>315</v>
      </c>
      <c r="D106" s="2">
        <v>3</v>
      </c>
      <c r="E106" s="2">
        <v>2.83</v>
      </c>
      <c r="F106" s="2">
        <v>8.49</v>
      </c>
      <c r="G106" s="2" t="s">
        <v>322</v>
      </c>
      <c r="H106" s="2" t="s">
        <v>325</v>
      </c>
      <c r="I106" s="2" t="s">
        <v>330</v>
      </c>
      <c r="J106" s="2" t="s">
        <v>435</v>
      </c>
      <c r="K106" s="2" t="s">
        <v>482</v>
      </c>
      <c r="L106" s="3">
        <v>44940</v>
      </c>
      <c r="M106" s="3">
        <v>45135</v>
      </c>
      <c r="N106" s="2" t="s">
        <v>484</v>
      </c>
      <c r="O106" s="21" t="s">
        <v>487</v>
      </c>
      <c r="P106" s="21" t="str">
        <v>ESPRESSO</v>
      </c>
      <c r="Q106" s="21" t="str">
        <v>104</v>
      </c>
      <c r="R106" s="21"/>
      <c r="S106" s="21">
        <v>1</v>
      </c>
      <c r="T106" s="21"/>
      <c r="U106" s="22" t="str">
        <f t="shared" si="11"/>
        <v>Large Order with Discount</v>
      </c>
      <c r="V106" s="21" t="str">
        <v>Regular Order</v>
      </c>
      <c r="W106" s="21">
        <f t="shared" si="13"/>
        <v>6</v>
      </c>
      <c r="X106" s="21" t="str">
        <v>January</v>
      </c>
      <c r="Y106" s="23">
        <f t="shared" ca="1" si="12"/>
        <v>874</v>
      </c>
      <c r="Z106" s="21" t="str">
        <f t="shared" si="14"/>
        <v>Customer_104 - Espresso</v>
      </c>
      <c r="AA106" s="21" t="str">
        <f t="shared" si="15"/>
        <v>Barista_104</v>
      </c>
    </row>
    <row r="107" spans="1:27" x14ac:dyDescent="0.3">
      <c r="A107" s="4" t="s">
        <v>120</v>
      </c>
      <c r="B107" s="2" t="s">
        <v>270</v>
      </c>
      <c r="C107" s="2" t="s">
        <v>317</v>
      </c>
      <c r="D107" s="2">
        <v>5</v>
      </c>
      <c r="E107" s="2">
        <v>5.01</v>
      </c>
      <c r="F107" s="2">
        <v>25.05</v>
      </c>
      <c r="G107" s="2" t="s">
        <v>322</v>
      </c>
      <c r="H107" s="2" t="s">
        <v>327</v>
      </c>
      <c r="I107" s="2" t="s">
        <v>330</v>
      </c>
      <c r="J107" s="2" t="s">
        <v>436</v>
      </c>
      <c r="K107" s="2" t="s">
        <v>483</v>
      </c>
      <c r="L107" s="3">
        <v>44933</v>
      </c>
      <c r="M107" s="3">
        <v>45258</v>
      </c>
      <c r="N107" s="2" t="s">
        <v>485</v>
      </c>
      <c r="O107" s="21" t="s">
        <v>486</v>
      </c>
      <c r="P107" s="21" t="str">
        <v>FRAPPUCCINO</v>
      </c>
      <c r="Q107" s="21" t="str">
        <v>105</v>
      </c>
      <c r="R107" s="21"/>
      <c r="S107" s="21">
        <v>1</v>
      </c>
      <c r="T107" s="21"/>
      <c r="U107" s="22" t="str">
        <f t="shared" si="11"/>
        <v>No Discount or Small Order</v>
      </c>
      <c r="V107" s="21" t="str">
        <v>Bulk Order</v>
      </c>
      <c r="W107" s="21">
        <f t="shared" si="13"/>
        <v>6</v>
      </c>
      <c r="X107" s="21" t="str">
        <v>January</v>
      </c>
      <c r="Y107" s="23">
        <f t="shared" ca="1" si="12"/>
        <v>881</v>
      </c>
      <c r="Z107" s="21" t="str">
        <f t="shared" si="14"/>
        <v>Customer_105 - Frappuccino</v>
      </c>
      <c r="AA107" s="21" t="str">
        <f t="shared" si="15"/>
        <v>Barista_105</v>
      </c>
    </row>
    <row r="108" spans="1:27" x14ac:dyDescent="0.3">
      <c r="A108" s="4" t="s">
        <v>121</v>
      </c>
      <c r="B108" s="2" t="s">
        <v>271</v>
      </c>
      <c r="C108" s="2" t="s">
        <v>318</v>
      </c>
      <c r="D108" s="2">
        <v>2</v>
      </c>
      <c r="E108" s="2">
        <v>4.7</v>
      </c>
      <c r="F108" s="2">
        <v>9.4</v>
      </c>
      <c r="G108" s="2" t="s">
        <v>323</v>
      </c>
      <c r="H108" s="2" t="s">
        <v>328</v>
      </c>
      <c r="I108" s="2" t="s">
        <v>330</v>
      </c>
      <c r="J108" s="2" t="s">
        <v>437</v>
      </c>
      <c r="K108" s="2" t="s">
        <v>483</v>
      </c>
      <c r="L108" s="3">
        <v>44938</v>
      </c>
      <c r="M108" s="3">
        <v>45395</v>
      </c>
      <c r="N108" s="2" t="s">
        <v>485</v>
      </c>
      <c r="O108" s="21" t="s">
        <v>487</v>
      </c>
      <c r="P108" s="21" t="str">
        <v>LATTE</v>
      </c>
      <c r="Q108" s="21" t="str">
        <v>106</v>
      </c>
      <c r="R108" s="21"/>
      <c r="S108" s="21">
        <v>1</v>
      </c>
      <c r="T108" s="21"/>
      <c r="U108" s="22" t="str">
        <f t="shared" si="11"/>
        <v>No Discount or Small Order</v>
      </c>
      <c r="V108" s="21" t="str">
        <v>Regular Order</v>
      </c>
      <c r="W108" s="21">
        <f t="shared" si="13"/>
        <v>4</v>
      </c>
      <c r="X108" s="21" t="str">
        <v>January</v>
      </c>
      <c r="Y108" s="23">
        <f t="shared" ca="1" si="12"/>
        <v>876</v>
      </c>
      <c r="Z108" s="21" t="str">
        <f t="shared" si="14"/>
        <v>Customer_106 - Latte</v>
      </c>
      <c r="AA108" s="21" t="str">
        <f t="shared" si="15"/>
        <v>Barista_106</v>
      </c>
    </row>
    <row r="109" spans="1:27" x14ac:dyDescent="0.3">
      <c r="A109" s="4" t="s">
        <v>122</v>
      </c>
      <c r="B109" s="2" t="s">
        <v>272</v>
      </c>
      <c r="C109" s="2" t="s">
        <v>319</v>
      </c>
      <c r="D109" s="2">
        <v>5</v>
      </c>
      <c r="E109" s="2">
        <v>4.0599999999999996</v>
      </c>
      <c r="F109" s="2">
        <v>20.3</v>
      </c>
      <c r="G109" s="2" t="s">
        <v>323</v>
      </c>
      <c r="H109" s="2" t="s">
        <v>328</v>
      </c>
      <c r="I109" s="2" t="s">
        <v>329</v>
      </c>
      <c r="J109" s="2" t="s">
        <v>438</v>
      </c>
      <c r="K109" s="2" t="s">
        <v>482</v>
      </c>
      <c r="L109" s="3">
        <v>45517</v>
      </c>
      <c r="M109" s="3">
        <v>45239</v>
      </c>
      <c r="N109" s="2" t="s">
        <v>485</v>
      </c>
      <c r="O109" s="21" t="s">
        <v>487</v>
      </c>
      <c r="P109" s="21" t="str">
        <v>MOCHA</v>
      </c>
      <c r="Q109" s="21" t="str">
        <v>107</v>
      </c>
      <c r="R109" s="21"/>
      <c r="S109" s="21">
        <v>8</v>
      </c>
      <c r="T109" s="21"/>
      <c r="U109" s="22" t="str">
        <f t="shared" si="11"/>
        <v>No Discount or Small Order</v>
      </c>
      <c r="V109" s="21" t="str">
        <v>Bulk Order</v>
      </c>
      <c r="W109" s="21">
        <f t="shared" si="13"/>
        <v>2</v>
      </c>
      <c r="X109" s="21" t="str">
        <v>August</v>
      </c>
      <c r="Y109" s="23">
        <f t="shared" ca="1" si="12"/>
        <v>297</v>
      </c>
      <c r="Z109" s="21" t="str">
        <f t="shared" si="14"/>
        <v>Customer_107 - Mocha</v>
      </c>
      <c r="AA109" s="21" t="str">
        <f t="shared" si="15"/>
        <v>Barista_107</v>
      </c>
    </row>
    <row r="110" spans="1:27" x14ac:dyDescent="0.3">
      <c r="A110" s="4" t="s">
        <v>123</v>
      </c>
      <c r="B110" s="2" t="s">
        <v>273</v>
      </c>
      <c r="C110" s="2" t="s">
        <v>316</v>
      </c>
      <c r="D110" s="2">
        <v>1</v>
      </c>
      <c r="E110" s="2">
        <v>3.12</v>
      </c>
      <c r="F110" s="2">
        <v>3.12</v>
      </c>
      <c r="G110" s="2" t="s">
        <v>322</v>
      </c>
      <c r="H110" s="2" t="s">
        <v>328</v>
      </c>
      <c r="I110" s="2" t="s">
        <v>329</v>
      </c>
      <c r="J110" s="2" t="s">
        <v>439</v>
      </c>
      <c r="K110" s="2" t="s">
        <v>481</v>
      </c>
      <c r="L110" s="3">
        <v>45462</v>
      </c>
      <c r="M110" s="3">
        <v>45347</v>
      </c>
      <c r="N110" s="2" t="s">
        <v>484</v>
      </c>
      <c r="O110" s="21" t="s">
        <v>487</v>
      </c>
      <c r="P110" s="21" t="str">
        <v>CAPPUCCINO</v>
      </c>
      <c r="Q110" s="21" t="str">
        <v>108</v>
      </c>
      <c r="R110" s="21"/>
      <c r="S110" s="21">
        <v>6</v>
      </c>
      <c r="T110" s="21"/>
      <c r="U110" s="22" t="str">
        <f t="shared" si="11"/>
        <v>No Discount or Small Order</v>
      </c>
      <c r="V110" s="21" t="str">
        <v>Regular Order</v>
      </c>
      <c r="W110" s="21">
        <f t="shared" si="13"/>
        <v>3</v>
      </c>
      <c r="X110" s="21" t="str">
        <v>June</v>
      </c>
      <c r="Y110" s="23">
        <f t="shared" ca="1" si="12"/>
        <v>352</v>
      </c>
      <c r="Z110" s="21" t="str">
        <f t="shared" si="14"/>
        <v>Customer_108 - Cappuccino</v>
      </c>
      <c r="AA110" s="21" t="str">
        <f t="shared" si="15"/>
        <v>Barista_108</v>
      </c>
    </row>
    <row r="111" spans="1:27" x14ac:dyDescent="0.3">
      <c r="A111" s="4" t="s">
        <v>124</v>
      </c>
      <c r="B111" s="2" t="s">
        <v>274</v>
      </c>
      <c r="C111" s="2" t="s">
        <v>315</v>
      </c>
      <c r="D111" s="2">
        <v>1</v>
      </c>
      <c r="E111" s="2">
        <v>3.14</v>
      </c>
      <c r="F111" s="2">
        <v>3.14</v>
      </c>
      <c r="G111" s="2" t="s">
        <v>324</v>
      </c>
      <c r="H111" s="2" t="s">
        <v>326</v>
      </c>
      <c r="I111" s="2" t="s">
        <v>329</v>
      </c>
      <c r="J111" s="2" t="s">
        <v>440</v>
      </c>
      <c r="K111" s="2" t="s">
        <v>483</v>
      </c>
      <c r="L111" s="3">
        <v>45332</v>
      </c>
      <c r="M111" s="3">
        <v>45278</v>
      </c>
      <c r="N111" s="2" t="s">
        <v>485</v>
      </c>
      <c r="O111" s="21" t="s">
        <v>487</v>
      </c>
      <c r="P111" s="21" t="str">
        <v>ESPRESSO</v>
      </c>
      <c r="Q111" s="21" t="str">
        <v>109</v>
      </c>
      <c r="R111" s="21"/>
      <c r="S111" s="21">
        <v>2</v>
      </c>
      <c r="T111" s="21"/>
      <c r="U111" s="22" t="str">
        <f t="shared" si="11"/>
        <v>No Discount or Small Order</v>
      </c>
      <c r="V111" s="21" t="str">
        <v>Regular Order</v>
      </c>
      <c r="W111" s="21">
        <f t="shared" si="13"/>
        <v>6</v>
      </c>
      <c r="X111" s="21" t="str">
        <v>February</v>
      </c>
      <c r="Y111" s="23">
        <f t="shared" ca="1" si="12"/>
        <v>482</v>
      </c>
      <c r="Z111" s="21" t="str">
        <f t="shared" si="14"/>
        <v>Customer_109 - Espresso</v>
      </c>
      <c r="AA111" s="21" t="str">
        <f t="shared" si="15"/>
        <v>Barista_109</v>
      </c>
    </row>
    <row r="112" spans="1:27" x14ac:dyDescent="0.3">
      <c r="A112" s="4" t="s">
        <v>125</v>
      </c>
      <c r="B112" s="2" t="s">
        <v>275</v>
      </c>
      <c r="C112" s="2" t="s">
        <v>316</v>
      </c>
      <c r="D112" s="2">
        <v>5</v>
      </c>
      <c r="E112" s="2">
        <v>3.25</v>
      </c>
      <c r="F112" s="2">
        <v>16.25</v>
      </c>
      <c r="G112" s="2" t="s">
        <v>320</v>
      </c>
      <c r="H112" s="2" t="s">
        <v>328</v>
      </c>
      <c r="I112" s="2" t="s">
        <v>329</v>
      </c>
      <c r="J112" s="2" t="s">
        <v>441</v>
      </c>
      <c r="K112" s="2" t="s">
        <v>481</v>
      </c>
      <c r="L112" s="3">
        <v>45319</v>
      </c>
      <c r="M112" s="3">
        <v>44995</v>
      </c>
      <c r="N112" s="2" t="s">
        <v>485</v>
      </c>
      <c r="O112" s="21" t="s">
        <v>488</v>
      </c>
      <c r="P112" s="21" t="str">
        <v>CAPPUCCINO</v>
      </c>
      <c r="Q112" s="21" t="str">
        <v>110</v>
      </c>
      <c r="R112" s="21"/>
      <c r="S112" s="21">
        <v>1</v>
      </c>
      <c r="T112" s="21"/>
      <c r="U112" s="22" t="str">
        <f t="shared" si="11"/>
        <v>No Discount or Small Order</v>
      </c>
      <c r="V112" s="21" t="str">
        <v>Bulk Order</v>
      </c>
      <c r="W112" s="21">
        <f t="shared" si="13"/>
        <v>7</v>
      </c>
      <c r="X112" s="21" t="str">
        <v>January</v>
      </c>
      <c r="Y112" s="23">
        <f t="shared" ca="1" si="12"/>
        <v>495</v>
      </c>
      <c r="Z112" s="21" t="str">
        <f t="shared" si="14"/>
        <v>Customer_110 - Cappuccino</v>
      </c>
      <c r="AA112" s="21" t="str">
        <f t="shared" si="15"/>
        <v>Barista_110</v>
      </c>
    </row>
    <row r="113" spans="1:27" x14ac:dyDescent="0.3">
      <c r="A113" s="4" t="s">
        <v>126</v>
      </c>
      <c r="B113" s="2" t="s">
        <v>276</v>
      </c>
      <c r="C113" s="2" t="s">
        <v>315</v>
      </c>
      <c r="D113" s="2">
        <v>4</v>
      </c>
      <c r="E113" s="2">
        <v>3.66</v>
      </c>
      <c r="F113" s="2">
        <v>14.64</v>
      </c>
      <c r="G113" s="2" t="s">
        <v>324</v>
      </c>
      <c r="H113" s="2" t="s">
        <v>328</v>
      </c>
      <c r="I113" s="2" t="s">
        <v>329</v>
      </c>
      <c r="J113" s="2" t="s">
        <v>442</v>
      </c>
      <c r="K113" s="2" t="s">
        <v>482</v>
      </c>
      <c r="L113" s="3">
        <v>45053</v>
      </c>
      <c r="M113" s="3">
        <v>45006</v>
      </c>
      <c r="N113" s="2" t="s">
        <v>484</v>
      </c>
      <c r="O113" s="21" t="s">
        <v>487</v>
      </c>
      <c r="P113" s="21" t="str">
        <v>ESPRESSO</v>
      </c>
      <c r="Q113" s="21" t="str">
        <v>111</v>
      </c>
      <c r="R113" s="21"/>
      <c r="S113" s="21">
        <v>5</v>
      </c>
      <c r="T113" s="21"/>
      <c r="U113" s="22" t="str">
        <f t="shared" si="11"/>
        <v>Large Order with Discount</v>
      </c>
      <c r="V113" s="21" t="str">
        <v>Bulk Order</v>
      </c>
      <c r="W113" s="21">
        <f t="shared" si="13"/>
        <v>7</v>
      </c>
      <c r="X113" s="21" t="str">
        <v>May</v>
      </c>
      <c r="Y113" s="23">
        <f t="shared" ca="1" si="12"/>
        <v>761</v>
      </c>
      <c r="Z113" s="21" t="str">
        <f t="shared" si="14"/>
        <v>Customer_111 - Espresso</v>
      </c>
      <c r="AA113" s="21" t="str">
        <f t="shared" si="15"/>
        <v>Barista_111</v>
      </c>
    </row>
    <row r="114" spans="1:27" x14ac:dyDescent="0.3">
      <c r="A114" s="4" t="s">
        <v>127</v>
      </c>
      <c r="B114" s="2" t="s">
        <v>277</v>
      </c>
      <c r="C114" s="2" t="s">
        <v>319</v>
      </c>
      <c r="D114" s="2">
        <v>5</v>
      </c>
      <c r="E114" s="2">
        <v>2.7</v>
      </c>
      <c r="F114" s="2">
        <v>13.5</v>
      </c>
      <c r="G114" s="2" t="s">
        <v>323</v>
      </c>
      <c r="H114" s="2" t="s">
        <v>327</v>
      </c>
      <c r="I114" s="2" t="s">
        <v>329</v>
      </c>
      <c r="J114" s="2" t="s">
        <v>443</v>
      </c>
      <c r="K114" s="2" t="s">
        <v>482</v>
      </c>
      <c r="L114" s="3">
        <v>45269</v>
      </c>
      <c r="M114" s="3">
        <v>45489</v>
      </c>
      <c r="N114" s="2" t="s">
        <v>484</v>
      </c>
      <c r="O114" s="21" t="s">
        <v>486</v>
      </c>
      <c r="P114" s="21" t="str">
        <v>MOCHA</v>
      </c>
      <c r="Q114" s="21" t="str">
        <v>112</v>
      </c>
      <c r="R114" s="21"/>
      <c r="S114" s="21">
        <v>12</v>
      </c>
      <c r="T114" s="21"/>
      <c r="U114" s="22" t="str">
        <f t="shared" si="11"/>
        <v>Large Order with Discount</v>
      </c>
      <c r="V114" s="21" t="str">
        <v>Bulk Order</v>
      </c>
      <c r="W114" s="21">
        <f t="shared" si="13"/>
        <v>6</v>
      </c>
      <c r="X114" s="21" t="str">
        <v>December</v>
      </c>
      <c r="Y114" s="23">
        <f t="shared" ca="1" si="12"/>
        <v>545</v>
      </c>
      <c r="Z114" s="21" t="str">
        <f t="shared" si="14"/>
        <v>Customer_112 - Mocha</v>
      </c>
      <c r="AA114" s="21" t="str">
        <f t="shared" si="15"/>
        <v>Barista_112</v>
      </c>
    </row>
    <row r="115" spans="1:27" x14ac:dyDescent="0.3">
      <c r="A115" s="4" t="s">
        <v>128</v>
      </c>
      <c r="B115" s="2" t="s">
        <v>278</v>
      </c>
      <c r="C115" s="2" t="s">
        <v>319</v>
      </c>
      <c r="D115" s="2">
        <v>2</v>
      </c>
      <c r="E115" s="2">
        <v>2.91</v>
      </c>
      <c r="F115" s="2">
        <v>5.82</v>
      </c>
      <c r="G115" s="2" t="s">
        <v>323</v>
      </c>
      <c r="H115" s="2" t="s">
        <v>326</v>
      </c>
      <c r="I115" s="2" t="s">
        <v>330</v>
      </c>
      <c r="J115" s="2" t="s">
        <v>444</v>
      </c>
      <c r="K115" s="2" t="s">
        <v>483</v>
      </c>
      <c r="L115" s="3">
        <v>44995</v>
      </c>
      <c r="M115" s="3">
        <v>45060</v>
      </c>
      <c r="N115" s="2" t="s">
        <v>484</v>
      </c>
      <c r="O115" s="21" t="s">
        <v>486</v>
      </c>
      <c r="P115" s="21" t="str">
        <v>MOCHA</v>
      </c>
      <c r="Q115" s="21" t="str">
        <v>113</v>
      </c>
      <c r="R115" s="21"/>
      <c r="S115" s="21">
        <v>3</v>
      </c>
      <c r="T115" s="21"/>
      <c r="U115" s="22" t="str">
        <f t="shared" si="11"/>
        <v>No Discount or Small Order</v>
      </c>
      <c r="V115" s="21" t="str">
        <v>Regular Order</v>
      </c>
      <c r="W115" s="21">
        <f t="shared" si="13"/>
        <v>5</v>
      </c>
      <c r="X115" s="21" t="str">
        <v>March</v>
      </c>
      <c r="Y115" s="23">
        <f t="shared" ca="1" si="12"/>
        <v>819</v>
      </c>
      <c r="Z115" s="21" t="str">
        <f t="shared" si="14"/>
        <v>Customer_113 - Mocha</v>
      </c>
      <c r="AA115" s="21" t="str">
        <f t="shared" si="15"/>
        <v>Barista_113</v>
      </c>
    </row>
    <row r="116" spans="1:27" x14ac:dyDescent="0.3">
      <c r="A116" s="4" t="s">
        <v>129</v>
      </c>
      <c r="B116" s="2" t="s">
        <v>279</v>
      </c>
      <c r="C116" s="2" t="s">
        <v>315</v>
      </c>
      <c r="D116" s="2">
        <v>4</v>
      </c>
      <c r="E116" s="2">
        <v>2.83</v>
      </c>
      <c r="F116" s="2">
        <v>11.32</v>
      </c>
      <c r="G116" s="2" t="s">
        <v>324</v>
      </c>
      <c r="H116" s="2" t="s">
        <v>328</v>
      </c>
      <c r="I116" s="2" t="s">
        <v>329</v>
      </c>
      <c r="J116" s="2" t="s">
        <v>445</v>
      </c>
      <c r="K116" s="2" t="s">
        <v>483</v>
      </c>
      <c r="L116" s="3">
        <v>44970</v>
      </c>
      <c r="M116" s="3">
        <v>44938</v>
      </c>
      <c r="N116" s="2" t="s">
        <v>485</v>
      </c>
      <c r="O116" s="21" t="s">
        <v>488</v>
      </c>
      <c r="P116" s="21" t="str">
        <v>ESPRESSO</v>
      </c>
      <c r="Q116" s="21" t="str">
        <v>114</v>
      </c>
      <c r="R116" s="21"/>
      <c r="S116" s="21">
        <v>2</v>
      </c>
      <c r="T116" s="21"/>
      <c r="U116" s="22" t="str">
        <f t="shared" si="11"/>
        <v>No Discount or Small Order</v>
      </c>
      <c r="V116" s="21" t="str">
        <v>Bulk Order</v>
      </c>
      <c r="W116" s="21">
        <f t="shared" si="13"/>
        <v>1</v>
      </c>
      <c r="X116" s="21" t="str">
        <v>February</v>
      </c>
      <c r="Y116" s="23">
        <f t="shared" ca="1" si="12"/>
        <v>844</v>
      </c>
      <c r="Z116" s="21" t="str">
        <f t="shared" si="14"/>
        <v>Customer_114 - Espresso</v>
      </c>
      <c r="AA116" s="21" t="str">
        <f t="shared" si="15"/>
        <v>Barista_114</v>
      </c>
    </row>
    <row r="117" spans="1:27" x14ac:dyDescent="0.3">
      <c r="A117" s="4" t="s">
        <v>130</v>
      </c>
      <c r="B117" s="2" t="s">
        <v>280</v>
      </c>
      <c r="C117" s="2" t="s">
        <v>317</v>
      </c>
      <c r="D117" s="2">
        <v>3</v>
      </c>
      <c r="E117" s="2">
        <v>3.28</v>
      </c>
      <c r="F117" s="2">
        <v>9.84</v>
      </c>
      <c r="G117" s="2" t="s">
        <v>321</v>
      </c>
      <c r="H117" s="2" t="s">
        <v>326</v>
      </c>
      <c r="I117" s="2" t="s">
        <v>329</v>
      </c>
      <c r="J117" s="2" t="s">
        <v>446</v>
      </c>
      <c r="K117" s="2" t="s">
        <v>482</v>
      </c>
      <c r="L117" s="3">
        <v>44937</v>
      </c>
      <c r="M117" s="3">
        <v>44941</v>
      </c>
      <c r="N117" s="2" t="s">
        <v>484</v>
      </c>
      <c r="O117" s="21" t="s">
        <v>488</v>
      </c>
      <c r="P117" s="21" t="str">
        <v>FRAPPUCCINO</v>
      </c>
      <c r="Q117" s="21" t="str">
        <v>115</v>
      </c>
      <c r="R117" s="21"/>
      <c r="S117" s="21">
        <v>1</v>
      </c>
      <c r="T117" s="21"/>
      <c r="U117" s="22" t="str">
        <f t="shared" si="11"/>
        <v>Large Order with Discount</v>
      </c>
      <c r="V117" s="21" t="str">
        <v>Regular Order</v>
      </c>
      <c r="W117" s="21">
        <f t="shared" si="13"/>
        <v>3</v>
      </c>
      <c r="X117" s="21" t="str">
        <v>January</v>
      </c>
      <c r="Y117" s="23">
        <f t="shared" ca="1" si="12"/>
        <v>877</v>
      </c>
      <c r="Z117" s="21" t="str">
        <f t="shared" si="14"/>
        <v>Customer_115 - Frappuccino</v>
      </c>
      <c r="AA117" s="21" t="str">
        <f t="shared" si="15"/>
        <v>Barista_115</v>
      </c>
    </row>
    <row r="118" spans="1:27" x14ac:dyDescent="0.3">
      <c r="A118" s="4" t="s">
        <v>131</v>
      </c>
      <c r="B118" s="2" t="s">
        <v>281</v>
      </c>
      <c r="C118" s="2" t="s">
        <v>315</v>
      </c>
      <c r="D118" s="2">
        <v>1</v>
      </c>
      <c r="E118" s="2">
        <v>5.49</v>
      </c>
      <c r="F118" s="2">
        <v>5.49</v>
      </c>
      <c r="G118" s="2" t="s">
        <v>320</v>
      </c>
      <c r="H118" s="2" t="s">
        <v>326</v>
      </c>
      <c r="I118" s="2" t="s">
        <v>329</v>
      </c>
      <c r="J118" s="2" t="s">
        <v>447</v>
      </c>
      <c r="K118" s="2" t="s">
        <v>483</v>
      </c>
      <c r="L118" s="3">
        <v>45213</v>
      </c>
      <c r="M118" s="3">
        <v>45194</v>
      </c>
      <c r="N118" s="2" t="s">
        <v>485</v>
      </c>
      <c r="O118" s="21" t="s">
        <v>487</v>
      </c>
      <c r="P118" s="21" t="str">
        <v>ESPRESSO</v>
      </c>
      <c r="Q118" s="21" t="str">
        <v>116</v>
      </c>
      <c r="R118" s="21"/>
      <c r="S118" s="21">
        <v>10</v>
      </c>
      <c r="T118" s="21"/>
      <c r="U118" s="22" t="str">
        <f t="shared" si="11"/>
        <v>No Discount or Small Order</v>
      </c>
      <c r="V118" s="21" t="str">
        <v>Regular Order</v>
      </c>
      <c r="W118" s="21">
        <f t="shared" si="13"/>
        <v>6</v>
      </c>
      <c r="X118" s="21" t="str">
        <v>October</v>
      </c>
      <c r="Y118" s="23">
        <f t="shared" ca="1" si="12"/>
        <v>601</v>
      </c>
      <c r="Z118" s="21" t="str">
        <f t="shared" si="14"/>
        <v>Customer_116 - Espresso</v>
      </c>
      <c r="AA118" s="21" t="str">
        <f t="shared" si="15"/>
        <v>Barista_116</v>
      </c>
    </row>
    <row r="119" spans="1:27" x14ac:dyDescent="0.3">
      <c r="A119" s="4" t="s">
        <v>132</v>
      </c>
      <c r="B119" s="2" t="s">
        <v>282</v>
      </c>
      <c r="C119" s="2" t="s">
        <v>316</v>
      </c>
      <c r="D119" s="2">
        <v>1</v>
      </c>
      <c r="E119" s="2">
        <v>2.72</v>
      </c>
      <c r="F119" s="2">
        <v>2.72</v>
      </c>
      <c r="G119" s="2" t="s">
        <v>322</v>
      </c>
      <c r="H119" s="2" t="s">
        <v>326</v>
      </c>
      <c r="I119" s="2" t="s">
        <v>329</v>
      </c>
      <c r="J119" s="2" t="s">
        <v>448</v>
      </c>
      <c r="K119" s="2" t="s">
        <v>481</v>
      </c>
      <c r="L119" s="3">
        <v>45523</v>
      </c>
      <c r="M119" s="3">
        <v>45161</v>
      </c>
      <c r="N119" s="2" t="s">
        <v>484</v>
      </c>
      <c r="O119" s="21" t="s">
        <v>486</v>
      </c>
      <c r="P119" s="21" t="str">
        <v>CAPPUCCINO</v>
      </c>
      <c r="Q119" s="21" t="str">
        <v>117</v>
      </c>
      <c r="R119" s="21"/>
      <c r="S119" s="21">
        <v>8</v>
      </c>
      <c r="T119" s="21"/>
      <c r="U119" s="22" t="str">
        <f t="shared" si="11"/>
        <v>No Discount or Small Order</v>
      </c>
      <c r="V119" s="21" t="str">
        <v>Regular Order</v>
      </c>
      <c r="W119" s="21">
        <f t="shared" si="13"/>
        <v>1</v>
      </c>
      <c r="X119" s="21" t="str">
        <v>August</v>
      </c>
      <c r="Y119" s="23">
        <f t="shared" ca="1" si="12"/>
        <v>291</v>
      </c>
      <c r="Z119" s="21" t="str">
        <f t="shared" si="14"/>
        <v>Customer_117 - Cappuccino</v>
      </c>
      <c r="AA119" s="21" t="str">
        <f t="shared" si="15"/>
        <v>Barista_117</v>
      </c>
    </row>
    <row r="120" spans="1:27" x14ac:dyDescent="0.3">
      <c r="A120" s="4" t="s">
        <v>133</v>
      </c>
      <c r="B120" s="2" t="s">
        <v>283</v>
      </c>
      <c r="C120" s="2" t="s">
        <v>317</v>
      </c>
      <c r="D120" s="2">
        <v>4</v>
      </c>
      <c r="E120" s="2">
        <v>5.15</v>
      </c>
      <c r="F120" s="2">
        <v>20.6</v>
      </c>
      <c r="G120" s="2" t="s">
        <v>324</v>
      </c>
      <c r="H120" s="2" t="s">
        <v>325</v>
      </c>
      <c r="I120" s="2" t="s">
        <v>330</v>
      </c>
      <c r="J120" s="2" t="s">
        <v>449</v>
      </c>
      <c r="K120" s="2" t="s">
        <v>483</v>
      </c>
      <c r="L120" s="3">
        <v>45190</v>
      </c>
      <c r="M120" s="3">
        <v>45524</v>
      </c>
      <c r="N120" s="2" t="s">
        <v>484</v>
      </c>
      <c r="O120" s="21" t="s">
        <v>488</v>
      </c>
      <c r="P120" s="21" t="str">
        <v>FRAPPUCCINO</v>
      </c>
      <c r="Q120" s="21" t="str">
        <v>118</v>
      </c>
      <c r="R120" s="21"/>
      <c r="S120" s="21">
        <v>9</v>
      </c>
      <c r="T120" s="21"/>
      <c r="U120" s="22" t="str">
        <f t="shared" si="11"/>
        <v>Large Order with Discount</v>
      </c>
      <c r="V120" s="21" t="str">
        <v>Bulk Order</v>
      </c>
      <c r="W120" s="21">
        <f t="shared" si="13"/>
        <v>4</v>
      </c>
      <c r="X120" s="21" t="str">
        <v>September</v>
      </c>
      <c r="Y120" s="23">
        <f t="shared" ca="1" si="12"/>
        <v>624</v>
      </c>
      <c r="Z120" s="21" t="str">
        <f t="shared" si="14"/>
        <v>Customer_118 - Frappuccino</v>
      </c>
      <c r="AA120" s="21" t="str">
        <f t="shared" si="15"/>
        <v>Barista_118</v>
      </c>
    </row>
    <row r="121" spans="1:27" x14ac:dyDescent="0.3">
      <c r="A121" s="4" t="s">
        <v>134</v>
      </c>
      <c r="B121" s="2" t="s">
        <v>284</v>
      </c>
      <c r="C121" s="2" t="s">
        <v>315</v>
      </c>
      <c r="D121" s="2">
        <v>1</v>
      </c>
      <c r="E121" s="2">
        <v>4.6100000000000003</v>
      </c>
      <c r="F121" s="2">
        <v>4.6100000000000003</v>
      </c>
      <c r="G121" s="2" t="s">
        <v>320</v>
      </c>
      <c r="H121" s="2" t="s">
        <v>326</v>
      </c>
      <c r="I121" s="2" t="s">
        <v>330</v>
      </c>
      <c r="J121" s="2" t="s">
        <v>450</v>
      </c>
      <c r="K121" s="2" t="s">
        <v>481</v>
      </c>
      <c r="L121" s="3">
        <v>45429</v>
      </c>
      <c r="M121" s="3">
        <v>44997</v>
      </c>
      <c r="N121" s="2" t="s">
        <v>484</v>
      </c>
      <c r="O121" s="21" t="s">
        <v>488</v>
      </c>
      <c r="P121" s="21" t="str">
        <v>ESPRESSO</v>
      </c>
      <c r="Q121" s="21" t="str">
        <v>119</v>
      </c>
      <c r="R121" s="21"/>
      <c r="S121" s="21">
        <v>5</v>
      </c>
      <c r="T121" s="21"/>
      <c r="U121" s="22" t="str">
        <f t="shared" si="11"/>
        <v>No Discount or Small Order</v>
      </c>
      <c r="V121" s="21" t="str">
        <v>Regular Order</v>
      </c>
      <c r="W121" s="21">
        <f t="shared" si="13"/>
        <v>5</v>
      </c>
      <c r="X121" s="21" t="str">
        <v>May</v>
      </c>
      <c r="Y121" s="23">
        <f t="shared" ca="1" si="12"/>
        <v>385</v>
      </c>
      <c r="Z121" s="21" t="str">
        <f t="shared" si="14"/>
        <v>Customer_119 - Espresso</v>
      </c>
      <c r="AA121" s="21" t="str">
        <f t="shared" si="15"/>
        <v>Barista_119</v>
      </c>
    </row>
    <row r="122" spans="1:27" x14ac:dyDescent="0.3">
      <c r="A122" s="4" t="s">
        <v>135</v>
      </c>
      <c r="B122" s="2" t="s">
        <v>285</v>
      </c>
      <c r="C122" s="2" t="s">
        <v>317</v>
      </c>
      <c r="D122" s="2">
        <v>3</v>
      </c>
      <c r="E122" s="2">
        <v>4.4000000000000004</v>
      </c>
      <c r="F122" s="2">
        <v>13.2</v>
      </c>
      <c r="G122" s="2" t="s">
        <v>320</v>
      </c>
      <c r="H122" s="2" t="s">
        <v>325</v>
      </c>
      <c r="I122" s="2" t="s">
        <v>329</v>
      </c>
      <c r="J122" s="2" t="s">
        <v>451</v>
      </c>
      <c r="K122" s="2" t="s">
        <v>482</v>
      </c>
      <c r="L122" s="3">
        <v>45463</v>
      </c>
      <c r="M122" s="3">
        <v>45351</v>
      </c>
      <c r="N122" s="2" t="s">
        <v>484</v>
      </c>
      <c r="O122" s="21" t="s">
        <v>487</v>
      </c>
      <c r="P122" s="21" t="str">
        <v>FRAPPUCCINO</v>
      </c>
      <c r="Q122" s="21" t="str">
        <v>120</v>
      </c>
      <c r="R122" s="21"/>
      <c r="S122" s="21">
        <v>6</v>
      </c>
      <c r="T122" s="21"/>
      <c r="U122" s="22" t="str">
        <f t="shared" si="11"/>
        <v>Large Order with Discount</v>
      </c>
      <c r="V122" s="21" t="str">
        <v>Regular Order</v>
      </c>
      <c r="W122" s="21">
        <f t="shared" si="13"/>
        <v>4</v>
      </c>
      <c r="X122" s="21" t="str">
        <v>June</v>
      </c>
      <c r="Y122" s="23">
        <f t="shared" ca="1" si="12"/>
        <v>351</v>
      </c>
      <c r="Z122" s="21" t="str">
        <f t="shared" si="14"/>
        <v>Customer_120 - Frappuccino</v>
      </c>
      <c r="AA122" s="21" t="str">
        <f t="shared" si="15"/>
        <v>Barista_120</v>
      </c>
    </row>
    <row r="123" spans="1:27" x14ac:dyDescent="0.3">
      <c r="A123" s="4" t="s">
        <v>136</v>
      </c>
      <c r="B123" s="2" t="s">
        <v>286</v>
      </c>
      <c r="C123" s="2" t="s">
        <v>316</v>
      </c>
      <c r="D123" s="2">
        <v>5</v>
      </c>
      <c r="E123" s="2">
        <v>5.43</v>
      </c>
      <c r="F123" s="2">
        <v>27.15</v>
      </c>
      <c r="G123" s="2" t="s">
        <v>323</v>
      </c>
      <c r="H123" s="2" t="s">
        <v>325</v>
      </c>
      <c r="I123" s="2" t="s">
        <v>329</v>
      </c>
      <c r="J123" s="2" t="s">
        <v>452</v>
      </c>
      <c r="K123" s="2" t="s">
        <v>481</v>
      </c>
      <c r="L123" s="3">
        <v>45295</v>
      </c>
      <c r="M123" s="3">
        <v>45020</v>
      </c>
      <c r="N123" s="2" t="s">
        <v>484</v>
      </c>
      <c r="O123" s="21" t="s">
        <v>486</v>
      </c>
      <c r="P123" s="21" t="str">
        <v>CAPPUCCINO</v>
      </c>
      <c r="Q123" s="21" t="str">
        <v>121</v>
      </c>
      <c r="R123" s="21"/>
      <c r="S123" s="21">
        <v>1</v>
      </c>
      <c r="T123" s="21"/>
      <c r="U123" s="22" t="str">
        <f t="shared" si="11"/>
        <v>Large Order with Discount</v>
      </c>
      <c r="V123" s="21" t="str">
        <v>Bulk Order</v>
      </c>
      <c r="W123" s="21">
        <f t="shared" si="13"/>
        <v>4</v>
      </c>
      <c r="X123" s="21" t="str">
        <v>January</v>
      </c>
      <c r="Y123" s="23">
        <f t="shared" ca="1" si="12"/>
        <v>519</v>
      </c>
      <c r="Z123" s="21" t="str">
        <f t="shared" si="14"/>
        <v>Customer_121 - Cappuccino</v>
      </c>
      <c r="AA123" s="21" t="str">
        <f t="shared" si="15"/>
        <v>Barista_121</v>
      </c>
    </row>
    <row r="124" spans="1:27" x14ac:dyDescent="0.3">
      <c r="A124" s="4" t="s">
        <v>137</v>
      </c>
      <c r="B124" s="2" t="s">
        <v>287</v>
      </c>
      <c r="C124" s="2" t="s">
        <v>319</v>
      </c>
      <c r="D124" s="2">
        <v>1</v>
      </c>
      <c r="E124" s="2">
        <v>4.43</v>
      </c>
      <c r="F124" s="2">
        <v>4.43</v>
      </c>
      <c r="G124" s="2" t="s">
        <v>321</v>
      </c>
      <c r="H124" s="2" t="s">
        <v>328</v>
      </c>
      <c r="I124" s="2" t="s">
        <v>330</v>
      </c>
      <c r="J124" s="2" t="s">
        <v>453</v>
      </c>
      <c r="K124" s="2" t="s">
        <v>482</v>
      </c>
      <c r="L124" s="3">
        <v>45250</v>
      </c>
      <c r="M124" s="3">
        <v>45194</v>
      </c>
      <c r="N124" s="2" t="s">
        <v>484</v>
      </c>
      <c r="O124" s="21" t="s">
        <v>488</v>
      </c>
      <c r="P124" s="21" t="str">
        <v>MOCHA</v>
      </c>
      <c r="Q124" s="21" t="str">
        <v>122</v>
      </c>
      <c r="R124" s="21"/>
      <c r="S124" s="21">
        <v>11</v>
      </c>
      <c r="T124" s="21"/>
      <c r="U124" s="22" t="str">
        <f t="shared" si="11"/>
        <v>No Discount or Small Order</v>
      </c>
      <c r="V124" s="21" t="str">
        <v>Regular Order</v>
      </c>
      <c r="W124" s="21">
        <f t="shared" si="13"/>
        <v>1</v>
      </c>
      <c r="X124" s="21" t="str">
        <v>November</v>
      </c>
      <c r="Y124" s="23">
        <f t="shared" ca="1" si="12"/>
        <v>564</v>
      </c>
      <c r="Z124" s="21" t="str">
        <f t="shared" si="14"/>
        <v>Customer_122 - Mocha</v>
      </c>
      <c r="AA124" s="21" t="str">
        <f t="shared" si="15"/>
        <v>Barista_122</v>
      </c>
    </row>
    <row r="125" spans="1:27" x14ac:dyDescent="0.3">
      <c r="A125" s="4" t="s">
        <v>138</v>
      </c>
      <c r="B125" s="2" t="s">
        <v>288</v>
      </c>
      <c r="C125" s="2" t="s">
        <v>319</v>
      </c>
      <c r="D125" s="2">
        <v>1</v>
      </c>
      <c r="E125" s="2">
        <v>3.75</v>
      </c>
      <c r="F125" s="2">
        <v>3.75</v>
      </c>
      <c r="G125" s="2" t="s">
        <v>324</v>
      </c>
      <c r="H125" s="2" t="s">
        <v>327</v>
      </c>
      <c r="I125" s="2" t="s">
        <v>329</v>
      </c>
      <c r="J125" s="2" t="s">
        <v>454</v>
      </c>
      <c r="K125" s="2" t="s">
        <v>482</v>
      </c>
      <c r="L125" s="3">
        <v>45239</v>
      </c>
      <c r="M125" s="3">
        <v>45493</v>
      </c>
      <c r="N125" s="2" t="s">
        <v>484</v>
      </c>
      <c r="O125" s="21" t="s">
        <v>486</v>
      </c>
      <c r="P125" s="21" t="str">
        <v>MOCHA</v>
      </c>
      <c r="Q125" s="21" t="str">
        <v>123</v>
      </c>
      <c r="R125" s="21"/>
      <c r="S125" s="21">
        <v>11</v>
      </c>
      <c r="T125" s="21"/>
      <c r="U125" s="22" t="str">
        <f t="shared" si="11"/>
        <v>No Discount or Small Order</v>
      </c>
      <c r="V125" s="21" t="str">
        <v>Regular Order</v>
      </c>
      <c r="W125" s="21">
        <f t="shared" si="13"/>
        <v>4</v>
      </c>
      <c r="X125" s="21" t="str">
        <v>November</v>
      </c>
      <c r="Y125" s="23">
        <f t="shared" ca="1" si="12"/>
        <v>575</v>
      </c>
      <c r="Z125" s="21" t="str">
        <f t="shared" si="14"/>
        <v>Customer_123 - Mocha</v>
      </c>
      <c r="AA125" s="21" t="str">
        <f t="shared" si="15"/>
        <v>Barista_123</v>
      </c>
    </row>
    <row r="126" spans="1:27" x14ac:dyDescent="0.3">
      <c r="A126" s="4" t="s">
        <v>139</v>
      </c>
      <c r="B126" s="2" t="s">
        <v>289</v>
      </c>
      <c r="C126" s="2" t="s">
        <v>319</v>
      </c>
      <c r="D126" s="2">
        <v>1</v>
      </c>
      <c r="E126" s="2">
        <v>5.01</v>
      </c>
      <c r="F126" s="2">
        <v>5.01</v>
      </c>
      <c r="G126" s="2" t="s">
        <v>320</v>
      </c>
      <c r="H126" s="2" t="s">
        <v>328</v>
      </c>
      <c r="I126" s="2" t="s">
        <v>330</v>
      </c>
      <c r="J126" s="2" t="s">
        <v>455</v>
      </c>
      <c r="K126" s="2" t="s">
        <v>483</v>
      </c>
      <c r="L126" s="3">
        <v>45216</v>
      </c>
      <c r="M126" s="3">
        <v>45247</v>
      </c>
      <c r="N126" s="2" t="s">
        <v>485</v>
      </c>
      <c r="O126" s="21" t="s">
        <v>487</v>
      </c>
      <c r="P126" s="21" t="str">
        <v>MOCHA</v>
      </c>
      <c r="Q126" s="21" t="str">
        <v>124</v>
      </c>
      <c r="R126" s="21"/>
      <c r="S126" s="21">
        <v>10</v>
      </c>
      <c r="T126" s="21"/>
      <c r="U126" s="22" t="str">
        <f t="shared" si="11"/>
        <v>No Discount or Small Order</v>
      </c>
      <c r="V126" s="21" t="str">
        <v>Regular Order</v>
      </c>
      <c r="W126" s="21">
        <f t="shared" si="13"/>
        <v>2</v>
      </c>
      <c r="X126" s="21" t="str">
        <v>October</v>
      </c>
      <c r="Y126" s="23">
        <f t="shared" ca="1" si="12"/>
        <v>598</v>
      </c>
      <c r="Z126" s="21" t="str">
        <f t="shared" si="14"/>
        <v>Customer_124 - Mocha</v>
      </c>
      <c r="AA126" s="21" t="str">
        <f t="shared" si="15"/>
        <v>Barista_124</v>
      </c>
    </row>
    <row r="127" spans="1:27" x14ac:dyDescent="0.3">
      <c r="A127" s="4" t="s">
        <v>140</v>
      </c>
      <c r="B127" s="2" t="s">
        <v>290</v>
      </c>
      <c r="C127" s="2" t="s">
        <v>318</v>
      </c>
      <c r="D127" s="2">
        <v>3</v>
      </c>
      <c r="E127" s="2">
        <v>3.36</v>
      </c>
      <c r="F127" s="2">
        <v>10.08</v>
      </c>
      <c r="G127" s="2" t="s">
        <v>321</v>
      </c>
      <c r="H127" s="2" t="s">
        <v>328</v>
      </c>
      <c r="I127" s="2" t="s">
        <v>329</v>
      </c>
      <c r="J127" s="2" t="s">
        <v>456</v>
      </c>
      <c r="K127" s="2" t="s">
        <v>483</v>
      </c>
      <c r="L127" s="3">
        <v>45331</v>
      </c>
      <c r="M127" s="3">
        <v>45424</v>
      </c>
      <c r="N127" s="2" t="s">
        <v>484</v>
      </c>
      <c r="O127" s="21" t="s">
        <v>487</v>
      </c>
      <c r="P127" s="21" t="str">
        <v>LATTE</v>
      </c>
      <c r="Q127" s="21" t="str">
        <v>125</v>
      </c>
      <c r="R127" s="21"/>
      <c r="S127" s="21">
        <v>2</v>
      </c>
      <c r="T127" s="21"/>
      <c r="U127" s="22" t="str">
        <f t="shared" si="11"/>
        <v>Large Order with Discount</v>
      </c>
      <c r="V127" s="21" t="str">
        <v>Regular Order</v>
      </c>
      <c r="W127" s="21">
        <f t="shared" si="13"/>
        <v>5</v>
      </c>
      <c r="X127" s="21" t="str">
        <v>February</v>
      </c>
      <c r="Y127" s="23">
        <f t="shared" ca="1" si="12"/>
        <v>483</v>
      </c>
      <c r="Z127" s="21" t="str">
        <f t="shared" si="14"/>
        <v>Customer_125 - Latte</v>
      </c>
      <c r="AA127" s="21" t="str">
        <f t="shared" si="15"/>
        <v>Barista_125</v>
      </c>
    </row>
    <row r="128" spans="1:27" x14ac:dyDescent="0.3">
      <c r="A128" s="4" t="s">
        <v>141</v>
      </c>
      <c r="B128" s="2" t="s">
        <v>291</v>
      </c>
      <c r="C128" s="2" t="s">
        <v>316</v>
      </c>
      <c r="D128" s="2">
        <v>3</v>
      </c>
      <c r="E128" s="2">
        <v>4.57</v>
      </c>
      <c r="F128" s="2">
        <v>13.71</v>
      </c>
      <c r="G128" s="2" t="s">
        <v>320</v>
      </c>
      <c r="H128" s="2" t="s">
        <v>326</v>
      </c>
      <c r="I128" s="2" t="s">
        <v>329</v>
      </c>
      <c r="J128" s="2" t="s">
        <v>457</v>
      </c>
      <c r="K128" s="2" t="s">
        <v>483</v>
      </c>
      <c r="L128" s="3">
        <v>45189</v>
      </c>
      <c r="M128" s="3">
        <v>45254</v>
      </c>
      <c r="N128" s="2" t="s">
        <v>485</v>
      </c>
      <c r="O128" s="21" t="s">
        <v>488</v>
      </c>
      <c r="P128" s="21" t="str">
        <v>CAPPUCCINO</v>
      </c>
      <c r="Q128" s="21" t="str">
        <v>126</v>
      </c>
      <c r="R128" s="21"/>
      <c r="S128" s="21">
        <v>9</v>
      </c>
      <c r="T128" s="21"/>
      <c r="U128" s="22" t="str">
        <f t="shared" si="11"/>
        <v>No Discount or Small Order</v>
      </c>
      <c r="V128" s="21" t="str">
        <v>Regular Order</v>
      </c>
      <c r="W128" s="21">
        <f t="shared" si="13"/>
        <v>3</v>
      </c>
      <c r="X128" s="21" t="str">
        <v>September</v>
      </c>
      <c r="Y128" s="23">
        <f t="shared" ca="1" si="12"/>
        <v>625</v>
      </c>
      <c r="Z128" s="21" t="str">
        <f t="shared" si="14"/>
        <v>Customer_126 - Cappuccino</v>
      </c>
      <c r="AA128" s="21" t="str">
        <f t="shared" si="15"/>
        <v>Barista_126</v>
      </c>
    </row>
    <row r="129" spans="1:27" x14ac:dyDescent="0.3">
      <c r="A129" s="4" t="s">
        <v>142</v>
      </c>
      <c r="B129" s="2" t="s">
        <v>292</v>
      </c>
      <c r="C129" s="2" t="s">
        <v>316</v>
      </c>
      <c r="D129" s="2">
        <v>2</v>
      </c>
      <c r="E129" s="2">
        <v>2.63</v>
      </c>
      <c r="F129" s="2">
        <v>5.26</v>
      </c>
      <c r="G129" s="2" t="s">
        <v>321</v>
      </c>
      <c r="H129" s="2" t="s">
        <v>326</v>
      </c>
      <c r="I129" s="2" t="s">
        <v>329</v>
      </c>
      <c r="J129" s="2" t="s">
        <v>458</v>
      </c>
      <c r="K129" s="2" t="s">
        <v>483</v>
      </c>
      <c r="L129" s="3">
        <v>45110</v>
      </c>
      <c r="M129" s="3">
        <v>45378</v>
      </c>
      <c r="N129" s="2" t="s">
        <v>485</v>
      </c>
      <c r="O129" s="21" t="s">
        <v>487</v>
      </c>
      <c r="P129" s="21" t="str">
        <v>CAPPUCCINO</v>
      </c>
      <c r="Q129" s="21" t="str">
        <v>127</v>
      </c>
      <c r="R129" s="21"/>
      <c r="S129" s="21">
        <v>7</v>
      </c>
      <c r="T129" s="21"/>
      <c r="U129" s="22" t="str">
        <f t="shared" si="11"/>
        <v>No Discount or Small Order</v>
      </c>
      <c r="V129" s="21" t="str">
        <v>Regular Order</v>
      </c>
      <c r="W129" s="21">
        <f t="shared" si="13"/>
        <v>1</v>
      </c>
      <c r="X129" s="21" t="str">
        <v>July</v>
      </c>
      <c r="Y129" s="23">
        <f t="shared" ca="1" si="12"/>
        <v>704</v>
      </c>
      <c r="Z129" s="21" t="str">
        <f t="shared" si="14"/>
        <v>Customer_127 - Cappuccino</v>
      </c>
      <c r="AA129" s="21" t="str">
        <f t="shared" si="15"/>
        <v>Barista_127</v>
      </c>
    </row>
    <row r="130" spans="1:27" x14ac:dyDescent="0.3">
      <c r="A130" s="4" t="s">
        <v>143</v>
      </c>
      <c r="B130" s="2" t="s">
        <v>293</v>
      </c>
      <c r="C130" s="2" t="s">
        <v>319</v>
      </c>
      <c r="D130" s="2">
        <v>4</v>
      </c>
      <c r="E130" s="2">
        <v>3.75</v>
      </c>
      <c r="F130" s="2">
        <v>15</v>
      </c>
      <c r="G130" s="2" t="s">
        <v>324</v>
      </c>
      <c r="H130" s="2" t="s">
        <v>325</v>
      </c>
      <c r="I130" s="2" t="s">
        <v>329</v>
      </c>
      <c r="J130" s="2" t="s">
        <v>459</v>
      </c>
      <c r="K130" s="2" t="s">
        <v>481</v>
      </c>
      <c r="L130" s="3">
        <v>45374</v>
      </c>
      <c r="M130" s="3">
        <v>44996</v>
      </c>
      <c r="N130" s="2" t="s">
        <v>484</v>
      </c>
      <c r="O130" s="21" t="s">
        <v>487</v>
      </c>
      <c r="P130" s="21" t="str">
        <v>MOCHA</v>
      </c>
      <c r="Q130" s="21" t="str">
        <v>128</v>
      </c>
      <c r="R130" s="21"/>
      <c r="S130" s="21">
        <v>3</v>
      </c>
      <c r="T130" s="21"/>
      <c r="U130" s="22" t="str">
        <f t="shared" si="11"/>
        <v>Large Order with Discount</v>
      </c>
      <c r="V130" s="21" t="str">
        <v>Bulk Order</v>
      </c>
      <c r="W130" s="21">
        <f t="shared" ref="W130:W151" si="16">WEEKDAY(L130,2)</f>
        <v>6</v>
      </c>
      <c r="X130" s="21" t="str">
        <v>March</v>
      </c>
      <c r="Y130" s="23">
        <f t="shared" ca="1" si="12"/>
        <v>440</v>
      </c>
      <c r="Z130" s="21" t="str">
        <f t="shared" ref="Z130:Z151" si="17" xml:space="preserve"> _xlfn.CONCAT(B130, " - ",C130)</f>
        <v>Customer_128 - Mocha</v>
      </c>
      <c r="AA130" s="21" t="str">
        <f t="shared" ref="AA130:AA151" si="18">VLOOKUP(A130, A129:J228, 10, FALSE)</f>
        <v>Barista_128</v>
      </c>
    </row>
    <row r="131" spans="1:27" x14ac:dyDescent="0.3">
      <c r="A131" s="4" t="s">
        <v>144</v>
      </c>
      <c r="B131" s="2" t="s">
        <v>294</v>
      </c>
      <c r="C131" s="2" t="s">
        <v>317</v>
      </c>
      <c r="D131" s="2">
        <v>3</v>
      </c>
      <c r="E131" s="2">
        <v>4.55</v>
      </c>
      <c r="F131" s="2">
        <v>13.65</v>
      </c>
      <c r="G131" s="2" t="s">
        <v>324</v>
      </c>
      <c r="H131" s="2" t="s">
        <v>326</v>
      </c>
      <c r="I131" s="2" t="s">
        <v>330</v>
      </c>
      <c r="J131" s="2" t="s">
        <v>460</v>
      </c>
      <c r="K131" s="2" t="s">
        <v>483</v>
      </c>
      <c r="L131" s="3">
        <v>45227</v>
      </c>
      <c r="M131" s="3">
        <v>44994</v>
      </c>
      <c r="N131" s="2" t="s">
        <v>485</v>
      </c>
      <c r="O131" s="21" t="s">
        <v>488</v>
      </c>
      <c r="P131" s="21" t="str">
        <v>FRAPPUCCINO</v>
      </c>
      <c r="Q131" s="21" t="str">
        <v>129</v>
      </c>
      <c r="R131" s="21"/>
      <c r="S131" s="21">
        <v>10</v>
      </c>
      <c r="T131" s="21"/>
      <c r="U131" s="22" t="str">
        <f t="shared" ref="U131:U151" si="19">IF(AND(D131&gt;2, N131="Yes"), "Large Order with Discount", "No Discount or Small Order")</f>
        <v>No Discount or Small Order</v>
      </c>
      <c r="V131" s="21" t="str">
        <v>Regular Order</v>
      </c>
      <c r="W131" s="21">
        <f t="shared" si="16"/>
        <v>6</v>
      </c>
      <c r="X131" s="21" t="str">
        <v>October</v>
      </c>
      <c r="Y131" s="23">
        <f t="shared" ref="Y131:Y194" ca="1" si="20">TODAY() - L131</f>
        <v>587</v>
      </c>
      <c r="Z131" s="21" t="str">
        <f t="shared" si="17"/>
        <v>Customer_129 - Frappuccino</v>
      </c>
      <c r="AA131" s="21" t="str">
        <f t="shared" si="18"/>
        <v>Barista_129</v>
      </c>
    </row>
    <row r="132" spans="1:27" x14ac:dyDescent="0.3">
      <c r="A132" s="4" t="s">
        <v>145</v>
      </c>
      <c r="B132" s="2" t="s">
        <v>295</v>
      </c>
      <c r="C132" s="2" t="s">
        <v>317</v>
      </c>
      <c r="D132" s="2">
        <v>1</v>
      </c>
      <c r="E132" s="2">
        <v>5.31</v>
      </c>
      <c r="F132" s="2">
        <v>5.31</v>
      </c>
      <c r="G132" s="2" t="s">
        <v>320</v>
      </c>
      <c r="H132" s="2" t="s">
        <v>327</v>
      </c>
      <c r="I132" s="2" t="s">
        <v>330</v>
      </c>
      <c r="J132" s="2" t="s">
        <v>461</v>
      </c>
      <c r="K132" s="2" t="s">
        <v>481</v>
      </c>
      <c r="L132" s="3">
        <v>45005</v>
      </c>
      <c r="M132" s="3">
        <v>45450</v>
      </c>
      <c r="N132" s="2" t="s">
        <v>485</v>
      </c>
      <c r="O132" s="21" t="s">
        <v>488</v>
      </c>
      <c r="P132" s="21" t="str">
        <v>FRAPPUCCINO</v>
      </c>
      <c r="Q132" s="21" t="str">
        <v>130</v>
      </c>
      <c r="R132" s="21"/>
      <c r="S132" s="21">
        <v>3</v>
      </c>
      <c r="T132" s="21"/>
      <c r="U132" s="22" t="str">
        <f t="shared" si="19"/>
        <v>No Discount or Small Order</v>
      </c>
      <c r="V132" s="21" t="str">
        <v>Regular Order</v>
      </c>
      <c r="W132" s="21">
        <f t="shared" si="16"/>
        <v>1</v>
      </c>
      <c r="X132" s="21" t="str">
        <v>March</v>
      </c>
      <c r="Y132" s="23">
        <f t="shared" ca="1" si="20"/>
        <v>809</v>
      </c>
      <c r="Z132" s="21" t="str">
        <f t="shared" si="17"/>
        <v>Customer_130 - Frappuccino</v>
      </c>
      <c r="AA132" s="21" t="str">
        <f t="shared" si="18"/>
        <v>Barista_130</v>
      </c>
    </row>
    <row r="133" spans="1:27" x14ac:dyDescent="0.3">
      <c r="A133" s="4" t="s">
        <v>146</v>
      </c>
      <c r="B133" s="2" t="s">
        <v>296</v>
      </c>
      <c r="C133" s="2" t="s">
        <v>315</v>
      </c>
      <c r="D133" s="2">
        <v>3</v>
      </c>
      <c r="E133" s="2">
        <v>3.54</v>
      </c>
      <c r="F133" s="2">
        <v>10.62</v>
      </c>
      <c r="G133" s="2" t="s">
        <v>320</v>
      </c>
      <c r="H133" s="2" t="s">
        <v>328</v>
      </c>
      <c r="I133" s="2" t="s">
        <v>329</v>
      </c>
      <c r="J133" s="2" t="s">
        <v>462</v>
      </c>
      <c r="K133" s="2" t="s">
        <v>481</v>
      </c>
      <c r="L133" s="3">
        <v>45216</v>
      </c>
      <c r="M133" s="3">
        <v>45142</v>
      </c>
      <c r="N133" s="2" t="s">
        <v>484</v>
      </c>
      <c r="O133" s="21" t="s">
        <v>486</v>
      </c>
      <c r="P133" s="21" t="str">
        <v>ESPRESSO</v>
      </c>
      <c r="Q133" s="21" t="str">
        <v>131</v>
      </c>
      <c r="R133" s="21"/>
      <c r="S133" s="21">
        <v>10</v>
      </c>
      <c r="T133" s="21"/>
      <c r="U133" s="22" t="str">
        <f t="shared" si="19"/>
        <v>Large Order with Discount</v>
      </c>
      <c r="V133" s="21" t="str">
        <v>Regular Order</v>
      </c>
      <c r="W133" s="21">
        <f t="shared" si="16"/>
        <v>2</v>
      </c>
      <c r="X133" s="21" t="str">
        <v>October</v>
      </c>
      <c r="Y133" s="23">
        <f t="shared" ca="1" si="20"/>
        <v>598</v>
      </c>
      <c r="Z133" s="21" t="str">
        <f t="shared" si="17"/>
        <v>Customer_131 - Espresso</v>
      </c>
      <c r="AA133" s="21" t="str">
        <f t="shared" si="18"/>
        <v>Barista_131</v>
      </c>
    </row>
    <row r="134" spans="1:27" x14ac:dyDescent="0.3">
      <c r="A134" s="4" t="s">
        <v>147</v>
      </c>
      <c r="B134" s="2" t="s">
        <v>297</v>
      </c>
      <c r="C134" s="2" t="s">
        <v>315</v>
      </c>
      <c r="D134" s="2">
        <v>2</v>
      </c>
      <c r="E134" s="2">
        <v>3.04</v>
      </c>
      <c r="F134" s="2">
        <v>6.08</v>
      </c>
      <c r="G134" s="2" t="s">
        <v>323</v>
      </c>
      <c r="H134" s="2" t="s">
        <v>326</v>
      </c>
      <c r="I134" s="2" t="s">
        <v>330</v>
      </c>
      <c r="J134" s="2" t="s">
        <v>463</v>
      </c>
      <c r="K134" s="2" t="s">
        <v>483</v>
      </c>
      <c r="L134" s="3">
        <v>45060</v>
      </c>
      <c r="M134" s="3">
        <v>45212</v>
      </c>
      <c r="N134" s="2" t="s">
        <v>484</v>
      </c>
      <c r="O134" s="21" t="s">
        <v>488</v>
      </c>
      <c r="P134" s="21" t="str">
        <v>ESPRESSO</v>
      </c>
      <c r="Q134" s="21" t="str">
        <v>132</v>
      </c>
      <c r="R134" s="21"/>
      <c r="S134" s="21">
        <v>5</v>
      </c>
      <c r="T134" s="21"/>
      <c r="U134" s="22" t="str">
        <f t="shared" si="19"/>
        <v>No Discount or Small Order</v>
      </c>
      <c r="V134" s="21" t="str">
        <v>Regular Order</v>
      </c>
      <c r="W134" s="21">
        <f t="shared" si="16"/>
        <v>7</v>
      </c>
      <c r="X134" s="21" t="str">
        <v>May</v>
      </c>
      <c r="Y134" s="23">
        <f t="shared" ca="1" si="20"/>
        <v>754</v>
      </c>
      <c r="Z134" s="21" t="str">
        <f t="shared" si="17"/>
        <v>Customer_132 - Espresso</v>
      </c>
      <c r="AA134" s="21" t="str">
        <f t="shared" si="18"/>
        <v>Barista_132</v>
      </c>
    </row>
    <row r="135" spans="1:27" x14ac:dyDescent="0.3">
      <c r="A135" s="4" t="s">
        <v>148</v>
      </c>
      <c r="B135" s="2" t="s">
        <v>298</v>
      </c>
      <c r="C135" s="2" t="s">
        <v>315</v>
      </c>
      <c r="D135" s="2">
        <v>2</v>
      </c>
      <c r="E135" s="2">
        <v>2.58</v>
      </c>
      <c r="F135" s="2">
        <v>5.16</v>
      </c>
      <c r="G135" s="2" t="s">
        <v>320</v>
      </c>
      <c r="H135" s="2" t="s">
        <v>327</v>
      </c>
      <c r="I135" s="2" t="s">
        <v>329</v>
      </c>
      <c r="J135" s="2" t="s">
        <v>464</v>
      </c>
      <c r="K135" s="2" t="s">
        <v>481</v>
      </c>
      <c r="L135" s="3">
        <v>45559</v>
      </c>
      <c r="M135" s="3">
        <v>45520</v>
      </c>
      <c r="N135" s="2" t="s">
        <v>485</v>
      </c>
      <c r="O135" s="21" t="s">
        <v>487</v>
      </c>
      <c r="P135" s="21" t="str">
        <v>ESPRESSO</v>
      </c>
      <c r="Q135" s="21" t="str">
        <v>133</v>
      </c>
      <c r="R135" s="21"/>
      <c r="S135" s="21">
        <v>9</v>
      </c>
      <c r="T135" s="21"/>
      <c r="U135" s="22" t="str">
        <f t="shared" si="19"/>
        <v>No Discount or Small Order</v>
      </c>
      <c r="V135" s="21" t="str">
        <v>Regular Order</v>
      </c>
      <c r="W135" s="21">
        <f t="shared" si="16"/>
        <v>2</v>
      </c>
      <c r="X135" s="21" t="str">
        <v>September</v>
      </c>
      <c r="Y135" s="23">
        <f t="shared" ca="1" si="20"/>
        <v>255</v>
      </c>
      <c r="Z135" s="21" t="str">
        <f t="shared" si="17"/>
        <v>Customer_133 - Espresso</v>
      </c>
      <c r="AA135" s="21" t="str">
        <f t="shared" si="18"/>
        <v>Barista_133</v>
      </c>
    </row>
    <row r="136" spans="1:27" x14ac:dyDescent="0.3">
      <c r="A136" s="4" t="s">
        <v>149</v>
      </c>
      <c r="B136" s="2" t="s">
        <v>299</v>
      </c>
      <c r="C136" s="2" t="s">
        <v>315</v>
      </c>
      <c r="D136" s="2">
        <v>2</v>
      </c>
      <c r="E136" s="2">
        <v>5.05</v>
      </c>
      <c r="F136" s="2">
        <v>10.1</v>
      </c>
      <c r="G136" s="2" t="s">
        <v>323</v>
      </c>
      <c r="H136" s="2" t="s">
        <v>325</v>
      </c>
      <c r="I136" s="2" t="s">
        <v>329</v>
      </c>
      <c r="J136" s="2" t="s">
        <v>465</v>
      </c>
      <c r="K136" s="2" t="s">
        <v>481</v>
      </c>
      <c r="L136" s="3">
        <v>45346</v>
      </c>
      <c r="M136" s="3">
        <v>45016</v>
      </c>
      <c r="N136" s="2" t="s">
        <v>485</v>
      </c>
      <c r="O136" s="21" t="s">
        <v>488</v>
      </c>
      <c r="P136" s="21" t="str">
        <v>ESPRESSO</v>
      </c>
      <c r="Q136" s="21" t="str">
        <v>134</v>
      </c>
      <c r="R136" s="21"/>
      <c r="S136" s="21">
        <v>2</v>
      </c>
      <c r="T136" s="21"/>
      <c r="U136" s="22" t="str">
        <f t="shared" si="19"/>
        <v>No Discount or Small Order</v>
      </c>
      <c r="V136" s="21" t="str">
        <v>Regular Order</v>
      </c>
      <c r="W136" s="21">
        <f t="shared" si="16"/>
        <v>6</v>
      </c>
      <c r="X136" s="21" t="str">
        <v>February</v>
      </c>
      <c r="Y136" s="23">
        <f t="shared" ca="1" si="20"/>
        <v>468</v>
      </c>
      <c r="Z136" s="21" t="str">
        <f t="shared" si="17"/>
        <v>Customer_134 - Espresso</v>
      </c>
      <c r="AA136" s="21" t="str">
        <f t="shared" si="18"/>
        <v>Barista_134</v>
      </c>
    </row>
    <row r="137" spans="1:27" x14ac:dyDescent="0.3">
      <c r="A137" s="4" t="s">
        <v>150</v>
      </c>
      <c r="B137" s="2" t="s">
        <v>300</v>
      </c>
      <c r="C137" s="2" t="s">
        <v>317</v>
      </c>
      <c r="D137" s="2">
        <v>1</v>
      </c>
      <c r="E137" s="2">
        <v>4.7699999999999996</v>
      </c>
      <c r="F137" s="2">
        <v>4.7699999999999996</v>
      </c>
      <c r="G137" s="2" t="s">
        <v>323</v>
      </c>
      <c r="H137" s="2" t="s">
        <v>328</v>
      </c>
      <c r="I137" s="2" t="s">
        <v>330</v>
      </c>
      <c r="J137" s="2" t="s">
        <v>466</v>
      </c>
      <c r="K137" s="2" t="s">
        <v>483</v>
      </c>
      <c r="L137" s="3">
        <v>45310</v>
      </c>
      <c r="M137" s="3">
        <v>44978</v>
      </c>
      <c r="N137" s="2" t="s">
        <v>485</v>
      </c>
      <c r="O137" s="21" t="s">
        <v>488</v>
      </c>
      <c r="P137" s="21" t="str">
        <v>FRAPPUCCINO</v>
      </c>
      <c r="Q137" s="21" t="str">
        <v>135</v>
      </c>
      <c r="R137" s="21"/>
      <c r="S137" s="21">
        <v>1</v>
      </c>
      <c r="T137" s="21"/>
      <c r="U137" s="22" t="str">
        <f t="shared" si="19"/>
        <v>No Discount or Small Order</v>
      </c>
      <c r="V137" s="21" t="str">
        <v>Regular Order</v>
      </c>
      <c r="W137" s="21">
        <f t="shared" si="16"/>
        <v>5</v>
      </c>
      <c r="X137" s="21" t="str">
        <v>January</v>
      </c>
      <c r="Y137" s="23">
        <f t="shared" ca="1" si="20"/>
        <v>504</v>
      </c>
      <c r="Z137" s="21" t="str">
        <f t="shared" si="17"/>
        <v>Customer_135 - Frappuccino</v>
      </c>
      <c r="AA137" s="21" t="str">
        <f t="shared" si="18"/>
        <v>Barista_135</v>
      </c>
    </row>
    <row r="138" spans="1:27" x14ac:dyDescent="0.3">
      <c r="A138" s="4" t="s">
        <v>151</v>
      </c>
      <c r="B138" s="2" t="s">
        <v>301</v>
      </c>
      <c r="C138" s="2" t="s">
        <v>318</v>
      </c>
      <c r="D138" s="2">
        <v>5</v>
      </c>
      <c r="E138" s="2">
        <v>5.32</v>
      </c>
      <c r="F138" s="2">
        <v>26.6</v>
      </c>
      <c r="G138" s="2" t="s">
        <v>322</v>
      </c>
      <c r="H138" s="2" t="s">
        <v>328</v>
      </c>
      <c r="I138" s="2" t="s">
        <v>330</v>
      </c>
      <c r="J138" s="2" t="s">
        <v>467</v>
      </c>
      <c r="K138" s="2" t="s">
        <v>483</v>
      </c>
      <c r="L138" s="3">
        <v>45103</v>
      </c>
      <c r="M138" s="3">
        <v>45053</v>
      </c>
      <c r="N138" s="2" t="s">
        <v>484</v>
      </c>
      <c r="O138" s="21" t="s">
        <v>486</v>
      </c>
      <c r="P138" s="21" t="str">
        <v>LATTE</v>
      </c>
      <c r="Q138" s="21" t="str">
        <v>136</v>
      </c>
      <c r="R138" s="21"/>
      <c r="S138" s="21">
        <v>6</v>
      </c>
      <c r="T138" s="21"/>
      <c r="U138" s="22" t="str">
        <f t="shared" si="19"/>
        <v>Large Order with Discount</v>
      </c>
      <c r="V138" s="21" t="str">
        <v>Bulk Order</v>
      </c>
      <c r="W138" s="21">
        <f t="shared" si="16"/>
        <v>1</v>
      </c>
      <c r="X138" s="21" t="str">
        <v>June</v>
      </c>
      <c r="Y138" s="23">
        <f t="shared" ca="1" si="20"/>
        <v>711</v>
      </c>
      <c r="Z138" s="21" t="str">
        <f t="shared" si="17"/>
        <v>Customer_136 - Latte</v>
      </c>
      <c r="AA138" s="21" t="str">
        <f t="shared" si="18"/>
        <v>Barista_136</v>
      </c>
    </row>
    <row r="139" spans="1:27" x14ac:dyDescent="0.3">
      <c r="A139" s="4" t="s">
        <v>152</v>
      </c>
      <c r="B139" s="2" t="s">
        <v>302</v>
      </c>
      <c r="C139" s="2" t="s">
        <v>316</v>
      </c>
      <c r="D139" s="2">
        <v>1</v>
      </c>
      <c r="E139" s="2">
        <v>4.12</v>
      </c>
      <c r="F139" s="2">
        <v>4.12</v>
      </c>
      <c r="G139" s="2" t="s">
        <v>323</v>
      </c>
      <c r="H139" s="2" t="s">
        <v>325</v>
      </c>
      <c r="I139" s="2" t="s">
        <v>329</v>
      </c>
      <c r="J139" s="2" t="s">
        <v>468</v>
      </c>
      <c r="K139" s="2" t="s">
        <v>483</v>
      </c>
      <c r="L139" s="3">
        <v>45552</v>
      </c>
      <c r="M139" s="3">
        <v>45312</v>
      </c>
      <c r="N139" s="2" t="s">
        <v>484</v>
      </c>
      <c r="O139" s="21" t="s">
        <v>488</v>
      </c>
      <c r="P139" s="21" t="str">
        <v>CAPPUCCINO</v>
      </c>
      <c r="Q139" s="21" t="str">
        <v>137</v>
      </c>
      <c r="R139" s="21"/>
      <c r="S139" s="21">
        <v>9</v>
      </c>
      <c r="T139" s="21"/>
      <c r="U139" s="22" t="str">
        <f t="shared" si="19"/>
        <v>No Discount or Small Order</v>
      </c>
      <c r="V139" s="21" t="str">
        <v>Regular Order</v>
      </c>
      <c r="W139" s="21">
        <f t="shared" si="16"/>
        <v>2</v>
      </c>
      <c r="X139" s="21" t="str">
        <v>September</v>
      </c>
      <c r="Y139" s="23">
        <f t="shared" ca="1" si="20"/>
        <v>262</v>
      </c>
      <c r="Z139" s="21" t="str">
        <f t="shared" si="17"/>
        <v>Customer_137 - Cappuccino</v>
      </c>
      <c r="AA139" s="21" t="str">
        <f t="shared" si="18"/>
        <v>Barista_137</v>
      </c>
    </row>
    <row r="140" spans="1:27" x14ac:dyDescent="0.3">
      <c r="A140" s="4" t="s">
        <v>153</v>
      </c>
      <c r="B140" s="2" t="s">
        <v>303</v>
      </c>
      <c r="C140" s="2" t="s">
        <v>317</v>
      </c>
      <c r="D140" s="2">
        <v>1</v>
      </c>
      <c r="E140" s="2">
        <v>4.3499999999999996</v>
      </c>
      <c r="F140" s="2">
        <v>4.3499999999999996</v>
      </c>
      <c r="G140" s="2" t="s">
        <v>324</v>
      </c>
      <c r="H140" s="2" t="s">
        <v>325</v>
      </c>
      <c r="I140" s="2" t="s">
        <v>329</v>
      </c>
      <c r="J140" s="2" t="s">
        <v>469</v>
      </c>
      <c r="K140" s="2" t="s">
        <v>483</v>
      </c>
      <c r="L140" s="3">
        <v>45517</v>
      </c>
      <c r="M140" s="3">
        <v>45277</v>
      </c>
      <c r="N140" s="2" t="s">
        <v>485</v>
      </c>
      <c r="O140" s="21" t="s">
        <v>486</v>
      </c>
      <c r="P140" s="21" t="str">
        <v>FRAPPUCCINO</v>
      </c>
      <c r="Q140" s="21" t="str">
        <v>138</v>
      </c>
      <c r="R140" s="21"/>
      <c r="S140" s="21">
        <v>8</v>
      </c>
      <c r="T140" s="21"/>
      <c r="U140" s="22" t="str">
        <f t="shared" si="19"/>
        <v>No Discount or Small Order</v>
      </c>
      <c r="V140" s="21" t="str">
        <v>Regular Order</v>
      </c>
      <c r="W140" s="21">
        <f t="shared" si="16"/>
        <v>2</v>
      </c>
      <c r="X140" s="21" t="str">
        <v>August</v>
      </c>
      <c r="Y140" s="23">
        <f t="shared" ca="1" si="20"/>
        <v>297</v>
      </c>
      <c r="Z140" s="21" t="str">
        <f t="shared" si="17"/>
        <v>Customer_138 - Frappuccino</v>
      </c>
      <c r="AA140" s="21" t="str">
        <f t="shared" si="18"/>
        <v>Barista_138</v>
      </c>
    </row>
    <row r="141" spans="1:27" x14ac:dyDescent="0.3">
      <c r="A141" s="4" t="s">
        <v>154</v>
      </c>
      <c r="B141" s="2" t="s">
        <v>304</v>
      </c>
      <c r="C141" s="2" t="s">
        <v>315</v>
      </c>
      <c r="D141" s="2">
        <v>5</v>
      </c>
      <c r="E141" s="2">
        <v>2.74</v>
      </c>
      <c r="F141" s="2">
        <v>13.7</v>
      </c>
      <c r="G141" s="2" t="s">
        <v>321</v>
      </c>
      <c r="H141" s="2" t="s">
        <v>326</v>
      </c>
      <c r="I141" s="2" t="s">
        <v>330</v>
      </c>
      <c r="J141" s="2" t="s">
        <v>470</v>
      </c>
      <c r="K141" s="2" t="s">
        <v>482</v>
      </c>
      <c r="L141" s="3">
        <v>44988</v>
      </c>
      <c r="M141" s="3">
        <v>45155</v>
      </c>
      <c r="N141" s="2" t="s">
        <v>484</v>
      </c>
      <c r="O141" s="21" t="s">
        <v>487</v>
      </c>
      <c r="P141" s="21" t="str">
        <v>ESPRESSO</v>
      </c>
      <c r="Q141" s="21" t="str">
        <v>139</v>
      </c>
      <c r="R141" s="21"/>
      <c r="S141" s="21">
        <v>3</v>
      </c>
      <c r="T141" s="21"/>
      <c r="U141" s="22" t="str">
        <f t="shared" si="19"/>
        <v>Large Order with Discount</v>
      </c>
      <c r="V141" s="21" t="str">
        <v>Bulk Order</v>
      </c>
      <c r="W141" s="21">
        <f t="shared" si="16"/>
        <v>5</v>
      </c>
      <c r="X141" s="21" t="str">
        <v>March</v>
      </c>
      <c r="Y141" s="23">
        <f t="shared" ca="1" si="20"/>
        <v>826</v>
      </c>
      <c r="Z141" s="21" t="str">
        <f t="shared" si="17"/>
        <v>Customer_139 - Espresso</v>
      </c>
      <c r="AA141" s="21" t="str">
        <f t="shared" si="18"/>
        <v>Barista_139</v>
      </c>
    </row>
    <row r="142" spans="1:27" x14ac:dyDescent="0.3">
      <c r="A142" s="4" t="s">
        <v>155</v>
      </c>
      <c r="B142" s="2" t="s">
        <v>305</v>
      </c>
      <c r="C142" s="2" t="s">
        <v>316</v>
      </c>
      <c r="D142" s="2">
        <v>5</v>
      </c>
      <c r="E142" s="2">
        <v>3.22</v>
      </c>
      <c r="F142" s="2">
        <v>16.100000000000001</v>
      </c>
      <c r="G142" s="2" t="s">
        <v>322</v>
      </c>
      <c r="H142" s="2" t="s">
        <v>326</v>
      </c>
      <c r="I142" s="2" t="s">
        <v>329</v>
      </c>
      <c r="J142" s="2" t="s">
        <v>471</v>
      </c>
      <c r="K142" s="2" t="s">
        <v>481</v>
      </c>
      <c r="L142" s="3">
        <v>45337</v>
      </c>
      <c r="M142" s="3">
        <v>45405</v>
      </c>
      <c r="N142" s="2" t="s">
        <v>485</v>
      </c>
      <c r="O142" s="21" t="s">
        <v>488</v>
      </c>
      <c r="P142" s="21" t="str">
        <v>CAPPUCCINO</v>
      </c>
      <c r="Q142" s="21" t="str">
        <v>140</v>
      </c>
      <c r="R142" s="21"/>
      <c r="S142" s="21">
        <v>2</v>
      </c>
      <c r="T142" s="21"/>
      <c r="U142" s="22" t="str">
        <f t="shared" si="19"/>
        <v>No Discount or Small Order</v>
      </c>
      <c r="V142" s="21" t="str">
        <v>Bulk Order</v>
      </c>
      <c r="W142" s="21">
        <f t="shared" si="16"/>
        <v>4</v>
      </c>
      <c r="X142" s="21" t="str">
        <v>February</v>
      </c>
      <c r="Y142" s="23">
        <f t="shared" ca="1" si="20"/>
        <v>477</v>
      </c>
      <c r="Z142" s="21" t="str">
        <f t="shared" si="17"/>
        <v>Customer_140 - Cappuccino</v>
      </c>
      <c r="AA142" s="21" t="str">
        <f t="shared" si="18"/>
        <v>Barista_140</v>
      </c>
    </row>
    <row r="143" spans="1:27" x14ac:dyDescent="0.3">
      <c r="A143" s="4" t="s">
        <v>156</v>
      </c>
      <c r="B143" s="2" t="s">
        <v>306</v>
      </c>
      <c r="C143" s="2" t="s">
        <v>318</v>
      </c>
      <c r="D143" s="2">
        <v>3</v>
      </c>
      <c r="E143" s="2">
        <v>4.38</v>
      </c>
      <c r="F143" s="2">
        <v>13.14</v>
      </c>
      <c r="G143" s="2" t="s">
        <v>323</v>
      </c>
      <c r="H143" s="2" t="s">
        <v>328</v>
      </c>
      <c r="I143" s="2" t="s">
        <v>329</v>
      </c>
      <c r="J143" s="2" t="s">
        <v>472</v>
      </c>
      <c r="K143" s="2" t="s">
        <v>483</v>
      </c>
      <c r="L143" s="3">
        <v>45025</v>
      </c>
      <c r="M143" s="3">
        <v>45528</v>
      </c>
      <c r="N143" s="2" t="s">
        <v>484</v>
      </c>
      <c r="O143" s="21" t="s">
        <v>486</v>
      </c>
      <c r="P143" s="21" t="str">
        <v>LATTE</v>
      </c>
      <c r="Q143" s="21" t="str">
        <v>141</v>
      </c>
      <c r="R143" s="21"/>
      <c r="S143" s="21">
        <v>4</v>
      </c>
      <c r="T143" s="21"/>
      <c r="U143" s="22" t="str">
        <f t="shared" si="19"/>
        <v>Large Order with Discount</v>
      </c>
      <c r="V143" s="21" t="str">
        <v>Regular Order</v>
      </c>
      <c r="W143" s="21">
        <f t="shared" si="16"/>
        <v>7</v>
      </c>
      <c r="X143" s="21" t="str">
        <v>April</v>
      </c>
      <c r="Y143" s="23">
        <f t="shared" ca="1" si="20"/>
        <v>789</v>
      </c>
      <c r="Z143" s="21" t="str">
        <f t="shared" si="17"/>
        <v>Customer_141 - Latte</v>
      </c>
      <c r="AA143" s="21" t="str">
        <f t="shared" si="18"/>
        <v>Barista_141</v>
      </c>
    </row>
    <row r="144" spans="1:27" x14ac:dyDescent="0.3">
      <c r="A144" s="4" t="s">
        <v>157</v>
      </c>
      <c r="B144" s="2" t="s">
        <v>307</v>
      </c>
      <c r="C144" s="2" t="s">
        <v>316</v>
      </c>
      <c r="D144" s="2">
        <v>1</v>
      </c>
      <c r="E144" s="2">
        <v>3.57</v>
      </c>
      <c r="F144" s="2">
        <v>3.57</v>
      </c>
      <c r="G144" s="2" t="s">
        <v>323</v>
      </c>
      <c r="H144" s="2" t="s">
        <v>328</v>
      </c>
      <c r="I144" s="2" t="s">
        <v>329</v>
      </c>
      <c r="J144" s="2" t="s">
        <v>473</v>
      </c>
      <c r="K144" s="2" t="s">
        <v>482</v>
      </c>
      <c r="L144" s="3">
        <v>45309</v>
      </c>
      <c r="M144" s="3">
        <v>45248</v>
      </c>
      <c r="N144" s="2" t="s">
        <v>484</v>
      </c>
      <c r="O144" s="21" t="s">
        <v>488</v>
      </c>
      <c r="P144" s="21" t="str">
        <v>CAPPUCCINO</v>
      </c>
      <c r="Q144" s="21" t="str">
        <v>142</v>
      </c>
      <c r="R144" s="21"/>
      <c r="S144" s="21">
        <v>1</v>
      </c>
      <c r="T144" s="21"/>
      <c r="U144" s="22" t="str">
        <f t="shared" si="19"/>
        <v>No Discount or Small Order</v>
      </c>
      <c r="V144" s="21" t="str">
        <v>Regular Order</v>
      </c>
      <c r="W144" s="21">
        <f t="shared" si="16"/>
        <v>4</v>
      </c>
      <c r="X144" s="21" t="str">
        <v>January</v>
      </c>
      <c r="Y144" s="23">
        <f t="shared" ca="1" si="20"/>
        <v>505</v>
      </c>
      <c r="Z144" s="21" t="str">
        <f t="shared" si="17"/>
        <v>Customer_142 - Cappuccino</v>
      </c>
      <c r="AA144" s="21" t="str">
        <f t="shared" si="18"/>
        <v>Barista_142</v>
      </c>
    </row>
    <row r="145" spans="1:27" x14ac:dyDescent="0.3">
      <c r="A145" s="4" t="s">
        <v>158</v>
      </c>
      <c r="B145" s="2" t="s">
        <v>308</v>
      </c>
      <c r="C145" s="2" t="s">
        <v>317</v>
      </c>
      <c r="D145" s="2">
        <v>2</v>
      </c>
      <c r="E145" s="2">
        <v>3.35</v>
      </c>
      <c r="F145" s="2">
        <v>6.7</v>
      </c>
      <c r="G145" s="2" t="s">
        <v>321</v>
      </c>
      <c r="H145" s="2" t="s">
        <v>325</v>
      </c>
      <c r="I145" s="2" t="s">
        <v>330</v>
      </c>
      <c r="J145" s="2" t="s">
        <v>474</v>
      </c>
      <c r="K145" s="2" t="s">
        <v>482</v>
      </c>
      <c r="L145" s="3">
        <v>45534</v>
      </c>
      <c r="M145" s="3">
        <v>45381</v>
      </c>
      <c r="N145" s="2" t="s">
        <v>485</v>
      </c>
      <c r="O145" s="21" t="s">
        <v>488</v>
      </c>
      <c r="P145" s="21" t="str">
        <v>FRAPPUCCINO</v>
      </c>
      <c r="Q145" s="21" t="str">
        <v>143</v>
      </c>
      <c r="R145" s="21"/>
      <c r="S145" s="21">
        <v>8</v>
      </c>
      <c r="T145" s="21"/>
      <c r="U145" s="22" t="str">
        <f t="shared" si="19"/>
        <v>No Discount or Small Order</v>
      </c>
      <c r="V145" s="21" t="str">
        <v>Regular Order</v>
      </c>
      <c r="W145" s="21">
        <f t="shared" si="16"/>
        <v>5</v>
      </c>
      <c r="X145" s="21" t="str">
        <v>August</v>
      </c>
      <c r="Y145" s="23">
        <f t="shared" ca="1" si="20"/>
        <v>280</v>
      </c>
      <c r="Z145" s="21" t="str">
        <f t="shared" si="17"/>
        <v>Customer_143 - Frappuccino</v>
      </c>
      <c r="AA145" s="21" t="str">
        <f t="shared" si="18"/>
        <v>Barista_143</v>
      </c>
    </row>
    <row r="146" spans="1:27" x14ac:dyDescent="0.3">
      <c r="A146" s="4" t="s">
        <v>159</v>
      </c>
      <c r="B146" s="2" t="s">
        <v>309</v>
      </c>
      <c r="C146" s="2" t="s">
        <v>316</v>
      </c>
      <c r="D146" s="2">
        <v>5</v>
      </c>
      <c r="E146" s="2">
        <v>3.52</v>
      </c>
      <c r="F146" s="2">
        <v>17.600000000000001</v>
      </c>
      <c r="G146" s="2" t="s">
        <v>323</v>
      </c>
      <c r="H146" s="2" t="s">
        <v>328</v>
      </c>
      <c r="I146" s="2" t="s">
        <v>329</v>
      </c>
      <c r="J146" s="2" t="s">
        <v>475</v>
      </c>
      <c r="K146" s="2" t="s">
        <v>483</v>
      </c>
      <c r="L146" s="3">
        <v>45375</v>
      </c>
      <c r="M146" s="3">
        <v>45508</v>
      </c>
      <c r="N146" s="2" t="s">
        <v>484</v>
      </c>
      <c r="O146" s="21" t="s">
        <v>487</v>
      </c>
      <c r="P146" s="21" t="str">
        <v>CAPPUCCINO</v>
      </c>
      <c r="Q146" s="21" t="str">
        <v>144</v>
      </c>
      <c r="R146" s="21"/>
      <c r="S146" s="21">
        <v>3</v>
      </c>
      <c r="T146" s="21"/>
      <c r="U146" s="22" t="str">
        <f t="shared" si="19"/>
        <v>Large Order with Discount</v>
      </c>
      <c r="V146" s="21" t="str">
        <v>Bulk Order</v>
      </c>
      <c r="W146" s="21">
        <f t="shared" si="16"/>
        <v>7</v>
      </c>
      <c r="X146" s="21" t="str">
        <v>March</v>
      </c>
      <c r="Y146" s="23">
        <f t="shared" ca="1" si="20"/>
        <v>439</v>
      </c>
      <c r="Z146" s="21" t="str">
        <f t="shared" si="17"/>
        <v>Customer_144 - Cappuccino</v>
      </c>
      <c r="AA146" s="21" t="str">
        <f t="shared" si="18"/>
        <v>Barista_144</v>
      </c>
    </row>
    <row r="147" spans="1:27" x14ac:dyDescent="0.3">
      <c r="A147" s="4" t="s">
        <v>160</v>
      </c>
      <c r="B147" s="2" t="s">
        <v>310</v>
      </c>
      <c r="C147" s="2" t="s">
        <v>318</v>
      </c>
      <c r="D147" s="2">
        <v>3</v>
      </c>
      <c r="E147" s="2">
        <v>4.45</v>
      </c>
      <c r="F147" s="2">
        <v>13.35</v>
      </c>
      <c r="G147" s="2" t="s">
        <v>322</v>
      </c>
      <c r="H147" s="2" t="s">
        <v>327</v>
      </c>
      <c r="I147" s="2" t="s">
        <v>329</v>
      </c>
      <c r="J147" s="2" t="s">
        <v>476</v>
      </c>
      <c r="K147" s="2" t="s">
        <v>482</v>
      </c>
      <c r="L147" s="3">
        <v>45072</v>
      </c>
      <c r="M147" s="3">
        <v>45158</v>
      </c>
      <c r="N147" s="2" t="s">
        <v>484</v>
      </c>
      <c r="O147" s="21" t="s">
        <v>486</v>
      </c>
      <c r="P147" s="21" t="str">
        <v>LATTE</v>
      </c>
      <c r="Q147" s="21" t="str">
        <v>145</v>
      </c>
      <c r="R147" s="21"/>
      <c r="S147" s="21">
        <v>5</v>
      </c>
      <c r="T147" s="21"/>
      <c r="U147" s="22" t="str">
        <f t="shared" si="19"/>
        <v>Large Order with Discount</v>
      </c>
      <c r="V147" s="21" t="str">
        <v>Regular Order</v>
      </c>
      <c r="W147" s="21">
        <f t="shared" si="16"/>
        <v>5</v>
      </c>
      <c r="X147" s="21" t="str">
        <v>May</v>
      </c>
      <c r="Y147" s="23">
        <f t="shared" ca="1" si="20"/>
        <v>742</v>
      </c>
      <c r="Z147" s="21" t="str">
        <f t="shared" si="17"/>
        <v>Customer_145 - Latte</v>
      </c>
      <c r="AA147" s="21" t="str">
        <f t="shared" si="18"/>
        <v>Barista_145</v>
      </c>
    </row>
    <row r="148" spans="1:27" x14ac:dyDescent="0.3">
      <c r="A148" s="4" t="s">
        <v>161</v>
      </c>
      <c r="B148" s="2" t="s">
        <v>311</v>
      </c>
      <c r="C148" s="2" t="s">
        <v>317</v>
      </c>
      <c r="D148" s="2">
        <v>5</v>
      </c>
      <c r="E148" s="2">
        <v>4.74</v>
      </c>
      <c r="F148" s="2">
        <v>23.7</v>
      </c>
      <c r="G148" s="2" t="s">
        <v>323</v>
      </c>
      <c r="H148" s="2" t="s">
        <v>328</v>
      </c>
      <c r="I148" s="2" t="s">
        <v>330</v>
      </c>
      <c r="J148" s="2" t="s">
        <v>477</v>
      </c>
      <c r="K148" s="2" t="s">
        <v>481</v>
      </c>
      <c r="L148" s="3">
        <v>45235</v>
      </c>
      <c r="M148" s="3">
        <v>44954</v>
      </c>
      <c r="N148" s="2" t="s">
        <v>484</v>
      </c>
      <c r="O148" s="21" t="s">
        <v>488</v>
      </c>
      <c r="P148" s="21" t="str">
        <v>FRAPPUCCINO</v>
      </c>
      <c r="Q148" s="21" t="str">
        <v>146</v>
      </c>
      <c r="R148" s="21"/>
      <c r="S148" s="21">
        <v>11</v>
      </c>
      <c r="T148" s="21"/>
      <c r="U148" s="22" t="str">
        <f t="shared" si="19"/>
        <v>Large Order with Discount</v>
      </c>
      <c r="V148" s="21" t="str">
        <v>Bulk Order</v>
      </c>
      <c r="W148" s="21">
        <f t="shared" si="16"/>
        <v>7</v>
      </c>
      <c r="X148" s="21" t="str">
        <v>November</v>
      </c>
      <c r="Y148" s="23">
        <f t="shared" ca="1" si="20"/>
        <v>579</v>
      </c>
      <c r="Z148" s="21" t="str">
        <f t="shared" si="17"/>
        <v>Customer_146 - Frappuccino</v>
      </c>
      <c r="AA148" s="21" t="str">
        <f t="shared" si="18"/>
        <v>Barista_146</v>
      </c>
    </row>
    <row r="149" spans="1:27" x14ac:dyDescent="0.3">
      <c r="A149" s="4" t="s">
        <v>162</v>
      </c>
      <c r="B149" s="2" t="s">
        <v>312</v>
      </c>
      <c r="C149" s="2" t="s">
        <v>318</v>
      </c>
      <c r="D149" s="2">
        <v>5</v>
      </c>
      <c r="E149" s="2">
        <v>4.29</v>
      </c>
      <c r="F149" s="2">
        <v>21.45</v>
      </c>
      <c r="G149" s="2" t="s">
        <v>323</v>
      </c>
      <c r="H149" s="2" t="s">
        <v>325</v>
      </c>
      <c r="I149" s="2" t="s">
        <v>330</v>
      </c>
      <c r="J149" s="2" t="s">
        <v>478</v>
      </c>
      <c r="K149" s="2" t="s">
        <v>481</v>
      </c>
      <c r="L149" s="3">
        <v>45393</v>
      </c>
      <c r="M149" s="3">
        <v>45179</v>
      </c>
      <c r="N149" s="2" t="s">
        <v>485</v>
      </c>
      <c r="O149" s="21" t="s">
        <v>487</v>
      </c>
      <c r="P149" s="21" t="str">
        <v>LATTE</v>
      </c>
      <c r="Q149" s="21" t="str">
        <v>147</v>
      </c>
      <c r="R149" s="21"/>
      <c r="S149" s="21">
        <v>4</v>
      </c>
      <c r="T149" s="21"/>
      <c r="U149" s="22" t="str">
        <f t="shared" si="19"/>
        <v>No Discount or Small Order</v>
      </c>
      <c r="V149" s="21" t="str">
        <v>Bulk Order</v>
      </c>
      <c r="W149" s="21">
        <f t="shared" si="16"/>
        <v>4</v>
      </c>
      <c r="X149" s="21" t="str">
        <v>April</v>
      </c>
      <c r="Y149" s="23">
        <f t="shared" ca="1" si="20"/>
        <v>421</v>
      </c>
      <c r="Z149" s="21" t="str">
        <f t="shared" si="17"/>
        <v>Customer_147 - Latte</v>
      </c>
      <c r="AA149" s="21" t="str">
        <f t="shared" si="18"/>
        <v>Barista_147</v>
      </c>
    </row>
    <row r="150" spans="1:27" x14ac:dyDescent="0.3">
      <c r="A150" s="4" t="s">
        <v>163</v>
      </c>
      <c r="B150" s="2" t="s">
        <v>313</v>
      </c>
      <c r="C150" s="2" t="s">
        <v>316</v>
      </c>
      <c r="D150" s="2">
        <v>3</v>
      </c>
      <c r="E150" s="2">
        <v>4.18</v>
      </c>
      <c r="F150" s="2">
        <v>12.54</v>
      </c>
      <c r="G150" s="2" t="s">
        <v>323</v>
      </c>
      <c r="H150" s="2" t="s">
        <v>325</v>
      </c>
      <c r="I150" s="2" t="s">
        <v>329</v>
      </c>
      <c r="J150" s="2" t="s">
        <v>479</v>
      </c>
      <c r="K150" s="2" t="s">
        <v>482</v>
      </c>
      <c r="L150" s="3">
        <v>45510</v>
      </c>
      <c r="M150" s="3">
        <v>45411</v>
      </c>
      <c r="N150" s="2" t="s">
        <v>484</v>
      </c>
      <c r="O150" s="21" t="s">
        <v>487</v>
      </c>
      <c r="P150" s="21" t="str">
        <v>CAPPUCCINO</v>
      </c>
      <c r="Q150" s="21"/>
      <c r="R150" s="21"/>
      <c r="S150" s="21">
        <v>8</v>
      </c>
      <c r="T150" s="21"/>
      <c r="U150" s="22" t="str">
        <f t="shared" si="19"/>
        <v>Large Order with Discount</v>
      </c>
      <c r="V150" s="21" t="str">
        <v>Regular Order</v>
      </c>
      <c r="W150" s="21">
        <f t="shared" si="16"/>
        <v>2</v>
      </c>
      <c r="X150" s="21" t="str">
        <v>August</v>
      </c>
      <c r="Y150" s="23">
        <f t="shared" ca="1" si="20"/>
        <v>304</v>
      </c>
      <c r="Z150" s="21" t="str">
        <f t="shared" si="17"/>
        <v>Customer_148 - Cappuccino</v>
      </c>
      <c r="AA150" s="21" t="str">
        <f t="shared" si="18"/>
        <v>Barista_148</v>
      </c>
    </row>
    <row r="151" spans="1:27" x14ac:dyDescent="0.3">
      <c r="A151" s="7" t="s">
        <v>164</v>
      </c>
      <c r="B151" s="8" t="s">
        <v>314</v>
      </c>
      <c r="C151" s="8" t="s">
        <v>315</v>
      </c>
      <c r="D151" s="8">
        <v>4</v>
      </c>
      <c r="E151" s="8">
        <v>5.4</v>
      </c>
      <c r="F151" s="8">
        <v>21.6</v>
      </c>
      <c r="G151" s="8" t="s">
        <v>322</v>
      </c>
      <c r="H151" s="8" t="s">
        <v>328</v>
      </c>
      <c r="I151" s="8" t="s">
        <v>330</v>
      </c>
      <c r="J151" s="8" t="s">
        <v>480</v>
      </c>
      <c r="K151" s="8" t="s">
        <v>482</v>
      </c>
      <c r="L151" s="9">
        <v>45377</v>
      </c>
      <c r="M151" s="9">
        <v>45552</v>
      </c>
      <c r="N151" s="8" t="s">
        <v>485</v>
      </c>
      <c r="O151" s="21" t="s">
        <v>486</v>
      </c>
      <c r="P151" s="21" t="str">
        <v>ESPRESSO</v>
      </c>
      <c r="Q151" s="21"/>
      <c r="R151" s="21"/>
      <c r="S151" s="21">
        <v>3</v>
      </c>
      <c r="T151" s="21"/>
      <c r="U151" s="22" t="str">
        <f t="shared" si="19"/>
        <v>No Discount or Small Order</v>
      </c>
      <c r="V151" s="21" t="str">
        <v>Bulk Order</v>
      </c>
      <c r="W151" s="21">
        <f t="shared" si="16"/>
        <v>2</v>
      </c>
      <c r="X151" s="21" t="str">
        <v>March</v>
      </c>
      <c r="Y151" s="23">
        <f t="shared" ca="1" si="20"/>
        <v>437</v>
      </c>
      <c r="Z151" s="21" t="str">
        <f t="shared" si="17"/>
        <v>Customer_149 - Espresso</v>
      </c>
      <c r="AA151" s="21" t="str">
        <f t="shared" si="18"/>
        <v>Barista_149</v>
      </c>
    </row>
    <row r="152" spans="1:27" x14ac:dyDescent="0.3">
      <c r="Y152" s="1">
        <f t="shared" ca="1" si="20"/>
        <v>45814</v>
      </c>
    </row>
    <row r="153" spans="1:27" x14ac:dyDescent="0.3">
      <c r="Y153" s="1">
        <f t="shared" ca="1" si="20"/>
        <v>45814</v>
      </c>
    </row>
    <row r="154" spans="1:27" x14ac:dyDescent="0.3">
      <c r="Y154" s="1">
        <f t="shared" ca="1" si="20"/>
        <v>45814</v>
      </c>
    </row>
    <row r="155" spans="1:27" x14ac:dyDescent="0.3">
      <c r="Y155" s="1">
        <f t="shared" ca="1" si="20"/>
        <v>45814</v>
      </c>
    </row>
    <row r="156" spans="1:27" x14ac:dyDescent="0.3">
      <c r="Y156" s="1">
        <f t="shared" ca="1" si="20"/>
        <v>45814</v>
      </c>
    </row>
    <row r="157" spans="1:27" x14ac:dyDescent="0.3">
      <c r="Y157" s="1">
        <f t="shared" ca="1" si="20"/>
        <v>45814</v>
      </c>
    </row>
    <row r="158" spans="1:27" x14ac:dyDescent="0.3">
      <c r="Y158" s="1">
        <f t="shared" ca="1" si="20"/>
        <v>45814</v>
      </c>
    </row>
    <row r="159" spans="1:27" x14ac:dyDescent="0.3">
      <c r="Y159" s="1">
        <f t="shared" ca="1" si="20"/>
        <v>45814</v>
      </c>
    </row>
    <row r="160" spans="1:27" x14ac:dyDescent="0.3">
      <c r="Y160" s="1">
        <f t="shared" ca="1" si="20"/>
        <v>45814</v>
      </c>
    </row>
    <row r="161" spans="25:25" x14ac:dyDescent="0.3">
      <c r="Y161" s="1">
        <f t="shared" ca="1" si="20"/>
        <v>45814</v>
      </c>
    </row>
    <row r="162" spans="25:25" x14ac:dyDescent="0.3">
      <c r="Y162" s="1">
        <f t="shared" ca="1" si="20"/>
        <v>45814</v>
      </c>
    </row>
    <row r="163" spans="25:25" x14ac:dyDescent="0.3">
      <c r="Y163" s="1">
        <f t="shared" ca="1" si="20"/>
        <v>45814</v>
      </c>
    </row>
    <row r="164" spans="25:25" x14ac:dyDescent="0.3">
      <c r="Y164" s="1">
        <f t="shared" ca="1" si="20"/>
        <v>45814</v>
      </c>
    </row>
    <row r="165" spans="25:25" x14ac:dyDescent="0.3">
      <c r="Y165" s="1">
        <f t="shared" ca="1" si="20"/>
        <v>45814</v>
      </c>
    </row>
    <row r="166" spans="25:25" x14ac:dyDescent="0.3">
      <c r="Y166" s="1">
        <f t="shared" ca="1" si="20"/>
        <v>45814</v>
      </c>
    </row>
    <row r="167" spans="25:25" x14ac:dyDescent="0.3">
      <c r="Y167" s="1">
        <f t="shared" ca="1" si="20"/>
        <v>45814</v>
      </c>
    </row>
    <row r="168" spans="25:25" x14ac:dyDescent="0.3">
      <c r="Y168" s="1">
        <f t="shared" ca="1" si="20"/>
        <v>45814</v>
      </c>
    </row>
    <row r="169" spans="25:25" x14ac:dyDescent="0.3">
      <c r="Y169" s="1">
        <f t="shared" ca="1" si="20"/>
        <v>45814</v>
      </c>
    </row>
    <row r="170" spans="25:25" x14ac:dyDescent="0.3">
      <c r="Y170" s="1">
        <f t="shared" ca="1" si="20"/>
        <v>45814</v>
      </c>
    </row>
    <row r="171" spans="25:25" x14ac:dyDescent="0.3">
      <c r="Y171" s="1">
        <f t="shared" ca="1" si="20"/>
        <v>45814</v>
      </c>
    </row>
    <row r="172" spans="25:25" x14ac:dyDescent="0.3">
      <c r="Y172" s="1">
        <f t="shared" ca="1" si="20"/>
        <v>45814</v>
      </c>
    </row>
    <row r="173" spans="25:25" x14ac:dyDescent="0.3">
      <c r="Y173" s="1">
        <f t="shared" ca="1" si="20"/>
        <v>45814</v>
      </c>
    </row>
    <row r="174" spans="25:25" x14ac:dyDescent="0.3">
      <c r="Y174" s="1">
        <f t="shared" ca="1" si="20"/>
        <v>45814</v>
      </c>
    </row>
    <row r="175" spans="25:25" x14ac:dyDescent="0.3">
      <c r="Y175" s="1">
        <f t="shared" ca="1" si="20"/>
        <v>45814</v>
      </c>
    </row>
    <row r="176" spans="25:25" x14ac:dyDescent="0.3">
      <c r="Y176" s="1">
        <f t="shared" ca="1" si="20"/>
        <v>45814</v>
      </c>
    </row>
    <row r="177" spans="25:25" x14ac:dyDescent="0.3">
      <c r="Y177" s="1">
        <f t="shared" ca="1" si="20"/>
        <v>45814</v>
      </c>
    </row>
    <row r="178" spans="25:25" x14ac:dyDescent="0.3">
      <c r="Y178" s="1">
        <f t="shared" ca="1" si="20"/>
        <v>45814</v>
      </c>
    </row>
    <row r="179" spans="25:25" x14ac:dyDescent="0.3">
      <c r="Y179" s="1">
        <f t="shared" ca="1" si="20"/>
        <v>45814</v>
      </c>
    </row>
    <row r="180" spans="25:25" x14ac:dyDescent="0.3">
      <c r="Y180" s="1">
        <f t="shared" ca="1" si="20"/>
        <v>45814</v>
      </c>
    </row>
    <row r="181" spans="25:25" x14ac:dyDescent="0.3">
      <c r="Y181" s="1">
        <f t="shared" ca="1" si="20"/>
        <v>45814</v>
      </c>
    </row>
    <row r="182" spans="25:25" x14ac:dyDescent="0.3">
      <c r="Y182" s="1">
        <f t="shared" ca="1" si="20"/>
        <v>45814</v>
      </c>
    </row>
    <row r="183" spans="25:25" x14ac:dyDescent="0.3">
      <c r="Y183" s="1">
        <f t="shared" ca="1" si="20"/>
        <v>45814</v>
      </c>
    </row>
    <row r="184" spans="25:25" x14ac:dyDescent="0.3">
      <c r="Y184" s="1">
        <f t="shared" ca="1" si="20"/>
        <v>45814</v>
      </c>
    </row>
    <row r="185" spans="25:25" x14ac:dyDescent="0.3">
      <c r="Y185" s="1">
        <f t="shared" ca="1" si="20"/>
        <v>45814</v>
      </c>
    </row>
    <row r="186" spans="25:25" x14ac:dyDescent="0.3">
      <c r="Y186" s="1">
        <f t="shared" ca="1" si="20"/>
        <v>45814</v>
      </c>
    </row>
    <row r="187" spans="25:25" x14ac:dyDescent="0.3">
      <c r="Y187" s="1">
        <f t="shared" ca="1" si="20"/>
        <v>45814</v>
      </c>
    </row>
    <row r="188" spans="25:25" x14ac:dyDescent="0.3">
      <c r="Y188" s="1">
        <f t="shared" ca="1" si="20"/>
        <v>45814</v>
      </c>
    </row>
    <row r="189" spans="25:25" x14ac:dyDescent="0.3">
      <c r="Y189" s="1">
        <f t="shared" ca="1" si="20"/>
        <v>45814</v>
      </c>
    </row>
    <row r="190" spans="25:25" x14ac:dyDescent="0.3">
      <c r="Y190" s="1">
        <f t="shared" ca="1" si="20"/>
        <v>45814</v>
      </c>
    </row>
    <row r="191" spans="25:25" x14ac:dyDescent="0.3">
      <c r="Y191" s="1">
        <f t="shared" ca="1" si="20"/>
        <v>45814</v>
      </c>
    </row>
    <row r="192" spans="25:25" x14ac:dyDescent="0.3">
      <c r="Y192" s="1">
        <f t="shared" ca="1" si="20"/>
        <v>45814</v>
      </c>
    </row>
    <row r="193" spans="25:25" x14ac:dyDescent="0.3">
      <c r="Y193" s="1">
        <f t="shared" ca="1" si="20"/>
        <v>45814</v>
      </c>
    </row>
    <row r="194" spans="25:25" x14ac:dyDescent="0.3">
      <c r="Y194" s="1">
        <f t="shared" ca="1" si="20"/>
        <v>45814</v>
      </c>
    </row>
    <row r="195" spans="25:25" x14ac:dyDescent="0.3">
      <c r="Y195" s="1">
        <f t="shared" ref="Y195:Y258" ca="1" si="21">TODAY() - L195</f>
        <v>45814</v>
      </c>
    </row>
    <row r="196" spans="25:25" x14ac:dyDescent="0.3">
      <c r="Y196" s="1">
        <f t="shared" ca="1" si="21"/>
        <v>45814</v>
      </c>
    </row>
    <row r="197" spans="25:25" x14ac:dyDescent="0.3">
      <c r="Y197" s="1">
        <f t="shared" ca="1" si="21"/>
        <v>45814</v>
      </c>
    </row>
    <row r="198" spans="25:25" x14ac:dyDescent="0.3">
      <c r="Y198" s="1">
        <f t="shared" ca="1" si="21"/>
        <v>45814</v>
      </c>
    </row>
    <row r="199" spans="25:25" x14ac:dyDescent="0.3">
      <c r="Y199" s="1">
        <f t="shared" ca="1" si="21"/>
        <v>45814</v>
      </c>
    </row>
    <row r="200" spans="25:25" x14ac:dyDescent="0.3">
      <c r="Y200" s="1">
        <f t="shared" ca="1" si="21"/>
        <v>45814</v>
      </c>
    </row>
    <row r="201" spans="25:25" x14ac:dyDescent="0.3">
      <c r="Y201" s="1">
        <f t="shared" ca="1" si="21"/>
        <v>45814</v>
      </c>
    </row>
    <row r="202" spans="25:25" x14ac:dyDescent="0.3">
      <c r="Y202" s="1">
        <f t="shared" ca="1" si="21"/>
        <v>45814</v>
      </c>
    </row>
    <row r="203" spans="25:25" x14ac:dyDescent="0.3">
      <c r="Y203" s="1">
        <f t="shared" ca="1" si="21"/>
        <v>45814</v>
      </c>
    </row>
    <row r="204" spans="25:25" x14ac:dyDescent="0.3">
      <c r="Y204" s="1">
        <f t="shared" ca="1" si="21"/>
        <v>45814</v>
      </c>
    </row>
    <row r="205" spans="25:25" x14ac:dyDescent="0.3">
      <c r="Y205" s="1">
        <f t="shared" ca="1" si="21"/>
        <v>45814</v>
      </c>
    </row>
    <row r="206" spans="25:25" x14ac:dyDescent="0.3">
      <c r="Y206" s="1">
        <f t="shared" ca="1" si="21"/>
        <v>45814</v>
      </c>
    </row>
    <row r="207" spans="25:25" x14ac:dyDescent="0.3">
      <c r="Y207" s="1">
        <f t="shared" ca="1" si="21"/>
        <v>45814</v>
      </c>
    </row>
    <row r="208" spans="25:25" x14ac:dyDescent="0.3">
      <c r="Y208" s="1">
        <f t="shared" ca="1" si="21"/>
        <v>45814</v>
      </c>
    </row>
    <row r="209" spans="25:25" x14ac:dyDescent="0.3">
      <c r="Y209" s="1">
        <f t="shared" ca="1" si="21"/>
        <v>45814</v>
      </c>
    </row>
    <row r="210" spans="25:25" x14ac:dyDescent="0.3">
      <c r="Y210" s="1">
        <f t="shared" ca="1" si="21"/>
        <v>45814</v>
      </c>
    </row>
    <row r="211" spans="25:25" x14ac:dyDescent="0.3">
      <c r="Y211" s="1">
        <f t="shared" ca="1" si="21"/>
        <v>45814</v>
      </c>
    </row>
    <row r="212" spans="25:25" x14ac:dyDescent="0.3">
      <c r="Y212" s="1">
        <f t="shared" ca="1" si="21"/>
        <v>45814</v>
      </c>
    </row>
    <row r="213" spans="25:25" x14ac:dyDescent="0.3">
      <c r="Y213" s="1">
        <f t="shared" ca="1" si="21"/>
        <v>45814</v>
      </c>
    </row>
    <row r="214" spans="25:25" x14ac:dyDescent="0.3">
      <c r="Y214" s="1">
        <f t="shared" ca="1" si="21"/>
        <v>45814</v>
      </c>
    </row>
    <row r="215" spans="25:25" x14ac:dyDescent="0.3">
      <c r="Y215" s="1">
        <f t="shared" ca="1" si="21"/>
        <v>45814</v>
      </c>
    </row>
    <row r="216" spans="25:25" x14ac:dyDescent="0.3">
      <c r="Y216" s="1">
        <f t="shared" ca="1" si="21"/>
        <v>45814</v>
      </c>
    </row>
    <row r="217" spans="25:25" x14ac:dyDescent="0.3">
      <c r="Y217" s="1">
        <f t="shared" ca="1" si="21"/>
        <v>45814</v>
      </c>
    </row>
    <row r="218" spans="25:25" x14ac:dyDescent="0.3">
      <c r="Y218" s="1">
        <f t="shared" ca="1" si="21"/>
        <v>45814</v>
      </c>
    </row>
    <row r="219" spans="25:25" x14ac:dyDescent="0.3">
      <c r="Y219" s="1">
        <f t="shared" ca="1" si="21"/>
        <v>45814</v>
      </c>
    </row>
    <row r="220" spans="25:25" x14ac:dyDescent="0.3">
      <c r="Y220" s="1">
        <f t="shared" ca="1" si="21"/>
        <v>45814</v>
      </c>
    </row>
    <row r="221" spans="25:25" x14ac:dyDescent="0.3">
      <c r="Y221" s="1">
        <f t="shared" ca="1" si="21"/>
        <v>45814</v>
      </c>
    </row>
    <row r="222" spans="25:25" x14ac:dyDescent="0.3">
      <c r="Y222" s="1">
        <f t="shared" ca="1" si="21"/>
        <v>45814</v>
      </c>
    </row>
    <row r="223" spans="25:25" x14ac:dyDescent="0.3">
      <c r="Y223" s="1">
        <f t="shared" ca="1" si="21"/>
        <v>45814</v>
      </c>
    </row>
    <row r="224" spans="25:25" x14ac:dyDescent="0.3">
      <c r="Y224" s="1">
        <f t="shared" ca="1" si="21"/>
        <v>45814</v>
      </c>
    </row>
    <row r="225" spans="25:25" x14ac:dyDescent="0.3">
      <c r="Y225" s="1">
        <f t="shared" ca="1" si="21"/>
        <v>45814</v>
      </c>
    </row>
    <row r="226" spans="25:25" x14ac:dyDescent="0.3">
      <c r="Y226" s="1">
        <f t="shared" ca="1" si="21"/>
        <v>45814</v>
      </c>
    </row>
    <row r="227" spans="25:25" x14ac:dyDescent="0.3">
      <c r="Y227" s="1">
        <f t="shared" ca="1" si="21"/>
        <v>45814</v>
      </c>
    </row>
    <row r="228" spans="25:25" x14ac:dyDescent="0.3">
      <c r="Y228" s="1">
        <f t="shared" ca="1" si="21"/>
        <v>45814</v>
      </c>
    </row>
    <row r="229" spans="25:25" x14ac:dyDescent="0.3">
      <c r="Y229" s="1">
        <f t="shared" ca="1" si="21"/>
        <v>45814</v>
      </c>
    </row>
    <row r="230" spans="25:25" x14ac:dyDescent="0.3">
      <c r="Y230" s="1">
        <f t="shared" ca="1" si="21"/>
        <v>45814</v>
      </c>
    </row>
    <row r="231" spans="25:25" x14ac:dyDescent="0.3">
      <c r="Y231" s="1">
        <f t="shared" ca="1" si="21"/>
        <v>45814</v>
      </c>
    </row>
    <row r="232" spans="25:25" x14ac:dyDescent="0.3">
      <c r="Y232" s="1">
        <f t="shared" ca="1" si="21"/>
        <v>45814</v>
      </c>
    </row>
    <row r="233" spans="25:25" x14ac:dyDescent="0.3">
      <c r="Y233" s="1">
        <f t="shared" ca="1" si="21"/>
        <v>45814</v>
      </c>
    </row>
    <row r="234" spans="25:25" x14ac:dyDescent="0.3">
      <c r="Y234" s="1">
        <f t="shared" ca="1" si="21"/>
        <v>45814</v>
      </c>
    </row>
    <row r="235" spans="25:25" x14ac:dyDescent="0.3">
      <c r="Y235" s="1">
        <f t="shared" ca="1" si="21"/>
        <v>45814</v>
      </c>
    </row>
    <row r="236" spans="25:25" x14ac:dyDescent="0.3">
      <c r="Y236" s="1">
        <f t="shared" ca="1" si="21"/>
        <v>45814</v>
      </c>
    </row>
    <row r="237" spans="25:25" x14ac:dyDescent="0.3">
      <c r="Y237" s="1">
        <f t="shared" ca="1" si="21"/>
        <v>45814</v>
      </c>
    </row>
    <row r="238" spans="25:25" x14ac:dyDescent="0.3">
      <c r="Y238" s="1">
        <f t="shared" ca="1" si="21"/>
        <v>45814</v>
      </c>
    </row>
    <row r="239" spans="25:25" x14ac:dyDescent="0.3">
      <c r="Y239" s="1">
        <f t="shared" ca="1" si="21"/>
        <v>45814</v>
      </c>
    </row>
    <row r="240" spans="25:25" x14ac:dyDescent="0.3">
      <c r="Y240" s="1">
        <f t="shared" ca="1" si="21"/>
        <v>45814</v>
      </c>
    </row>
    <row r="241" spans="25:25" x14ac:dyDescent="0.3">
      <c r="Y241" s="1">
        <f t="shared" ca="1" si="21"/>
        <v>45814</v>
      </c>
    </row>
    <row r="242" spans="25:25" x14ac:dyDescent="0.3">
      <c r="Y242" s="1">
        <f t="shared" ca="1" si="21"/>
        <v>45814</v>
      </c>
    </row>
    <row r="243" spans="25:25" x14ac:dyDescent="0.3">
      <c r="Y243" s="1">
        <f t="shared" ca="1" si="21"/>
        <v>45814</v>
      </c>
    </row>
    <row r="244" spans="25:25" x14ac:dyDescent="0.3">
      <c r="Y244" s="1">
        <f t="shared" ca="1" si="21"/>
        <v>45814</v>
      </c>
    </row>
    <row r="245" spans="25:25" x14ac:dyDescent="0.3">
      <c r="Y245" s="1">
        <f t="shared" ca="1" si="21"/>
        <v>45814</v>
      </c>
    </row>
    <row r="246" spans="25:25" x14ac:dyDescent="0.3">
      <c r="Y246" s="1">
        <f t="shared" ca="1" si="21"/>
        <v>45814</v>
      </c>
    </row>
    <row r="247" spans="25:25" x14ac:dyDescent="0.3">
      <c r="Y247" s="1">
        <f t="shared" ca="1" si="21"/>
        <v>45814</v>
      </c>
    </row>
    <row r="248" spans="25:25" x14ac:dyDescent="0.3">
      <c r="Y248" s="1">
        <f t="shared" ca="1" si="21"/>
        <v>45814</v>
      </c>
    </row>
    <row r="249" spans="25:25" x14ac:dyDescent="0.3">
      <c r="Y249" s="1">
        <f t="shared" ca="1" si="21"/>
        <v>45814</v>
      </c>
    </row>
    <row r="250" spans="25:25" x14ac:dyDescent="0.3">
      <c r="Y250" s="1">
        <f t="shared" ca="1" si="21"/>
        <v>45814</v>
      </c>
    </row>
    <row r="251" spans="25:25" x14ac:dyDescent="0.3">
      <c r="Y251" s="1">
        <f t="shared" ca="1" si="21"/>
        <v>45814</v>
      </c>
    </row>
    <row r="252" spans="25:25" x14ac:dyDescent="0.3">
      <c r="Y252" s="1">
        <f t="shared" ca="1" si="21"/>
        <v>45814</v>
      </c>
    </row>
    <row r="253" spans="25:25" x14ac:dyDescent="0.3">
      <c r="Y253" s="1">
        <f t="shared" ca="1" si="21"/>
        <v>45814</v>
      </c>
    </row>
    <row r="254" spans="25:25" x14ac:dyDescent="0.3">
      <c r="Y254" s="1">
        <f t="shared" ca="1" si="21"/>
        <v>45814</v>
      </c>
    </row>
    <row r="255" spans="25:25" x14ac:dyDescent="0.3">
      <c r="Y255" s="1">
        <f t="shared" ca="1" si="21"/>
        <v>45814</v>
      </c>
    </row>
    <row r="256" spans="25:25" x14ac:dyDescent="0.3">
      <c r="Y256" s="1">
        <f t="shared" ca="1" si="21"/>
        <v>45814</v>
      </c>
    </row>
    <row r="257" spans="25:25" x14ac:dyDescent="0.3">
      <c r="Y257" s="1">
        <f t="shared" ca="1" si="21"/>
        <v>45814</v>
      </c>
    </row>
    <row r="258" spans="25:25" x14ac:dyDescent="0.3">
      <c r="Y258" s="1">
        <f t="shared" ca="1" si="21"/>
        <v>45814</v>
      </c>
    </row>
    <row r="259" spans="25:25" x14ac:dyDescent="0.3">
      <c r="Y259" s="1">
        <f t="shared" ref="Y259:Y300" ca="1" si="22">TODAY() - L259</f>
        <v>45814</v>
      </c>
    </row>
    <row r="260" spans="25:25" x14ac:dyDescent="0.3">
      <c r="Y260" s="1">
        <f t="shared" ca="1" si="22"/>
        <v>45814</v>
      </c>
    </row>
    <row r="261" spans="25:25" x14ac:dyDescent="0.3">
      <c r="Y261" s="1">
        <f t="shared" ca="1" si="22"/>
        <v>45814</v>
      </c>
    </row>
    <row r="262" spans="25:25" x14ac:dyDescent="0.3">
      <c r="Y262" s="1">
        <f t="shared" ca="1" si="22"/>
        <v>45814</v>
      </c>
    </row>
    <row r="263" spans="25:25" x14ac:dyDescent="0.3">
      <c r="Y263" s="1">
        <f t="shared" ca="1" si="22"/>
        <v>45814</v>
      </c>
    </row>
    <row r="264" spans="25:25" x14ac:dyDescent="0.3">
      <c r="Y264" s="1">
        <f t="shared" ca="1" si="22"/>
        <v>45814</v>
      </c>
    </row>
    <row r="265" spans="25:25" x14ac:dyDescent="0.3">
      <c r="Y265" s="1">
        <f t="shared" ca="1" si="22"/>
        <v>45814</v>
      </c>
    </row>
    <row r="266" spans="25:25" x14ac:dyDescent="0.3">
      <c r="Y266" s="1">
        <f t="shared" ca="1" si="22"/>
        <v>45814</v>
      </c>
    </row>
    <row r="267" spans="25:25" x14ac:dyDescent="0.3">
      <c r="Y267" s="1">
        <f t="shared" ca="1" si="22"/>
        <v>45814</v>
      </c>
    </row>
    <row r="268" spans="25:25" x14ac:dyDescent="0.3">
      <c r="Y268" s="1">
        <f t="shared" ca="1" si="22"/>
        <v>45814</v>
      </c>
    </row>
    <row r="269" spans="25:25" x14ac:dyDescent="0.3">
      <c r="Y269" s="1">
        <f t="shared" ca="1" si="22"/>
        <v>45814</v>
      </c>
    </row>
    <row r="270" spans="25:25" x14ac:dyDescent="0.3">
      <c r="Y270" s="1">
        <f t="shared" ca="1" si="22"/>
        <v>45814</v>
      </c>
    </row>
    <row r="271" spans="25:25" x14ac:dyDescent="0.3">
      <c r="Y271" s="1">
        <f t="shared" ca="1" si="22"/>
        <v>45814</v>
      </c>
    </row>
    <row r="272" spans="25:25" x14ac:dyDescent="0.3">
      <c r="Y272" s="1">
        <f t="shared" ca="1" si="22"/>
        <v>45814</v>
      </c>
    </row>
    <row r="273" spans="25:25" x14ac:dyDescent="0.3">
      <c r="Y273" s="1">
        <f t="shared" ca="1" si="22"/>
        <v>45814</v>
      </c>
    </row>
    <row r="274" spans="25:25" x14ac:dyDescent="0.3">
      <c r="Y274" s="1">
        <f t="shared" ca="1" si="22"/>
        <v>45814</v>
      </c>
    </row>
    <row r="275" spans="25:25" x14ac:dyDescent="0.3">
      <c r="Y275" s="1">
        <f t="shared" ca="1" si="22"/>
        <v>45814</v>
      </c>
    </row>
    <row r="276" spans="25:25" x14ac:dyDescent="0.3">
      <c r="Y276" s="1">
        <f t="shared" ca="1" si="22"/>
        <v>45814</v>
      </c>
    </row>
    <row r="277" spans="25:25" x14ac:dyDescent="0.3">
      <c r="Y277" s="1">
        <f t="shared" ca="1" si="22"/>
        <v>45814</v>
      </c>
    </row>
    <row r="278" spans="25:25" x14ac:dyDescent="0.3">
      <c r="Y278" s="1">
        <f t="shared" ca="1" si="22"/>
        <v>45814</v>
      </c>
    </row>
    <row r="279" spans="25:25" x14ac:dyDescent="0.3">
      <c r="Y279" s="1">
        <f t="shared" ca="1" si="22"/>
        <v>45814</v>
      </c>
    </row>
    <row r="280" spans="25:25" x14ac:dyDescent="0.3">
      <c r="Y280" s="1">
        <f t="shared" ca="1" si="22"/>
        <v>45814</v>
      </c>
    </row>
    <row r="281" spans="25:25" x14ac:dyDescent="0.3">
      <c r="Y281" s="1">
        <f t="shared" ca="1" si="22"/>
        <v>45814</v>
      </c>
    </row>
    <row r="282" spans="25:25" x14ac:dyDescent="0.3">
      <c r="Y282" s="1">
        <f t="shared" ca="1" si="22"/>
        <v>45814</v>
      </c>
    </row>
    <row r="283" spans="25:25" x14ac:dyDescent="0.3">
      <c r="Y283" s="1">
        <f t="shared" ca="1" si="22"/>
        <v>45814</v>
      </c>
    </row>
    <row r="284" spans="25:25" x14ac:dyDescent="0.3">
      <c r="Y284" s="1">
        <f t="shared" ca="1" si="22"/>
        <v>45814</v>
      </c>
    </row>
    <row r="285" spans="25:25" x14ac:dyDescent="0.3">
      <c r="Y285" s="1">
        <f t="shared" ca="1" si="22"/>
        <v>45814</v>
      </c>
    </row>
    <row r="286" spans="25:25" x14ac:dyDescent="0.3">
      <c r="Y286" s="1">
        <f t="shared" ca="1" si="22"/>
        <v>45814</v>
      </c>
    </row>
    <row r="287" spans="25:25" x14ac:dyDescent="0.3">
      <c r="Y287" s="1">
        <f t="shared" ca="1" si="22"/>
        <v>45814</v>
      </c>
    </row>
    <row r="288" spans="25:25" x14ac:dyDescent="0.3">
      <c r="Y288" s="1">
        <f t="shared" ca="1" si="22"/>
        <v>45814</v>
      </c>
    </row>
    <row r="289" spans="25:25" x14ac:dyDescent="0.3">
      <c r="Y289" s="1">
        <f t="shared" ca="1" si="22"/>
        <v>45814</v>
      </c>
    </row>
    <row r="290" spans="25:25" x14ac:dyDescent="0.3">
      <c r="Y290" s="1">
        <f t="shared" ca="1" si="22"/>
        <v>45814</v>
      </c>
    </row>
    <row r="291" spans="25:25" x14ac:dyDescent="0.3">
      <c r="Y291" s="1">
        <f t="shared" ca="1" si="22"/>
        <v>45814</v>
      </c>
    </row>
    <row r="292" spans="25:25" x14ac:dyDescent="0.3">
      <c r="Y292" s="1">
        <f t="shared" ca="1" si="22"/>
        <v>45814</v>
      </c>
    </row>
    <row r="293" spans="25:25" x14ac:dyDescent="0.3">
      <c r="Y293" s="1">
        <f t="shared" ca="1" si="22"/>
        <v>45814</v>
      </c>
    </row>
    <row r="294" spans="25:25" x14ac:dyDescent="0.3">
      <c r="Y294" s="1">
        <f t="shared" ca="1" si="22"/>
        <v>45814</v>
      </c>
    </row>
    <row r="295" spans="25:25" x14ac:dyDescent="0.3">
      <c r="Y295" s="1">
        <f t="shared" ca="1" si="22"/>
        <v>45814</v>
      </c>
    </row>
    <row r="296" spans="25:25" x14ac:dyDescent="0.3">
      <c r="Y296" s="1">
        <f t="shared" ca="1" si="22"/>
        <v>45814</v>
      </c>
    </row>
    <row r="297" spans="25:25" x14ac:dyDescent="0.3">
      <c r="Y297" s="1">
        <f t="shared" ca="1" si="22"/>
        <v>45814</v>
      </c>
    </row>
    <row r="298" spans="25:25" x14ac:dyDescent="0.3">
      <c r="Y298" s="1">
        <f t="shared" ca="1" si="22"/>
        <v>45814</v>
      </c>
    </row>
    <row r="299" spans="25:25" x14ac:dyDescent="0.3">
      <c r="Y299" s="1">
        <f t="shared" ca="1" si="22"/>
        <v>45814</v>
      </c>
    </row>
    <row r="300" spans="25:25" x14ac:dyDescent="0.3">
      <c r="Y300" s="1">
        <f t="shared" ca="1" si="22"/>
        <v>45814</v>
      </c>
    </row>
  </sheetData>
  <conditionalFormatting sqref="D2:D151">
    <cfRule type="cellIs" dxfId="3" priority="11" operator="greaterThan">
      <formula>3</formula>
    </cfRule>
  </conditionalFormatting>
  <conditionalFormatting sqref="I2:I151">
    <cfRule type="containsText" dxfId="2" priority="6" operator="containsText" text="Non-Member">
      <formula>NOT(ISERROR(SEARCH("Non-Member",I2)))</formula>
    </cfRule>
    <cfRule type="containsText" dxfId="1" priority="7" operator="containsText" text="Members">
      <formula>NOT(ISERROR(SEARCH("Members",I2)))</formula>
    </cfRule>
  </conditionalFormatting>
  <conditionalFormatting sqref="K2:K151">
    <cfRule type="colorScale" priority="13">
      <colorScale>
        <cfvo type="min"/>
        <cfvo type="max"/>
        <color rgb="FFFCFCFF"/>
        <color rgb="FF63BE7B"/>
      </colorScale>
    </cfRule>
  </conditionalFormatting>
  <conditionalFormatting sqref="K3:K151">
    <cfRule type="containsText" dxfId="0" priority="1" operator="containsText" text="Morning">
      <formula>NOT(ISERROR(SEARCH("Morning",K3)))</formula>
    </cfRule>
  </conditionalFormatting>
  <dataValidations count="1">
    <dataValidation type="list" allowBlank="1" showInputMessage="1" showErrorMessage="1" sqref="H2:H151" xr:uid="{036CEE0F-C568-4E67-9FDA-B3FA28908D5E}">
      <formula1>"Credit Card, Cash,Mobile Pay"</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D2034-EE06-495D-9504-D0C85A96C2E3}">
  <dimension ref="A1:X30"/>
  <sheetViews>
    <sheetView tabSelected="1" zoomScale="96" zoomScaleNormal="100" workbookViewId="0">
      <selection activeCell="R27" sqref="R27"/>
    </sheetView>
  </sheetViews>
  <sheetFormatPr defaultRowHeight="14.4" x14ac:dyDescent="0.3"/>
  <cols>
    <col min="1" max="16384" width="8.88671875" style="10"/>
  </cols>
  <sheetData>
    <row r="1" spans="1:24" x14ac:dyDescent="0.3">
      <c r="A1" s="11"/>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12"/>
      <c r="C2" s="13"/>
      <c r="D2" s="13"/>
      <c r="E2" s="13"/>
      <c r="F2" s="13"/>
      <c r="G2" s="13"/>
      <c r="H2" s="13"/>
      <c r="I2" s="13"/>
      <c r="J2" s="13"/>
      <c r="K2" s="13"/>
      <c r="L2" s="13"/>
      <c r="M2" s="13"/>
      <c r="N2" s="13"/>
      <c r="O2" s="13"/>
      <c r="P2" s="13"/>
      <c r="Q2" s="13"/>
      <c r="R2" s="13"/>
      <c r="S2" s="13"/>
      <c r="T2" s="13"/>
      <c r="U2" s="13"/>
      <c r="V2" s="13"/>
      <c r="W2" s="14"/>
      <c r="X2" s="11"/>
    </row>
    <row r="3" spans="1:24" x14ac:dyDescent="0.3">
      <c r="A3" s="11"/>
      <c r="B3" s="15"/>
      <c r="W3" s="16"/>
      <c r="X3" s="11"/>
    </row>
    <row r="4" spans="1:24" x14ac:dyDescent="0.3">
      <c r="B4" s="15"/>
      <c r="W4" s="16"/>
      <c r="X4" s="11"/>
    </row>
    <row r="5" spans="1:24" x14ac:dyDescent="0.3">
      <c r="A5" s="11"/>
      <c r="B5" s="15"/>
      <c r="W5" s="16"/>
      <c r="X5" s="11"/>
    </row>
    <row r="6" spans="1:24" x14ac:dyDescent="0.3">
      <c r="A6" s="11"/>
      <c r="B6" s="15"/>
      <c r="W6" s="16"/>
      <c r="X6" s="11"/>
    </row>
    <row r="7" spans="1:24" x14ac:dyDescent="0.3">
      <c r="A7" s="11"/>
      <c r="B7" s="15"/>
      <c r="W7" s="16"/>
      <c r="X7" s="11"/>
    </row>
    <row r="8" spans="1:24" x14ac:dyDescent="0.3">
      <c r="A8" s="11"/>
      <c r="B8" s="15"/>
      <c r="W8" s="16"/>
      <c r="X8" s="11"/>
    </row>
    <row r="9" spans="1:24" x14ac:dyDescent="0.3">
      <c r="A9" s="11"/>
      <c r="B9" s="15"/>
      <c r="W9" s="16"/>
      <c r="X9" s="11"/>
    </row>
    <row r="10" spans="1:24" x14ac:dyDescent="0.3">
      <c r="A10" s="11"/>
      <c r="B10" s="15"/>
      <c r="W10" s="16"/>
      <c r="X10" s="11"/>
    </row>
    <row r="11" spans="1:24" x14ac:dyDescent="0.3">
      <c r="A11" s="11"/>
      <c r="B11" s="15"/>
      <c r="W11" s="16"/>
      <c r="X11" s="11"/>
    </row>
    <row r="12" spans="1:24" x14ac:dyDescent="0.3">
      <c r="B12" s="15"/>
      <c r="W12" s="16"/>
      <c r="X12" s="11"/>
    </row>
    <row r="13" spans="1:24" x14ac:dyDescent="0.3">
      <c r="A13" s="11"/>
      <c r="B13" s="15"/>
      <c r="W13" s="16"/>
      <c r="X13" s="11"/>
    </row>
    <row r="14" spans="1:24" x14ac:dyDescent="0.3">
      <c r="A14" s="11"/>
      <c r="B14" s="15"/>
      <c r="W14" s="16"/>
      <c r="X14" s="11"/>
    </row>
    <row r="15" spans="1:24" x14ac:dyDescent="0.3">
      <c r="A15" s="11"/>
      <c r="B15" s="15"/>
      <c r="W15" s="16"/>
      <c r="X15" s="11"/>
    </row>
    <row r="16" spans="1:24" x14ac:dyDescent="0.3">
      <c r="A16" s="11"/>
      <c r="B16" s="15"/>
      <c r="W16" s="16"/>
      <c r="X16" s="11"/>
    </row>
    <row r="17" spans="1:24" x14ac:dyDescent="0.3">
      <c r="A17" s="11"/>
      <c r="B17" s="15"/>
      <c r="W17" s="16"/>
      <c r="X17" s="11"/>
    </row>
    <row r="18" spans="1:24" x14ac:dyDescent="0.3">
      <c r="A18" s="11"/>
      <c r="B18" s="15"/>
      <c r="W18" s="16"/>
      <c r="X18" s="11"/>
    </row>
    <row r="19" spans="1:24" x14ac:dyDescent="0.3">
      <c r="A19" s="11"/>
      <c r="B19" s="15"/>
      <c r="W19" s="16"/>
      <c r="X19" s="11"/>
    </row>
    <row r="20" spans="1:24" x14ac:dyDescent="0.3">
      <c r="A20" s="11"/>
      <c r="B20" s="15"/>
      <c r="W20" s="16"/>
      <c r="X20" s="11"/>
    </row>
    <row r="21" spans="1:24" x14ac:dyDescent="0.3">
      <c r="A21" s="11"/>
      <c r="B21" s="15"/>
      <c r="W21" s="16"/>
      <c r="X21" s="11"/>
    </row>
    <row r="22" spans="1:24" x14ac:dyDescent="0.3">
      <c r="A22" s="11"/>
      <c r="B22" s="15"/>
      <c r="W22" s="16"/>
      <c r="X22" s="11"/>
    </row>
    <row r="23" spans="1:24" x14ac:dyDescent="0.3">
      <c r="A23" s="11"/>
      <c r="B23" s="15"/>
      <c r="W23" s="16"/>
      <c r="X23" s="11"/>
    </row>
    <row r="24" spans="1:24" x14ac:dyDescent="0.3">
      <c r="A24" s="11"/>
      <c r="B24" s="15"/>
      <c r="W24" s="16"/>
      <c r="X24" s="11"/>
    </row>
    <row r="25" spans="1:24" x14ac:dyDescent="0.3">
      <c r="A25" s="11"/>
      <c r="B25" s="15"/>
      <c r="W25" s="16"/>
      <c r="X25" s="11"/>
    </row>
    <row r="26" spans="1:24" x14ac:dyDescent="0.3">
      <c r="A26" s="11"/>
      <c r="B26" s="15"/>
      <c r="W26" s="16"/>
      <c r="X26" s="11"/>
    </row>
    <row r="27" spans="1:24" x14ac:dyDescent="0.3">
      <c r="A27" s="11"/>
      <c r="B27" s="17"/>
      <c r="C27" s="18"/>
      <c r="D27" s="18"/>
      <c r="E27" s="18"/>
      <c r="F27" s="18"/>
      <c r="G27" s="18"/>
      <c r="H27" s="18"/>
      <c r="I27" s="18"/>
      <c r="J27" s="18"/>
      <c r="K27" s="18"/>
      <c r="L27" s="18"/>
      <c r="M27" s="18"/>
      <c r="N27" s="18"/>
      <c r="O27" s="18"/>
      <c r="P27" s="18"/>
      <c r="Q27" s="18"/>
      <c r="R27" s="18"/>
      <c r="S27" s="18"/>
      <c r="T27" s="18"/>
      <c r="U27" s="18"/>
      <c r="V27" s="18"/>
      <c r="W27" s="19"/>
      <c r="X27" s="11"/>
    </row>
    <row r="28" spans="1:24"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row>
    <row r="29" spans="1:24"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row>
    <row r="30" spans="1:24"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BB54-1964-4499-A96D-FEEFD561F67B}">
  <dimension ref="A1:V27"/>
  <sheetViews>
    <sheetView zoomScale="99" workbookViewId="0">
      <selection activeCell="M9" sqref="M9"/>
    </sheetView>
  </sheetViews>
  <sheetFormatPr defaultRowHeight="14.4" x14ac:dyDescent="0.3"/>
  <cols>
    <col min="1" max="1" width="12.5546875" bestFit="1" customWidth="1"/>
    <col min="2" max="2" width="19.77734375" bestFit="1" customWidth="1"/>
  </cols>
  <sheetData>
    <row r="1" spans="1:22" x14ac:dyDescent="0.3">
      <c r="A1" s="26" t="s">
        <v>496</v>
      </c>
      <c r="B1" s="2" t="s">
        <v>498</v>
      </c>
      <c r="C1" s="10"/>
      <c r="D1" s="10"/>
      <c r="E1" s="10"/>
      <c r="F1" s="10"/>
      <c r="G1" s="10"/>
      <c r="H1" s="10"/>
      <c r="I1" s="10"/>
      <c r="J1" s="10"/>
      <c r="K1" s="10"/>
      <c r="L1" s="10"/>
      <c r="M1" s="10"/>
      <c r="N1" s="10"/>
      <c r="O1" s="10"/>
      <c r="P1" s="10"/>
      <c r="Q1" s="10"/>
      <c r="R1" s="10"/>
      <c r="S1" s="10"/>
      <c r="T1" s="10"/>
      <c r="U1" s="10"/>
      <c r="V1" s="10"/>
    </row>
    <row r="2" spans="1:22" x14ac:dyDescent="0.3">
      <c r="A2" s="27" t="s">
        <v>323</v>
      </c>
      <c r="B2" s="2">
        <v>487.75</v>
      </c>
      <c r="C2" s="10"/>
      <c r="D2" s="10"/>
      <c r="E2" s="10"/>
      <c r="F2" s="10"/>
      <c r="G2" s="10"/>
      <c r="H2" s="10"/>
      <c r="I2" s="10"/>
      <c r="J2" s="10"/>
      <c r="K2" s="10"/>
      <c r="L2" s="10"/>
      <c r="M2" s="10"/>
      <c r="N2" s="10"/>
      <c r="O2" s="10"/>
      <c r="P2" s="10"/>
      <c r="Q2" s="10"/>
      <c r="R2" s="10"/>
      <c r="S2" s="10"/>
      <c r="T2" s="10"/>
      <c r="U2" s="10"/>
      <c r="V2" s="10"/>
    </row>
    <row r="3" spans="1:22" x14ac:dyDescent="0.3">
      <c r="A3" s="27" t="s">
        <v>324</v>
      </c>
      <c r="B3" s="2">
        <v>295.29000000000002</v>
      </c>
      <c r="C3" s="10"/>
      <c r="D3" s="10"/>
      <c r="E3" s="10"/>
      <c r="F3" s="10"/>
      <c r="G3" s="10"/>
      <c r="H3" s="10"/>
      <c r="I3" s="10"/>
      <c r="J3" s="10"/>
      <c r="K3" s="10"/>
      <c r="L3" s="10"/>
      <c r="M3" s="10"/>
      <c r="N3" s="10"/>
      <c r="O3" s="10"/>
      <c r="P3" s="10"/>
      <c r="Q3" s="10"/>
      <c r="R3" s="10"/>
      <c r="S3" s="10"/>
      <c r="T3" s="10"/>
      <c r="U3" s="10"/>
      <c r="V3" s="10"/>
    </row>
    <row r="4" spans="1:22" x14ac:dyDescent="0.3">
      <c r="A4" s="27" t="s">
        <v>320</v>
      </c>
      <c r="B4" s="2">
        <v>332.66</v>
      </c>
      <c r="C4" s="10"/>
      <c r="D4" s="10"/>
      <c r="E4" s="10"/>
      <c r="F4" s="10"/>
      <c r="G4" s="10"/>
      <c r="H4" s="10"/>
      <c r="I4" s="10"/>
      <c r="J4" s="10"/>
      <c r="K4" s="10"/>
      <c r="L4" s="10"/>
      <c r="M4" s="10"/>
      <c r="N4" s="10"/>
      <c r="O4" s="10"/>
      <c r="P4" s="10"/>
      <c r="Q4" s="10"/>
      <c r="R4" s="10"/>
      <c r="S4" s="10"/>
      <c r="T4" s="10"/>
      <c r="U4" s="10"/>
      <c r="V4" s="10"/>
    </row>
    <row r="5" spans="1:22" x14ac:dyDescent="0.3">
      <c r="A5" s="27" t="s">
        <v>321</v>
      </c>
      <c r="B5" s="2">
        <v>336.1099999999999</v>
      </c>
      <c r="C5" s="10"/>
      <c r="D5" s="10"/>
      <c r="E5" s="10"/>
      <c r="F5" s="10"/>
      <c r="G5" s="10"/>
      <c r="H5" s="10"/>
      <c r="I5" s="10"/>
      <c r="J5" s="10"/>
      <c r="K5" s="10"/>
      <c r="L5" s="10"/>
      <c r="M5" s="10"/>
      <c r="N5" s="10"/>
      <c r="O5" s="10"/>
      <c r="P5" s="10"/>
      <c r="Q5" s="10"/>
      <c r="R5" s="10"/>
      <c r="S5" s="10"/>
      <c r="T5" s="10"/>
      <c r="U5" s="10"/>
      <c r="V5" s="10"/>
    </row>
    <row r="6" spans="1:22" x14ac:dyDescent="0.3">
      <c r="A6" s="27" t="s">
        <v>322</v>
      </c>
      <c r="B6" s="2">
        <v>276.84000000000003</v>
      </c>
      <c r="C6" s="10"/>
      <c r="D6" s="10"/>
      <c r="E6" s="10"/>
      <c r="F6" s="10"/>
      <c r="G6" s="10"/>
      <c r="H6" s="10"/>
      <c r="I6" s="10"/>
      <c r="J6" s="10"/>
      <c r="K6" s="10"/>
      <c r="L6" s="10"/>
      <c r="M6" s="10"/>
      <c r="N6" s="10"/>
      <c r="O6" s="10"/>
      <c r="P6" s="10"/>
      <c r="Q6" s="10"/>
      <c r="R6" s="10"/>
      <c r="S6" s="10"/>
      <c r="T6" s="10"/>
      <c r="U6" s="10"/>
      <c r="V6" s="10"/>
    </row>
    <row r="7" spans="1:22" x14ac:dyDescent="0.3">
      <c r="A7" s="27" t="s">
        <v>497</v>
      </c>
      <c r="B7" s="2">
        <v>1728.65</v>
      </c>
      <c r="C7" s="10"/>
      <c r="D7" s="10"/>
      <c r="E7" s="10"/>
      <c r="F7" s="10"/>
      <c r="G7" s="10"/>
      <c r="H7" s="10"/>
      <c r="I7" s="10"/>
      <c r="J7" s="10"/>
      <c r="K7" s="10"/>
      <c r="L7" s="10"/>
      <c r="M7" s="10"/>
      <c r="N7" s="10"/>
      <c r="O7" s="10"/>
      <c r="P7" s="10"/>
      <c r="Q7" s="10"/>
      <c r="R7" s="10"/>
      <c r="S7" s="10"/>
      <c r="T7" s="10"/>
      <c r="U7" s="10"/>
      <c r="V7" s="10"/>
    </row>
    <row r="8" spans="1:22" x14ac:dyDescent="0.3">
      <c r="A8" s="2"/>
      <c r="B8" s="2"/>
      <c r="C8" s="10"/>
      <c r="D8" s="10"/>
      <c r="E8" s="10"/>
      <c r="F8" s="10"/>
      <c r="G8" s="10"/>
      <c r="H8" s="10"/>
      <c r="I8" s="10"/>
      <c r="J8" s="10"/>
      <c r="K8" s="10"/>
      <c r="L8" s="10"/>
      <c r="M8" s="10"/>
      <c r="N8" s="10"/>
      <c r="O8" s="10"/>
      <c r="P8" s="10"/>
      <c r="Q8" s="10"/>
      <c r="R8" s="10"/>
      <c r="S8" s="10"/>
      <c r="T8" s="10"/>
      <c r="U8" s="10"/>
      <c r="V8" s="10"/>
    </row>
    <row r="9" spans="1:22" x14ac:dyDescent="0.3">
      <c r="A9" s="10"/>
      <c r="B9" s="10"/>
      <c r="C9" s="10"/>
      <c r="D9" s="10"/>
      <c r="E9" s="10"/>
      <c r="F9" s="10"/>
      <c r="G9" s="10"/>
      <c r="H9" s="10"/>
      <c r="I9" s="10"/>
      <c r="J9" s="10"/>
      <c r="K9" s="10"/>
      <c r="L9" s="10"/>
      <c r="M9" s="10"/>
      <c r="N9" s="10"/>
      <c r="O9" s="10"/>
      <c r="P9" s="10"/>
      <c r="Q9" s="10"/>
      <c r="R9" s="10"/>
      <c r="S9" s="10"/>
      <c r="T9" s="10"/>
      <c r="U9" s="10"/>
      <c r="V9" s="10"/>
    </row>
    <row r="10" spans="1:22" x14ac:dyDescent="0.3">
      <c r="A10" s="10"/>
      <c r="B10" s="10"/>
      <c r="C10" s="10"/>
      <c r="D10" s="10"/>
      <c r="E10" s="10"/>
      <c r="F10" s="10"/>
      <c r="G10" s="10"/>
      <c r="H10" s="10"/>
      <c r="I10" s="10"/>
      <c r="J10" s="10"/>
      <c r="K10" s="10"/>
      <c r="L10" s="10"/>
      <c r="M10" s="10"/>
      <c r="N10" s="10"/>
      <c r="O10" s="10"/>
      <c r="P10" s="10"/>
      <c r="Q10" s="10"/>
      <c r="R10" s="10"/>
      <c r="S10" s="10"/>
      <c r="T10" s="10"/>
      <c r="U10" s="10"/>
      <c r="V10" s="10"/>
    </row>
    <row r="11" spans="1:22" x14ac:dyDescent="0.3">
      <c r="A11" s="10"/>
      <c r="B11" s="10"/>
      <c r="C11" s="10"/>
      <c r="D11" s="10"/>
      <c r="E11" s="10"/>
      <c r="F11" s="10"/>
      <c r="G11" s="10"/>
      <c r="H11" s="10"/>
      <c r="I11" s="10"/>
      <c r="J11" s="10"/>
      <c r="K11" s="10"/>
      <c r="L11" s="10"/>
      <c r="M11" s="10"/>
      <c r="N11" s="10"/>
      <c r="O11" s="10"/>
      <c r="P11" s="10"/>
      <c r="Q11" s="10"/>
      <c r="R11" s="10"/>
      <c r="S11" s="10"/>
      <c r="T11" s="10"/>
      <c r="U11" s="10"/>
      <c r="V11" s="10"/>
    </row>
    <row r="12" spans="1:22" x14ac:dyDescent="0.3">
      <c r="A12" s="10"/>
      <c r="B12" s="10"/>
      <c r="C12" s="10"/>
      <c r="D12" s="10"/>
      <c r="E12" s="10"/>
      <c r="F12" s="10"/>
      <c r="G12" s="10"/>
      <c r="H12" s="10"/>
      <c r="I12" s="10"/>
      <c r="J12" s="10"/>
      <c r="K12" s="10"/>
      <c r="L12" s="10"/>
      <c r="M12" s="10"/>
      <c r="N12" s="10"/>
      <c r="O12" s="10"/>
      <c r="P12" s="10"/>
      <c r="Q12" s="10"/>
      <c r="R12" s="10"/>
      <c r="S12" s="10"/>
      <c r="T12" s="10"/>
      <c r="U12" s="10"/>
      <c r="V12" s="10"/>
    </row>
    <row r="13" spans="1:22" x14ac:dyDescent="0.3">
      <c r="A13" s="10"/>
      <c r="B13" s="10"/>
      <c r="C13" s="10"/>
      <c r="D13" s="10"/>
      <c r="E13" s="10"/>
      <c r="F13" s="10"/>
      <c r="G13" s="10"/>
      <c r="H13" s="10"/>
      <c r="I13" s="10"/>
      <c r="J13" s="10"/>
      <c r="K13" s="10"/>
      <c r="L13" s="10"/>
      <c r="M13" s="10"/>
      <c r="N13" s="10"/>
      <c r="O13" s="10"/>
      <c r="P13" s="10"/>
      <c r="Q13" s="10"/>
      <c r="R13" s="10"/>
      <c r="S13" s="10"/>
      <c r="T13" s="10"/>
      <c r="U13" s="10"/>
      <c r="V13" s="10"/>
    </row>
    <row r="14" spans="1:22" x14ac:dyDescent="0.3">
      <c r="A14" s="10"/>
      <c r="B14" s="10"/>
      <c r="C14" s="10"/>
      <c r="D14" s="10"/>
      <c r="E14" s="10"/>
      <c r="F14" s="10"/>
      <c r="G14" s="10"/>
      <c r="H14" s="10"/>
      <c r="I14" s="10"/>
      <c r="J14" s="10"/>
      <c r="K14" s="10"/>
      <c r="L14" s="10"/>
      <c r="M14" s="10"/>
      <c r="N14" s="10"/>
      <c r="O14" s="10"/>
      <c r="P14" s="10"/>
      <c r="Q14" s="10"/>
      <c r="R14" s="10"/>
      <c r="S14" s="10"/>
      <c r="T14" s="10"/>
      <c r="U14" s="10"/>
      <c r="V14" s="10"/>
    </row>
    <row r="15" spans="1:22" x14ac:dyDescent="0.3">
      <c r="A15" s="10"/>
      <c r="B15" s="10"/>
      <c r="C15" s="10"/>
      <c r="D15" s="10"/>
      <c r="E15" s="10"/>
      <c r="F15" s="10"/>
      <c r="G15" s="10"/>
      <c r="H15" s="10"/>
      <c r="I15" s="10"/>
      <c r="J15" s="10"/>
      <c r="K15" s="10"/>
      <c r="L15" s="10"/>
      <c r="M15" s="10"/>
      <c r="N15" s="10"/>
      <c r="O15" s="10"/>
      <c r="P15" s="10"/>
      <c r="Q15" s="10"/>
      <c r="R15" s="10"/>
      <c r="S15" s="10"/>
      <c r="T15" s="10"/>
      <c r="U15" s="10"/>
      <c r="V15" s="10"/>
    </row>
    <row r="16" spans="1:22" x14ac:dyDescent="0.3">
      <c r="A16" s="10"/>
      <c r="B16" s="10"/>
      <c r="C16" s="10"/>
      <c r="D16" s="10"/>
      <c r="E16" s="10"/>
      <c r="F16" s="10"/>
      <c r="G16" s="10"/>
      <c r="H16" s="10"/>
      <c r="I16" s="10"/>
      <c r="J16" s="10"/>
      <c r="K16" s="10"/>
      <c r="L16" s="10"/>
      <c r="M16" s="10"/>
      <c r="N16" s="10"/>
      <c r="O16" s="10"/>
      <c r="P16" s="10"/>
      <c r="Q16" s="10"/>
      <c r="R16" s="10"/>
      <c r="S16" s="10"/>
      <c r="T16" s="10"/>
      <c r="U16" s="10"/>
      <c r="V16" s="10"/>
    </row>
    <row r="17" spans="1:22" x14ac:dyDescent="0.3">
      <c r="A17" s="10"/>
      <c r="B17" s="10"/>
      <c r="C17" s="10"/>
      <c r="D17" s="10"/>
      <c r="E17" s="10"/>
      <c r="F17" s="10"/>
      <c r="G17" s="10"/>
      <c r="H17" s="10"/>
      <c r="I17" s="10"/>
      <c r="J17" s="10"/>
      <c r="K17" s="10"/>
      <c r="L17" s="10"/>
      <c r="M17" s="10"/>
      <c r="N17" s="10"/>
      <c r="O17" s="10"/>
      <c r="P17" s="10"/>
      <c r="Q17" s="10"/>
      <c r="R17" s="10"/>
      <c r="S17" s="10"/>
      <c r="T17" s="10"/>
      <c r="U17" s="10"/>
      <c r="V17" s="10"/>
    </row>
    <row r="18" spans="1:22" x14ac:dyDescent="0.3">
      <c r="A18" s="10"/>
      <c r="B18" s="10"/>
      <c r="C18" s="10"/>
      <c r="D18" s="10"/>
      <c r="E18" s="10"/>
      <c r="F18" s="10"/>
      <c r="G18" s="10"/>
      <c r="H18" s="10"/>
      <c r="I18" s="10"/>
      <c r="J18" s="10"/>
      <c r="K18" s="10"/>
      <c r="L18" s="10"/>
      <c r="M18" s="10"/>
      <c r="N18" s="10"/>
      <c r="O18" s="10"/>
      <c r="P18" s="10"/>
      <c r="Q18" s="10"/>
      <c r="R18" s="10"/>
      <c r="S18" s="10"/>
      <c r="T18" s="10"/>
      <c r="U18" s="10"/>
      <c r="V18" s="10"/>
    </row>
    <row r="19" spans="1:22" x14ac:dyDescent="0.3">
      <c r="A19" s="10"/>
      <c r="B19" s="10"/>
      <c r="C19" s="10"/>
      <c r="D19" s="10"/>
      <c r="E19" s="10"/>
      <c r="F19" s="10"/>
      <c r="G19" s="10"/>
      <c r="H19" s="10"/>
      <c r="I19" s="10"/>
      <c r="J19" s="10"/>
      <c r="K19" s="10"/>
      <c r="L19" s="10"/>
      <c r="M19" s="10"/>
      <c r="N19" s="10"/>
      <c r="O19" s="10"/>
      <c r="P19" s="10"/>
      <c r="Q19" s="10"/>
      <c r="R19" s="10"/>
      <c r="S19" s="10"/>
      <c r="T19" s="10"/>
      <c r="U19" s="10"/>
      <c r="V19" s="10"/>
    </row>
    <row r="20" spans="1:22" x14ac:dyDescent="0.3">
      <c r="A20" s="10"/>
      <c r="B20" s="10"/>
      <c r="C20" s="10"/>
      <c r="D20" s="10"/>
      <c r="E20" s="10"/>
      <c r="F20" s="10"/>
      <c r="G20" s="10"/>
      <c r="H20" s="10"/>
      <c r="I20" s="10"/>
      <c r="J20" s="10"/>
      <c r="K20" s="10"/>
      <c r="L20" s="10"/>
      <c r="M20" s="10"/>
      <c r="N20" s="10"/>
      <c r="O20" s="10"/>
      <c r="P20" s="10"/>
      <c r="Q20" s="10"/>
      <c r="R20" s="10"/>
      <c r="S20" s="10"/>
      <c r="T20" s="10"/>
      <c r="U20" s="10"/>
      <c r="V20" s="10"/>
    </row>
    <row r="21" spans="1:22" x14ac:dyDescent="0.3">
      <c r="A21" s="10"/>
      <c r="B21" s="10"/>
      <c r="C21" s="10"/>
      <c r="D21" s="10"/>
      <c r="E21" s="10"/>
      <c r="F21" s="10"/>
      <c r="G21" s="10"/>
      <c r="H21" s="10"/>
      <c r="I21" s="10"/>
      <c r="J21" s="10"/>
      <c r="K21" s="10"/>
      <c r="L21" s="10"/>
      <c r="M21" s="10"/>
      <c r="N21" s="10"/>
      <c r="O21" s="10"/>
      <c r="P21" s="10"/>
      <c r="Q21" s="10"/>
      <c r="R21" s="10"/>
      <c r="S21" s="10"/>
      <c r="T21" s="10"/>
      <c r="U21" s="10"/>
      <c r="V21" s="10"/>
    </row>
    <row r="22" spans="1:22" x14ac:dyDescent="0.3">
      <c r="A22" s="10"/>
      <c r="B22" s="10"/>
      <c r="C22" s="10"/>
      <c r="D22" s="10"/>
      <c r="E22" s="10"/>
      <c r="F22" s="10"/>
      <c r="G22" s="10"/>
      <c r="H22" s="10"/>
      <c r="I22" s="10"/>
      <c r="J22" s="10"/>
      <c r="K22" s="10"/>
      <c r="L22" s="10"/>
      <c r="M22" s="10"/>
      <c r="N22" s="10"/>
      <c r="O22" s="10"/>
      <c r="P22" s="10"/>
      <c r="Q22" s="10"/>
      <c r="R22" s="10"/>
      <c r="S22" s="10"/>
      <c r="T22" s="10"/>
      <c r="U22" s="10"/>
      <c r="V22" s="10"/>
    </row>
    <row r="23" spans="1:22" x14ac:dyDescent="0.3">
      <c r="A23" s="10"/>
      <c r="B23" s="10"/>
      <c r="C23" s="10"/>
      <c r="D23" s="10"/>
      <c r="E23" s="10"/>
      <c r="F23" s="10"/>
      <c r="G23" s="10"/>
      <c r="H23" s="10"/>
      <c r="I23" s="10"/>
      <c r="J23" s="10"/>
      <c r="K23" s="10"/>
      <c r="L23" s="10"/>
      <c r="M23" s="10"/>
      <c r="N23" s="10"/>
      <c r="O23" s="10"/>
      <c r="P23" s="10"/>
      <c r="Q23" s="10"/>
      <c r="R23" s="10"/>
      <c r="S23" s="10"/>
      <c r="T23" s="10"/>
      <c r="U23" s="10"/>
      <c r="V23" s="10"/>
    </row>
    <row r="24" spans="1:22" x14ac:dyDescent="0.3">
      <c r="A24" s="10"/>
      <c r="B24" s="10"/>
      <c r="C24" s="10"/>
      <c r="D24" s="10"/>
      <c r="E24" s="10"/>
      <c r="F24" s="10"/>
      <c r="G24" s="10"/>
      <c r="H24" s="10"/>
      <c r="I24" s="10"/>
      <c r="J24" s="10"/>
      <c r="K24" s="10"/>
      <c r="L24" s="10"/>
      <c r="M24" s="10"/>
      <c r="N24" s="10"/>
      <c r="O24" s="10"/>
      <c r="P24" s="10"/>
      <c r="Q24" s="10"/>
      <c r="R24" s="10"/>
      <c r="S24" s="10"/>
      <c r="T24" s="10"/>
      <c r="U24" s="10"/>
      <c r="V24" s="10"/>
    </row>
    <row r="25" spans="1:22" x14ac:dyDescent="0.3">
      <c r="A25" s="10"/>
      <c r="B25" s="10"/>
      <c r="C25" s="10"/>
      <c r="D25" s="10"/>
      <c r="E25" s="10"/>
      <c r="F25" s="10"/>
      <c r="G25" s="10"/>
      <c r="H25" s="10"/>
      <c r="I25" s="10"/>
      <c r="J25" s="10"/>
      <c r="K25" s="10"/>
      <c r="L25" s="10"/>
      <c r="M25" s="10"/>
      <c r="N25" s="10"/>
      <c r="O25" s="10"/>
      <c r="P25" s="10"/>
      <c r="Q25" s="10"/>
      <c r="R25" s="10"/>
      <c r="S25" s="10"/>
      <c r="T25" s="10"/>
      <c r="U25" s="10"/>
      <c r="V25" s="10"/>
    </row>
    <row r="26" spans="1:22" x14ac:dyDescent="0.3">
      <c r="A26" s="10"/>
      <c r="B26" s="10"/>
      <c r="C26" s="10"/>
      <c r="D26" s="10"/>
      <c r="E26" s="10"/>
      <c r="F26" s="10"/>
      <c r="G26" s="10"/>
      <c r="H26" s="10"/>
      <c r="I26" s="10"/>
      <c r="J26" s="10"/>
      <c r="K26" s="10"/>
      <c r="L26" s="10"/>
      <c r="M26" s="10"/>
      <c r="N26" s="10"/>
      <c r="O26" s="10"/>
      <c r="P26" s="10"/>
      <c r="Q26" s="10"/>
      <c r="R26" s="10"/>
      <c r="S26" s="10"/>
      <c r="T26" s="10"/>
      <c r="U26" s="10"/>
      <c r="V26" s="10"/>
    </row>
    <row r="27" spans="1:22" x14ac:dyDescent="0.3">
      <c r="A27" s="10"/>
      <c r="B27" s="10"/>
      <c r="C27" s="10"/>
      <c r="D27" s="10"/>
      <c r="E27" s="10"/>
      <c r="F27" s="10"/>
      <c r="G27" s="10"/>
      <c r="H27" s="10"/>
      <c r="I27" s="10"/>
      <c r="J27" s="10"/>
      <c r="K27" s="10"/>
      <c r="L27" s="10"/>
      <c r="M27" s="10"/>
      <c r="N27" s="10"/>
      <c r="O27" s="10"/>
      <c r="P27" s="10"/>
      <c r="Q27" s="10"/>
      <c r="R27" s="10"/>
      <c r="S27" s="10"/>
      <c r="T27" s="10"/>
      <c r="U27" s="10"/>
      <c r="V27" s="10"/>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3208-222B-4745-A980-7BA569CC76E3}">
  <dimension ref="A1:N28"/>
  <sheetViews>
    <sheetView workbookViewId="0">
      <selection activeCell="G28" sqref="G28"/>
    </sheetView>
  </sheetViews>
  <sheetFormatPr defaultRowHeight="14.4" x14ac:dyDescent="0.3"/>
  <cols>
    <col min="1" max="1" width="19.77734375" bestFit="1" customWidth="1"/>
    <col min="2" max="2" width="15.5546875" bestFit="1" customWidth="1"/>
    <col min="3" max="3" width="10.33203125" bestFit="1" customWidth="1"/>
    <col min="4" max="4" width="8.33203125" bestFit="1" customWidth="1"/>
    <col min="5" max="5" width="10.44140625" bestFit="1" customWidth="1"/>
    <col min="6" max="6" width="10.77734375" bestFit="1" customWidth="1"/>
    <col min="7" max="7" width="19.77734375" bestFit="1" customWidth="1"/>
    <col min="8" max="8" width="20.44140625" bestFit="1" customWidth="1"/>
    <col min="9" max="9" width="19.77734375" bestFit="1" customWidth="1"/>
    <col min="10" max="10" width="25.21875" bestFit="1" customWidth="1"/>
    <col min="11" max="11" width="24.5546875" bestFit="1" customWidth="1"/>
  </cols>
  <sheetData>
    <row r="1" spans="1:14" x14ac:dyDescent="0.3">
      <c r="A1" s="26" t="s">
        <v>498</v>
      </c>
      <c r="B1" s="26" t="s">
        <v>499</v>
      </c>
      <c r="C1" s="2"/>
      <c r="D1" s="2"/>
      <c r="E1" s="2"/>
      <c r="F1" s="2"/>
      <c r="G1" s="10"/>
      <c r="H1" s="10"/>
      <c r="I1" s="10"/>
      <c r="J1" s="10"/>
      <c r="K1" s="10"/>
      <c r="L1" s="10"/>
      <c r="M1" s="10"/>
      <c r="N1" s="10"/>
    </row>
    <row r="2" spans="1:14" x14ac:dyDescent="0.3">
      <c r="A2" s="26" t="s">
        <v>496</v>
      </c>
      <c r="B2" s="2" t="s">
        <v>327</v>
      </c>
      <c r="C2" s="2" t="s">
        <v>325</v>
      </c>
      <c r="D2" s="2" t="s">
        <v>328</v>
      </c>
      <c r="E2" s="2" t="s">
        <v>326</v>
      </c>
      <c r="F2" s="2" t="s">
        <v>497</v>
      </c>
      <c r="G2" s="10"/>
      <c r="H2" s="10"/>
      <c r="I2" s="10"/>
      <c r="J2" s="10"/>
      <c r="K2" s="10"/>
      <c r="L2" s="10"/>
      <c r="M2" s="10"/>
      <c r="N2" s="10"/>
    </row>
    <row r="3" spans="1:14" x14ac:dyDescent="0.3">
      <c r="A3" s="27" t="s">
        <v>323</v>
      </c>
      <c r="B3" s="2">
        <v>62.29</v>
      </c>
      <c r="C3" s="2">
        <v>176.60999999999999</v>
      </c>
      <c r="D3" s="2">
        <v>134.32999999999998</v>
      </c>
      <c r="E3" s="2">
        <v>114.52</v>
      </c>
      <c r="F3" s="2">
        <v>487.74999999999994</v>
      </c>
      <c r="G3" s="10"/>
      <c r="H3" s="10"/>
      <c r="I3" s="10"/>
      <c r="J3" s="10"/>
      <c r="K3" s="10"/>
      <c r="L3" s="10"/>
      <c r="M3" s="10"/>
      <c r="N3" s="10"/>
    </row>
    <row r="4" spans="1:14" x14ac:dyDescent="0.3">
      <c r="A4" s="27" t="s">
        <v>324</v>
      </c>
      <c r="B4" s="2">
        <v>64.25</v>
      </c>
      <c r="C4" s="2">
        <v>80.419999999999987</v>
      </c>
      <c r="D4" s="2">
        <v>83.22999999999999</v>
      </c>
      <c r="E4" s="2">
        <v>67.390000000000015</v>
      </c>
      <c r="F4" s="2">
        <v>295.28999999999996</v>
      </c>
      <c r="G4" s="10"/>
      <c r="H4" s="10"/>
      <c r="I4" s="10"/>
      <c r="J4" s="10"/>
      <c r="K4" s="10"/>
      <c r="L4" s="10"/>
      <c r="M4" s="10"/>
      <c r="N4" s="10"/>
    </row>
    <row r="5" spans="1:14" x14ac:dyDescent="0.3">
      <c r="A5" s="27" t="s">
        <v>320</v>
      </c>
      <c r="B5" s="2">
        <v>61.25</v>
      </c>
      <c r="C5" s="2">
        <v>106.51</v>
      </c>
      <c r="D5" s="2">
        <v>131.72999999999999</v>
      </c>
      <c r="E5" s="2">
        <v>33.17</v>
      </c>
      <c r="F5" s="2">
        <v>332.66</v>
      </c>
      <c r="G5" s="10"/>
      <c r="H5" s="10"/>
      <c r="I5" s="10"/>
      <c r="J5" s="10"/>
      <c r="K5" s="10"/>
      <c r="L5" s="10"/>
      <c r="M5" s="10"/>
      <c r="N5" s="10"/>
    </row>
    <row r="6" spans="1:14" x14ac:dyDescent="0.3">
      <c r="A6" s="27" t="s">
        <v>321</v>
      </c>
      <c r="B6" s="2">
        <v>116.12</v>
      </c>
      <c r="C6" s="2">
        <v>64.459999999999994</v>
      </c>
      <c r="D6" s="2">
        <v>44.709999999999994</v>
      </c>
      <c r="E6" s="2">
        <v>110.82000000000001</v>
      </c>
      <c r="F6" s="2">
        <v>336.10999999999996</v>
      </c>
      <c r="G6" s="10"/>
      <c r="H6" s="10"/>
      <c r="I6" s="10"/>
      <c r="J6" s="10"/>
      <c r="K6" s="10"/>
      <c r="L6" s="10"/>
      <c r="M6" s="10"/>
      <c r="N6" s="10"/>
    </row>
    <row r="7" spans="1:14" x14ac:dyDescent="0.3">
      <c r="A7" s="27" t="s">
        <v>322</v>
      </c>
      <c r="B7" s="2">
        <v>133.15</v>
      </c>
      <c r="C7" s="2">
        <v>28.939999999999998</v>
      </c>
      <c r="D7" s="2">
        <v>59.050000000000004</v>
      </c>
      <c r="E7" s="2">
        <v>55.7</v>
      </c>
      <c r="F7" s="2">
        <v>276.84000000000003</v>
      </c>
      <c r="G7" s="10"/>
      <c r="H7" s="10"/>
      <c r="I7" s="10"/>
      <c r="J7" s="10"/>
      <c r="K7" s="10"/>
      <c r="L7" s="10"/>
      <c r="M7" s="10"/>
      <c r="N7" s="10"/>
    </row>
    <row r="8" spans="1:14" x14ac:dyDescent="0.3">
      <c r="A8" s="27" t="s">
        <v>497</v>
      </c>
      <c r="B8" s="2">
        <v>437.05999999999995</v>
      </c>
      <c r="C8" s="2">
        <v>456.93999999999994</v>
      </c>
      <c r="D8" s="2">
        <v>453.04999999999995</v>
      </c>
      <c r="E8" s="2">
        <v>381.6</v>
      </c>
      <c r="F8" s="2">
        <v>1728.65</v>
      </c>
      <c r="G8" s="10"/>
      <c r="H8" s="10"/>
      <c r="I8" s="10"/>
      <c r="J8" s="10"/>
      <c r="K8" s="10"/>
      <c r="L8" s="10"/>
      <c r="M8" s="10"/>
      <c r="N8" s="10"/>
    </row>
    <row r="9" spans="1:14" x14ac:dyDescent="0.3">
      <c r="A9" s="10"/>
      <c r="B9" s="10"/>
      <c r="C9" s="10"/>
      <c r="D9" s="10"/>
      <c r="E9" s="10"/>
      <c r="F9" s="10"/>
      <c r="G9" s="10"/>
      <c r="H9" s="10"/>
      <c r="I9" s="10"/>
      <c r="J9" s="10"/>
      <c r="K9" s="10"/>
      <c r="L9" s="10"/>
      <c r="M9" s="10"/>
      <c r="N9" s="10"/>
    </row>
    <row r="10" spans="1:14" x14ac:dyDescent="0.3">
      <c r="A10" s="10"/>
      <c r="B10" s="10"/>
      <c r="C10" s="10"/>
      <c r="D10" s="10"/>
      <c r="E10" s="10"/>
      <c r="F10" s="10"/>
      <c r="G10" s="10"/>
      <c r="H10" s="10"/>
      <c r="I10" s="10"/>
      <c r="J10" s="10"/>
      <c r="K10" s="10"/>
      <c r="L10" s="10"/>
      <c r="M10" s="10"/>
      <c r="N10" s="10"/>
    </row>
    <row r="11" spans="1:14" x14ac:dyDescent="0.3">
      <c r="A11" s="10"/>
      <c r="B11" s="10"/>
      <c r="C11" s="10"/>
      <c r="D11" s="10"/>
      <c r="E11" s="10"/>
      <c r="F11" s="10"/>
      <c r="G11" s="10"/>
      <c r="H11" s="10"/>
      <c r="I11" s="10"/>
      <c r="J11" s="10"/>
      <c r="K11" s="10"/>
      <c r="L11" s="10"/>
      <c r="M11" s="10"/>
      <c r="N11" s="10"/>
    </row>
    <row r="12" spans="1:14" x14ac:dyDescent="0.3">
      <c r="A12" s="10"/>
      <c r="B12" s="10"/>
      <c r="C12" s="10"/>
      <c r="D12" s="10"/>
      <c r="E12" s="10"/>
      <c r="F12" s="10"/>
      <c r="G12" s="10"/>
      <c r="H12" s="10"/>
      <c r="I12" s="10"/>
      <c r="J12" s="10"/>
      <c r="K12" s="10"/>
      <c r="L12" s="10"/>
      <c r="M12" s="10"/>
      <c r="N12" s="10"/>
    </row>
    <row r="13" spans="1:14" x14ac:dyDescent="0.3">
      <c r="A13" s="10"/>
      <c r="B13" s="10"/>
      <c r="C13" s="10"/>
      <c r="D13" s="10"/>
      <c r="E13" s="10"/>
      <c r="F13" s="10"/>
      <c r="G13" s="10"/>
      <c r="H13" s="10"/>
      <c r="I13" s="10"/>
      <c r="J13" s="10"/>
      <c r="K13" s="10"/>
      <c r="L13" s="10"/>
      <c r="M13" s="10"/>
      <c r="N13" s="10"/>
    </row>
    <row r="14" spans="1:14" x14ac:dyDescent="0.3">
      <c r="A14" s="10"/>
      <c r="B14" s="10"/>
      <c r="C14" s="10"/>
      <c r="D14" s="10"/>
      <c r="E14" s="10"/>
      <c r="F14" s="10"/>
      <c r="G14" s="10"/>
      <c r="H14" s="10"/>
      <c r="I14" s="10"/>
      <c r="J14" s="10"/>
      <c r="K14" s="10"/>
      <c r="L14" s="10"/>
      <c r="M14" s="10"/>
      <c r="N14" s="10"/>
    </row>
    <row r="15" spans="1:14" x14ac:dyDescent="0.3">
      <c r="A15" s="10"/>
      <c r="B15" s="10"/>
      <c r="C15" s="10"/>
      <c r="D15" s="10"/>
      <c r="E15" s="10"/>
      <c r="F15" s="10"/>
      <c r="G15" s="10"/>
      <c r="H15" s="10"/>
      <c r="I15" s="10"/>
      <c r="J15" s="10"/>
      <c r="K15" s="10"/>
      <c r="L15" s="10"/>
      <c r="M15" s="10"/>
      <c r="N15" s="10"/>
    </row>
    <row r="16" spans="1:14" x14ac:dyDescent="0.3">
      <c r="A16" s="10"/>
      <c r="B16" s="10"/>
      <c r="C16" s="10"/>
      <c r="D16" s="10"/>
      <c r="E16" s="10"/>
      <c r="F16" s="10"/>
      <c r="G16" s="10"/>
      <c r="H16" s="10"/>
      <c r="I16" s="10"/>
      <c r="J16" s="10"/>
      <c r="K16" s="10"/>
      <c r="L16" s="10"/>
      <c r="M16" s="10"/>
      <c r="N16" s="10"/>
    </row>
    <row r="17" spans="1:14" x14ac:dyDescent="0.3">
      <c r="A17" s="10"/>
      <c r="B17" s="10"/>
      <c r="C17" s="10"/>
      <c r="D17" s="10"/>
      <c r="E17" s="10"/>
      <c r="F17" s="10"/>
      <c r="G17" s="10"/>
      <c r="H17" s="10"/>
      <c r="I17" s="10"/>
      <c r="J17" s="10"/>
      <c r="K17" s="10"/>
      <c r="L17" s="10"/>
      <c r="M17" s="10"/>
      <c r="N17" s="10"/>
    </row>
    <row r="18" spans="1:14" x14ac:dyDescent="0.3">
      <c r="A18" s="10"/>
      <c r="B18" s="10"/>
      <c r="C18" s="10"/>
      <c r="D18" s="10"/>
      <c r="E18" s="10"/>
      <c r="F18" s="10"/>
      <c r="G18" s="10"/>
      <c r="H18" s="10"/>
      <c r="I18" s="10"/>
      <c r="J18" s="10"/>
      <c r="K18" s="10"/>
      <c r="L18" s="10"/>
      <c r="M18" s="10"/>
      <c r="N18" s="10"/>
    </row>
    <row r="19" spans="1:14" x14ac:dyDescent="0.3">
      <c r="A19" s="10"/>
      <c r="B19" s="10"/>
      <c r="C19" s="10"/>
      <c r="D19" s="10"/>
      <c r="E19" s="10"/>
      <c r="F19" s="10"/>
      <c r="G19" s="10"/>
      <c r="H19" s="10"/>
      <c r="I19" s="10"/>
      <c r="J19" s="10"/>
      <c r="K19" s="10"/>
      <c r="L19" s="10"/>
      <c r="M19" s="10"/>
      <c r="N19" s="10"/>
    </row>
    <row r="20" spans="1:14" x14ac:dyDescent="0.3">
      <c r="A20" s="10"/>
      <c r="B20" s="10"/>
      <c r="C20" s="10"/>
      <c r="D20" s="10"/>
      <c r="E20" s="10"/>
      <c r="F20" s="10"/>
      <c r="G20" s="10"/>
      <c r="H20" s="10"/>
      <c r="I20" s="10"/>
      <c r="J20" s="10"/>
      <c r="K20" s="10"/>
      <c r="L20" s="10"/>
      <c r="M20" s="10"/>
      <c r="N20" s="10"/>
    </row>
    <row r="21" spans="1:14" x14ac:dyDescent="0.3">
      <c r="A21" s="10"/>
      <c r="B21" s="10"/>
      <c r="C21" s="10"/>
      <c r="D21" s="10"/>
      <c r="E21" s="10"/>
      <c r="F21" s="10"/>
      <c r="G21" s="10"/>
      <c r="H21" s="10"/>
      <c r="I21" s="10"/>
      <c r="J21" s="10"/>
      <c r="K21" s="10"/>
      <c r="L21" s="10"/>
      <c r="M21" s="10"/>
      <c r="N21" s="10"/>
    </row>
    <row r="22" spans="1:14" x14ac:dyDescent="0.3">
      <c r="A22" s="10"/>
      <c r="B22" s="10"/>
      <c r="C22" s="10"/>
      <c r="D22" s="10"/>
      <c r="E22" s="10"/>
      <c r="F22" s="10"/>
      <c r="G22" s="10"/>
      <c r="H22" s="10"/>
      <c r="I22" s="10"/>
      <c r="J22" s="10"/>
      <c r="K22" s="10"/>
      <c r="L22" s="10"/>
      <c r="M22" s="10"/>
      <c r="N22" s="10"/>
    </row>
    <row r="23" spans="1:14" x14ac:dyDescent="0.3">
      <c r="A23" s="10"/>
      <c r="B23" s="10"/>
      <c r="C23" s="10"/>
      <c r="D23" s="10"/>
      <c r="E23" s="10"/>
      <c r="F23" s="10"/>
      <c r="G23" s="10"/>
      <c r="H23" s="10"/>
      <c r="I23" s="10"/>
      <c r="J23" s="10"/>
      <c r="K23" s="10"/>
      <c r="L23" s="10"/>
      <c r="M23" s="10"/>
      <c r="N23" s="10"/>
    </row>
    <row r="24" spans="1:14" x14ac:dyDescent="0.3">
      <c r="A24" s="10"/>
      <c r="B24" s="10"/>
      <c r="C24" s="10"/>
      <c r="D24" s="10"/>
      <c r="E24" s="10"/>
      <c r="F24" s="10"/>
      <c r="G24" s="10"/>
      <c r="H24" s="10"/>
      <c r="I24" s="10"/>
      <c r="J24" s="10"/>
      <c r="K24" s="10"/>
      <c r="L24" s="10"/>
      <c r="M24" s="10"/>
      <c r="N24" s="10"/>
    </row>
    <row r="25" spans="1:14" x14ac:dyDescent="0.3">
      <c r="A25" s="10"/>
      <c r="B25" s="10"/>
      <c r="C25" s="10"/>
      <c r="D25" s="10"/>
      <c r="E25" s="10"/>
      <c r="F25" s="10"/>
      <c r="G25" s="10"/>
      <c r="H25" s="10"/>
      <c r="I25" s="10"/>
      <c r="J25" s="10"/>
      <c r="K25" s="10"/>
      <c r="L25" s="10"/>
      <c r="M25" s="10"/>
      <c r="N25" s="10"/>
    </row>
    <row r="26" spans="1:14" x14ac:dyDescent="0.3">
      <c r="A26" s="10"/>
      <c r="B26" s="10"/>
      <c r="C26" s="10"/>
      <c r="D26" s="10"/>
      <c r="E26" s="10"/>
      <c r="F26" s="10"/>
      <c r="G26" s="10"/>
      <c r="H26" s="10"/>
      <c r="I26" s="10"/>
      <c r="J26" s="10"/>
      <c r="K26" s="10"/>
      <c r="L26" s="10"/>
      <c r="M26" s="10"/>
      <c r="N26" s="10"/>
    </row>
    <row r="27" spans="1:14" x14ac:dyDescent="0.3">
      <c r="A27" s="10"/>
      <c r="B27" s="10"/>
      <c r="C27" s="10"/>
      <c r="D27" s="10"/>
      <c r="E27" s="10"/>
      <c r="F27" s="10"/>
      <c r="G27" s="10"/>
      <c r="H27" s="10"/>
      <c r="I27" s="10"/>
      <c r="J27" s="10"/>
      <c r="K27" s="10"/>
      <c r="L27" s="10"/>
      <c r="M27" s="10"/>
      <c r="N27" s="10"/>
    </row>
    <row r="28" spans="1:14" x14ac:dyDescent="0.3">
      <c r="A28" s="10"/>
      <c r="B28" s="10"/>
      <c r="C28" s="10"/>
      <c r="D28" s="10"/>
      <c r="E28" s="10"/>
      <c r="F28" s="10"/>
      <c r="G28" s="10"/>
      <c r="H28" s="10"/>
      <c r="I28" s="10"/>
      <c r="J28" s="10"/>
      <c r="K28" s="10"/>
      <c r="L28" s="10"/>
      <c r="M28" s="10"/>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74C1-EFF0-4319-972E-DBDAC7C5C9EA}">
  <dimension ref="A1:N34"/>
  <sheetViews>
    <sheetView workbookViewId="0">
      <selection activeCell="H7" sqref="H7"/>
    </sheetView>
  </sheetViews>
  <sheetFormatPr defaultRowHeight="14.4" x14ac:dyDescent="0.3"/>
  <cols>
    <col min="1" max="1" width="14.88671875" bestFit="1" customWidth="1"/>
    <col min="2" max="2" width="15.5546875" bestFit="1" customWidth="1"/>
    <col min="3" max="3" width="8.109375" bestFit="1" customWidth="1"/>
    <col min="4" max="4" width="10.33203125" bestFit="1" customWidth="1"/>
    <col min="5" max="5" width="10.77734375" bestFit="1" customWidth="1"/>
    <col min="6" max="150" width="15.5546875" bestFit="1" customWidth="1"/>
    <col min="151" max="152" width="10.77734375" bestFit="1" customWidth="1"/>
  </cols>
  <sheetData>
    <row r="1" spans="1:14" x14ac:dyDescent="0.3">
      <c r="A1" s="26" t="s">
        <v>501</v>
      </c>
      <c r="B1" s="26" t="s">
        <v>499</v>
      </c>
      <c r="C1" s="2"/>
      <c r="D1" s="2"/>
      <c r="E1" s="2"/>
      <c r="F1" s="10"/>
      <c r="G1" s="10"/>
      <c r="H1" s="10"/>
      <c r="I1" s="10"/>
      <c r="J1" s="10"/>
      <c r="K1" s="10"/>
      <c r="L1" s="10"/>
      <c r="M1" s="10"/>
      <c r="N1" s="10"/>
    </row>
    <row r="2" spans="1:14" x14ac:dyDescent="0.3">
      <c r="A2" s="26" t="s">
        <v>496</v>
      </c>
      <c r="B2" s="2" t="s">
        <v>488</v>
      </c>
      <c r="C2" s="2" t="s">
        <v>487</v>
      </c>
      <c r="D2" s="2" t="s">
        <v>486</v>
      </c>
      <c r="E2" s="2" t="s">
        <v>497</v>
      </c>
      <c r="F2" s="10"/>
      <c r="G2" s="10"/>
      <c r="H2" s="10"/>
      <c r="I2" s="10"/>
      <c r="J2" s="10"/>
      <c r="K2" s="10"/>
      <c r="L2" s="10"/>
      <c r="M2" s="10"/>
      <c r="N2" s="10"/>
    </row>
    <row r="3" spans="1:14" x14ac:dyDescent="0.3">
      <c r="A3" s="27" t="s">
        <v>316</v>
      </c>
      <c r="B3" s="2">
        <v>45</v>
      </c>
      <c r="C3" s="2">
        <v>26</v>
      </c>
      <c r="D3" s="2">
        <v>23</v>
      </c>
      <c r="E3" s="2">
        <v>94</v>
      </c>
      <c r="F3" s="10"/>
      <c r="G3" s="10"/>
      <c r="H3" s="10"/>
      <c r="I3" s="10"/>
      <c r="J3" s="10"/>
      <c r="K3" s="10"/>
      <c r="L3" s="10"/>
      <c r="M3" s="10"/>
      <c r="N3" s="10"/>
    </row>
    <row r="4" spans="1:14" x14ac:dyDescent="0.3">
      <c r="A4" s="27" t="s">
        <v>315</v>
      </c>
      <c r="B4" s="2">
        <v>30</v>
      </c>
      <c r="C4" s="2">
        <v>19</v>
      </c>
      <c r="D4" s="2">
        <v>28</v>
      </c>
      <c r="E4" s="2">
        <v>77</v>
      </c>
      <c r="F4" s="10"/>
      <c r="G4" s="10"/>
      <c r="H4" s="10"/>
      <c r="I4" s="10"/>
      <c r="J4" s="10"/>
      <c r="K4" s="10"/>
      <c r="L4" s="10"/>
      <c r="M4" s="10"/>
      <c r="N4" s="10"/>
    </row>
    <row r="5" spans="1:14" x14ac:dyDescent="0.3">
      <c r="A5" s="27" t="s">
        <v>317</v>
      </c>
      <c r="B5" s="2">
        <v>55</v>
      </c>
      <c r="C5" s="2">
        <v>14</v>
      </c>
      <c r="D5" s="2">
        <v>44</v>
      </c>
      <c r="E5" s="2">
        <v>113</v>
      </c>
      <c r="F5" s="10"/>
      <c r="G5" s="10"/>
      <c r="H5" s="10"/>
      <c r="I5" s="10"/>
      <c r="J5" s="10"/>
      <c r="K5" s="10"/>
      <c r="L5" s="10"/>
      <c r="M5" s="10"/>
      <c r="N5" s="10"/>
    </row>
    <row r="6" spans="1:14" x14ac:dyDescent="0.3">
      <c r="A6" s="27" t="s">
        <v>318</v>
      </c>
      <c r="B6" s="2">
        <v>7</v>
      </c>
      <c r="C6" s="2">
        <v>38</v>
      </c>
      <c r="D6" s="2">
        <v>21</v>
      </c>
      <c r="E6" s="2">
        <v>66</v>
      </c>
      <c r="F6" s="10"/>
      <c r="G6" s="10"/>
      <c r="H6" s="10"/>
      <c r="I6" s="10"/>
      <c r="J6" s="10"/>
      <c r="K6" s="10"/>
      <c r="L6" s="10"/>
      <c r="M6" s="10"/>
      <c r="N6" s="10"/>
    </row>
    <row r="7" spans="1:14" x14ac:dyDescent="0.3">
      <c r="A7" s="27" t="s">
        <v>319</v>
      </c>
      <c r="B7" s="2">
        <v>28</v>
      </c>
      <c r="C7" s="2">
        <v>21</v>
      </c>
      <c r="D7" s="2">
        <v>26</v>
      </c>
      <c r="E7" s="2">
        <v>75</v>
      </c>
      <c r="F7" s="10"/>
      <c r="G7" s="10"/>
      <c r="H7" s="10"/>
      <c r="I7" s="10"/>
      <c r="J7" s="10"/>
      <c r="K7" s="10"/>
      <c r="L7" s="10"/>
      <c r="M7" s="10"/>
      <c r="N7" s="10"/>
    </row>
    <row r="8" spans="1:14" x14ac:dyDescent="0.3">
      <c r="A8" s="27" t="s">
        <v>497</v>
      </c>
      <c r="B8" s="2">
        <v>165</v>
      </c>
      <c r="C8" s="2">
        <v>118</v>
      </c>
      <c r="D8" s="2">
        <v>142</v>
      </c>
      <c r="E8" s="2">
        <v>425</v>
      </c>
      <c r="F8" s="10"/>
      <c r="G8" s="10"/>
      <c r="H8" s="10"/>
      <c r="I8" s="10"/>
      <c r="J8" s="10"/>
      <c r="K8" s="10"/>
      <c r="L8" s="10"/>
      <c r="M8" s="10"/>
      <c r="N8" s="10"/>
    </row>
    <row r="9" spans="1:14" x14ac:dyDescent="0.3">
      <c r="A9" s="10"/>
      <c r="B9" s="10"/>
      <c r="C9" s="10"/>
      <c r="D9" s="10"/>
      <c r="E9" s="10"/>
      <c r="F9" s="10"/>
      <c r="G9" s="10"/>
      <c r="H9" s="10"/>
      <c r="I9" s="10"/>
      <c r="J9" s="10"/>
      <c r="K9" s="10"/>
      <c r="L9" s="10"/>
      <c r="M9" s="10"/>
      <c r="N9" s="10"/>
    </row>
    <row r="10" spans="1:14" x14ac:dyDescent="0.3">
      <c r="A10" s="10"/>
      <c r="B10" s="10"/>
      <c r="C10" s="10"/>
      <c r="D10" s="10"/>
      <c r="E10" s="10"/>
      <c r="F10" s="10"/>
      <c r="G10" s="10"/>
      <c r="H10" s="10"/>
      <c r="I10" s="10"/>
      <c r="J10" s="10"/>
      <c r="K10" s="10"/>
      <c r="L10" s="10"/>
      <c r="M10" s="10"/>
      <c r="N10" s="10"/>
    </row>
    <row r="11" spans="1:14" x14ac:dyDescent="0.3">
      <c r="A11" s="10"/>
      <c r="B11" s="10"/>
      <c r="C11" s="10"/>
      <c r="D11" s="10"/>
      <c r="E11" s="10"/>
      <c r="F11" s="10"/>
      <c r="G11" s="10"/>
      <c r="H11" s="10"/>
      <c r="I11" s="10"/>
      <c r="J11" s="10"/>
      <c r="K11" s="10"/>
      <c r="L11" s="10"/>
      <c r="M11" s="10"/>
      <c r="N11" s="10"/>
    </row>
    <row r="12" spans="1:14" x14ac:dyDescent="0.3">
      <c r="A12" s="10"/>
      <c r="B12" s="10"/>
      <c r="C12" s="10"/>
      <c r="D12" s="10"/>
      <c r="E12" s="10"/>
      <c r="F12" s="10"/>
      <c r="G12" s="10"/>
      <c r="H12" s="10"/>
      <c r="I12" s="10"/>
      <c r="J12" s="10"/>
      <c r="K12" s="10"/>
      <c r="L12" s="10"/>
      <c r="M12" s="10"/>
      <c r="N12" s="10"/>
    </row>
    <row r="13" spans="1:14" x14ac:dyDescent="0.3">
      <c r="A13" s="10"/>
      <c r="B13" s="10"/>
      <c r="C13" s="10"/>
      <c r="D13" s="10"/>
      <c r="E13" s="10"/>
      <c r="F13" s="10"/>
      <c r="G13" s="10"/>
      <c r="H13" s="10"/>
      <c r="I13" s="10"/>
      <c r="J13" s="10"/>
      <c r="K13" s="10"/>
      <c r="L13" s="10"/>
      <c r="M13" s="10"/>
      <c r="N13" s="10"/>
    </row>
    <row r="14" spans="1:14" x14ac:dyDescent="0.3">
      <c r="A14" s="10"/>
      <c r="B14" s="10"/>
      <c r="C14" s="10"/>
      <c r="D14" s="10"/>
      <c r="E14" s="10"/>
      <c r="F14" s="10"/>
      <c r="G14" s="10"/>
      <c r="H14" s="10"/>
      <c r="I14" s="10"/>
      <c r="J14" s="10"/>
      <c r="K14" s="10"/>
      <c r="L14" s="10"/>
      <c r="M14" s="10"/>
      <c r="N14" s="10"/>
    </row>
    <row r="15" spans="1:14" x14ac:dyDescent="0.3">
      <c r="A15" s="10"/>
      <c r="B15" s="10"/>
      <c r="C15" s="10"/>
      <c r="D15" s="10"/>
      <c r="E15" s="10"/>
      <c r="F15" s="10"/>
      <c r="G15" s="10"/>
      <c r="H15" s="10"/>
      <c r="I15" s="10"/>
      <c r="J15" s="10"/>
      <c r="K15" s="10"/>
      <c r="L15" s="10"/>
      <c r="M15" s="10"/>
      <c r="N15" s="10"/>
    </row>
    <row r="16" spans="1:14" x14ac:dyDescent="0.3">
      <c r="A16" s="10"/>
      <c r="B16" s="10"/>
      <c r="C16" s="10"/>
      <c r="D16" s="10"/>
      <c r="E16" s="10"/>
      <c r="F16" s="10"/>
      <c r="G16" s="10"/>
      <c r="H16" s="10"/>
      <c r="I16" s="10"/>
      <c r="J16" s="10"/>
      <c r="K16" s="10"/>
      <c r="L16" s="10"/>
      <c r="M16" s="10"/>
      <c r="N16" s="10"/>
    </row>
    <row r="17" spans="1:14" x14ac:dyDescent="0.3">
      <c r="A17" s="10"/>
      <c r="B17" s="10"/>
      <c r="C17" s="10"/>
      <c r="D17" s="10"/>
      <c r="E17" s="10"/>
      <c r="F17" s="10"/>
      <c r="G17" s="10"/>
      <c r="H17" s="10"/>
      <c r="I17" s="10"/>
      <c r="J17" s="10"/>
      <c r="K17" s="10"/>
      <c r="L17" s="10"/>
      <c r="M17" s="10"/>
      <c r="N17" s="10"/>
    </row>
    <row r="18" spans="1:14" x14ac:dyDescent="0.3">
      <c r="A18" s="10"/>
      <c r="B18" s="10"/>
      <c r="C18" s="10"/>
      <c r="D18" s="10"/>
      <c r="E18" s="10"/>
      <c r="F18" s="10"/>
      <c r="G18" s="10"/>
      <c r="H18" s="10"/>
      <c r="I18" s="10"/>
      <c r="J18" s="10"/>
      <c r="K18" s="10"/>
      <c r="L18" s="10"/>
      <c r="M18" s="10"/>
      <c r="N18" s="10"/>
    </row>
    <row r="19" spans="1:14" x14ac:dyDescent="0.3">
      <c r="A19" s="10"/>
      <c r="B19" s="10"/>
      <c r="C19" s="10"/>
      <c r="D19" s="10"/>
      <c r="E19" s="10"/>
      <c r="F19" s="10"/>
      <c r="G19" s="10"/>
      <c r="H19" s="10"/>
      <c r="I19" s="10"/>
      <c r="J19" s="10"/>
      <c r="K19" s="10"/>
      <c r="L19" s="10"/>
      <c r="M19" s="10"/>
      <c r="N19" s="10"/>
    </row>
    <row r="20" spans="1:14" x14ac:dyDescent="0.3">
      <c r="A20" s="10"/>
      <c r="B20" s="10"/>
      <c r="C20" s="10"/>
      <c r="D20" s="10"/>
      <c r="E20" s="10"/>
      <c r="F20" s="10"/>
      <c r="G20" s="10"/>
      <c r="H20" s="10"/>
      <c r="I20" s="10"/>
      <c r="J20" s="10"/>
      <c r="K20" s="10"/>
      <c r="L20" s="10"/>
      <c r="M20" s="10"/>
      <c r="N20" s="10"/>
    </row>
    <row r="21" spans="1:14" x14ac:dyDescent="0.3">
      <c r="A21" s="10"/>
      <c r="B21" s="10"/>
      <c r="C21" s="10"/>
      <c r="D21" s="10"/>
      <c r="E21" s="10"/>
      <c r="F21" s="10"/>
      <c r="G21" s="10"/>
      <c r="H21" s="10"/>
      <c r="I21" s="10"/>
      <c r="J21" s="10"/>
      <c r="K21" s="10"/>
      <c r="L21" s="10"/>
      <c r="M21" s="10"/>
      <c r="N21" s="10"/>
    </row>
    <row r="22" spans="1:14" x14ac:dyDescent="0.3">
      <c r="A22" s="10"/>
      <c r="B22" s="10"/>
      <c r="C22" s="10"/>
      <c r="D22" s="10"/>
      <c r="E22" s="10"/>
      <c r="F22" s="10"/>
      <c r="G22" s="10"/>
      <c r="H22" s="10"/>
      <c r="I22" s="10"/>
      <c r="J22" s="10"/>
      <c r="K22" s="10"/>
      <c r="L22" s="10"/>
      <c r="M22" s="10"/>
      <c r="N22" s="10"/>
    </row>
    <row r="23" spans="1:14" x14ac:dyDescent="0.3">
      <c r="A23" s="10"/>
      <c r="B23" s="10"/>
      <c r="C23" s="10"/>
      <c r="D23" s="10"/>
      <c r="E23" s="10"/>
      <c r="F23" s="10"/>
      <c r="G23" s="10"/>
      <c r="H23" s="10"/>
      <c r="I23" s="10"/>
      <c r="J23" s="10"/>
      <c r="K23" s="10"/>
      <c r="L23" s="10"/>
      <c r="M23" s="10"/>
      <c r="N23" s="10"/>
    </row>
    <row r="24" spans="1:14" x14ac:dyDescent="0.3">
      <c r="A24" s="10"/>
      <c r="B24" s="10"/>
      <c r="C24" s="10"/>
      <c r="D24" s="10"/>
      <c r="E24" s="10"/>
      <c r="F24" s="10"/>
      <c r="G24" s="10"/>
      <c r="H24" s="10"/>
      <c r="I24" s="10"/>
      <c r="J24" s="10"/>
      <c r="K24" s="10"/>
      <c r="L24" s="10"/>
      <c r="M24" s="10"/>
      <c r="N24" s="10"/>
    </row>
    <row r="25" spans="1:14" x14ac:dyDescent="0.3">
      <c r="A25" s="10"/>
      <c r="B25" s="10"/>
      <c r="C25" s="10"/>
      <c r="D25" s="10"/>
      <c r="E25" s="10"/>
      <c r="F25" s="10"/>
      <c r="G25" s="10"/>
      <c r="H25" s="10"/>
      <c r="I25" s="10"/>
      <c r="J25" s="10"/>
      <c r="K25" s="10"/>
      <c r="L25" s="10"/>
      <c r="M25" s="10"/>
      <c r="N25" s="10"/>
    </row>
    <row r="26" spans="1:14" x14ac:dyDescent="0.3">
      <c r="A26" s="10"/>
      <c r="B26" s="10"/>
      <c r="C26" s="10"/>
      <c r="D26" s="10"/>
      <c r="E26" s="10"/>
      <c r="F26" s="10"/>
      <c r="G26" s="10"/>
      <c r="H26" s="10"/>
      <c r="I26" s="10"/>
      <c r="J26" s="10"/>
      <c r="K26" s="10"/>
      <c r="L26" s="10"/>
      <c r="M26" s="10"/>
      <c r="N26" s="10"/>
    </row>
    <row r="27" spans="1:14" x14ac:dyDescent="0.3">
      <c r="A27" s="10"/>
      <c r="B27" s="10"/>
      <c r="C27" s="10"/>
      <c r="D27" s="10"/>
      <c r="E27" s="10"/>
      <c r="F27" s="10"/>
      <c r="G27" s="10"/>
      <c r="H27" s="10"/>
      <c r="I27" s="10"/>
      <c r="J27" s="10"/>
      <c r="K27" s="10"/>
      <c r="L27" s="10"/>
      <c r="M27" s="10"/>
      <c r="N27" s="10"/>
    </row>
    <row r="28" spans="1:14" x14ac:dyDescent="0.3">
      <c r="A28" s="10"/>
      <c r="B28" s="10"/>
      <c r="C28" s="10"/>
      <c r="D28" s="10"/>
      <c r="E28" s="10"/>
      <c r="F28" s="10"/>
      <c r="G28" s="10"/>
      <c r="H28" s="10"/>
      <c r="I28" s="10"/>
      <c r="J28" s="10"/>
      <c r="K28" s="10"/>
      <c r="L28" s="10"/>
      <c r="M28" s="10"/>
      <c r="N28" s="10"/>
    </row>
    <row r="29" spans="1:14" x14ac:dyDescent="0.3">
      <c r="A29" s="10"/>
      <c r="B29" s="10"/>
      <c r="C29" s="10"/>
      <c r="D29" s="10"/>
      <c r="E29" s="10"/>
      <c r="F29" s="10"/>
      <c r="G29" s="10"/>
      <c r="H29" s="10"/>
      <c r="I29" s="10"/>
      <c r="J29" s="10"/>
      <c r="K29" s="10"/>
      <c r="L29" s="10"/>
      <c r="M29" s="10"/>
      <c r="N29" s="10"/>
    </row>
    <row r="30" spans="1:14" x14ac:dyDescent="0.3">
      <c r="A30" s="10"/>
      <c r="B30" s="10"/>
      <c r="C30" s="10"/>
      <c r="D30" s="10"/>
      <c r="E30" s="10"/>
      <c r="F30" s="10"/>
      <c r="G30" s="10"/>
      <c r="H30" s="10"/>
      <c r="I30" s="10"/>
      <c r="J30" s="10"/>
      <c r="K30" s="10"/>
      <c r="L30" s="10"/>
      <c r="M30" s="10"/>
      <c r="N30" s="10"/>
    </row>
    <row r="31" spans="1:14" x14ac:dyDescent="0.3">
      <c r="F31" s="10"/>
      <c r="G31" s="10"/>
      <c r="H31" s="10"/>
      <c r="I31" s="10"/>
      <c r="J31" s="10"/>
      <c r="K31" s="10"/>
      <c r="L31" s="10"/>
      <c r="M31" s="10"/>
      <c r="N31" s="10"/>
    </row>
    <row r="32" spans="1:14" x14ac:dyDescent="0.3">
      <c r="F32" s="10"/>
      <c r="G32" s="10"/>
      <c r="H32" s="10"/>
      <c r="I32" s="10"/>
      <c r="J32" s="10"/>
      <c r="K32" s="10"/>
      <c r="L32" s="10"/>
      <c r="M32" s="10"/>
      <c r="N32" s="10"/>
    </row>
    <row r="33" spans="6:14" x14ac:dyDescent="0.3">
      <c r="F33" s="10"/>
      <c r="G33" s="10"/>
      <c r="H33" s="10"/>
      <c r="I33" s="10"/>
      <c r="J33" s="10"/>
      <c r="K33" s="10"/>
      <c r="L33" s="10"/>
      <c r="M33" s="10"/>
      <c r="N33" s="10"/>
    </row>
    <row r="34" spans="6:14" x14ac:dyDescent="0.3">
      <c r="F34" s="10"/>
      <c r="G34" s="10"/>
      <c r="H34" s="10"/>
      <c r="I34" s="10"/>
      <c r="J34" s="10"/>
      <c r="K34" s="10"/>
      <c r="L34" s="10"/>
      <c r="M34" s="10"/>
      <c r="N34" s="10"/>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1A4D-9854-4483-A9C7-FC281A6165E0}">
  <dimension ref="A1:V31"/>
  <sheetViews>
    <sheetView topLeftCell="B1" workbookViewId="0">
      <selection activeCell="K10" sqref="K10"/>
    </sheetView>
  </sheetViews>
  <sheetFormatPr defaultRowHeight="14.4" x14ac:dyDescent="0.3"/>
  <cols>
    <col min="1" max="1" width="12.5546875" bestFit="1" customWidth="1"/>
    <col min="2" max="2" width="19.77734375" bestFit="1" customWidth="1"/>
  </cols>
  <sheetData>
    <row r="1" spans="1:22" x14ac:dyDescent="0.3">
      <c r="A1" s="26" t="s">
        <v>496</v>
      </c>
      <c r="B1" s="2" t="s">
        <v>498</v>
      </c>
      <c r="C1" s="10"/>
      <c r="D1" s="10"/>
      <c r="E1" s="10"/>
      <c r="F1" s="10"/>
      <c r="G1" s="10"/>
      <c r="H1" s="10"/>
      <c r="I1" s="10"/>
      <c r="J1" s="10"/>
      <c r="K1" s="10"/>
      <c r="L1" s="10"/>
      <c r="M1" s="10"/>
      <c r="N1" s="10"/>
      <c r="O1" s="10"/>
      <c r="P1" s="10"/>
      <c r="Q1" s="10"/>
      <c r="R1" s="10"/>
      <c r="S1" s="10"/>
      <c r="T1" s="10"/>
      <c r="U1" s="10"/>
      <c r="V1" s="10"/>
    </row>
    <row r="2" spans="1:22" x14ac:dyDescent="0.3">
      <c r="A2" s="27" t="s">
        <v>329</v>
      </c>
      <c r="B2" s="2">
        <v>908.64000000000033</v>
      </c>
      <c r="C2" s="10"/>
      <c r="D2" s="10"/>
      <c r="E2" s="10"/>
      <c r="F2" s="10"/>
      <c r="G2" s="10"/>
      <c r="H2" s="10"/>
      <c r="I2" s="10"/>
      <c r="J2" s="10"/>
      <c r="K2" s="10"/>
      <c r="L2" s="10"/>
      <c r="M2" s="10"/>
      <c r="N2" s="10"/>
      <c r="O2" s="10"/>
      <c r="P2" s="10"/>
      <c r="Q2" s="10"/>
      <c r="R2" s="10"/>
      <c r="S2" s="10"/>
      <c r="T2" s="10"/>
      <c r="U2" s="10"/>
      <c r="V2" s="10"/>
    </row>
    <row r="3" spans="1:22" x14ac:dyDescent="0.3">
      <c r="A3" s="27" t="s">
        <v>330</v>
      </c>
      <c r="B3" s="2">
        <v>820.01000000000033</v>
      </c>
      <c r="C3" s="10"/>
      <c r="D3" s="10"/>
      <c r="E3" s="10"/>
      <c r="F3" s="10"/>
      <c r="G3" s="10"/>
      <c r="H3" s="10"/>
      <c r="I3" s="10"/>
      <c r="J3" s="10"/>
      <c r="K3" s="10"/>
      <c r="L3" s="10"/>
      <c r="M3" s="10"/>
      <c r="N3" s="10"/>
      <c r="O3" s="10"/>
      <c r="P3" s="10"/>
      <c r="Q3" s="10"/>
      <c r="R3" s="10"/>
      <c r="S3" s="10"/>
      <c r="T3" s="10"/>
      <c r="U3" s="10"/>
      <c r="V3" s="10"/>
    </row>
    <row r="4" spans="1:22" x14ac:dyDescent="0.3">
      <c r="A4" s="27" t="s">
        <v>497</v>
      </c>
      <c r="B4" s="2">
        <v>1728.6500000000005</v>
      </c>
      <c r="C4" s="10"/>
      <c r="D4" s="10"/>
      <c r="E4" s="10"/>
      <c r="F4" s="10"/>
      <c r="G4" s="10"/>
      <c r="H4" s="10"/>
      <c r="I4" s="10"/>
      <c r="J4" s="10"/>
      <c r="K4" s="10"/>
      <c r="L4" s="10"/>
      <c r="M4" s="10"/>
      <c r="N4" s="10"/>
      <c r="O4" s="10"/>
      <c r="P4" s="10"/>
      <c r="Q4" s="10"/>
      <c r="R4" s="10"/>
      <c r="S4" s="10"/>
      <c r="T4" s="10"/>
      <c r="U4" s="10"/>
      <c r="V4" s="10"/>
    </row>
    <row r="5" spans="1:22" x14ac:dyDescent="0.3">
      <c r="A5" s="10"/>
      <c r="B5" s="10"/>
      <c r="C5" s="10"/>
      <c r="D5" s="10"/>
      <c r="E5" s="10"/>
      <c r="F5" s="10"/>
      <c r="G5" s="10"/>
      <c r="H5" s="10"/>
      <c r="I5" s="10"/>
      <c r="J5" s="10"/>
      <c r="K5" s="10"/>
      <c r="L5" s="10"/>
      <c r="M5" s="10"/>
      <c r="N5" s="10"/>
      <c r="O5" s="10"/>
      <c r="P5" s="10"/>
      <c r="Q5" s="10"/>
      <c r="R5" s="10"/>
      <c r="S5" s="10"/>
      <c r="T5" s="10"/>
      <c r="U5" s="10"/>
      <c r="V5" s="10"/>
    </row>
    <row r="6" spans="1:22" x14ac:dyDescent="0.3">
      <c r="A6" s="10"/>
      <c r="B6" s="10"/>
      <c r="C6" s="10"/>
      <c r="D6" s="10"/>
      <c r="E6" s="10"/>
      <c r="F6" s="10"/>
      <c r="G6" s="10"/>
      <c r="H6" s="10"/>
      <c r="I6" s="10"/>
      <c r="J6" s="10"/>
      <c r="K6" s="10"/>
      <c r="L6" s="10"/>
      <c r="M6" s="10"/>
      <c r="N6" s="10"/>
      <c r="O6" s="10"/>
      <c r="P6" s="10"/>
      <c r="Q6" s="10"/>
      <c r="R6" s="10"/>
      <c r="S6" s="10"/>
      <c r="T6" s="10"/>
      <c r="U6" s="10"/>
      <c r="V6" s="10"/>
    </row>
    <row r="7" spans="1:22" x14ac:dyDescent="0.3">
      <c r="A7" s="10"/>
      <c r="B7" s="10"/>
      <c r="C7" s="10"/>
      <c r="D7" s="10"/>
      <c r="E7" s="10"/>
      <c r="F7" s="10"/>
      <c r="G7" s="10"/>
      <c r="H7" s="10"/>
      <c r="I7" s="10"/>
      <c r="J7" s="10"/>
      <c r="K7" s="10"/>
      <c r="L7" s="10"/>
      <c r="M7" s="10"/>
      <c r="N7" s="10"/>
      <c r="O7" s="10"/>
      <c r="P7" s="10"/>
      <c r="Q7" s="10"/>
      <c r="R7" s="10"/>
      <c r="S7" s="10"/>
      <c r="T7" s="10"/>
      <c r="U7" s="10"/>
      <c r="V7" s="10"/>
    </row>
    <row r="8" spans="1:22" x14ac:dyDescent="0.3">
      <c r="A8" s="10"/>
      <c r="B8" s="10"/>
      <c r="C8" s="10"/>
      <c r="D8" s="10"/>
      <c r="E8" s="10"/>
      <c r="F8" s="10"/>
      <c r="G8" s="10"/>
      <c r="H8" s="10"/>
      <c r="I8" s="10"/>
      <c r="J8" s="10"/>
      <c r="K8" s="10"/>
      <c r="L8" s="10"/>
      <c r="M8" s="10"/>
      <c r="N8" s="10"/>
      <c r="O8" s="10"/>
      <c r="P8" s="10"/>
      <c r="Q8" s="10"/>
      <c r="R8" s="10"/>
      <c r="S8" s="10"/>
      <c r="T8" s="10"/>
      <c r="U8" s="10"/>
      <c r="V8" s="10"/>
    </row>
    <row r="9" spans="1:22" x14ac:dyDescent="0.3">
      <c r="A9" s="10"/>
      <c r="B9" s="10"/>
      <c r="C9" s="10"/>
      <c r="D9" s="10"/>
      <c r="E9" s="10"/>
      <c r="F9" s="10"/>
      <c r="G9" s="10"/>
      <c r="H9" s="10"/>
      <c r="I9" s="10"/>
      <c r="J9" s="10"/>
      <c r="K9" s="10"/>
      <c r="L9" s="10"/>
      <c r="M9" s="10"/>
      <c r="N9" s="10"/>
      <c r="O9" s="10"/>
      <c r="P9" s="10"/>
      <c r="Q9" s="10"/>
      <c r="R9" s="10"/>
      <c r="S9" s="10"/>
      <c r="T9" s="10"/>
      <c r="U9" s="10"/>
      <c r="V9" s="10"/>
    </row>
    <row r="10" spans="1:22" x14ac:dyDescent="0.3">
      <c r="A10" s="10"/>
      <c r="B10" s="10"/>
      <c r="C10" s="10"/>
      <c r="D10" s="10"/>
      <c r="E10" s="10"/>
      <c r="F10" s="10"/>
      <c r="G10" s="10"/>
      <c r="H10" s="10"/>
      <c r="I10" s="10"/>
      <c r="J10" s="10"/>
      <c r="K10" s="10"/>
      <c r="L10" s="10"/>
      <c r="M10" s="10"/>
      <c r="N10" s="10"/>
      <c r="O10" s="10"/>
      <c r="P10" s="10"/>
      <c r="Q10" s="10"/>
      <c r="R10" s="10"/>
      <c r="S10" s="10"/>
      <c r="T10" s="10"/>
      <c r="U10" s="10"/>
      <c r="V10" s="10"/>
    </row>
    <row r="11" spans="1:22" x14ac:dyDescent="0.3">
      <c r="A11" s="10"/>
      <c r="B11" s="10"/>
      <c r="C11" s="10"/>
      <c r="D11" s="10"/>
      <c r="E11" s="10"/>
      <c r="F11" s="10"/>
      <c r="G11" s="10"/>
      <c r="H11" s="10"/>
      <c r="I11" s="10"/>
      <c r="J11" s="10"/>
      <c r="K11" s="10"/>
      <c r="L11" s="10"/>
      <c r="M11" s="10"/>
      <c r="N11" s="10"/>
      <c r="O11" s="10"/>
      <c r="P11" s="10"/>
      <c r="Q11" s="10"/>
      <c r="R11" s="10"/>
      <c r="S11" s="10"/>
      <c r="T11" s="10"/>
      <c r="U11" s="10"/>
      <c r="V11" s="10"/>
    </row>
    <row r="12" spans="1:22" x14ac:dyDescent="0.3">
      <c r="A12" s="10"/>
      <c r="B12" s="10"/>
      <c r="C12" s="10"/>
      <c r="D12" s="10"/>
      <c r="E12" s="10"/>
      <c r="F12" s="10"/>
      <c r="G12" s="10"/>
      <c r="H12" s="10"/>
      <c r="I12" s="10"/>
      <c r="J12" s="10"/>
      <c r="K12" s="10"/>
      <c r="L12" s="10"/>
      <c r="M12" s="10"/>
      <c r="N12" s="10"/>
      <c r="O12" s="10"/>
      <c r="P12" s="10"/>
      <c r="Q12" s="10"/>
      <c r="R12" s="10"/>
      <c r="S12" s="10"/>
      <c r="T12" s="10"/>
      <c r="U12" s="10"/>
      <c r="V12" s="10"/>
    </row>
    <row r="13" spans="1:22" x14ac:dyDescent="0.3">
      <c r="A13" s="10"/>
      <c r="B13" s="10"/>
      <c r="C13" s="10"/>
      <c r="D13" s="10"/>
      <c r="E13" s="10"/>
      <c r="F13" s="10"/>
      <c r="G13" s="10"/>
      <c r="H13" s="10"/>
      <c r="I13" s="10"/>
      <c r="J13" s="10"/>
      <c r="K13" s="10"/>
      <c r="L13" s="10"/>
      <c r="M13" s="10"/>
      <c r="N13" s="10"/>
      <c r="O13" s="10"/>
      <c r="P13" s="10"/>
      <c r="Q13" s="10"/>
      <c r="R13" s="10"/>
      <c r="S13" s="10"/>
      <c r="T13" s="10"/>
      <c r="U13" s="10"/>
      <c r="V13" s="10"/>
    </row>
    <row r="14" spans="1:22" x14ac:dyDescent="0.3">
      <c r="A14" s="10"/>
      <c r="B14" s="10"/>
      <c r="C14" s="10"/>
      <c r="D14" s="10"/>
      <c r="E14" s="10"/>
      <c r="F14" s="10"/>
      <c r="G14" s="10"/>
      <c r="H14" s="10"/>
      <c r="I14" s="10"/>
      <c r="J14" s="10"/>
      <c r="K14" s="10"/>
      <c r="L14" s="10"/>
      <c r="M14" s="10"/>
      <c r="N14" s="10"/>
      <c r="O14" s="10"/>
      <c r="P14" s="10"/>
      <c r="Q14" s="10"/>
      <c r="R14" s="10"/>
      <c r="S14" s="10"/>
      <c r="T14" s="10"/>
      <c r="U14" s="10"/>
      <c r="V14" s="10"/>
    </row>
    <row r="15" spans="1:22" x14ac:dyDescent="0.3">
      <c r="A15" s="10"/>
      <c r="B15" s="10"/>
      <c r="C15" s="10"/>
      <c r="D15" s="10"/>
      <c r="E15" s="10"/>
      <c r="F15" s="10"/>
      <c r="G15" s="10"/>
      <c r="H15" s="10"/>
      <c r="I15" s="10"/>
      <c r="J15" s="10"/>
      <c r="K15" s="10"/>
      <c r="L15" s="10"/>
      <c r="M15" s="10"/>
      <c r="N15" s="10"/>
      <c r="O15" s="10"/>
      <c r="P15" s="10"/>
      <c r="Q15" s="10"/>
      <c r="R15" s="10"/>
      <c r="S15" s="10"/>
      <c r="T15" s="10"/>
      <c r="U15" s="10"/>
      <c r="V15" s="10"/>
    </row>
    <row r="16" spans="1:22" x14ac:dyDescent="0.3">
      <c r="A16" s="10"/>
      <c r="B16" s="10"/>
      <c r="C16" s="10"/>
      <c r="D16" s="10"/>
      <c r="E16" s="10"/>
      <c r="F16" s="10"/>
      <c r="G16" s="10"/>
      <c r="H16" s="10"/>
      <c r="I16" s="10"/>
      <c r="J16" s="10"/>
      <c r="K16" s="10"/>
      <c r="L16" s="10"/>
      <c r="M16" s="10"/>
      <c r="N16" s="10"/>
      <c r="O16" s="10"/>
      <c r="P16" s="10"/>
      <c r="Q16" s="10"/>
      <c r="R16" s="10"/>
      <c r="S16" s="10"/>
      <c r="T16" s="10"/>
      <c r="U16" s="10"/>
      <c r="V16" s="10"/>
    </row>
    <row r="17" spans="1:22" x14ac:dyDescent="0.3">
      <c r="A17" s="10"/>
      <c r="B17" s="10"/>
      <c r="C17" s="10"/>
      <c r="D17" s="10"/>
      <c r="E17" s="10"/>
      <c r="F17" s="10"/>
      <c r="G17" s="10"/>
      <c r="H17" s="10"/>
      <c r="I17" s="10"/>
      <c r="J17" s="10"/>
      <c r="K17" s="10"/>
      <c r="L17" s="10"/>
      <c r="M17" s="10"/>
      <c r="N17" s="10"/>
      <c r="O17" s="10"/>
      <c r="P17" s="10"/>
      <c r="Q17" s="10"/>
      <c r="R17" s="10"/>
      <c r="S17" s="10"/>
      <c r="T17" s="10"/>
      <c r="U17" s="10"/>
      <c r="V17" s="10"/>
    </row>
    <row r="18" spans="1:22" x14ac:dyDescent="0.3">
      <c r="A18" s="10"/>
      <c r="B18" s="10"/>
      <c r="C18" s="10"/>
      <c r="D18" s="10"/>
      <c r="E18" s="10"/>
      <c r="F18" s="10"/>
      <c r="G18" s="10"/>
      <c r="H18" s="10"/>
      <c r="I18" s="10"/>
      <c r="J18" s="10"/>
      <c r="K18" s="10"/>
      <c r="L18" s="10"/>
      <c r="M18" s="10"/>
      <c r="N18" s="10"/>
      <c r="O18" s="10"/>
      <c r="P18" s="10"/>
      <c r="Q18" s="10"/>
      <c r="R18" s="10"/>
      <c r="S18" s="10"/>
      <c r="T18" s="10"/>
      <c r="U18" s="10"/>
      <c r="V18" s="10"/>
    </row>
    <row r="19" spans="1:22" x14ac:dyDescent="0.3">
      <c r="A19" s="10"/>
      <c r="B19" s="10"/>
      <c r="C19" s="10"/>
      <c r="D19" s="10"/>
      <c r="E19" s="10"/>
      <c r="F19" s="10"/>
      <c r="G19" s="10"/>
      <c r="H19" s="10"/>
      <c r="I19" s="10"/>
      <c r="J19" s="10"/>
      <c r="K19" s="10"/>
      <c r="L19" s="10"/>
      <c r="M19" s="10"/>
      <c r="N19" s="10"/>
      <c r="O19" s="10"/>
      <c r="P19" s="10"/>
      <c r="Q19" s="10"/>
      <c r="R19" s="10"/>
      <c r="S19" s="10"/>
      <c r="T19" s="10"/>
      <c r="U19" s="10"/>
      <c r="V19" s="10"/>
    </row>
    <row r="20" spans="1:22" x14ac:dyDescent="0.3">
      <c r="A20" s="10"/>
      <c r="B20" s="10"/>
      <c r="C20" s="10"/>
      <c r="D20" s="10"/>
      <c r="E20" s="10"/>
      <c r="F20" s="10"/>
      <c r="G20" s="10"/>
      <c r="H20" s="10"/>
      <c r="I20" s="10"/>
      <c r="J20" s="10"/>
      <c r="K20" s="10"/>
      <c r="L20" s="10"/>
      <c r="M20" s="10"/>
      <c r="N20" s="10"/>
      <c r="O20" s="10"/>
      <c r="P20" s="10"/>
      <c r="Q20" s="10"/>
      <c r="R20" s="10"/>
      <c r="S20" s="10"/>
      <c r="T20" s="10"/>
      <c r="U20" s="10"/>
      <c r="V20" s="10"/>
    </row>
    <row r="21" spans="1:22" x14ac:dyDescent="0.3">
      <c r="A21" s="10"/>
      <c r="B21" s="10"/>
      <c r="C21" s="10"/>
      <c r="D21" s="10"/>
      <c r="E21" s="10"/>
      <c r="F21" s="10"/>
      <c r="G21" s="10"/>
      <c r="H21" s="10"/>
      <c r="I21" s="10"/>
      <c r="J21" s="10"/>
      <c r="K21" s="10"/>
      <c r="L21" s="10"/>
      <c r="M21" s="10"/>
      <c r="N21" s="10"/>
      <c r="O21" s="10"/>
      <c r="P21" s="10"/>
      <c r="Q21" s="10"/>
      <c r="R21" s="10"/>
      <c r="S21" s="10"/>
      <c r="T21" s="10"/>
      <c r="U21" s="10"/>
      <c r="V21" s="10"/>
    </row>
    <row r="22" spans="1:22" x14ac:dyDescent="0.3">
      <c r="A22" s="10"/>
      <c r="B22" s="10"/>
      <c r="C22" s="10"/>
      <c r="D22" s="10"/>
      <c r="E22" s="10"/>
      <c r="F22" s="10"/>
      <c r="G22" s="10"/>
      <c r="H22" s="10"/>
      <c r="I22" s="10"/>
      <c r="J22" s="10"/>
      <c r="K22" s="10"/>
      <c r="L22" s="10"/>
      <c r="M22" s="10"/>
      <c r="N22" s="10"/>
      <c r="O22" s="10"/>
      <c r="P22" s="10"/>
      <c r="Q22" s="10"/>
      <c r="R22" s="10"/>
      <c r="S22" s="10"/>
      <c r="T22" s="10"/>
      <c r="U22" s="10"/>
      <c r="V22" s="10"/>
    </row>
    <row r="23" spans="1:22" x14ac:dyDescent="0.3">
      <c r="A23" s="10"/>
      <c r="B23" s="10"/>
      <c r="C23" s="10"/>
      <c r="D23" s="10"/>
      <c r="E23" s="10"/>
      <c r="F23" s="10"/>
      <c r="G23" s="10"/>
      <c r="H23" s="10"/>
      <c r="I23" s="10"/>
      <c r="J23" s="10"/>
      <c r="K23" s="10"/>
      <c r="L23" s="10"/>
      <c r="M23" s="10"/>
      <c r="N23" s="10"/>
      <c r="O23" s="10"/>
      <c r="P23" s="10"/>
      <c r="Q23" s="10"/>
      <c r="R23" s="10"/>
      <c r="S23" s="10"/>
      <c r="T23" s="10"/>
      <c r="U23" s="10"/>
      <c r="V23" s="10"/>
    </row>
    <row r="24" spans="1:22" x14ac:dyDescent="0.3">
      <c r="A24" s="10"/>
      <c r="B24" s="10"/>
      <c r="C24" s="10"/>
      <c r="D24" s="10"/>
      <c r="E24" s="10"/>
      <c r="F24" s="10"/>
      <c r="G24" s="10"/>
      <c r="H24" s="10"/>
      <c r="I24" s="10"/>
      <c r="J24" s="10"/>
      <c r="K24" s="10"/>
      <c r="L24" s="10"/>
      <c r="M24" s="10"/>
      <c r="N24" s="10"/>
      <c r="O24" s="10"/>
      <c r="P24" s="10"/>
      <c r="Q24" s="10"/>
      <c r="R24" s="10"/>
      <c r="S24" s="10"/>
      <c r="T24" s="10"/>
      <c r="U24" s="10"/>
      <c r="V24" s="10"/>
    </row>
    <row r="25" spans="1:22" x14ac:dyDescent="0.3">
      <c r="A25" s="10"/>
      <c r="B25" s="10"/>
      <c r="C25" s="10"/>
      <c r="D25" s="10"/>
      <c r="E25" s="10"/>
      <c r="F25" s="10"/>
      <c r="G25" s="10"/>
      <c r="H25" s="10"/>
      <c r="I25" s="10"/>
      <c r="J25" s="10"/>
      <c r="K25" s="10"/>
      <c r="L25" s="10"/>
      <c r="M25" s="10"/>
      <c r="N25" s="10"/>
      <c r="O25" s="10"/>
      <c r="P25" s="10"/>
      <c r="Q25" s="10"/>
      <c r="R25" s="10"/>
      <c r="S25" s="10"/>
      <c r="T25" s="10"/>
      <c r="U25" s="10"/>
      <c r="V25" s="10"/>
    </row>
    <row r="26" spans="1:22" x14ac:dyDescent="0.3">
      <c r="A26" s="10"/>
      <c r="B26" s="10"/>
      <c r="C26" s="10"/>
      <c r="D26" s="10"/>
      <c r="E26" s="10"/>
      <c r="F26" s="10"/>
      <c r="G26" s="10"/>
      <c r="H26" s="10"/>
      <c r="I26" s="10"/>
      <c r="J26" s="10"/>
      <c r="K26" s="10"/>
      <c r="L26" s="10"/>
      <c r="M26" s="10"/>
      <c r="N26" s="10"/>
      <c r="O26" s="10"/>
      <c r="P26" s="10"/>
      <c r="Q26" s="10"/>
      <c r="R26" s="10"/>
      <c r="S26" s="10"/>
      <c r="T26" s="10"/>
      <c r="U26" s="10"/>
      <c r="V26" s="10"/>
    </row>
    <row r="27" spans="1:22" x14ac:dyDescent="0.3">
      <c r="A27" s="10"/>
      <c r="B27" s="10"/>
      <c r="C27" s="10"/>
      <c r="D27" s="10"/>
      <c r="E27" s="10"/>
      <c r="F27" s="10"/>
      <c r="G27" s="10"/>
      <c r="H27" s="10"/>
      <c r="I27" s="10"/>
      <c r="J27" s="10"/>
      <c r="K27" s="10"/>
      <c r="L27" s="10"/>
      <c r="M27" s="10"/>
      <c r="N27" s="10"/>
      <c r="O27" s="10"/>
      <c r="P27" s="10"/>
      <c r="Q27" s="10"/>
      <c r="R27" s="10"/>
      <c r="S27" s="10"/>
      <c r="T27" s="10"/>
      <c r="U27" s="10"/>
      <c r="V27" s="10"/>
    </row>
    <row r="28" spans="1:22" x14ac:dyDescent="0.3">
      <c r="A28" s="10"/>
      <c r="B28" s="10"/>
      <c r="C28" s="10"/>
      <c r="D28" s="10"/>
      <c r="E28" s="10"/>
      <c r="F28" s="10"/>
      <c r="G28" s="10"/>
      <c r="H28" s="10"/>
      <c r="I28" s="10"/>
      <c r="J28" s="10"/>
      <c r="K28" s="10"/>
      <c r="L28" s="10"/>
      <c r="M28" s="10"/>
      <c r="N28" s="10"/>
      <c r="O28" s="10"/>
      <c r="P28" s="10"/>
      <c r="Q28" s="10"/>
      <c r="R28" s="10"/>
      <c r="S28" s="10"/>
      <c r="T28" s="10"/>
      <c r="U28" s="10"/>
      <c r="V28" s="10"/>
    </row>
    <row r="29" spans="1:22" x14ac:dyDescent="0.3">
      <c r="A29" s="10"/>
      <c r="B29" s="10"/>
      <c r="C29" s="10"/>
      <c r="D29" s="10"/>
      <c r="E29" s="10"/>
      <c r="F29" s="10"/>
      <c r="G29" s="10"/>
      <c r="H29" s="10"/>
      <c r="I29" s="10"/>
      <c r="J29" s="10"/>
      <c r="K29" s="10"/>
      <c r="L29" s="10"/>
      <c r="M29" s="10"/>
      <c r="N29" s="10"/>
      <c r="O29" s="10"/>
      <c r="P29" s="10"/>
      <c r="Q29" s="10"/>
      <c r="R29" s="10"/>
      <c r="S29" s="10"/>
      <c r="T29" s="10"/>
      <c r="U29" s="10"/>
      <c r="V29" s="10"/>
    </row>
    <row r="30" spans="1:22" x14ac:dyDescent="0.3">
      <c r="C30" s="10"/>
      <c r="D30" s="10"/>
      <c r="E30" s="10"/>
      <c r="F30" s="10"/>
      <c r="G30" s="10"/>
      <c r="H30" s="10"/>
      <c r="I30" s="10"/>
      <c r="J30" s="10"/>
      <c r="K30" s="10"/>
      <c r="L30" s="10"/>
      <c r="M30" s="10"/>
      <c r="N30" s="10"/>
      <c r="O30" s="10"/>
      <c r="P30" s="10"/>
      <c r="Q30" s="10"/>
      <c r="R30" s="10"/>
      <c r="S30" s="10"/>
      <c r="T30" s="10"/>
      <c r="U30" s="10"/>
      <c r="V30" s="10"/>
    </row>
    <row r="31" spans="1:22" x14ac:dyDescent="0.3">
      <c r="C31" s="10"/>
      <c r="D31" s="10"/>
      <c r="E31" s="10"/>
      <c r="F31" s="10"/>
      <c r="G31" s="10"/>
      <c r="H31" s="10"/>
      <c r="I31" s="10"/>
      <c r="J31" s="10"/>
      <c r="K31" s="10"/>
      <c r="L31" s="10"/>
      <c r="M31" s="10"/>
      <c r="N31" s="10"/>
      <c r="O31" s="10"/>
      <c r="P31" s="10"/>
      <c r="Q31" s="10"/>
      <c r="R31" s="10"/>
      <c r="S31" s="10"/>
      <c r="T31" s="10"/>
      <c r="U31" s="10"/>
      <c r="V31" s="10"/>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74429-8BB6-492D-8C32-1A873F66E934}">
  <dimension ref="A1:S35"/>
  <sheetViews>
    <sheetView zoomScale="116" workbookViewId="0">
      <selection activeCell="I16" sqref="I16"/>
    </sheetView>
  </sheetViews>
  <sheetFormatPr defaultRowHeight="14.4" x14ac:dyDescent="0.3"/>
  <cols>
    <col min="1" max="1" width="12.5546875" bestFit="1" customWidth="1"/>
    <col min="2" max="2" width="19.77734375" bestFit="1" customWidth="1"/>
  </cols>
  <sheetData>
    <row r="1" spans="1:19" x14ac:dyDescent="0.3">
      <c r="A1" s="26" t="s">
        <v>496</v>
      </c>
      <c r="B1" s="2" t="s">
        <v>498</v>
      </c>
      <c r="C1" s="10"/>
      <c r="D1" s="10"/>
      <c r="E1" s="10"/>
      <c r="F1" s="10"/>
      <c r="G1" s="10"/>
      <c r="H1" s="10"/>
      <c r="I1" s="10"/>
      <c r="J1" s="10"/>
      <c r="K1" s="10"/>
      <c r="L1" s="10"/>
      <c r="M1" s="10"/>
      <c r="N1" s="10"/>
      <c r="O1" s="10"/>
      <c r="P1" s="10"/>
      <c r="Q1" s="10"/>
      <c r="R1" s="10"/>
      <c r="S1" s="10"/>
    </row>
    <row r="2" spans="1:19" x14ac:dyDescent="0.3">
      <c r="A2" s="27" t="s">
        <v>483</v>
      </c>
      <c r="B2" s="2">
        <v>566.16</v>
      </c>
      <c r="C2" s="10"/>
      <c r="D2" s="10"/>
      <c r="E2" s="10"/>
      <c r="F2" s="10"/>
      <c r="G2" s="10"/>
      <c r="H2" s="10"/>
      <c r="I2" s="10"/>
      <c r="J2" s="10"/>
      <c r="K2" s="10"/>
      <c r="L2" s="10"/>
      <c r="M2" s="10"/>
      <c r="N2" s="10"/>
      <c r="O2" s="10"/>
      <c r="P2" s="10"/>
      <c r="Q2" s="10"/>
      <c r="R2" s="10"/>
      <c r="S2" s="10"/>
    </row>
    <row r="3" spans="1:19" x14ac:dyDescent="0.3">
      <c r="A3" s="27" t="s">
        <v>481</v>
      </c>
      <c r="B3" s="2">
        <v>569.04000000000019</v>
      </c>
      <c r="C3" s="10"/>
      <c r="D3" s="10"/>
      <c r="E3" s="10"/>
      <c r="F3" s="10"/>
      <c r="G3" s="10"/>
      <c r="H3" s="10"/>
      <c r="I3" s="10"/>
      <c r="J3" s="10"/>
      <c r="K3" s="10"/>
      <c r="L3" s="10"/>
      <c r="M3" s="10"/>
      <c r="N3" s="10"/>
      <c r="O3" s="10"/>
      <c r="P3" s="10"/>
      <c r="Q3" s="10"/>
      <c r="R3" s="10"/>
      <c r="S3" s="10"/>
    </row>
    <row r="4" spans="1:19" x14ac:dyDescent="0.3">
      <c r="A4" s="27" t="s">
        <v>482</v>
      </c>
      <c r="B4" s="2">
        <v>593.45000000000005</v>
      </c>
      <c r="C4" s="10"/>
      <c r="D4" s="10"/>
      <c r="E4" s="10"/>
      <c r="F4" s="10"/>
      <c r="G4" s="10"/>
      <c r="H4" s="10"/>
      <c r="I4" s="10"/>
      <c r="J4" s="10"/>
      <c r="K4" s="10"/>
      <c r="L4" s="10"/>
      <c r="M4" s="10"/>
      <c r="N4" s="10"/>
      <c r="O4" s="10"/>
      <c r="P4" s="10"/>
      <c r="Q4" s="10"/>
      <c r="R4" s="10"/>
      <c r="S4" s="10"/>
    </row>
    <row r="5" spans="1:19" x14ac:dyDescent="0.3">
      <c r="A5" s="27" t="s">
        <v>497</v>
      </c>
      <c r="B5" s="2">
        <v>1728.6500000000003</v>
      </c>
      <c r="C5" s="10"/>
      <c r="D5" s="10"/>
      <c r="E5" s="10"/>
      <c r="F5" s="10"/>
      <c r="G5" s="10"/>
      <c r="H5" s="10"/>
      <c r="I5" s="10"/>
      <c r="J5" s="10"/>
      <c r="K5" s="10"/>
      <c r="L5" s="10"/>
      <c r="M5" s="10"/>
      <c r="N5" s="10"/>
      <c r="O5" s="10"/>
      <c r="P5" s="10"/>
      <c r="Q5" s="10"/>
      <c r="R5" s="10"/>
      <c r="S5" s="10"/>
    </row>
    <row r="6" spans="1:19" x14ac:dyDescent="0.3">
      <c r="A6" s="10"/>
      <c r="B6" s="10"/>
      <c r="C6" s="10"/>
      <c r="D6" s="10"/>
      <c r="E6" s="10"/>
      <c r="F6" s="10"/>
      <c r="G6" s="10"/>
      <c r="H6" s="10"/>
      <c r="I6" s="10"/>
      <c r="J6" s="10"/>
      <c r="K6" s="10"/>
      <c r="L6" s="10"/>
      <c r="M6" s="10"/>
      <c r="N6" s="10"/>
      <c r="O6" s="10"/>
      <c r="P6" s="10"/>
      <c r="Q6" s="10"/>
      <c r="R6" s="10"/>
      <c r="S6" s="10"/>
    </row>
    <row r="7" spans="1:19" x14ac:dyDescent="0.3">
      <c r="A7" s="10"/>
      <c r="B7" s="10"/>
      <c r="C7" s="10"/>
      <c r="D7" s="10"/>
      <c r="E7" s="10"/>
      <c r="F7" s="10"/>
      <c r="G7" s="10"/>
      <c r="H7" s="10"/>
      <c r="I7" s="10"/>
      <c r="J7" s="10"/>
      <c r="K7" s="10"/>
      <c r="L7" s="10"/>
      <c r="M7" s="10"/>
      <c r="N7" s="10"/>
      <c r="O7" s="10"/>
      <c r="P7" s="10"/>
      <c r="Q7" s="10"/>
      <c r="R7" s="10"/>
      <c r="S7" s="10"/>
    </row>
    <row r="8" spans="1:19" x14ac:dyDescent="0.3">
      <c r="A8" s="10"/>
      <c r="B8" s="10"/>
      <c r="C8" s="10"/>
      <c r="D8" s="10"/>
      <c r="E8" s="10"/>
      <c r="F8" s="10"/>
      <c r="G8" s="10"/>
      <c r="H8" s="10"/>
      <c r="I8" s="10"/>
      <c r="J8" s="10"/>
      <c r="K8" s="10"/>
      <c r="L8" s="10"/>
      <c r="M8" s="10"/>
      <c r="N8" s="10"/>
      <c r="O8" s="10"/>
      <c r="P8" s="10"/>
      <c r="Q8" s="10"/>
      <c r="R8" s="10"/>
      <c r="S8" s="10"/>
    </row>
    <row r="9" spans="1:19" x14ac:dyDescent="0.3">
      <c r="A9" s="10"/>
      <c r="B9" s="10"/>
      <c r="C9" s="10"/>
      <c r="D9" s="10"/>
      <c r="E9" s="10"/>
      <c r="F9" s="10"/>
      <c r="G9" s="10"/>
      <c r="H9" s="10"/>
      <c r="I9" s="10"/>
      <c r="J9" s="10"/>
      <c r="K9" s="10"/>
      <c r="L9" s="10"/>
      <c r="M9" s="10"/>
      <c r="N9" s="10"/>
      <c r="O9" s="10"/>
      <c r="P9" s="10"/>
      <c r="Q9" s="10"/>
      <c r="R9" s="10"/>
      <c r="S9" s="10"/>
    </row>
    <row r="10" spans="1:19" x14ac:dyDescent="0.3">
      <c r="A10" s="10"/>
      <c r="B10" s="10"/>
      <c r="C10" s="10"/>
      <c r="D10" s="10"/>
      <c r="E10" s="10"/>
      <c r="F10" s="10"/>
      <c r="G10" s="10"/>
      <c r="H10" s="10"/>
      <c r="I10" s="10"/>
      <c r="J10" s="10"/>
      <c r="K10" s="10"/>
      <c r="L10" s="10"/>
      <c r="M10" s="10"/>
      <c r="N10" s="10"/>
      <c r="O10" s="10"/>
      <c r="P10" s="10"/>
      <c r="Q10" s="10"/>
      <c r="R10" s="10"/>
      <c r="S10" s="10"/>
    </row>
    <row r="11" spans="1:19" x14ac:dyDescent="0.3">
      <c r="A11" s="10"/>
      <c r="B11" s="10"/>
      <c r="C11" s="10"/>
      <c r="D11" s="10"/>
      <c r="E11" s="10"/>
      <c r="F11" s="10"/>
      <c r="G11" s="10"/>
      <c r="H11" s="10"/>
      <c r="I11" s="10"/>
      <c r="J11" s="10"/>
      <c r="K11" s="10"/>
      <c r="L11" s="10"/>
      <c r="M11" s="10"/>
      <c r="N11" s="10"/>
      <c r="O11" s="10"/>
      <c r="P11" s="10"/>
      <c r="Q11" s="10"/>
      <c r="R11" s="10"/>
      <c r="S11" s="10"/>
    </row>
    <row r="12" spans="1:19" x14ac:dyDescent="0.3">
      <c r="A12" s="10"/>
      <c r="B12" s="10"/>
      <c r="C12" s="10"/>
      <c r="D12" s="10"/>
      <c r="E12" s="10"/>
      <c r="F12" s="10"/>
      <c r="G12" s="10"/>
      <c r="H12" s="10"/>
      <c r="I12" s="10"/>
      <c r="J12" s="10"/>
      <c r="K12" s="10"/>
      <c r="L12" s="10"/>
      <c r="M12" s="10"/>
      <c r="N12" s="10"/>
      <c r="O12" s="10"/>
      <c r="P12" s="10"/>
      <c r="Q12" s="10"/>
      <c r="R12" s="10"/>
      <c r="S12" s="10"/>
    </row>
    <row r="13" spans="1:19" x14ac:dyDescent="0.3">
      <c r="A13" s="10"/>
      <c r="B13" s="10"/>
      <c r="C13" s="10"/>
      <c r="D13" s="10"/>
      <c r="E13" s="10"/>
      <c r="F13" s="10"/>
      <c r="G13" s="10"/>
      <c r="H13" s="10"/>
      <c r="I13" s="10"/>
      <c r="J13" s="10"/>
      <c r="K13" s="10"/>
      <c r="L13" s="10"/>
      <c r="M13" s="10"/>
      <c r="N13" s="10"/>
      <c r="O13" s="10"/>
      <c r="P13" s="10"/>
      <c r="Q13" s="10"/>
      <c r="R13" s="10"/>
      <c r="S13" s="10"/>
    </row>
    <row r="14" spans="1:19" x14ac:dyDescent="0.3">
      <c r="A14" s="10"/>
      <c r="B14" s="10"/>
      <c r="C14" s="10"/>
      <c r="D14" s="10"/>
      <c r="E14" s="10"/>
      <c r="F14" s="10"/>
      <c r="G14" s="10"/>
      <c r="H14" s="10"/>
      <c r="I14" s="10"/>
      <c r="J14" s="10"/>
      <c r="K14" s="10"/>
      <c r="L14" s="10"/>
      <c r="M14" s="10"/>
      <c r="N14" s="10"/>
      <c r="O14" s="10"/>
      <c r="P14" s="10"/>
      <c r="Q14" s="10"/>
      <c r="R14" s="10"/>
      <c r="S14" s="10"/>
    </row>
    <row r="15" spans="1:19" x14ac:dyDescent="0.3">
      <c r="A15" s="10"/>
      <c r="B15" s="10"/>
      <c r="C15" s="10"/>
      <c r="D15" s="10"/>
      <c r="E15" s="10"/>
      <c r="F15" s="10"/>
      <c r="G15" s="10"/>
      <c r="H15" s="10"/>
      <c r="I15" s="10"/>
      <c r="J15" s="10"/>
      <c r="K15" s="10"/>
      <c r="L15" s="10"/>
      <c r="M15" s="10"/>
      <c r="N15" s="10"/>
      <c r="O15" s="10"/>
      <c r="P15" s="10"/>
      <c r="Q15" s="10"/>
      <c r="R15" s="10"/>
      <c r="S15" s="10"/>
    </row>
    <row r="16" spans="1:19" x14ac:dyDescent="0.3">
      <c r="A16" s="10"/>
      <c r="B16" s="10"/>
      <c r="C16" s="10"/>
      <c r="D16" s="10"/>
      <c r="E16" s="10"/>
      <c r="F16" s="10"/>
      <c r="G16" s="10"/>
      <c r="H16" s="10"/>
      <c r="I16" s="10"/>
      <c r="J16" s="10"/>
      <c r="K16" s="10"/>
      <c r="L16" s="10"/>
      <c r="M16" s="10"/>
      <c r="N16" s="10"/>
      <c r="O16" s="10"/>
      <c r="P16" s="10"/>
      <c r="Q16" s="10"/>
      <c r="R16" s="10"/>
      <c r="S16" s="10"/>
    </row>
    <row r="17" spans="1:19" x14ac:dyDescent="0.3">
      <c r="A17" s="10"/>
      <c r="B17" s="10"/>
      <c r="C17" s="10"/>
      <c r="D17" s="10"/>
      <c r="E17" s="10"/>
      <c r="F17" s="10"/>
      <c r="G17" s="10"/>
      <c r="H17" s="10"/>
      <c r="I17" s="10"/>
      <c r="J17" s="10"/>
      <c r="K17" s="10"/>
      <c r="L17" s="10"/>
      <c r="M17" s="10"/>
      <c r="N17" s="10"/>
      <c r="O17" s="10"/>
      <c r="P17" s="10"/>
      <c r="Q17" s="10"/>
      <c r="R17" s="10"/>
      <c r="S17" s="10"/>
    </row>
    <row r="18" spans="1:19" x14ac:dyDescent="0.3">
      <c r="A18" s="10"/>
      <c r="B18" s="10"/>
      <c r="C18" s="10"/>
      <c r="D18" s="10"/>
      <c r="E18" s="10"/>
      <c r="F18" s="10"/>
      <c r="G18" s="10"/>
      <c r="H18" s="10"/>
      <c r="I18" s="10"/>
      <c r="J18" s="10"/>
      <c r="K18" s="10"/>
      <c r="L18" s="10"/>
      <c r="M18" s="10"/>
      <c r="N18" s="10"/>
      <c r="O18" s="10"/>
      <c r="P18" s="10"/>
      <c r="Q18" s="10"/>
      <c r="R18" s="10"/>
      <c r="S18" s="10"/>
    </row>
    <row r="19" spans="1:19" x14ac:dyDescent="0.3">
      <c r="A19" s="10"/>
      <c r="B19" s="10"/>
      <c r="C19" s="10"/>
      <c r="D19" s="10"/>
      <c r="E19" s="10"/>
      <c r="F19" s="10"/>
      <c r="G19" s="10"/>
      <c r="H19" s="10"/>
      <c r="I19" s="10"/>
      <c r="J19" s="10"/>
      <c r="K19" s="10"/>
      <c r="L19" s="10"/>
      <c r="M19" s="10"/>
      <c r="N19" s="10"/>
      <c r="O19" s="10"/>
      <c r="P19" s="10"/>
      <c r="Q19" s="10"/>
      <c r="R19" s="10"/>
      <c r="S19" s="10"/>
    </row>
    <row r="20" spans="1:19" x14ac:dyDescent="0.3">
      <c r="A20" s="10"/>
      <c r="B20" s="10"/>
      <c r="C20" s="10"/>
      <c r="D20" s="10"/>
      <c r="E20" s="10"/>
      <c r="F20" s="10"/>
      <c r="G20" s="10"/>
      <c r="H20" s="10"/>
      <c r="I20" s="10"/>
      <c r="J20" s="10"/>
      <c r="K20" s="10"/>
      <c r="L20" s="10"/>
      <c r="M20" s="10"/>
      <c r="N20" s="10"/>
      <c r="O20" s="10"/>
      <c r="P20" s="10"/>
      <c r="Q20" s="10"/>
      <c r="R20" s="10"/>
      <c r="S20" s="10"/>
    </row>
    <row r="21" spans="1:19" x14ac:dyDescent="0.3">
      <c r="A21" s="10"/>
      <c r="B21" s="10"/>
      <c r="C21" s="10"/>
      <c r="D21" s="10"/>
      <c r="E21" s="10"/>
      <c r="F21" s="10"/>
      <c r="G21" s="10"/>
      <c r="H21" s="10"/>
      <c r="I21" s="10"/>
      <c r="J21" s="10"/>
      <c r="K21" s="10"/>
      <c r="L21" s="10"/>
      <c r="M21" s="10"/>
      <c r="N21" s="10"/>
      <c r="O21" s="10"/>
      <c r="P21" s="10"/>
      <c r="Q21" s="10"/>
      <c r="R21" s="10"/>
      <c r="S21" s="10"/>
    </row>
    <row r="22" spans="1:19" x14ac:dyDescent="0.3">
      <c r="A22" s="10"/>
      <c r="B22" s="10"/>
      <c r="C22" s="10"/>
      <c r="D22" s="10"/>
      <c r="E22" s="10"/>
      <c r="F22" s="10"/>
      <c r="G22" s="10"/>
      <c r="H22" s="10"/>
      <c r="I22" s="10"/>
      <c r="J22" s="10"/>
      <c r="K22" s="10"/>
      <c r="L22" s="10"/>
      <c r="M22" s="10"/>
      <c r="N22" s="10"/>
      <c r="O22" s="10"/>
      <c r="P22" s="10"/>
      <c r="Q22" s="10"/>
      <c r="R22" s="10"/>
      <c r="S22" s="10"/>
    </row>
    <row r="23" spans="1:19" x14ac:dyDescent="0.3">
      <c r="A23" s="10"/>
      <c r="B23" s="10"/>
      <c r="C23" s="10"/>
      <c r="D23" s="10"/>
      <c r="E23" s="10"/>
      <c r="F23" s="10"/>
      <c r="G23" s="10"/>
      <c r="H23" s="10"/>
      <c r="I23" s="10"/>
      <c r="J23" s="10"/>
      <c r="K23" s="10"/>
      <c r="L23" s="10"/>
      <c r="M23" s="10"/>
      <c r="N23" s="10"/>
      <c r="O23" s="10"/>
      <c r="P23" s="10"/>
      <c r="Q23" s="10"/>
      <c r="R23" s="10"/>
      <c r="S23" s="10"/>
    </row>
    <row r="24" spans="1:19" x14ac:dyDescent="0.3">
      <c r="A24" s="10"/>
      <c r="B24" s="10"/>
      <c r="C24" s="10"/>
      <c r="D24" s="10"/>
      <c r="E24" s="10"/>
      <c r="F24" s="10"/>
      <c r="G24" s="10"/>
      <c r="H24" s="10"/>
      <c r="I24" s="10"/>
      <c r="J24" s="10"/>
      <c r="K24" s="10"/>
      <c r="L24" s="10"/>
      <c r="M24" s="10"/>
      <c r="N24" s="10"/>
      <c r="O24" s="10"/>
      <c r="P24" s="10"/>
      <c r="Q24" s="10"/>
      <c r="R24" s="10"/>
      <c r="S24" s="10"/>
    </row>
    <row r="25" spans="1:19" x14ac:dyDescent="0.3">
      <c r="A25" s="10"/>
      <c r="B25" s="10"/>
      <c r="C25" s="10"/>
      <c r="D25" s="10"/>
      <c r="E25" s="10"/>
      <c r="F25" s="10"/>
      <c r="G25" s="10"/>
      <c r="H25" s="10"/>
      <c r="I25" s="10"/>
      <c r="J25" s="10"/>
      <c r="K25" s="10"/>
      <c r="L25" s="10"/>
      <c r="M25" s="10"/>
      <c r="N25" s="10"/>
      <c r="O25" s="10"/>
      <c r="P25" s="10"/>
      <c r="Q25" s="10"/>
      <c r="R25" s="10"/>
      <c r="S25" s="10"/>
    </row>
    <row r="26" spans="1:19" x14ac:dyDescent="0.3">
      <c r="A26" s="10"/>
      <c r="B26" s="10"/>
      <c r="C26" s="10"/>
      <c r="D26" s="10"/>
      <c r="E26" s="10"/>
      <c r="F26" s="10"/>
      <c r="G26" s="10"/>
      <c r="H26" s="10"/>
      <c r="I26" s="10"/>
      <c r="J26" s="10"/>
      <c r="K26" s="10"/>
      <c r="L26" s="10"/>
      <c r="M26" s="10"/>
      <c r="N26" s="10"/>
      <c r="O26" s="10"/>
      <c r="P26" s="10"/>
      <c r="Q26" s="10"/>
      <c r="R26" s="10"/>
      <c r="S26" s="10"/>
    </row>
    <row r="27" spans="1:19" x14ac:dyDescent="0.3">
      <c r="A27" s="10"/>
      <c r="B27" s="10"/>
      <c r="C27" s="10"/>
      <c r="D27" s="10"/>
      <c r="E27" s="10"/>
      <c r="F27" s="10"/>
      <c r="G27" s="10"/>
      <c r="H27" s="10"/>
      <c r="I27" s="10"/>
      <c r="J27" s="10"/>
      <c r="K27" s="10"/>
      <c r="L27" s="10"/>
      <c r="M27" s="10"/>
      <c r="N27" s="10"/>
      <c r="O27" s="10"/>
      <c r="P27" s="10"/>
      <c r="Q27" s="10"/>
      <c r="R27" s="10"/>
      <c r="S27" s="10"/>
    </row>
    <row r="28" spans="1:19" x14ac:dyDescent="0.3">
      <c r="A28" s="10"/>
      <c r="B28" s="10"/>
      <c r="C28" s="10"/>
      <c r="D28" s="10"/>
      <c r="E28" s="10"/>
      <c r="F28" s="10"/>
      <c r="G28" s="10"/>
      <c r="H28" s="10"/>
      <c r="I28" s="10"/>
      <c r="J28" s="10"/>
      <c r="K28" s="10"/>
      <c r="L28" s="10"/>
      <c r="M28" s="10"/>
      <c r="N28" s="10"/>
      <c r="O28" s="10"/>
      <c r="P28" s="10"/>
      <c r="Q28" s="10"/>
      <c r="R28" s="10"/>
      <c r="S28" s="10"/>
    </row>
    <row r="29" spans="1:19" x14ac:dyDescent="0.3">
      <c r="A29" s="10"/>
      <c r="B29" s="10"/>
      <c r="C29" s="10"/>
      <c r="D29" s="10"/>
      <c r="E29" s="10"/>
      <c r="F29" s="10"/>
      <c r="G29" s="10"/>
      <c r="H29" s="10"/>
      <c r="I29" s="10"/>
      <c r="J29" s="10"/>
      <c r="K29" s="10"/>
      <c r="L29" s="10"/>
      <c r="M29" s="10"/>
      <c r="N29" s="10"/>
      <c r="O29" s="10"/>
      <c r="P29" s="10"/>
      <c r="Q29" s="10"/>
      <c r="R29" s="10"/>
      <c r="S29" s="10"/>
    </row>
    <row r="30" spans="1:19" x14ac:dyDescent="0.3">
      <c r="A30" s="10"/>
      <c r="B30" s="10"/>
      <c r="C30" s="10"/>
      <c r="D30" s="10"/>
      <c r="E30" s="10"/>
      <c r="F30" s="10"/>
      <c r="G30" s="10"/>
      <c r="H30" s="10"/>
      <c r="I30" s="10"/>
      <c r="J30" s="10"/>
      <c r="K30" s="10"/>
      <c r="L30" s="10"/>
      <c r="M30" s="10"/>
      <c r="N30" s="10"/>
      <c r="O30" s="10"/>
      <c r="P30" s="10"/>
      <c r="Q30" s="10"/>
      <c r="R30" s="10"/>
      <c r="S30" s="10"/>
    </row>
    <row r="31" spans="1:19" x14ac:dyDescent="0.3">
      <c r="A31" s="10"/>
      <c r="B31" s="10"/>
      <c r="C31" s="10"/>
      <c r="D31" s="10"/>
      <c r="E31" s="10"/>
      <c r="F31" s="10"/>
      <c r="G31" s="10"/>
      <c r="H31" s="10"/>
      <c r="I31" s="10"/>
      <c r="J31" s="10"/>
      <c r="K31" s="10"/>
      <c r="L31" s="10"/>
      <c r="M31" s="10"/>
      <c r="N31" s="10"/>
      <c r="O31" s="10"/>
      <c r="P31" s="10"/>
      <c r="Q31" s="10"/>
      <c r="R31" s="10"/>
      <c r="S31" s="10"/>
    </row>
    <row r="32" spans="1:19" x14ac:dyDescent="0.3">
      <c r="C32" s="10"/>
      <c r="D32" s="10"/>
      <c r="E32" s="10"/>
      <c r="F32" s="10"/>
      <c r="G32" s="10"/>
      <c r="H32" s="10"/>
      <c r="I32" s="10"/>
      <c r="J32" s="10"/>
      <c r="K32" s="10"/>
      <c r="L32" s="10"/>
      <c r="M32" s="10"/>
      <c r="N32" s="10"/>
      <c r="O32" s="10"/>
      <c r="P32" s="10"/>
      <c r="Q32" s="10"/>
      <c r="R32" s="10"/>
      <c r="S32" s="10"/>
    </row>
    <row r="33" spans="3:19" x14ac:dyDescent="0.3">
      <c r="C33" s="10"/>
      <c r="D33" s="10"/>
      <c r="E33" s="10"/>
      <c r="F33" s="10"/>
      <c r="G33" s="10"/>
      <c r="H33" s="10"/>
      <c r="I33" s="10"/>
      <c r="J33" s="10"/>
      <c r="K33" s="10"/>
      <c r="L33" s="10"/>
      <c r="M33" s="10"/>
      <c r="N33" s="10"/>
      <c r="O33" s="10"/>
      <c r="P33" s="10"/>
      <c r="Q33" s="10"/>
      <c r="R33" s="10"/>
      <c r="S33" s="10"/>
    </row>
    <row r="34" spans="3:19" x14ac:dyDescent="0.3">
      <c r="C34" s="10"/>
      <c r="D34" s="10"/>
      <c r="E34" s="10"/>
      <c r="F34" s="10"/>
      <c r="G34" s="10"/>
      <c r="H34" s="10"/>
      <c r="I34" s="10"/>
      <c r="J34" s="10"/>
      <c r="K34" s="10"/>
      <c r="L34" s="10"/>
      <c r="M34" s="10"/>
      <c r="N34" s="10"/>
      <c r="O34" s="10"/>
      <c r="P34" s="10"/>
      <c r="Q34" s="10"/>
      <c r="R34" s="10"/>
      <c r="S34" s="10"/>
    </row>
    <row r="35" spans="3:19" x14ac:dyDescent="0.3">
      <c r="C35" s="10"/>
      <c r="D35" s="10"/>
      <c r="E35" s="10"/>
      <c r="F35" s="10"/>
      <c r="G35" s="10"/>
      <c r="H35" s="10"/>
      <c r="I35" s="10"/>
      <c r="J35" s="10"/>
      <c r="K35" s="10"/>
      <c r="L35" s="10"/>
      <c r="M35" s="10"/>
      <c r="N35" s="10"/>
      <c r="O35" s="10"/>
      <c r="P35" s="10"/>
      <c r="Q35" s="10"/>
      <c r="R35" s="10"/>
      <c r="S35" s="10"/>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C55E6-0C97-41AB-AC9B-08B4BA1D9CF2}">
  <dimension ref="A1:X32"/>
  <sheetViews>
    <sheetView workbookViewId="0">
      <selection activeCell="A17" sqref="A17"/>
    </sheetView>
  </sheetViews>
  <sheetFormatPr defaultRowHeight="14.4" x14ac:dyDescent="0.3"/>
  <cols>
    <col min="1" max="1" width="6.88671875" customWidth="1"/>
  </cols>
  <sheetData>
    <row r="1" spans="1:24" x14ac:dyDescent="0.3">
      <c r="A1" s="11"/>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28"/>
      <c r="C2" s="28"/>
      <c r="D2" s="28"/>
      <c r="E2" s="28"/>
      <c r="F2" s="28"/>
      <c r="G2" s="28"/>
      <c r="H2" s="28"/>
      <c r="I2" s="28"/>
      <c r="J2" s="28"/>
      <c r="K2" s="28"/>
      <c r="L2" s="28"/>
      <c r="M2" s="28"/>
      <c r="N2" s="28"/>
      <c r="O2" s="28"/>
      <c r="P2" s="28"/>
      <c r="Q2" s="28"/>
      <c r="R2" s="28"/>
      <c r="S2" s="28"/>
      <c r="T2" s="28"/>
      <c r="U2" s="28"/>
      <c r="V2" s="28"/>
      <c r="W2" s="28"/>
      <c r="X2" s="11"/>
    </row>
    <row r="3" spans="1:24" x14ac:dyDescent="0.3">
      <c r="A3" s="11"/>
      <c r="B3" s="28"/>
      <c r="C3" s="28"/>
      <c r="D3" s="28"/>
      <c r="E3" s="28"/>
      <c r="F3" s="28"/>
      <c r="G3" s="28"/>
      <c r="H3" s="28"/>
      <c r="I3" s="28"/>
      <c r="J3" s="28"/>
      <c r="K3" s="28"/>
      <c r="L3" s="28"/>
      <c r="M3" s="28"/>
      <c r="N3" s="28"/>
      <c r="O3" s="28"/>
      <c r="P3" s="28"/>
      <c r="Q3" s="28"/>
      <c r="R3" s="28"/>
      <c r="S3" s="28"/>
      <c r="T3" s="28"/>
      <c r="U3" s="28"/>
      <c r="V3" s="28"/>
      <c r="W3" s="28"/>
      <c r="X3" s="11"/>
    </row>
    <row r="4" spans="1:24" x14ac:dyDescent="0.3">
      <c r="A4" s="11"/>
      <c r="B4" s="28"/>
      <c r="C4" s="28"/>
      <c r="D4" s="28"/>
      <c r="E4" s="28"/>
      <c r="F4" s="28"/>
      <c r="G4" s="28"/>
      <c r="H4" s="28"/>
      <c r="I4" s="28"/>
      <c r="J4" s="28"/>
      <c r="K4" s="28"/>
      <c r="L4" s="28"/>
      <c r="M4" s="28"/>
      <c r="N4" s="28"/>
      <c r="O4" s="28"/>
      <c r="P4" s="28"/>
      <c r="Q4" s="28"/>
      <c r="R4" s="28"/>
      <c r="S4" s="28"/>
      <c r="T4" s="28"/>
      <c r="U4" s="28"/>
      <c r="V4" s="28"/>
      <c r="W4" s="28"/>
      <c r="X4" s="11"/>
    </row>
    <row r="5" spans="1:24" x14ac:dyDescent="0.3">
      <c r="A5" s="11"/>
      <c r="B5" s="28"/>
      <c r="C5" s="28"/>
      <c r="D5" s="28"/>
      <c r="E5" s="28"/>
      <c r="F5" s="28"/>
      <c r="G5" s="28"/>
      <c r="H5" s="28"/>
      <c r="I5" s="28"/>
      <c r="J5" s="28"/>
      <c r="K5" s="28"/>
      <c r="L5" s="28"/>
      <c r="M5" s="28"/>
      <c r="N5" s="28"/>
      <c r="O5" s="28"/>
      <c r="P5" s="28"/>
      <c r="Q5" s="28"/>
      <c r="R5" s="28"/>
      <c r="S5" s="28"/>
      <c r="T5" s="28"/>
      <c r="U5" s="28"/>
      <c r="V5" s="28"/>
      <c r="W5" s="28"/>
      <c r="X5" s="11"/>
    </row>
    <row r="6" spans="1:24" x14ac:dyDescent="0.3">
      <c r="A6" s="11"/>
      <c r="B6" s="28"/>
      <c r="C6" s="28"/>
      <c r="D6" s="28"/>
      <c r="E6" s="28"/>
      <c r="F6" s="28"/>
      <c r="G6" s="28"/>
      <c r="H6" s="28"/>
      <c r="I6" s="28"/>
      <c r="J6" s="28"/>
      <c r="K6" s="28"/>
      <c r="L6" s="28"/>
      <c r="M6" s="28"/>
      <c r="N6" s="28"/>
      <c r="O6" s="28"/>
      <c r="P6" s="28"/>
      <c r="Q6" s="28"/>
      <c r="R6" s="28"/>
      <c r="S6" s="28"/>
      <c r="T6" s="28"/>
      <c r="U6" s="28"/>
      <c r="V6" s="28"/>
      <c r="W6" s="28"/>
      <c r="X6" s="11"/>
    </row>
    <row r="7" spans="1:24" x14ac:dyDescent="0.3">
      <c r="A7" s="11"/>
      <c r="B7" s="28"/>
      <c r="C7" s="28"/>
      <c r="D7" s="28"/>
      <c r="E7" s="28"/>
      <c r="F7" s="28"/>
      <c r="G7" s="28"/>
      <c r="H7" s="28"/>
      <c r="I7" s="28"/>
      <c r="J7" s="28"/>
      <c r="K7" s="28"/>
      <c r="L7" s="28"/>
      <c r="M7" s="28"/>
      <c r="N7" s="28"/>
      <c r="O7" s="28"/>
      <c r="P7" s="28"/>
      <c r="Q7" s="28"/>
      <c r="R7" s="28"/>
      <c r="S7" s="28"/>
      <c r="T7" s="28"/>
      <c r="U7" s="28"/>
      <c r="V7" s="28"/>
      <c r="W7" s="28"/>
      <c r="X7" s="11"/>
    </row>
    <row r="8" spans="1:24" x14ac:dyDescent="0.3">
      <c r="A8" s="11"/>
      <c r="B8" s="28"/>
      <c r="C8" s="28"/>
      <c r="D8" s="28"/>
      <c r="E8" s="28"/>
      <c r="F8" s="28"/>
      <c r="G8" s="28"/>
      <c r="H8" s="28"/>
      <c r="I8" s="28"/>
      <c r="J8" s="28"/>
      <c r="K8" s="28"/>
      <c r="L8" s="28"/>
      <c r="M8" s="28"/>
      <c r="N8" s="28"/>
      <c r="O8" s="28"/>
      <c r="P8" s="28"/>
      <c r="Q8" s="28"/>
      <c r="R8" s="28"/>
      <c r="S8" s="28"/>
      <c r="T8" s="28"/>
      <c r="U8" s="28"/>
      <c r="V8" s="28"/>
      <c r="W8" s="28"/>
      <c r="X8" s="11"/>
    </row>
    <row r="9" spans="1:24" x14ac:dyDescent="0.3">
      <c r="A9" s="11"/>
      <c r="B9" s="28"/>
      <c r="C9" s="28"/>
      <c r="D9" s="28"/>
      <c r="E9" s="28"/>
      <c r="F9" s="28"/>
      <c r="G9" s="28"/>
      <c r="H9" s="28"/>
      <c r="I9" s="28"/>
      <c r="J9" s="28"/>
      <c r="K9" s="28"/>
      <c r="L9" s="28"/>
      <c r="M9" s="28"/>
      <c r="N9" s="28"/>
      <c r="O9" s="28"/>
      <c r="P9" s="28"/>
      <c r="Q9" s="28"/>
      <c r="R9" s="28"/>
      <c r="S9" s="28"/>
      <c r="T9" s="28"/>
      <c r="U9" s="28"/>
      <c r="V9" s="28"/>
      <c r="W9" s="28"/>
      <c r="X9" s="11"/>
    </row>
    <row r="10" spans="1:24" x14ac:dyDescent="0.3">
      <c r="A10" s="11"/>
      <c r="B10" s="28"/>
      <c r="C10" s="28"/>
      <c r="D10" s="28"/>
      <c r="E10" s="28"/>
      <c r="F10" s="28"/>
      <c r="G10" s="28"/>
      <c r="H10" s="28"/>
      <c r="I10" s="28"/>
      <c r="J10" s="28"/>
      <c r="K10" s="28"/>
      <c r="L10" s="28"/>
      <c r="M10" s="28"/>
      <c r="N10" s="28"/>
      <c r="O10" s="28"/>
      <c r="P10" s="28"/>
      <c r="Q10" s="28"/>
      <c r="R10" s="28"/>
      <c r="S10" s="28"/>
      <c r="T10" s="28"/>
      <c r="U10" s="28"/>
      <c r="V10" s="28"/>
      <c r="W10" s="28"/>
      <c r="X10" s="11"/>
    </row>
    <row r="11" spans="1:24" x14ac:dyDescent="0.3">
      <c r="A11" s="11"/>
      <c r="B11" s="28"/>
      <c r="C11" s="28"/>
      <c r="D11" s="28"/>
      <c r="E11" s="28"/>
      <c r="F11" s="28"/>
      <c r="G11" s="28"/>
      <c r="H11" s="28"/>
      <c r="I11" s="28"/>
      <c r="J11" s="28"/>
      <c r="K11" s="28"/>
      <c r="L11" s="28"/>
      <c r="M11" s="28"/>
      <c r="N11" s="28"/>
      <c r="O11" s="28"/>
      <c r="P11" s="28"/>
      <c r="Q11" s="28"/>
      <c r="R11" s="28"/>
      <c r="S11" s="28"/>
      <c r="T11" s="28"/>
      <c r="U11" s="28"/>
      <c r="V11" s="28"/>
      <c r="W11" s="28"/>
      <c r="X11" s="11"/>
    </row>
    <row r="12" spans="1:24" x14ac:dyDescent="0.3">
      <c r="A12" s="11"/>
      <c r="B12" s="28"/>
      <c r="C12" s="28"/>
      <c r="D12" s="28"/>
      <c r="E12" s="28"/>
      <c r="F12" s="28"/>
      <c r="G12" s="28"/>
      <c r="H12" s="28"/>
      <c r="I12" s="28"/>
      <c r="J12" s="28"/>
      <c r="K12" s="28"/>
      <c r="L12" s="28"/>
      <c r="M12" s="28"/>
      <c r="N12" s="28"/>
      <c r="O12" s="28"/>
      <c r="P12" s="28"/>
      <c r="Q12" s="28"/>
      <c r="R12" s="28"/>
      <c r="S12" s="28"/>
      <c r="T12" s="28"/>
      <c r="U12" s="28"/>
      <c r="V12" s="28"/>
      <c r="W12" s="28"/>
      <c r="X12" s="11"/>
    </row>
    <row r="13" spans="1:24" x14ac:dyDescent="0.3">
      <c r="A13" s="11"/>
      <c r="B13" s="28"/>
      <c r="C13" s="28"/>
      <c r="D13" s="28"/>
      <c r="E13" s="28"/>
      <c r="F13" s="28"/>
      <c r="G13" s="28"/>
      <c r="H13" s="28"/>
      <c r="I13" s="28"/>
      <c r="J13" s="28"/>
      <c r="K13" s="28"/>
      <c r="L13" s="28"/>
      <c r="M13" s="28"/>
      <c r="N13" s="28"/>
      <c r="O13" s="28"/>
      <c r="P13" s="28"/>
      <c r="Q13" s="28"/>
      <c r="R13" s="28"/>
      <c r="S13" s="28"/>
      <c r="T13" s="28"/>
      <c r="U13" s="28"/>
      <c r="V13" s="28"/>
      <c r="W13" s="28"/>
      <c r="X13" s="11"/>
    </row>
    <row r="14" spans="1:24" x14ac:dyDescent="0.3">
      <c r="A14" s="11"/>
      <c r="B14" s="28"/>
      <c r="C14" s="28"/>
      <c r="D14" s="28"/>
      <c r="E14" s="28"/>
      <c r="F14" s="28"/>
      <c r="G14" s="28"/>
      <c r="H14" s="28"/>
      <c r="I14" s="28"/>
      <c r="J14" s="28"/>
      <c r="K14" s="28"/>
      <c r="L14" s="28"/>
      <c r="M14" s="28"/>
      <c r="N14" s="28"/>
      <c r="O14" s="28"/>
      <c r="P14" s="28"/>
      <c r="Q14" s="28"/>
      <c r="R14" s="28"/>
      <c r="S14" s="28"/>
      <c r="T14" s="28"/>
      <c r="U14" s="28"/>
      <c r="V14" s="28"/>
      <c r="W14" s="28"/>
      <c r="X14" s="11"/>
    </row>
    <row r="15" spans="1:24" x14ac:dyDescent="0.3">
      <c r="A15" s="11"/>
      <c r="B15" s="28"/>
      <c r="C15" s="28"/>
      <c r="D15" s="28"/>
      <c r="E15" s="28"/>
      <c r="F15" s="28"/>
      <c r="G15" s="28"/>
      <c r="H15" s="28"/>
      <c r="I15" s="28"/>
      <c r="J15" s="28"/>
      <c r="K15" s="28"/>
      <c r="L15" s="28"/>
      <c r="M15" s="28"/>
      <c r="N15" s="28"/>
      <c r="O15" s="28"/>
      <c r="P15" s="28"/>
      <c r="Q15" s="28"/>
      <c r="R15" s="28"/>
      <c r="S15" s="28"/>
      <c r="T15" s="28"/>
      <c r="U15" s="28"/>
      <c r="V15" s="28"/>
      <c r="W15" s="28"/>
      <c r="X15" s="11"/>
    </row>
    <row r="16" spans="1:24" x14ac:dyDescent="0.3">
      <c r="A16" s="11"/>
      <c r="B16" s="28"/>
      <c r="C16" s="28"/>
      <c r="D16" s="28"/>
      <c r="E16" s="28"/>
      <c r="F16" s="28"/>
      <c r="G16" s="28"/>
      <c r="H16" s="28"/>
      <c r="I16" s="28"/>
      <c r="J16" s="28"/>
      <c r="K16" s="28"/>
      <c r="L16" s="28"/>
      <c r="M16" s="28"/>
      <c r="N16" s="28"/>
      <c r="O16" s="28"/>
      <c r="P16" s="28"/>
      <c r="Q16" s="28"/>
      <c r="R16" s="28"/>
      <c r="S16" s="28"/>
      <c r="T16" s="28"/>
      <c r="U16" s="28"/>
      <c r="V16" s="28"/>
      <c r="W16" s="28"/>
      <c r="X16" s="11"/>
    </row>
    <row r="17" spans="1:24" x14ac:dyDescent="0.3">
      <c r="A17" s="11"/>
      <c r="B17" s="28"/>
      <c r="C17" s="28"/>
      <c r="D17" s="28"/>
      <c r="E17" s="28"/>
      <c r="F17" s="28"/>
      <c r="G17" s="28"/>
      <c r="H17" s="28"/>
      <c r="I17" s="28"/>
      <c r="J17" s="28"/>
      <c r="K17" s="28"/>
      <c r="L17" s="28"/>
      <c r="M17" s="28"/>
      <c r="N17" s="28"/>
      <c r="O17" s="28"/>
      <c r="P17" s="28"/>
      <c r="Q17" s="28"/>
      <c r="R17" s="28"/>
      <c r="S17" s="28"/>
      <c r="T17" s="28"/>
      <c r="U17" s="28"/>
      <c r="V17" s="28"/>
      <c r="W17" s="28"/>
      <c r="X17" s="11"/>
    </row>
    <row r="18" spans="1:24" x14ac:dyDescent="0.3">
      <c r="A18" s="11"/>
      <c r="B18" s="28"/>
      <c r="C18" s="28"/>
      <c r="D18" s="28"/>
      <c r="E18" s="28"/>
      <c r="F18" s="28"/>
      <c r="G18" s="28"/>
      <c r="H18" s="28"/>
      <c r="I18" s="28"/>
      <c r="J18" s="28"/>
      <c r="K18" s="28"/>
      <c r="L18" s="28"/>
      <c r="M18" s="28"/>
      <c r="N18" s="28"/>
      <c r="O18" s="28"/>
      <c r="P18" s="28"/>
      <c r="Q18" s="28"/>
      <c r="R18" s="28"/>
      <c r="S18" s="28"/>
      <c r="T18" s="28"/>
      <c r="U18" s="28"/>
      <c r="V18" s="28"/>
      <c r="W18" s="28"/>
      <c r="X18" s="11"/>
    </row>
    <row r="19" spans="1:24" x14ac:dyDescent="0.3">
      <c r="A19" s="11"/>
      <c r="B19" s="28"/>
      <c r="C19" s="28"/>
      <c r="D19" s="28"/>
      <c r="E19" s="28"/>
      <c r="F19" s="28"/>
      <c r="G19" s="28"/>
      <c r="H19" s="28"/>
      <c r="I19" s="28"/>
      <c r="J19" s="28"/>
      <c r="K19" s="28"/>
      <c r="L19" s="28"/>
      <c r="M19" s="28"/>
      <c r="N19" s="28"/>
      <c r="O19" s="28"/>
      <c r="P19" s="28"/>
      <c r="Q19" s="28"/>
      <c r="R19" s="28"/>
      <c r="S19" s="28"/>
      <c r="T19" s="28"/>
      <c r="U19" s="28"/>
      <c r="V19" s="28"/>
      <c r="W19" s="28"/>
      <c r="X19" s="11"/>
    </row>
    <row r="20" spans="1:24" x14ac:dyDescent="0.3">
      <c r="A20" s="11"/>
      <c r="B20" s="28"/>
      <c r="C20" s="28"/>
      <c r="D20" s="28"/>
      <c r="E20" s="28"/>
      <c r="F20" s="28"/>
      <c r="G20" s="28"/>
      <c r="H20" s="28"/>
      <c r="I20" s="28"/>
      <c r="J20" s="28"/>
      <c r="K20" s="28"/>
      <c r="L20" s="28"/>
      <c r="M20" s="28"/>
      <c r="N20" s="28"/>
      <c r="O20" s="28"/>
      <c r="P20" s="28"/>
      <c r="Q20" s="28"/>
      <c r="R20" s="28"/>
      <c r="S20" s="28"/>
      <c r="T20" s="28"/>
      <c r="U20" s="28"/>
      <c r="V20" s="28"/>
      <c r="W20" s="28"/>
      <c r="X20" s="11"/>
    </row>
    <row r="21" spans="1:24" x14ac:dyDescent="0.3">
      <c r="A21" s="11"/>
      <c r="B21" s="28"/>
      <c r="C21" s="28"/>
      <c r="D21" s="28"/>
      <c r="E21" s="28"/>
      <c r="F21" s="28"/>
      <c r="G21" s="28"/>
      <c r="H21" s="28"/>
      <c r="I21" s="28"/>
      <c r="J21" s="28"/>
      <c r="K21" s="28"/>
      <c r="L21" s="28"/>
      <c r="M21" s="28"/>
      <c r="N21" s="28"/>
      <c r="O21" s="28"/>
      <c r="P21" s="28"/>
      <c r="Q21" s="28"/>
      <c r="R21" s="28"/>
      <c r="S21" s="28"/>
      <c r="T21" s="28"/>
      <c r="U21" s="28"/>
      <c r="V21" s="28"/>
      <c r="W21" s="28"/>
      <c r="X21" s="11"/>
    </row>
    <row r="22" spans="1:24" x14ac:dyDescent="0.3">
      <c r="A22" s="11"/>
      <c r="B22" s="28"/>
      <c r="C22" s="28"/>
      <c r="D22" s="28"/>
      <c r="E22" s="28"/>
      <c r="F22" s="28"/>
      <c r="G22" s="28"/>
      <c r="H22" s="28"/>
      <c r="I22" s="28"/>
      <c r="J22" s="28"/>
      <c r="K22" s="28"/>
      <c r="L22" s="28"/>
      <c r="M22" s="28"/>
      <c r="N22" s="28"/>
      <c r="O22" s="28"/>
      <c r="P22" s="28"/>
      <c r="Q22" s="28"/>
      <c r="R22" s="28"/>
      <c r="S22" s="28"/>
      <c r="T22" s="28"/>
      <c r="U22" s="28"/>
      <c r="V22" s="28"/>
      <c r="W22" s="28"/>
      <c r="X22" s="11"/>
    </row>
    <row r="23" spans="1:24" x14ac:dyDescent="0.3">
      <c r="A23" s="11"/>
      <c r="B23" s="28"/>
      <c r="C23" s="28"/>
      <c r="D23" s="28"/>
      <c r="E23" s="28"/>
      <c r="F23" s="28"/>
      <c r="G23" s="28"/>
      <c r="H23" s="28"/>
      <c r="I23" s="28"/>
      <c r="J23" s="28"/>
      <c r="K23" s="28"/>
      <c r="L23" s="28"/>
      <c r="M23" s="28"/>
      <c r="N23" s="28"/>
      <c r="O23" s="28"/>
      <c r="P23" s="28"/>
      <c r="Q23" s="28"/>
      <c r="R23" s="28"/>
      <c r="S23" s="28"/>
      <c r="T23" s="28"/>
      <c r="U23" s="28"/>
      <c r="V23" s="28"/>
      <c r="W23" s="28"/>
      <c r="X23" s="11"/>
    </row>
    <row r="24" spans="1:24" x14ac:dyDescent="0.3">
      <c r="A24" s="11"/>
      <c r="B24" s="28"/>
      <c r="C24" s="28"/>
      <c r="D24" s="28"/>
      <c r="E24" s="28"/>
      <c r="F24" s="28"/>
      <c r="G24" s="28"/>
      <c r="H24" s="28"/>
      <c r="I24" s="28"/>
      <c r="J24" s="28"/>
      <c r="K24" s="28"/>
      <c r="L24" s="28"/>
      <c r="M24" s="28"/>
      <c r="N24" s="28"/>
      <c r="O24" s="28"/>
      <c r="P24" s="28"/>
      <c r="Q24" s="28"/>
      <c r="R24" s="28"/>
      <c r="S24" s="28"/>
      <c r="T24" s="28"/>
      <c r="U24" s="28"/>
      <c r="V24" s="28"/>
      <c r="W24" s="28"/>
      <c r="X24" s="11"/>
    </row>
    <row r="25" spans="1:24" x14ac:dyDescent="0.3">
      <c r="A25" s="11"/>
      <c r="B25" s="28"/>
      <c r="C25" s="28"/>
      <c r="D25" s="28"/>
      <c r="E25" s="28"/>
      <c r="F25" s="28"/>
      <c r="G25" s="28"/>
      <c r="H25" s="28"/>
      <c r="I25" s="28"/>
      <c r="J25" s="28"/>
      <c r="K25" s="28"/>
      <c r="L25" s="28"/>
      <c r="M25" s="28"/>
      <c r="N25" s="28"/>
      <c r="O25" s="28"/>
      <c r="P25" s="28"/>
      <c r="Q25" s="28"/>
      <c r="R25" s="28"/>
      <c r="S25" s="28"/>
      <c r="T25" s="28"/>
      <c r="U25" s="28"/>
      <c r="V25" s="28"/>
      <c r="W25" s="28"/>
      <c r="X25" s="11"/>
    </row>
    <row r="26" spans="1:24" x14ac:dyDescent="0.3">
      <c r="A26" s="11"/>
      <c r="B26" s="28"/>
      <c r="C26" s="28"/>
      <c r="D26" s="28"/>
      <c r="E26" s="28"/>
      <c r="F26" s="28"/>
      <c r="G26" s="28"/>
      <c r="H26" s="28"/>
      <c r="I26" s="28"/>
      <c r="J26" s="28"/>
      <c r="K26" s="28"/>
      <c r="L26" s="28"/>
      <c r="M26" s="28"/>
      <c r="N26" s="28"/>
      <c r="O26" s="28"/>
      <c r="P26" s="28"/>
      <c r="Q26" s="28"/>
      <c r="R26" s="28"/>
      <c r="S26" s="28"/>
      <c r="T26" s="28"/>
      <c r="U26" s="28"/>
      <c r="V26" s="28"/>
      <c r="W26" s="28"/>
      <c r="X26" s="11"/>
    </row>
    <row r="27" spans="1:24"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row>
    <row r="28" spans="1:24"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row>
    <row r="29" spans="1:24" x14ac:dyDescent="0.3">
      <c r="A29" s="11"/>
      <c r="B29" s="28"/>
      <c r="C29" s="28"/>
      <c r="D29" s="28"/>
      <c r="E29" s="28"/>
      <c r="F29" s="28"/>
      <c r="G29" s="28"/>
      <c r="H29" s="28"/>
      <c r="I29" s="28"/>
      <c r="J29" s="28"/>
      <c r="K29" s="28"/>
      <c r="L29" s="28"/>
      <c r="M29" s="28"/>
      <c r="N29" s="28"/>
      <c r="O29" s="28"/>
      <c r="P29" s="28"/>
      <c r="Q29" s="28"/>
      <c r="R29" s="28"/>
      <c r="S29" s="28"/>
      <c r="T29" s="28"/>
      <c r="U29" s="28"/>
      <c r="V29" s="28"/>
      <c r="W29" s="28"/>
      <c r="X29" s="11"/>
    </row>
    <row r="30" spans="1:24" x14ac:dyDescent="0.3">
      <c r="A30" s="11"/>
      <c r="B30" s="28"/>
      <c r="C30" s="28"/>
      <c r="D30" s="28"/>
      <c r="E30" s="28"/>
      <c r="F30" s="28"/>
      <c r="G30" s="28"/>
      <c r="H30" s="28"/>
      <c r="I30" s="28"/>
      <c r="J30" s="28"/>
      <c r="K30" s="28"/>
      <c r="L30" s="28"/>
      <c r="M30" s="28"/>
      <c r="N30" s="28"/>
      <c r="O30" s="28"/>
      <c r="P30" s="28"/>
      <c r="Q30" s="28"/>
      <c r="R30" s="28"/>
      <c r="S30" s="28"/>
      <c r="T30" s="28"/>
      <c r="U30" s="28"/>
      <c r="V30" s="28"/>
      <c r="W30" s="28"/>
      <c r="X30" s="11"/>
    </row>
    <row r="31" spans="1:24" x14ac:dyDescent="0.3">
      <c r="A31" s="11"/>
      <c r="B31" s="28"/>
      <c r="C31" s="28"/>
      <c r="D31" s="28"/>
      <c r="E31" s="28"/>
      <c r="F31" s="28"/>
      <c r="G31" s="28"/>
      <c r="H31" s="28"/>
      <c r="I31" s="28"/>
      <c r="J31" s="28"/>
      <c r="K31" s="28"/>
      <c r="L31" s="28"/>
      <c r="M31" s="28"/>
      <c r="N31" s="28"/>
      <c r="O31" s="28"/>
      <c r="P31" s="28"/>
      <c r="Q31" s="28"/>
      <c r="R31" s="28"/>
      <c r="S31" s="28"/>
      <c r="T31" s="28"/>
      <c r="U31" s="28"/>
      <c r="V31" s="28"/>
      <c r="W31" s="28"/>
      <c r="X31" s="11"/>
    </row>
    <row r="32" spans="1:24"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DASHBOARD</vt:lpstr>
      <vt:lpstr>location wise payment</vt:lpstr>
      <vt:lpstr>TYPE OF TRANSCATION</vt:lpstr>
      <vt:lpstr> Quantity of Items Sold by Feed</vt:lpstr>
      <vt:lpstr>Sales by Membership Status</vt:lpstr>
      <vt:lpstr>Total Sales by Time of Day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dc:creator>
  <cp:lastModifiedBy>aditi suvarna</cp:lastModifiedBy>
  <dcterms:created xsi:type="dcterms:W3CDTF">2024-10-22T11:11:32Z</dcterms:created>
  <dcterms:modified xsi:type="dcterms:W3CDTF">2025-06-06T05:14:42Z</dcterms:modified>
</cp:coreProperties>
</file>