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6" windowHeight="7776" firstSheet="1" activeTab="4"/>
  </bookViews>
  <sheets>
    <sheet name="Itungan CME" sheetId="5" state="hidden" r:id="rId1"/>
    <sheet name="list project" sheetId="7" r:id="rId2"/>
    <sheet name="biaya standart" sheetId="8" r:id="rId3"/>
    <sheet name="Add Just Additional" sheetId="6" r:id="rId4"/>
    <sheet name="BOQ Price (CME)" sheetId="4" r:id="rId5"/>
    <sheet name="PiVoT" sheetId="2" state="hidden" r:id="rId6"/>
    <sheet name="Site List" sheetId="1" state="hidden" r:id="rId7"/>
    <sheet name="Sheet1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'Add Just Additional'!$A$4:$P$28</definedName>
    <definedName name="_xlnm._FilterDatabase" localSheetId="6" hidden="1">'Site List'!$A$6:$AG$517</definedName>
    <definedName name="_HOT050036" localSheetId="0">#REF!</definedName>
    <definedName name="_HOT050036">#REF!</definedName>
    <definedName name="_HOT050086" localSheetId="0">#REF!</definedName>
    <definedName name="_HOT050086">#REF!</definedName>
    <definedName name="a">[1]Legenda!$B$55:$B$66</definedName>
    <definedName name="aa">[2]Legenda!$B$55:$B$66</definedName>
    <definedName name="ad" localSheetId="0">#REF!</definedName>
    <definedName name="ad">#REF!</definedName>
    <definedName name="as">[3]Validasi!$B$19:$B$29</definedName>
    <definedName name="asd">[4]Legenda!$G$89:$G$135</definedName>
    <definedName name="b">[5]Legenda!$B$55:$B$66</definedName>
    <definedName name="BLOCKING">[6]VALIDASI!$F$2:$F$31</definedName>
    <definedName name="BP">[7]Validation!$F$2:$F$31</definedName>
    <definedName name="CHG">[8]CHG!$A$1:$A$65536</definedName>
    <definedName name="d">[1]Legenda!$D$55:$D$79</definedName>
    <definedName name="Detail_Status">[9]Sheet1!$C$1:$C$30</definedName>
    <definedName name="ee">[10]Validasi!$B$2:$B$12</definedName>
    <definedName name="FAV">[8]FAV!$A$1:$A$65536</definedName>
    <definedName name="ff">[11]Legenda!$F$55:$F$84</definedName>
    <definedName name="fff">[12]Validasi!$E$2:$E$53</definedName>
    <definedName name="fr" localSheetId="0">#REF!</definedName>
    <definedName name="fr">#REF!</definedName>
    <definedName name="GAP">[13]Validasi!$B$2:$B$12</definedName>
    <definedName name="GAP_AN">[7]Validation!$C$2:$C$12</definedName>
    <definedName name="GAPPANALYSIS">[14]Legenda!$B$89:$B$100</definedName>
    <definedName name="GAPstatus">[15]Legenda!$B$55:$B$66</definedName>
    <definedName name="JJ" localSheetId="0">#REF!</definedName>
    <definedName name="JJ">#REF!</definedName>
    <definedName name="LAST">[13]Validasi!$F$2:$F$48</definedName>
    <definedName name="_xlnm.Print_Area" localSheetId="4">'BOQ Price (CME)'!$C$1:$J$51</definedName>
    <definedName name="q" localSheetId="0">#REF!</definedName>
    <definedName name="q">#REF!</definedName>
    <definedName name="qq">[11]Legenda!$F$55:$F$84</definedName>
    <definedName name="rd" localSheetId="0">#REF!</definedName>
    <definedName name="rd">#REF!</definedName>
    <definedName name="SD">[16]Legenda!$B$55:$B$66</definedName>
    <definedName name="Site_Status">[17]Reff!$E$3:$E$17</definedName>
    <definedName name="sitelist">[18]Validasi!$B$19:$B$29</definedName>
    <definedName name="SOW">[6]VALIDASI!$H$2:$H$48</definedName>
    <definedName name="SOW_STATUS">[19]Validasi!$E$2:$E$48</definedName>
    <definedName name="SOWStatus">[15]Legenda!$D$55:$D$79</definedName>
    <definedName name="SOWWSTATUS">[14]Legenda!$G$89:$G$135</definedName>
    <definedName name="ss">[11]Legenda!$G$89:$G$135</definedName>
    <definedName name="STATUS">[20]Sheet3!$B$2:$B$48</definedName>
    <definedName name="TPCME_Vendor_Status">[21]Reff!$B$55:$B$75</definedName>
    <definedName name="tr" localSheetId="0">#REF!</definedName>
    <definedName name="tr">#REF!</definedName>
    <definedName name="try" localSheetId="0">#REF!</definedName>
    <definedName name="try">#REF!</definedName>
    <definedName name="ty" localSheetId="0">#REF!</definedName>
    <definedName name="ty">#REF!</definedName>
    <definedName name="ww">[11]Legenda!$G$89:$G$135</definedName>
    <definedName name="WWW">[10]Validasi!$B$2:$B$12</definedName>
    <definedName name="x" localSheetId="0">#REF!</definedName>
    <definedName name="x">#REF!</definedName>
    <definedName name="z" localSheetId="0">#REF!</definedName>
    <definedName name="z">#REF!</definedName>
  </definedNames>
  <calcPr calcId="124519"/>
  <pivotCaches>
    <pivotCache cacheId="0" r:id="rId3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4"/>
  <c r="D4" i="6"/>
  <c r="G27" i="8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  <c r="G5"/>
  <c r="F5"/>
  <c r="E5"/>
  <c r="G4"/>
  <c r="F4"/>
  <c r="E4"/>
  <c r="G3"/>
  <c r="F3"/>
  <c r="E3"/>
  <c r="AV5" i="6"/>
  <c r="AV6"/>
  <c r="B2" i="7" l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E4" i="6"/>
  <c r="F4"/>
  <c r="K4" s="1"/>
  <c r="AB5" s="1"/>
  <c r="D5"/>
  <c r="E5"/>
  <c r="F5"/>
  <c r="K5" s="1"/>
  <c r="AB6" s="1"/>
  <c r="V5"/>
  <c r="W5"/>
  <c r="AA5"/>
  <c r="AC5"/>
  <c r="AH5"/>
  <c r="D6"/>
  <c r="E6"/>
  <c r="F6"/>
  <c r="V6"/>
  <c r="W6"/>
  <c r="AA6"/>
  <c r="AC6"/>
  <c r="AH6"/>
  <c r="D7"/>
  <c r="E7"/>
  <c r="F7"/>
  <c r="V7"/>
  <c r="W7"/>
  <c r="AA7"/>
  <c r="AC7"/>
  <c r="AH7"/>
  <c r="D8"/>
  <c r="E8"/>
  <c r="F8"/>
  <c r="V8"/>
  <c r="W8"/>
  <c r="AA8"/>
  <c r="AC8"/>
  <c r="AH8"/>
  <c r="D9"/>
  <c r="E9"/>
  <c r="F9"/>
  <c r="V9"/>
  <c r="W9"/>
  <c r="AA9"/>
  <c r="AC9"/>
  <c r="AH9"/>
  <c r="D10"/>
  <c r="E10"/>
  <c r="F10"/>
  <c r="V10"/>
  <c r="W10"/>
  <c r="AA10"/>
  <c r="AC10"/>
  <c r="AV10" s="1"/>
  <c r="AH10"/>
  <c r="D11"/>
  <c r="E11"/>
  <c r="F11"/>
  <c r="V11"/>
  <c r="W11"/>
  <c r="AA11"/>
  <c r="AC11"/>
  <c r="AH11"/>
  <c r="D12"/>
  <c r="E12"/>
  <c r="F12"/>
  <c r="V12"/>
  <c r="W12"/>
  <c r="AA12"/>
  <c r="AC12"/>
  <c r="AV12" s="1"/>
  <c r="AH12"/>
  <c r="D13"/>
  <c r="E13"/>
  <c r="F13"/>
  <c r="K13" s="1"/>
  <c r="AB14" s="1"/>
  <c r="V13"/>
  <c r="W13"/>
  <c r="AA13"/>
  <c r="AC13"/>
  <c r="AH13"/>
  <c r="D14"/>
  <c r="E14"/>
  <c r="F14"/>
  <c r="V14"/>
  <c r="W14"/>
  <c r="AA14"/>
  <c r="AC14"/>
  <c r="AV14" s="1"/>
  <c r="AH14"/>
  <c r="D15"/>
  <c r="E15"/>
  <c r="F15"/>
  <c r="V15"/>
  <c r="W15"/>
  <c r="AA15"/>
  <c r="AC15"/>
  <c r="AH15"/>
  <c r="D16"/>
  <c r="E16"/>
  <c r="F16"/>
  <c r="V16"/>
  <c r="W16"/>
  <c r="AA16"/>
  <c r="AC16"/>
  <c r="AH16"/>
  <c r="AJ16" s="1"/>
  <c r="AM16" s="1"/>
  <c r="AN16" s="1"/>
  <c r="D17"/>
  <c r="E17"/>
  <c r="F17"/>
  <c r="V17"/>
  <c r="W17"/>
  <c r="AA17"/>
  <c r="AC17"/>
  <c r="AH17"/>
  <c r="D18"/>
  <c r="E18"/>
  <c r="F18"/>
  <c r="V18"/>
  <c r="W18"/>
  <c r="AA18"/>
  <c r="AC18"/>
  <c r="AH18"/>
  <c r="D19"/>
  <c r="E19"/>
  <c r="F19"/>
  <c r="V19"/>
  <c r="W19"/>
  <c r="AA19"/>
  <c r="AC19"/>
  <c r="AV19" s="1"/>
  <c r="AH19"/>
  <c r="D20"/>
  <c r="E20"/>
  <c r="F20"/>
  <c r="V20"/>
  <c r="W20"/>
  <c r="AA20"/>
  <c r="AC20"/>
  <c r="AH20"/>
  <c r="D21"/>
  <c r="E21"/>
  <c r="F21"/>
  <c r="V21"/>
  <c r="W21"/>
  <c r="AA21"/>
  <c r="AC21"/>
  <c r="AH21"/>
  <c r="D22"/>
  <c r="E22"/>
  <c r="F22"/>
  <c r="V22"/>
  <c r="W22"/>
  <c r="AA22"/>
  <c r="AC22"/>
  <c r="AV22" s="1"/>
  <c r="AH22"/>
  <c r="D23"/>
  <c r="E23"/>
  <c r="F23"/>
  <c r="V23"/>
  <c r="W23"/>
  <c r="AA23"/>
  <c r="AC23"/>
  <c r="AV23" s="1"/>
  <c r="AH23"/>
  <c r="D24"/>
  <c r="E24"/>
  <c r="F24"/>
  <c r="V24"/>
  <c r="W24"/>
  <c r="AA24"/>
  <c r="AC24"/>
  <c r="AH24"/>
  <c r="D25"/>
  <c r="E25"/>
  <c r="F25"/>
  <c r="V25"/>
  <c r="W25"/>
  <c r="AA25"/>
  <c r="AC25"/>
  <c r="AH25"/>
  <c r="D26"/>
  <c r="E26"/>
  <c r="K26" s="1"/>
  <c r="AB27" s="1"/>
  <c r="F26"/>
  <c r="V26"/>
  <c r="W26"/>
  <c r="AA26"/>
  <c r="AC26"/>
  <c r="AH26"/>
  <c r="D27"/>
  <c r="E27"/>
  <c r="F27"/>
  <c r="V27"/>
  <c r="W27"/>
  <c r="AA27"/>
  <c r="AC27"/>
  <c r="AV27" s="1"/>
  <c r="AH27"/>
  <c r="D28"/>
  <c r="E28"/>
  <c r="F28"/>
  <c r="V28"/>
  <c r="W28"/>
  <c r="AA28"/>
  <c r="AC28"/>
  <c r="AH28"/>
  <c r="V29"/>
  <c r="W29"/>
  <c r="AA29"/>
  <c r="AC29"/>
  <c r="AH29"/>
  <c r="J42" i="4"/>
  <c r="J27"/>
  <c r="J28"/>
  <c r="J29"/>
  <c r="J30"/>
  <c r="J31"/>
  <c r="J32"/>
  <c r="H27"/>
  <c r="H28"/>
  <c r="H29"/>
  <c r="H30"/>
  <c r="H31"/>
  <c r="H32"/>
  <c r="H26"/>
  <c r="J44" s="1"/>
  <c r="J46" s="1"/>
  <c r="K23" i="6" l="1"/>
  <c r="AB24" s="1"/>
  <c r="AV24" s="1"/>
  <c r="K9"/>
  <c r="AB10" s="1"/>
  <c r="K8"/>
  <c r="AB9" s="1"/>
  <c r="AE9" s="1"/>
  <c r="AE24"/>
  <c r="K27"/>
  <c r="AB28" s="1"/>
  <c r="AV28" s="1"/>
  <c r="K22"/>
  <c r="AB23" s="1"/>
  <c r="K21"/>
  <c r="AB22" s="1"/>
  <c r="K18"/>
  <c r="AB19" s="1"/>
  <c r="AE6"/>
  <c r="K14"/>
  <c r="AB15" s="1"/>
  <c r="AV15" s="1"/>
  <c r="AE5"/>
  <c r="K28"/>
  <c r="AB29" s="1"/>
  <c r="AE29" s="1"/>
  <c r="K17"/>
  <c r="AB18" s="1"/>
  <c r="AE18" s="1"/>
  <c r="K15"/>
  <c r="AB16" s="1"/>
  <c r="AE16" s="1"/>
  <c r="K10"/>
  <c r="AB11" s="1"/>
  <c r="AV11" s="1"/>
  <c r="K24"/>
  <c r="AB25" s="1"/>
  <c r="AE25" s="1"/>
  <c r="K19"/>
  <c r="AB20" s="1"/>
  <c r="AV20" s="1"/>
  <c r="K16"/>
  <c r="AB17" s="1"/>
  <c r="AE17" s="1"/>
  <c r="K11"/>
  <c r="AB12" s="1"/>
  <c r="AE12" s="1"/>
  <c r="K6"/>
  <c r="AB7" s="1"/>
  <c r="AV7" s="1"/>
  <c r="AE27"/>
  <c r="AE23"/>
  <c r="AE19"/>
  <c r="K25"/>
  <c r="AB26" s="1"/>
  <c r="AE26" s="1"/>
  <c r="K20"/>
  <c r="AB21" s="1"/>
  <c r="AE21" s="1"/>
  <c r="K12"/>
  <c r="AB13" s="1"/>
  <c r="AE13" s="1"/>
  <c r="K7"/>
  <c r="AB8" s="1"/>
  <c r="AE8" s="1"/>
  <c r="AE22"/>
  <c r="AE14"/>
  <c r="AE10"/>
  <c r="AV25"/>
  <c r="AV29"/>
  <c r="AV17"/>
  <c r="AV26"/>
  <c r="AV16"/>
  <c r="AV13"/>
  <c r="AV9"/>
  <c r="AV21"/>
  <c r="AV18"/>
  <c r="AV8"/>
  <c r="AE28" l="1"/>
  <c r="AE15"/>
  <c r="AE7"/>
  <c r="AE20"/>
  <c r="AE11"/>
  <c r="AV30"/>
  <c r="H42" i="4" l="1"/>
  <c r="J23"/>
  <c r="J21"/>
  <c r="J18"/>
  <c r="J19"/>
  <c r="J17"/>
  <c r="AC10" i="5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AD10" s="1"/>
  <c r="D4"/>
  <c r="AC517" i="1" l="1"/>
  <c r="AB517"/>
  <c r="Y517"/>
  <c r="X517"/>
  <c r="W517"/>
  <c r="V517"/>
  <c r="U517"/>
  <c r="AC516"/>
  <c r="AB516"/>
  <c r="Y516"/>
  <c r="X516"/>
  <c r="W516"/>
  <c r="V516"/>
  <c r="U516"/>
  <c r="AC515"/>
  <c r="AB515"/>
  <c r="Y515"/>
  <c r="X515"/>
  <c r="W515"/>
  <c r="V515"/>
  <c r="U515"/>
  <c r="AC514"/>
  <c r="AB514"/>
  <c r="Y514"/>
  <c r="X514"/>
  <c r="W514"/>
  <c r="V514"/>
  <c r="U514"/>
  <c r="AD514" s="1"/>
  <c r="AC513"/>
  <c r="AB513"/>
  <c r="Y513"/>
  <c r="X513"/>
  <c r="W513"/>
  <c r="V513"/>
  <c r="U513"/>
  <c r="AC512"/>
  <c r="AB512"/>
  <c r="Y512"/>
  <c r="X512"/>
  <c r="W512"/>
  <c r="V512"/>
  <c r="U512"/>
  <c r="AC511"/>
  <c r="AB511"/>
  <c r="Y511"/>
  <c r="X511"/>
  <c r="W511"/>
  <c r="V511"/>
  <c r="U511"/>
  <c r="AC510"/>
  <c r="AB510"/>
  <c r="Y510"/>
  <c r="X510"/>
  <c r="W510"/>
  <c r="V510"/>
  <c r="U510"/>
  <c r="AD510" s="1"/>
  <c r="AC509"/>
  <c r="AB509"/>
  <c r="Y509"/>
  <c r="X509"/>
  <c r="W509"/>
  <c r="V509"/>
  <c r="U509"/>
  <c r="AC508"/>
  <c r="AB508"/>
  <c r="Y508"/>
  <c r="X508"/>
  <c r="W508"/>
  <c r="V508"/>
  <c r="U508"/>
  <c r="AC507"/>
  <c r="AB507"/>
  <c r="Y507"/>
  <c r="X507"/>
  <c r="W507"/>
  <c r="V507"/>
  <c r="U507"/>
  <c r="AC506"/>
  <c r="AB506"/>
  <c r="Y506"/>
  <c r="X506"/>
  <c r="W506"/>
  <c r="V506"/>
  <c r="U506"/>
  <c r="AD506" s="1"/>
  <c r="AC505"/>
  <c r="AB505"/>
  <c r="Y505"/>
  <c r="X505"/>
  <c r="W505"/>
  <c r="V505"/>
  <c r="U505"/>
  <c r="AC504"/>
  <c r="AB504"/>
  <c r="Y504"/>
  <c r="X504"/>
  <c r="W504"/>
  <c r="V504"/>
  <c r="U504"/>
  <c r="AC503"/>
  <c r="AB503"/>
  <c r="Y503"/>
  <c r="X503"/>
  <c r="W503"/>
  <c r="V503"/>
  <c r="U503"/>
  <c r="AC502"/>
  <c r="AB502"/>
  <c r="Y502"/>
  <c r="X502"/>
  <c r="W502"/>
  <c r="V502"/>
  <c r="U502"/>
  <c r="AD502" s="1"/>
  <c r="AC501"/>
  <c r="AB501"/>
  <c r="Y501"/>
  <c r="X501"/>
  <c r="W501"/>
  <c r="V501"/>
  <c r="U501"/>
  <c r="AC500"/>
  <c r="AB500"/>
  <c r="Y500"/>
  <c r="X500"/>
  <c r="W500"/>
  <c r="V500"/>
  <c r="U500"/>
  <c r="AC499"/>
  <c r="AB499"/>
  <c r="Y499"/>
  <c r="X499"/>
  <c r="W499"/>
  <c r="V499"/>
  <c r="U499"/>
  <c r="AC498"/>
  <c r="AB498"/>
  <c r="Y498"/>
  <c r="X498"/>
  <c r="W498"/>
  <c r="V498"/>
  <c r="U498"/>
  <c r="AD498" s="1"/>
  <c r="AC497"/>
  <c r="AB497"/>
  <c r="Y497"/>
  <c r="X497"/>
  <c r="W497"/>
  <c r="V497"/>
  <c r="U497"/>
  <c r="AC496"/>
  <c r="AB496"/>
  <c r="Y496"/>
  <c r="X496"/>
  <c r="W496"/>
  <c r="V496"/>
  <c r="U496"/>
  <c r="AC495"/>
  <c r="AB495"/>
  <c r="Y495"/>
  <c r="X495"/>
  <c r="W495"/>
  <c r="V495"/>
  <c r="U495"/>
  <c r="AC494"/>
  <c r="AB494"/>
  <c r="Y494"/>
  <c r="X494"/>
  <c r="W494"/>
  <c r="V494"/>
  <c r="U494"/>
  <c r="AD494" s="1"/>
  <c r="AC493"/>
  <c r="AB493"/>
  <c r="Y493"/>
  <c r="X493"/>
  <c r="AD493" s="1"/>
  <c r="W493"/>
  <c r="V493"/>
  <c r="U493"/>
  <c r="AC492"/>
  <c r="AB492"/>
  <c r="Y492"/>
  <c r="X492"/>
  <c r="W492"/>
  <c r="V492"/>
  <c r="U492"/>
  <c r="AC491"/>
  <c r="AB491"/>
  <c r="Y491"/>
  <c r="X491"/>
  <c r="W491"/>
  <c r="V491"/>
  <c r="U491"/>
  <c r="AC490"/>
  <c r="AB490"/>
  <c r="Y490"/>
  <c r="X490"/>
  <c r="W490"/>
  <c r="V490"/>
  <c r="U490"/>
  <c r="AD490" s="1"/>
  <c r="AC489"/>
  <c r="AB489"/>
  <c r="Y489"/>
  <c r="X489"/>
  <c r="AD489" s="1"/>
  <c r="W489"/>
  <c r="V489"/>
  <c r="U489"/>
  <c r="AC487"/>
  <c r="AB487"/>
  <c r="Y487"/>
  <c r="X487"/>
  <c r="W487"/>
  <c r="V487"/>
  <c r="U487"/>
  <c r="AC486"/>
  <c r="AB486"/>
  <c r="Y486"/>
  <c r="X486"/>
  <c r="W486"/>
  <c r="V486"/>
  <c r="U486"/>
  <c r="AC485"/>
  <c r="AB485"/>
  <c r="Y485"/>
  <c r="X485"/>
  <c r="W485"/>
  <c r="V485"/>
  <c r="U485"/>
  <c r="AD485" s="1"/>
  <c r="AC484"/>
  <c r="AB484"/>
  <c r="Y484"/>
  <c r="X484"/>
  <c r="AD484" s="1"/>
  <c r="W484"/>
  <c r="V484"/>
  <c r="U484"/>
  <c r="Y483"/>
  <c r="V483"/>
  <c r="U483"/>
  <c r="T483"/>
  <c r="Y482"/>
  <c r="V482"/>
  <c r="U482"/>
  <c r="T482"/>
  <c r="Y481"/>
  <c r="V481"/>
  <c r="U481"/>
  <c r="T481"/>
  <c r="Y480"/>
  <c r="V480"/>
  <c r="U480"/>
  <c r="T480"/>
  <c r="Y479"/>
  <c r="V479"/>
  <c r="U479"/>
  <c r="T479"/>
  <c r="Y478"/>
  <c r="V478"/>
  <c r="U478"/>
  <c r="T478"/>
  <c r="Y477"/>
  <c r="V477"/>
  <c r="U477"/>
  <c r="T477"/>
  <c r="Y476"/>
  <c r="V476"/>
  <c r="U476"/>
  <c r="T476"/>
  <c r="Y475"/>
  <c r="V475"/>
  <c r="U475"/>
  <c r="T475"/>
  <c r="Y474"/>
  <c r="V474"/>
  <c r="U474"/>
  <c r="T474"/>
  <c r="Y473"/>
  <c r="V473"/>
  <c r="U473"/>
  <c r="T473"/>
  <c r="Y472"/>
  <c r="V472"/>
  <c r="U472"/>
  <c r="T472"/>
  <c r="Y471"/>
  <c r="V471"/>
  <c r="U471"/>
  <c r="T471"/>
  <c r="Y470"/>
  <c r="V470"/>
  <c r="U470"/>
  <c r="T470"/>
  <c r="Y469"/>
  <c r="V469"/>
  <c r="U469"/>
  <c r="T469"/>
  <c r="Y468"/>
  <c r="V468"/>
  <c r="U468"/>
  <c r="T468"/>
  <c r="Y467"/>
  <c r="V467"/>
  <c r="U467"/>
  <c r="T467"/>
  <c r="Y466"/>
  <c r="V466"/>
  <c r="U466"/>
  <c r="T466"/>
  <c r="Y465"/>
  <c r="V465"/>
  <c r="U465"/>
  <c r="T465"/>
  <c r="Y464"/>
  <c r="V464"/>
  <c r="U464"/>
  <c r="T464"/>
  <c r="Y463"/>
  <c r="V463"/>
  <c r="U463"/>
  <c r="T463"/>
  <c r="Y462"/>
  <c r="V462"/>
  <c r="U462"/>
  <c r="T462"/>
  <c r="Y461"/>
  <c r="V461"/>
  <c r="U461"/>
  <c r="T461"/>
  <c r="Y460"/>
  <c r="V460"/>
  <c r="U460"/>
  <c r="T460"/>
  <c r="Y459"/>
  <c r="V459"/>
  <c r="U459"/>
  <c r="T459"/>
  <c r="Y458"/>
  <c r="V458"/>
  <c r="U458"/>
  <c r="T458"/>
  <c r="Y457"/>
  <c r="V457"/>
  <c r="U457"/>
  <c r="T457"/>
  <c r="Y456"/>
  <c r="V456"/>
  <c r="U456"/>
  <c r="T456"/>
  <c r="Y455"/>
  <c r="V455"/>
  <c r="U455"/>
  <c r="T455"/>
  <c r="Y454"/>
  <c r="V454"/>
  <c r="U454"/>
  <c r="T454"/>
  <c r="AC453"/>
  <c r="AB453"/>
  <c r="Y453"/>
  <c r="X453"/>
  <c r="W453"/>
  <c r="V453"/>
  <c r="U453"/>
  <c r="AC452"/>
  <c r="AB452"/>
  <c r="Y452"/>
  <c r="X452"/>
  <c r="W452"/>
  <c r="V452"/>
  <c r="U452"/>
  <c r="AC451"/>
  <c r="AB451"/>
  <c r="Y451"/>
  <c r="X451"/>
  <c r="W451"/>
  <c r="V451"/>
  <c r="U451"/>
  <c r="Y450"/>
  <c r="V450"/>
  <c r="U450"/>
  <c r="T450"/>
  <c r="Y449"/>
  <c r="V449"/>
  <c r="U449"/>
  <c r="T449"/>
  <c r="AD449" s="1"/>
  <c r="Y448"/>
  <c r="V448"/>
  <c r="U448"/>
  <c r="T448"/>
  <c r="AE448" s="1"/>
  <c r="AF448" s="1"/>
  <c r="Y447"/>
  <c r="V447"/>
  <c r="U447"/>
  <c r="T447"/>
  <c r="Y446"/>
  <c r="V446"/>
  <c r="U446"/>
  <c r="T446"/>
  <c r="AD446" s="1"/>
  <c r="Y445"/>
  <c r="V445"/>
  <c r="U445"/>
  <c r="T445"/>
  <c r="Y444"/>
  <c r="V444"/>
  <c r="U444"/>
  <c r="T444"/>
  <c r="AE444" s="1"/>
  <c r="AF444" s="1"/>
  <c r="Y443"/>
  <c r="V443"/>
  <c r="U443"/>
  <c r="T443"/>
  <c r="Y442"/>
  <c r="V442"/>
  <c r="U442"/>
  <c r="T442"/>
  <c r="Y441"/>
  <c r="V441"/>
  <c r="U441"/>
  <c r="T441"/>
  <c r="Y440"/>
  <c r="V440"/>
  <c r="U440"/>
  <c r="T440"/>
  <c r="Y439"/>
  <c r="V439"/>
  <c r="U439"/>
  <c r="T439"/>
  <c r="Y438"/>
  <c r="V438"/>
  <c r="U438"/>
  <c r="T438"/>
  <c r="Y437"/>
  <c r="V437"/>
  <c r="U437"/>
  <c r="T437"/>
  <c r="Y436"/>
  <c r="V436"/>
  <c r="U436"/>
  <c r="T436"/>
  <c r="Y435"/>
  <c r="V435"/>
  <c r="U435"/>
  <c r="T435"/>
  <c r="AC434"/>
  <c r="AB434"/>
  <c r="Y434"/>
  <c r="X434"/>
  <c r="W434"/>
  <c r="V434"/>
  <c r="U434"/>
  <c r="AC433"/>
  <c r="AB433"/>
  <c r="Y433"/>
  <c r="X433"/>
  <c r="W433"/>
  <c r="V433"/>
  <c r="U433"/>
  <c r="AC432"/>
  <c r="AB432"/>
  <c r="Y432"/>
  <c r="X432"/>
  <c r="W432"/>
  <c r="V432"/>
  <c r="U432"/>
  <c r="AC431"/>
  <c r="AB431"/>
  <c r="Y431"/>
  <c r="X431"/>
  <c r="W431"/>
  <c r="V431"/>
  <c r="U431"/>
  <c r="AC430"/>
  <c r="AB430"/>
  <c r="Y430"/>
  <c r="X430"/>
  <c r="W430"/>
  <c r="V430"/>
  <c r="U430"/>
  <c r="AC429"/>
  <c r="AB429"/>
  <c r="Y429"/>
  <c r="X429"/>
  <c r="AD429" s="1"/>
  <c r="W429"/>
  <c r="V429"/>
  <c r="U429"/>
  <c r="AC428"/>
  <c r="AB428"/>
  <c r="Y428"/>
  <c r="X428"/>
  <c r="W428"/>
  <c r="V428"/>
  <c r="U428"/>
  <c r="AC427"/>
  <c r="AB427"/>
  <c r="Y427"/>
  <c r="X427"/>
  <c r="W427"/>
  <c r="V427"/>
  <c r="U427"/>
  <c r="AC426"/>
  <c r="AB426"/>
  <c r="Y426"/>
  <c r="X426"/>
  <c r="W426"/>
  <c r="V426"/>
  <c r="U426"/>
  <c r="AC425"/>
  <c r="AB425"/>
  <c r="Y425"/>
  <c r="X425"/>
  <c r="AD425" s="1"/>
  <c r="W425"/>
  <c r="V425"/>
  <c r="U425"/>
  <c r="AC424"/>
  <c r="AB424"/>
  <c r="Y424"/>
  <c r="X424"/>
  <c r="W424"/>
  <c r="V424"/>
  <c r="U424"/>
  <c r="AC423"/>
  <c r="AB423"/>
  <c r="Y423"/>
  <c r="X423"/>
  <c r="W423"/>
  <c r="V423"/>
  <c r="U423"/>
  <c r="AC422"/>
  <c r="AB422"/>
  <c r="Y422"/>
  <c r="X422"/>
  <c r="W422"/>
  <c r="V422"/>
  <c r="U422"/>
  <c r="AC421"/>
  <c r="AB421"/>
  <c r="Y421"/>
  <c r="X421"/>
  <c r="AD421" s="1"/>
  <c r="W421"/>
  <c r="V421"/>
  <c r="U421"/>
  <c r="AC420"/>
  <c r="AB420"/>
  <c r="Y420"/>
  <c r="X420"/>
  <c r="W420"/>
  <c r="V420"/>
  <c r="U420"/>
  <c r="AC419"/>
  <c r="AB419"/>
  <c r="Y419"/>
  <c r="X419"/>
  <c r="W419"/>
  <c r="V419"/>
  <c r="U419"/>
  <c r="AC418"/>
  <c r="AB418"/>
  <c r="Y418"/>
  <c r="X418"/>
  <c r="W418"/>
  <c r="V418"/>
  <c r="U418"/>
  <c r="AC414"/>
  <c r="AB414"/>
  <c r="Y414"/>
  <c r="X414"/>
  <c r="W414"/>
  <c r="V414"/>
  <c r="U414"/>
  <c r="AC410"/>
  <c r="AB410"/>
  <c r="Y410"/>
  <c r="X410"/>
  <c r="W410"/>
  <c r="V410"/>
  <c r="U410"/>
  <c r="AC409"/>
  <c r="AB409"/>
  <c r="Y409"/>
  <c r="X409"/>
  <c r="W409"/>
  <c r="V409"/>
  <c r="U409"/>
  <c r="AC406"/>
  <c r="AB406"/>
  <c r="Y406"/>
  <c r="X406"/>
  <c r="W406"/>
  <c r="V406"/>
  <c r="U406"/>
  <c r="AC405"/>
  <c r="AB405"/>
  <c r="Y405"/>
  <c r="X405"/>
  <c r="W405"/>
  <c r="V405"/>
  <c r="U405"/>
  <c r="AC404"/>
  <c r="AB404"/>
  <c r="Y404"/>
  <c r="X404"/>
  <c r="W404"/>
  <c r="V404"/>
  <c r="U404"/>
  <c r="AC403"/>
  <c r="AB403"/>
  <c r="Y403"/>
  <c r="X403"/>
  <c r="W403"/>
  <c r="V403"/>
  <c r="U403"/>
  <c r="AC402"/>
  <c r="AB402"/>
  <c r="Y402"/>
  <c r="X402"/>
  <c r="W402"/>
  <c r="V402"/>
  <c r="U402"/>
  <c r="AC401"/>
  <c r="AB401"/>
  <c r="Y401"/>
  <c r="X401"/>
  <c r="W401"/>
  <c r="AE401" s="1"/>
  <c r="AF401" s="1"/>
  <c r="V401"/>
  <c r="U401"/>
  <c r="AC399"/>
  <c r="AB399"/>
  <c r="Y399"/>
  <c r="X399"/>
  <c r="W399"/>
  <c r="V399"/>
  <c r="U399"/>
  <c r="AC398"/>
  <c r="AB398"/>
  <c r="Y398"/>
  <c r="X398"/>
  <c r="W398"/>
  <c r="V398"/>
  <c r="U398"/>
  <c r="AD398" s="1"/>
  <c r="AC396"/>
  <c r="AB396"/>
  <c r="Y396"/>
  <c r="X396"/>
  <c r="W396"/>
  <c r="V396"/>
  <c r="U396"/>
  <c r="AC391"/>
  <c r="AB391"/>
  <c r="Y391"/>
  <c r="X391"/>
  <c r="W391"/>
  <c r="V391"/>
  <c r="U391"/>
  <c r="AC390"/>
  <c r="AB390"/>
  <c r="Y390"/>
  <c r="X390"/>
  <c r="W390"/>
  <c r="V390"/>
  <c r="U390"/>
  <c r="AC389"/>
  <c r="AB389"/>
  <c r="Y389"/>
  <c r="X389"/>
  <c r="W389"/>
  <c r="V389"/>
  <c r="U389"/>
  <c r="AC388"/>
  <c r="AB388"/>
  <c r="Y388"/>
  <c r="X388"/>
  <c r="W388"/>
  <c r="V388"/>
  <c r="U388"/>
  <c r="AC387"/>
  <c r="AB387"/>
  <c r="Y387"/>
  <c r="X387"/>
  <c r="W387"/>
  <c r="V387"/>
  <c r="U387"/>
  <c r="AC385"/>
  <c r="AB385"/>
  <c r="Y385"/>
  <c r="X385"/>
  <c r="W385"/>
  <c r="V385"/>
  <c r="U385"/>
  <c r="Y383"/>
  <c r="X383"/>
  <c r="V383"/>
  <c r="U383"/>
  <c r="AC382"/>
  <c r="AB382"/>
  <c r="Y382"/>
  <c r="X382"/>
  <c r="W382"/>
  <c r="V382"/>
  <c r="U382"/>
  <c r="T382"/>
  <c r="AC381"/>
  <c r="AB381"/>
  <c r="Y381"/>
  <c r="X381"/>
  <c r="W381"/>
  <c r="V381"/>
  <c r="U381"/>
  <c r="T381"/>
  <c r="AC380"/>
  <c r="AB380"/>
  <c r="Y380"/>
  <c r="X380"/>
  <c r="W380"/>
  <c r="V380"/>
  <c r="U380"/>
  <c r="T380"/>
  <c r="AC379"/>
  <c r="AB379"/>
  <c r="Y379"/>
  <c r="X379"/>
  <c r="W379"/>
  <c r="V379"/>
  <c r="U379"/>
  <c r="T379"/>
  <c r="AC378"/>
  <c r="AB378"/>
  <c r="Y378"/>
  <c r="X378"/>
  <c r="W378"/>
  <c r="V378"/>
  <c r="U378"/>
  <c r="T378"/>
  <c r="AC377"/>
  <c r="AB377"/>
  <c r="Y377"/>
  <c r="X377"/>
  <c r="W377"/>
  <c r="V377"/>
  <c r="U377"/>
  <c r="T377"/>
  <c r="AC376"/>
  <c r="AB376"/>
  <c r="Y376"/>
  <c r="X376"/>
  <c r="W376"/>
  <c r="V376"/>
  <c r="U376"/>
  <c r="T376"/>
  <c r="AC375"/>
  <c r="AB375"/>
  <c r="Y375"/>
  <c r="X375"/>
  <c r="W375"/>
  <c r="V375"/>
  <c r="U375"/>
  <c r="T375"/>
  <c r="AC374"/>
  <c r="AB374"/>
  <c r="Y374"/>
  <c r="X374"/>
  <c r="W374"/>
  <c r="V374"/>
  <c r="U374"/>
  <c r="T374"/>
  <c r="AC373"/>
  <c r="AB373"/>
  <c r="Y373"/>
  <c r="X373"/>
  <c r="W373"/>
  <c r="V373"/>
  <c r="U373"/>
  <c r="T373"/>
  <c r="AC372"/>
  <c r="AB372"/>
  <c r="Y372"/>
  <c r="X372"/>
  <c r="W372"/>
  <c r="V372"/>
  <c r="U372"/>
  <c r="T372"/>
  <c r="AC371"/>
  <c r="AB371"/>
  <c r="Y371"/>
  <c r="X371"/>
  <c r="W371"/>
  <c r="V371"/>
  <c r="U371"/>
  <c r="T371"/>
  <c r="AC370"/>
  <c r="AB370"/>
  <c r="Y370"/>
  <c r="X370"/>
  <c r="W370"/>
  <c r="V370"/>
  <c r="U370"/>
  <c r="T370"/>
  <c r="AC369"/>
  <c r="AB369"/>
  <c r="Y369"/>
  <c r="X369"/>
  <c r="W369"/>
  <c r="V369"/>
  <c r="U369"/>
  <c r="T369"/>
  <c r="AC368"/>
  <c r="AB368"/>
  <c r="Y368"/>
  <c r="X368"/>
  <c r="W368"/>
  <c r="V368"/>
  <c r="U368"/>
  <c r="T368"/>
  <c r="AC367"/>
  <c r="AB367"/>
  <c r="Y367"/>
  <c r="X367"/>
  <c r="W367"/>
  <c r="V367"/>
  <c r="U367"/>
  <c r="T367"/>
  <c r="AC366"/>
  <c r="AB366"/>
  <c r="Y366"/>
  <c r="X366"/>
  <c r="W366"/>
  <c r="V366"/>
  <c r="U366"/>
  <c r="T366"/>
  <c r="Y365"/>
  <c r="X365"/>
  <c r="V365"/>
  <c r="U365"/>
  <c r="AC364"/>
  <c r="AB364"/>
  <c r="Y364"/>
  <c r="X364"/>
  <c r="W364"/>
  <c r="V364"/>
  <c r="U364"/>
  <c r="T364"/>
  <c r="Y363"/>
  <c r="X363"/>
  <c r="V363"/>
  <c r="U363"/>
  <c r="Y358"/>
  <c r="X358"/>
  <c r="V358"/>
  <c r="U358"/>
  <c r="AC357"/>
  <c r="AB357"/>
  <c r="Y357"/>
  <c r="X357"/>
  <c r="W357"/>
  <c r="V357"/>
  <c r="U357"/>
  <c r="T357"/>
  <c r="AC355"/>
  <c r="AB355"/>
  <c r="Y355"/>
  <c r="X355"/>
  <c r="W355"/>
  <c r="V355"/>
  <c r="U355"/>
  <c r="T355"/>
  <c r="AC354"/>
  <c r="AB354"/>
  <c r="Y354"/>
  <c r="X354"/>
  <c r="W354"/>
  <c r="V354"/>
  <c r="U354"/>
  <c r="T354"/>
  <c r="AC353"/>
  <c r="AB353"/>
  <c r="Y353"/>
  <c r="X353"/>
  <c r="W353"/>
  <c r="V353"/>
  <c r="U353"/>
  <c r="T353"/>
  <c r="AC352"/>
  <c r="AB352"/>
  <c r="Y352"/>
  <c r="X352"/>
  <c r="W352"/>
  <c r="V352"/>
  <c r="U352"/>
  <c r="T352"/>
  <c r="Y351"/>
  <c r="X351"/>
  <c r="V351"/>
  <c r="U351"/>
  <c r="AC350"/>
  <c r="AB350"/>
  <c r="Y350"/>
  <c r="X350"/>
  <c r="W350"/>
  <c r="V350"/>
  <c r="U350"/>
  <c r="T350"/>
  <c r="AC349"/>
  <c r="AB349"/>
  <c r="Y349"/>
  <c r="X349"/>
  <c r="W349"/>
  <c r="V349"/>
  <c r="U349"/>
  <c r="T349"/>
  <c r="Y348"/>
  <c r="X348"/>
  <c r="V348"/>
  <c r="U348"/>
  <c r="AC347"/>
  <c r="AB347"/>
  <c r="Y347"/>
  <c r="X347"/>
  <c r="W347"/>
  <c r="V347"/>
  <c r="U347"/>
  <c r="T347"/>
  <c r="Y346"/>
  <c r="X346"/>
  <c r="V346"/>
  <c r="U346"/>
  <c r="AC345"/>
  <c r="AB345"/>
  <c r="Y345"/>
  <c r="X345"/>
  <c r="W345"/>
  <c r="V345"/>
  <c r="U345"/>
  <c r="T345"/>
  <c r="AC342"/>
  <c r="AB342"/>
  <c r="Y342"/>
  <c r="X342"/>
  <c r="W342"/>
  <c r="V342"/>
  <c r="U342"/>
  <c r="T342"/>
  <c r="AC341"/>
  <c r="AB341"/>
  <c r="Y341"/>
  <c r="X341"/>
  <c r="W341"/>
  <c r="V341"/>
  <c r="U341"/>
  <c r="T341"/>
  <c r="AC340"/>
  <c r="AB340"/>
  <c r="Y340"/>
  <c r="X340"/>
  <c r="W340"/>
  <c r="V340"/>
  <c r="U340"/>
  <c r="T340"/>
  <c r="AC339"/>
  <c r="AB339"/>
  <c r="Y339"/>
  <c r="X339"/>
  <c r="W339"/>
  <c r="V339"/>
  <c r="U339"/>
  <c r="T339"/>
  <c r="AC338"/>
  <c r="AB338"/>
  <c r="Y338"/>
  <c r="X338"/>
  <c r="W338"/>
  <c r="V338"/>
  <c r="U338"/>
  <c r="T338"/>
  <c r="AC337"/>
  <c r="AB337"/>
  <c r="Y337"/>
  <c r="X337"/>
  <c r="W337"/>
  <c r="V337"/>
  <c r="U337"/>
  <c r="T337"/>
  <c r="AC336"/>
  <c r="AB336"/>
  <c r="Y336"/>
  <c r="X336"/>
  <c r="W336"/>
  <c r="V336"/>
  <c r="U336"/>
  <c r="T336"/>
  <c r="AC335"/>
  <c r="AB335"/>
  <c r="Y335"/>
  <c r="X335"/>
  <c r="W335"/>
  <c r="V335"/>
  <c r="U335"/>
  <c r="T335"/>
  <c r="Y332"/>
  <c r="X332"/>
  <c r="V332"/>
  <c r="U332"/>
  <c r="Y331"/>
  <c r="X331"/>
  <c r="V331"/>
  <c r="U331"/>
  <c r="Y330"/>
  <c r="X330"/>
  <c r="V330"/>
  <c r="U330"/>
  <c r="Y329"/>
  <c r="X329"/>
  <c r="V329"/>
  <c r="U329"/>
  <c r="Y328"/>
  <c r="X328"/>
  <c r="V328"/>
  <c r="U328"/>
  <c r="Y327"/>
  <c r="X327"/>
  <c r="V327"/>
  <c r="U327"/>
  <c r="Y326"/>
  <c r="X326"/>
  <c r="V326"/>
  <c r="U326"/>
  <c r="Y325"/>
  <c r="X325"/>
  <c r="V325"/>
  <c r="U325"/>
  <c r="Y324"/>
  <c r="X324"/>
  <c r="V324"/>
  <c r="U324"/>
  <c r="Y323"/>
  <c r="X323"/>
  <c r="V323"/>
  <c r="U323"/>
  <c r="Y322"/>
  <c r="X322"/>
  <c r="V322"/>
  <c r="U322"/>
  <c r="AC320"/>
  <c r="AB320"/>
  <c r="Y320"/>
  <c r="X320"/>
  <c r="W320"/>
  <c r="V320"/>
  <c r="U320"/>
  <c r="T320"/>
  <c r="Y319"/>
  <c r="X319"/>
  <c r="V319"/>
  <c r="U319"/>
  <c r="Y318"/>
  <c r="X318"/>
  <c r="V318"/>
  <c r="U318"/>
  <c r="Y317"/>
  <c r="X317"/>
  <c r="V317"/>
  <c r="U317"/>
  <c r="Y316"/>
  <c r="X316"/>
  <c r="V316"/>
  <c r="U316"/>
  <c r="Y315"/>
  <c r="X315"/>
  <c r="V315"/>
  <c r="U315"/>
  <c r="Y314"/>
  <c r="X314"/>
  <c r="V314"/>
  <c r="U314"/>
  <c r="Y313"/>
  <c r="X313"/>
  <c r="V313"/>
  <c r="U313"/>
  <c r="Y312"/>
  <c r="X312"/>
  <c r="V312"/>
  <c r="U312"/>
  <c r="AC310"/>
  <c r="AB310"/>
  <c r="Y310"/>
  <c r="X310"/>
  <c r="W310"/>
  <c r="V310"/>
  <c r="U310"/>
  <c r="T310"/>
  <c r="AC301"/>
  <c r="AB301"/>
  <c r="Y301"/>
  <c r="X301"/>
  <c r="W301"/>
  <c r="V301"/>
  <c r="U301"/>
  <c r="T301"/>
  <c r="AC300"/>
  <c r="AB300"/>
  <c r="Y300"/>
  <c r="X300"/>
  <c r="W300"/>
  <c r="V300"/>
  <c r="U300"/>
  <c r="T300"/>
  <c r="Y289"/>
  <c r="X289"/>
  <c r="V289"/>
  <c r="U289"/>
  <c r="Y288"/>
  <c r="X288"/>
  <c r="V288"/>
  <c r="U288"/>
  <c r="AC284"/>
  <c r="AB284"/>
  <c r="Y284"/>
  <c r="X284"/>
  <c r="W284"/>
  <c r="V284"/>
  <c r="U284"/>
  <c r="T284"/>
  <c r="Y283"/>
  <c r="X283"/>
  <c r="V283"/>
  <c r="U283"/>
  <c r="Y282"/>
  <c r="X282"/>
  <c r="V282"/>
  <c r="U282"/>
  <c r="Y281"/>
  <c r="X281"/>
  <c r="V281"/>
  <c r="U281"/>
  <c r="Y280"/>
  <c r="X280"/>
  <c r="V280"/>
  <c r="U280"/>
  <c r="AC279"/>
  <c r="AB279"/>
  <c r="Y279"/>
  <c r="X279"/>
  <c r="W279"/>
  <c r="V279"/>
  <c r="U279"/>
  <c r="T279"/>
  <c r="AC278"/>
  <c r="AB278"/>
  <c r="Y278"/>
  <c r="X278"/>
  <c r="W278"/>
  <c r="V278"/>
  <c r="U278"/>
  <c r="T278"/>
  <c r="AC277"/>
  <c r="AB277"/>
  <c r="Y277"/>
  <c r="X277"/>
  <c r="W277"/>
  <c r="V277"/>
  <c r="U277"/>
  <c r="T277"/>
  <c r="Y276"/>
  <c r="X276"/>
  <c r="V276"/>
  <c r="AE276" s="1"/>
  <c r="AF276" s="1"/>
  <c r="U276"/>
  <c r="Y275"/>
  <c r="X275"/>
  <c r="V275"/>
  <c r="AE275" s="1"/>
  <c r="AF275" s="1"/>
  <c r="U275"/>
  <c r="Y274"/>
  <c r="X274"/>
  <c r="V274"/>
  <c r="U274"/>
  <c r="Y273"/>
  <c r="X273"/>
  <c r="V273"/>
  <c r="U273"/>
  <c r="AC271"/>
  <c r="AB271"/>
  <c r="Y271"/>
  <c r="X271"/>
  <c r="W271"/>
  <c r="V271"/>
  <c r="U271"/>
  <c r="AE271" s="1"/>
  <c r="AF271" s="1"/>
  <c r="T271"/>
  <c r="Y270"/>
  <c r="X270"/>
  <c r="V270"/>
  <c r="AE270" s="1"/>
  <c r="AF270" s="1"/>
  <c r="U270"/>
  <c r="Y269"/>
  <c r="X269"/>
  <c r="V269"/>
  <c r="U269"/>
  <c r="Y267"/>
  <c r="X267"/>
  <c r="V267"/>
  <c r="U267"/>
  <c r="Y266"/>
  <c r="X266"/>
  <c r="V266"/>
  <c r="AE266" s="1"/>
  <c r="AF266" s="1"/>
  <c r="U266"/>
  <c r="Y265"/>
  <c r="X265"/>
  <c r="V265"/>
  <c r="AE265" s="1"/>
  <c r="AF265" s="1"/>
  <c r="U265"/>
  <c r="AC264"/>
  <c r="AB264"/>
  <c r="Y264"/>
  <c r="X264"/>
  <c r="W264"/>
  <c r="V264"/>
  <c r="U264"/>
  <c r="T264"/>
  <c r="Y263"/>
  <c r="X263"/>
  <c r="V263"/>
  <c r="U263"/>
  <c r="Y262"/>
  <c r="X262"/>
  <c r="V262"/>
  <c r="AE262" s="1"/>
  <c r="AF262" s="1"/>
  <c r="U262"/>
  <c r="Y261"/>
  <c r="X261"/>
  <c r="V261"/>
  <c r="AE261" s="1"/>
  <c r="AF261" s="1"/>
  <c r="U261"/>
  <c r="Y260"/>
  <c r="X260"/>
  <c r="V260"/>
  <c r="U260"/>
  <c r="Y259"/>
  <c r="X259"/>
  <c r="V259"/>
  <c r="U259"/>
  <c r="AC258"/>
  <c r="AB258"/>
  <c r="Y258"/>
  <c r="X258"/>
  <c r="W258"/>
  <c r="V258"/>
  <c r="U258"/>
  <c r="T258"/>
  <c r="Y257"/>
  <c r="X257"/>
  <c r="V257"/>
  <c r="AE257" s="1"/>
  <c r="AF257" s="1"/>
  <c r="U257"/>
  <c r="AC256"/>
  <c r="AB256"/>
  <c r="Y256"/>
  <c r="X256"/>
  <c r="W256"/>
  <c r="V256"/>
  <c r="U256"/>
  <c r="T256"/>
  <c r="AC255"/>
  <c r="AB255"/>
  <c r="Y255"/>
  <c r="X255"/>
  <c r="W255"/>
  <c r="V255"/>
  <c r="U255"/>
  <c r="T255"/>
  <c r="AC254"/>
  <c r="AB254"/>
  <c r="Y254"/>
  <c r="X254"/>
  <c r="W254"/>
  <c r="V254"/>
  <c r="U254"/>
  <c r="AD254" s="1"/>
  <c r="Y253"/>
  <c r="V253"/>
  <c r="U253"/>
  <c r="Y252"/>
  <c r="V252"/>
  <c r="U252"/>
  <c r="Y251"/>
  <c r="V251"/>
  <c r="U251"/>
  <c r="Y250"/>
  <c r="V250"/>
  <c r="U250"/>
  <c r="Y249"/>
  <c r="V249"/>
  <c r="U249"/>
  <c r="AE248"/>
  <c r="AF248" s="1"/>
  <c r="Y248"/>
  <c r="V248"/>
  <c r="U248"/>
  <c r="Y247"/>
  <c r="V247"/>
  <c r="U247"/>
  <c r="Y246"/>
  <c r="V246"/>
  <c r="AE246" s="1"/>
  <c r="AF246" s="1"/>
  <c r="U246"/>
  <c r="Y245"/>
  <c r="V245"/>
  <c r="U245"/>
  <c r="AE245" s="1"/>
  <c r="AF245" s="1"/>
  <c r="Y244"/>
  <c r="V244"/>
  <c r="U244"/>
  <c r="Y243"/>
  <c r="V243"/>
  <c r="U243"/>
  <c r="Y242"/>
  <c r="V242"/>
  <c r="U242"/>
  <c r="Y241"/>
  <c r="V241"/>
  <c r="U241"/>
  <c r="AE241" s="1"/>
  <c r="AF241" s="1"/>
  <c r="Y240"/>
  <c r="V240"/>
  <c r="U240"/>
  <c r="Y239"/>
  <c r="V239"/>
  <c r="U239"/>
  <c r="Y238"/>
  <c r="V238"/>
  <c r="U238"/>
  <c r="Y237"/>
  <c r="V237"/>
  <c r="U237"/>
  <c r="AE237" s="1"/>
  <c r="AF237" s="1"/>
  <c r="Y236"/>
  <c r="V236"/>
  <c r="U236"/>
  <c r="Y235"/>
  <c r="V235"/>
  <c r="U235"/>
  <c r="Y234"/>
  <c r="V234"/>
  <c r="U234"/>
  <c r="Y233"/>
  <c r="V233"/>
  <c r="U233"/>
  <c r="AE233" s="1"/>
  <c r="AF233" s="1"/>
  <c r="Y232"/>
  <c r="V232"/>
  <c r="U232"/>
  <c r="Y231"/>
  <c r="V231"/>
  <c r="U231"/>
  <c r="Y230"/>
  <c r="V230"/>
  <c r="U230"/>
  <c r="Y229"/>
  <c r="V229"/>
  <c r="U229"/>
  <c r="AE229" s="1"/>
  <c r="AF229" s="1"/>
  <c r="AC228"/>
  <c r="AB228"/>
  <c r="Y228"/>
  <c r="X228"/>
  <c r="W228"/>
  <c r="V228"/>
  <c r="U228"/>
  <c r="AC227"/>
  <c r="AB227"/>
  <c r="Y227"/>
  <c r="X227"/>
  <c r="W227"/>
  <c r="V227"/>
  <c r="U227"/>
  <c r="AC226"/>
  <c r="AB226"/>
  <c r="Y226"/>
  <c r="X226"/>
  <c r="W226"/>
  <c r="V226"/>
  <c r="U226"/>
  <c r="AC225"/>
  <c r="AB225"/>
  <c r="Y225"/>
  <c r="X225"/>
  <c r="W225"/>
  <c r="V225"/>
  <c r="U225"/>
  <c r="AE225" s="1"/>
  <c r="AF225" s="1"/>
  <c r="AC224"/>
  <c r="AB224"/>
  <c r="Y224"/>
  <c r="X224"/>
  <c r="W224"/>
  <c r="V224"/>
  <c r="U224"/>
  <c r="Y223"/>
  <c r="V223"/>
  <c r="U223"/>
  <c r="Y222"/>
  <c r="V222"/>
  <c r="U222"/>
  <c r="Y221"/>
  <c r="V221"/>
  <c r="U221"/>
  <c r="Y220"/>
  <c r="V220"/>
  <c r="U220"/>
  <c r="Y219"/>
  <c r="V219"/>
  <c r="U219"/>
  <c r="Y218"/>
  <c r="V218"/>
  <c r="U218"/>
  <c r="Y217"/>
  <c r="V217"/>
  <c r="U217"/>
  <c r="Y216"/>
  <c r="V216"/>
  <c r="U216"/>
  <c r="Y215"/>
  <c r="V215"/>
  <c r="U215"/>
  <c r="Y214"/>
  <c r="V214"/>
  <c r="U214"/>
  <c r="AE214" s="1"/>
  <c r="AF214" s="1"/>
  <c r="AC213"/>
  <c r="AB213"/>
  <c r="Y213"/>
  <c r="X213"/>
  <c r="W213"/>
  <c r="V213"/>
  <c r="U213"/>
  <c r="AC212"/>
  <c r="AB212"/>
  <c r="Y212"/>
  <c r="X212"/>
  <c r="W212"/>
  <c r="V212"/>
  <c r="U212"/>
  <c r="AC211"/>
  <c r="AB211"/>
  <c r="Y211"/>
  <c r="X211"/>
  <c r="W211"/>
  <c r="V211"/>
  <c r="U211"/>
  <c r="AC210"/>
  <c r="AB210"/>
  <c r="Y210"/>
  <c r="X210"/>
  <c r="W210"/>
  <c r="V210"/>
  <c r="U210"/>
  <c r="AC209"/>
  <c r="AB209"/>
  <c r="Y209"/>
  <c r="X209"/>
  <c r="W209"/>
  <c r="V209"/>
  <c r="U209"/>
  <c r="AC208"/>
  <c r="AB208"/>
  <c r="Y208"/>
  <c r="X208"/>
  <c r="W208"/>
  <c r="V208"/>
  <c r="U208"/>
  <c r="AC207"/>
  <c r="AB207"/>
  <c r="Y207"/>
  <c r="X207"/>
  <c r="W207"/>
  <c r="V207"/>
  <c r="U207"/>
  <c r="AC206"/>
  <c r="AB206"/>
  <c r="Y206"/>
  <c r="X206"/>
  <c r="W206"/>
  <c r="V206"/>
  <c r="U206"/>
  <c r="AC205"/>
  <c r="AB205"/>
  <c r="Y205"/>
  <c r="X205"/>
  <c r="W205"/>
  <c r="V205"/>
  <c r="U205"/>
  <c r="AC204"/>
  <c r="AB204"/>
  <c r="Y204"/>
  <c r="X204"/>
  <c r="W204"/>
  <c r="V204"/>
  <c r="U204"/>
  <c r="AC203"/>
  <c r="AB203"/>
  <c r="Y203"/>
  <c r="X203"/>
  <c r="W203"/>
  <c r="V203"/>
  <c r="U203"/>
  <c r="Y202"/>
  <c r="V202"/>
  <c r="U202"/>
  <c r="Y200"/>
  <c r="V200"/>
  <c r="U200"/>
  <c r="Y199"/>
  <c r="V199"/>
  <c r="U199"/>
  <c r="Y198"/>
  <c r="V198"/>
  <c r="U198"/>
  <c r="Y197"/>
  <c r="V197"/>
  <c r="U197"/>
  <c r="Y196"/>
  <c r="V196"/>
  <c r="U196"/>
  <c r="Y195"/>
  <c r="V195"/>
  <c r="U195"/>
  <c r="Y194"/>
  <c r="V194"/>
  <c r="U194"/>
  <c r="Y193"/>
  <c r="V193"/>
  <c r="U193"/>
  <c r="Y192"/>
  <c r="V192"/>
  <c r="U192"/>
  <c r="Y191"/>
  <c r="V191"/>
  <c r="U191"/>
  <c r="Y190"/>
  <c r="V190"/>
  <c r="U190"/>
  <c r="Y189"/>
  <c r="V189"/>
  <c r="U189"/>
  <c r="Y188"/>
  <c r="V188"/>
  <c r="U188"/>
  <c r="Y187"/>
  <c r="V187"/>
  <c r="U187"/>
  <c r="Y186"/>
  <c r="V186"/>
  <c r="U186"/>
  <c r="Y185"/>
  <c r="V185"/>
  <c r="U185"/>
  <c r="AC184"/>
  <c r="AB184"/>
  <c r="Y184"/>
  <c r="X184"/>
  <c r="W184"/>
  <c r="V184"/>
  <c r="U184"/>
  <c r="AC183"/>
  <c r="AB183"/>
  <c r="Y183"/>
  <c r="X183"/>
  <c r="W183"/>
  <c r="V183"/>
  <c r="U183"/>
  <c r="AC182"/>
  <c r="AB182"/>
  <c r="Y182"/>
  <c r="X182"/>
  <c r="W182"/>
  <c r="V182"/>
  <c r="U182"/>
  <c r="AC181"/>
  <c r="AB181"/>
  <c r="Y181"/>
  <c r="X181"/>
  <c r="W181"/>
  <c r="V181"/>
  <c r="U181"/>
  <c r="AC180"/>
  <c r="AB180"/>
  <c r="Y180"/>
  <c r="X180"/>
  <c r="W180"/>
  <c r="V180"/>
  <c r="U180"/>
  <c r="AC179"/>
  <c r="AB179"/>
  <c r="Y179"/>
  <c r="X179"/>
  <c r="W179"/>
  <c r="V179"/>
  <c r="U179"/>
  <c r="AC178"/>
  <c r="AB178"/>
  <c r="Y178"/>
  <c r="X178"/>
  <c r="W178"/>
  <c r="V178"/>
  <c r="U178"/>
  <c r="AC177"/>
  <c r="AB177"/>
  <c r="Y177"/>
  <c r="X177"/>
  <c r="W177"/>
  <c r="V177"/>
  <c r="U177"/>
  <c r="AC176"/>
  <c r="AB176"/>
  <c r="Y176"/>
  <c r="X176"/>
  <c r="W176"/>
  <c r="V176"/>
  <c r="U176"/>
  <c r="AC175"/>
  <c r="AB175"/>
  <c r="Y175"/>
  <c r="X175"/>
  <c r="W175"/>
  <c r="V175"/>
  <c r="U175"/>
  <c r="Y174"/>
  <c r="X174"/>
  <c r="V174"/>
  <c r="U174"/>
  <c r="Y173"/>
  <c r="X173"/>
  <c r="V173"/>
  <c r="U173"/>
  <c r="Y172"/>
  <c r="X172"/>
  <c r="V172"/>
  <c r="U172"/>
  <c r="Y171"/>
  <c r="X171"/>
  <c r="V171"/>
  <c r="U171"/>
  <c r="Y170"/>
  <c r="X170"/>
  <c r="V170"/>
  <c r="U170"/>
  <c r="Y169"/>
  <c r="X169"/>
  <c r="V169"/>
  <c r="U169"/>
  <c r="Y168"/>
  <c r="X168"/>
  <c r="V168"/>
  <c r="U168"/>
  <c r="Y167"/>
  <c r="X167"/>
  <c r="V167"/>
  <c r="U167"/>
  <c r="Y166"/>
  <c r="X166"/>
  <c r="V166"/>
  <c r="U166"/>
  <c r="Y165"/>
  <c r="X165"/>
  <c r="V165"/>
  <c r="U165"/>
  <c r="Y164"/>
  <c r="X164"/>
  <c r="V164"/>
  <c r="U164"/>
  <c r="Y163"/>
  <c r="X163"/>
  <c r="V163"/>
  <c r="U163"/>
  <c r="Y162"/>
  <c r="X162"/>
  <c r="V162"/>
  <c r="U162"/>
  <c r="Y161"/>
  <c r="X161"/>
  <c r="V161"/>
  <c r="U161"/>
  <c r="Y160"/>
  <c r="X160"/>
  <c r="V160"/>
  <c r="U160"/>
  <c r="Y159"/>
  <c r="X159"/>
  <c r="V159"/>
  <c r="U159"/>
  <c r="Y158"/>
  <c r="X158"/>
  <c r="V158"/>
  <c r="U158"/>
  <c r="Y157"/>
  <c r="X157"/>
  <c r="V157"/>
  <c r="U157"/>
  <c r="Y156"/>
  <c r="X156"/>
  <c r="V156"/>
  <c r="U156"/>
  <c r="Y155"/>
  <c r="X155"/>
  <c r="V155"/>
  <c r="U155"/>
  <c r="Y154"/>
  <c r="X154"/>
  <c r="V154"/>
  <c r="U154"/>
  <c r="Y153"/>
  <c r="X153"/>
  <c r="V153"/>
  <c r="U153"/>
  <c r="Y152"/>
  <c r="X152"/>
  <c r="V152"/>
  <c r="U152"/>
  <c r="Y151"/>
  <c r="X151"/>
  <c r="V151"/>
  <c r="U151"/>
  <c r="Y150"/>
  <c r="X150"/>
  <c r="V150"/>
  <c r="U150"/>
  <c r="Y149"/>
  <c r="X149"/>
  <c r="V149"/>
  <c r="U149"/>
  <c r="Y148"/>
  <c r="X148"/>
  <c r="V148"/>
  <c r="U148"/>
  <c r="Y147"/>
  <c r="X147"/>
  <c r="V147"/>
  <c r="U147"/>
  <c r="Y146"/>
  <c r="X146"/>
  <c r="V146"/>
  <c r="U146"/>
  <c r="Y145"/>
  <c r="X145"/>
  <c r="V145"/>
  <c r="U145"/>
  <c r="Y144"/>
  <c r="X144"/>
  <c r="V144"/>
  <c r="U144"/>
  <c r="Y143"/>
  <c r="X143"/>
  <c r="V143"/>
  <c r="U143"/>
  <c r="Y142"/>
  <c r="X142"/>
  <c r="V142"/>
  <c r="U142"/>
  <c r="Y141"/>
  <c r="X141"/>
  <c r="V141"/>
  <c r="U141"/>
  <c r="Y140"/>
  <c r="X140"/>
  <c r="V140"/>
  <c r="U140"/>
  <c r="Y139"/>
  <c r="X139"/>
  <c r="V139"/>
  <c r="U139"/>
  <c r="Y138"/>
  <c r="X138"/>
  <c r="V138"/>
  <c r="U138"/>
  <c r="Y137"/>
  <c r="X137"/>
  <c r="V137"/>
  <c r="U137"/>
  <c r="Y136"/>
  <c r="X136"/>
  <c r="V136"/>
  <c r="U136"/>
  <c r="Y135"/>
  <c r="X135"/>
  <c r="V135"/>
  <c r="U135"/>
  <c r="Y134"/>
  <c r="X134"/>
  <c r="V134"/>
  <c r="U134"/>
  <c r="Y133"/>
  <c r="X133"/>
  <c r="V133"/>
  <c r="U133"/>
  <c r="Y132"/>
  <c r="X132"/>
  <c r="V132"/>
  <c r="U132"/>
  <c r="Y131"/>
  <c r="X131"/>
  <c r="V131"/>
  <c r="U131"/>
  <c r="Y130"/>
  <c r="X130"/>
  <c r="V130"/>
  <c r="U130"/>
  <c r="AD130" s="1"/>
  <c r="Y129"/>
  <c r="X129"/>
  <c r="V129"/>
  <c r="U129"/>
  <c r="AD129" s="1"/>
  <c r="Y128"/>
  <c r="X128"/>
  <c r="V128"/>
  <c r="U128"/>
  <c r="AE128" s="1"/>
  <c r="AF128" s="1"/>
  <c r="Y127"/>
  <c r="X127"/>
  <c r="V127"/>
  <c r="U127"/>
  <c r="AD127" s="1"/>
  <c r="Y126"/>
  <c r="X126"/>
  <c r="V126"/>
  <c r="U126"/>
  <c r="AD126" s="1"/>
  <c r="Y125"/>
  <c r="X125"/>
  <c r="V125"/>
  <c r="U125"/>
  <c r="AD125" s="1"/>
  <c r="Y124"/>
  <c r="X124"/>
  <c r="V124"/>
  <c r="U124"/>
  <c r="AE124" s="1"/>
  <c r="AF124" s="1"/>
  <c r="Y123"/>
  <c r="X123"/>
  <c r="V123"/>
  <c r="U123"/>
  <c r="AD123" s="1"/>
  <c r="Y122"/>
  <c r="X122"/>
  <c r="V122"/>
  <c r="U122"/>
  <c r="AD122" s="1"/>
  <c r="Y121"/>
  <c r="X121"/>
  <c r="V121"/>
  <c r="U121"/>
  <c r="AD121" s="1"/>
  <c r="Y120"/>
  <c r="X120"/>
  <c r="V120"/>
  <c r="U120"/>
  <c r="AE120" s="1"/>
  <c r="AF120" s="1"/>
  <c r="Y119"/>
  <c r="X119"/>
  <c r="V119"/>
  <c r="U119"/>
  <c r="AD119" s="1"/>
  <c r="Y118"/>
  <c r="X118"/>
  <c r="V118"/>
  <c r="U118"/>
  <c r="AD118" s="1"/>
  <c r="Y117"/>
  <c r="X117"/>
  <c r="V117"/>
  <c r="U117"/>
  <c r="AD117" s="1"/>
  <c r="Y116"/>
  <c r="X116"/>
  <c r="V116"/>
  <c r="U116"/>
  <c r="AE116" s="1"/>
  <c r="AF116" s="1"/>
  <c r="Y115"/>
  <c r="X115"/>
  <c r="V115"/>
  <c r="U115"/>
  <c r="AD115" s="1"/>
  <c r="Y114"/>
  <c r="X114"/>
  <c r="V114"/>
  <c r="U114"/>
  <c r="AD114" s="1"/>
  <c r="Y113"/>
  <c r="X113"/>
  <c r="V113"/>
  <c r="U113"/>
  <c r="AD113" s="1"/>
  <c r="Y112"/>
  <c r="X112"/>
  <c r="V112"/>
  <c r="U112"/>
  <c r="AE112" s="1"/>
  <c r="AF112" s="1"/>
  <c r="Y111"/>
  <c r="X111"/>
  <c r="V111"/>
  <c r="U111"/>
  <c r="AD111" s="1"/>
  <c r="Y110"/>
  <c r="X110"/>
  <c r="V110"/>
  <c r="U110"/>
  <c r="AD110" s="1"/>
  <c r="Y109"/>
  <c r="X109"/>
  <c r="V109"/>
  <c r="U109"/>
  <c r="AD109" s="1"/>
  <c r="Y108"/>
  <c r="X108"/>
  <c r="V108"/>
  <c r="U108"/>
  <c r="AE108" s="1"/>
  <c r="AF108" s="1"/>
  <c r="Y107"/>
  <c r="X107"/>
  <c r="V107"/>
  <c r="U107"/>
  <c r="AD107" s="1"/>
  <c r="Y106"/>
  <c r="X106"/>
  <c r="V106"/>
  <c r="U106"/>
  <c r="AD106" s="1"/>
  <c r="Y105"/>
  <c r="X105"/>
  <c r="V105"/>
  <c r="U105"/>
  <c r="AD105" s="1"/>
  <c r="Y104"/>
  <c r="X104"/>
  <c r="V104"/>
  <c r="U104"/>
  <c r="AE104" s="1"/>
  <c r="AF104" s="1"/>
  <c r="Y103"/>
  <c r="X103"/>
  <c r="V103"/>
  <c r="U103"/>
  <c r="AD103" s="1"/>
  <c r="Y102"/>
  <c r="X102"/>
  <c r="V102"/>
  <c r="U102"/>
  <c r="AD102" s="1"/>
  <c r="Y101"/>
  <c r="X101"/>
  <c r="V101"/>
  <c r="U101"/>
  <c r="AD101" s="1"/>
  <c r="Y100"/>
  <c r="X100"/>
  <c r="V100"/>
  <c r="U100"/>
  <c r="AE100" s="1"/>
  <c r="AF100" s="1"/>
  <c r="Y99"/>
  <c r="X99"/>
  <c r="V99"/>
  <c r="U99"/>
  <c r="AD99" s="1"/>
  <c r="Y98"/>
  <c r="X98"/>
  <c r="V98"/>
  <c r="U98"/>
  <c r="AD98" s="1"/>
  <c r="Y97"/>
  <c r="X97"/>
  <c r="V97"/>
  <c r="U97"/>
  <c r="AD97" s="1"/>
  <c r="Y96"/>
  <c r="X96"/>
  <c r="V96"/>
  <c r="U96"/>
  <c r="AE96" s="1"/>
  <c r="AF96" s="1"/>
  <c r="Y95"/>
  <c r="X95"/>
  <c r="V95"/>
  <c r="U95"/>
  <c r="AD95" s="1"/>
  <c r="AC94"/>
  <c r="AB94"/>
  <c r="Y94"/>
  <c r="X94"/>
  <c r="AD94" s="1"/>
  <c r="W94"/>
  <c r="V94"/>
  <c r="U94"/>
  <c r="AC93"/>
  <c r="AB93"/>
  <c r="Y93"/>
  <c r="X93"/>
  <c r="W93"/>
  <c r="V93"/>
  <c r="U93"/>
  <c r="AC92"/>
  <c r="AB92"/>
  <c r="Y92"/>
  <c r="X92"/>
  <c r="W92"/>
  <c r="V92"/>
  <c r="U92"/>
  <c r="AC91"/>
  <c r="AB91"/>
  <c r="Y91"/>
  <c r="X91"/>
  <c r="W91"/>
  <c r="V91"/>
  <c r="U91"/>
  <c r="AE91" s="1"/>
  <c r="AF91" s="1"/>
  <c r="AC90"/>
  <c r="AB90"/>
  <c r="Y90"/>
  <c r="X90"/>
  <c r="AD90" s="1"/>
  <c r="W90"/>
  <c r="V90"/>
  <c r="U90"/>
  <c r="AC89"/>
  <c r="AB89"/>
  <c r="Y89"/>
  <c r="X89"/>
  <c r="W89"/>
  <c r="W5" s="1"/>
  <c r="V89"/>
  <c r="U89"/>
  <c r="AC88"/>
  <c r="AB88"/>
  <c r="Y88"/>
  <c r="X88"/>
  <c r="W88"/>
  <c r="V88"/>
  <c r="U88"/>
  <c r="AC87"/>
  <c r="AB87"/>
  <c r="Y87"/>
  <c r="X87"/>
  <c r="W87"/>
  <c r="V87"/>
  <c r="U87"/>
  <c r="AE87" s="1"/>
  <c r="AF87" s="1"/>
  <c r="AC86"/>
  <c r="AB86"/>
  <c r="Y86"/>
  <c r="X86"/>
  <c r="AD86" s="1"/>
  <c r="W86"/>
  <c r="V86"/>
  <c r="U86"/>
  <c r="Y85"/>
  <c r="X85"/>
  <c r="V85"/>
  <c r="U85"/>
  <c r="Y84"/>
  <c r="X84"/>
  <c r="V84"/>
  <c r="U84"/>
  <c r="Y83"/>
  <c r="X83"/>
  <c r="V83"/>
  <c r="U83"/>
  <c r="Y82"/>
  <c r="X82"/>
  <c r="V82"/>
  <c r="U82"/>
  <c r="Y81"/>
  <c r="X81"/>
  <c r="V81"/>
  <c r="U81"/>
  <c r="Y80"/>
  <c r="X80"/>
  <c r="V80"/>
  <c r="U80"/>
  <c r="Y79"/>
  <c r="X79"/>
  <c r="V79"/>
  <c r="U79"/>
  <c r="Y78"/>
  <c r="X78"/>
  <c r="V78"/>
  <c r="U78"/>
  <c r="Y77"/>
  <c r="X77"/>
  <c r="V77"/>
  <c r="U77"/>
  <c r="Y76"/>
  <c r="X76"/>
  <c r="V76"/>
  <c r="U76"/>
  <c r="Y75"/>
  <c r="X75"/>
  <c r="V75"/>
  <c r="U75"/>
  <c r="Y74"/>
  <c r="X74"/>
  <c r="V74"/>
  <c r="U74"/>
  <c r="Y73"/>
  <c r="X73"/>
  <c r="V73"/>
  <c r="U73"/>
  <c r="Y72"/>
  <c r="X72"/>
  <c r="V72"/>
  <c r="U72"/>
  <c r="Y71"/>
  <c r="X71"/>
  <c r="V71"/>
  <c r="U71"/>
  <c r="Y70"/>
  <c r="X70"/>
  <c r="V70"/>
  <c r="U70"/>
  <c r="Y69"/>
  <c r="X69"/>
  <c r="V69"/>
  <c r="U69"/>
  <c r="Y68"/>
  <c r="X68"/>
  <c r="V68"/>
  <c r="U68"/>
  <c r="Y67"/>
  <c r="X67"/>
  <c r="V67"/>
  <c r="U67"/>
  <c r="Y66"/>
  <c r="X66"/>
  <c r="V66"/>
  <c r="U66"/>
  <c r="Y65"/>
  <c r="X65"/>
  <c r="V65"/>
  <c r="U65"/>
  <c r="Y64"/>
  <c r="X64"/>
  <c r="V64"/>
  <c r="U64"/>
  <c r="Y63"/>
  <c r="X63"/>
  <c r="V63"/>
  <c r="U63"/>
  <c r="Y62"/>
  <c r="X62"/>
  <c r="V62"/>
  <c r="U62"/>
  <c r="Y61"/>
  <c r="X61"/>
  <c r="V61"/>
  <c r="U61"/>
  <c r="Y60"/>
  <c r="X60"/>
  <c r="V60"/>
  <c r="U60"/>
  <c r="Y59"/>
  <c r="X59"/>
  <c r="V59"/>
  <c r="U59"/>
  <c r="Y58"/>
  <c r="X58"/>
  <c r="V58"/>
  <c r="U58"/>
  <c r="Y57"/>
  <c r="X57"/>
  <c r="V57"/>
  <c r="U57"/>
  <c r="Y56"/>
  <c r="X56"/>
  <c r="V56"/>
  <c r="U56"/>
  <c r="Y55"/>
  <c r="X55"/>
  <c r="V55"/>
  <c r="U55"/>
  <c r="Y54"/>
  <c r="X54"/>
  <c r="V54"/>
  <c r="U54"/>
  <c r="Y53"/>
  <c r="X53"/>
  <c r="V53"/>
  <c r="U53"/>
  <c r="Y52"/>
  <c r="X52"/>
  <c r="V52"/>
  <c r="U52"/>
  <c r="Y51"/>
  <c r="X51"/>
  <c r="V51"/>
  <c r="U51"/>
  <c r="Y50"/>
  <c r="X50"/>
  <c r="V50"/>
  <c r="U50"/>
  <c r="Y49"/>
  <c r="X49"/>
  <c r="V49"/>
  <c r="U49"/>
  <c r="Y48"/>
  <c r="X48"/>
  <c r="V48"/>
  <c r="U48"/>
  <c r="Y47"/>
  <c r="X47"/>
  <c r="V47"/>
  <c r="U47"/>
  <c r="Y46"/>
  <c r="X46"/>
  <c r="V46"/>
  <c r="U46"/>
  <c r="Y45"/>
  <c r="X45"/>
  <c r="V45"/>
  <c r="U45"/>
  <c r="Y44"/>
  <c r="X44"/>
  <c r="V44"/>
  <c r="U44"/>
  <c r="Y43"/>
  <c r="X43"/>
  <c r="V43"/>
  <c r="U43"/>
  <c r="Y42"/>
  <c r="X42"/>
  <c r="V42"/>
  <c r="U42"/>
  <c r="Y41"/>
  <c r="X41"/>
  <c r="V41"/>
  <c r="U41"/>
  <c r="Y40"/>
  <c r="X40"/>
  <c r="V40"/>
  <c r="U40"/>
  <c r="Y39"/>
  <c r="X39"/>
  <c r="V39"/>
  <c r="U39"/>
  <c r="Y38"/>
  <c r="X38"/>
  <c r="V38"/>
  <c r="U38"/>
  <c r="Y37"/>
  <c r="X37"/>
  <c r="V37"/>
  <c r="U37"/>
  <c r="Y36"/>
  <c r="X36"/>
  <c r="V36"/>
  <c r="U36"/>
  <c r="Y35"/>
  <c r="X35"/>
  <c r="V35"/>
  <c r="U35"/>
  <c r="Y34"/>
  <c r="X34"/>
  <c r="V34"/>
  <c r="U34"/>
  <c r="Y33"/>
  <c r="X33"/>
  <c r="V33"/>
  <c r="U33"/>
  <c r="Y32"/>
  <c r="X32"/>
  <c r="V32"/>
  <c r="U32"/>
  <c r="Y31"/>
  <c r="X31"/>
  <c r="V31"/>
  <c r="U31"/>
  <c r="Y30"/>
  <c r="X30"/>
  <c r="V30"/>
  <c r="U30"/>
  <c r="Y29"/>
  <c r="X29"/>
  <c r="V29"/>
  <c r="U29"/>
  <c r="Y28"/>
  <c r="X28"/>
  <c r="V28"/>
  <c r="U28"/>
  <c r="Y27"/>
  <c r="X27"/>
  <c r="V27"/>
  <c r="U27"/>
  <c r="Y26"/>
  <c r="X26"/>
  <c r="V26"/>
  <c r="U26"/>
  <c r="Y25"/>
  <c r="X25"/>
  <c r="V25"/>
  <c r="U25"/>
  <c r="Y24"/>
  <c r="X24"/>
  <c r="V24"/>
  <c r="U24"/>
  <c r="Y23"/>
  <c r="X23"/>
  <c r="V23"/>
  <c r="U23"/>
  <c r="Y22"/>
  <c r="X22"/>
  <c r="V22"/>
  <c r="U22"/>
  <c r="Y21"/>
  <c r="X21"/>
  <c r="V21"/>
  <c r="U21"/>
  <c r="Y20"/>
  <c r="X20"/>
  <c r="V20"/>
  <c r="U20"/>
  <c r="Y19"/>
  <c r="X19"/>
  <c r="V19"/>
  <c r="U19"/>
  <c r="Y18"/>
  <c r="X18"/>
  <c r="V18"/>
  <c r="U18"/>
  <c r="Y17"/>
  <c r="X17"/>
  <c r="V17"/>
  <c r="U17"/>
  <c r="Y16"/>
  <c r="X16"/>
  <c r="V16"/>
  <c r="U16"/>
  <c r="Y15"/>
  <c r="X15"/>
  <c r="V15"/>
  <c r="U15"/>
  <c r="Y14"/>
  <c r="X14"/>
  <c r="V14"/>
  <c r="U14"/>
  <c r="Y13"/>
  <c r="X13"/>
  <c r="V13"/>
  <c r="U13"/>
  <c r="Y12"/>
  <c r="X12"/>
  <c r="V12"/>
  <c r="U12"/>
  <c r="Y11"/>
  <c r="X11"/>
  <c r="V11"/>
  <c r="U11"/>
  <c r="Y10"/>
  <c r="X10"/>
  <c r="V10"/>
  <c r="U10"/>
  <c r="Y9"/>
  <c r="X9"/>
  <c r="V9"/>
  <c r="U9"/>
  <c r="Y8"/>
  <c r="X8"/>
  <c r="V8"/>
  <c r="U8"/>
  <c r="Y7"/>
  <c r="X7"/>
  <c r="V7"/>
  <c r="U7"/>
  <c r="AA5"/>
  <c r="Z5"/>
  <c r="T5"/>
  <c r="S5"/>
  <c r="Q5"/>
  <c r="J5"/>
  <c r="I5"/>
  <c r="H5"/>
  <c r="G5"/>
  <c r="F5"/>
  <c r="E5"/>
  <c r="D5"/>
  <c r="C5"/>
  <c r="B5"/>
  <c r="A5"/>
  <c r="AE7" l="1"/>
  <c r="AF7" s="1"/>
  <c r="AD8"/>
  <c r="AE12"/>
  <c r="AF12" s="1"/>
  <c r="AE17"/>
  <c r="AF17" s="1"/>
  <c r="AD28"/>
  <c r="AE39"/>
  <c r="AF39" s="1"/>
  <c r="AD40"/>
  <c r="AE49"/>
  <c r="AF49" s="1"/>
  <c r="AD60"/>
  <c r="AE73"/>
  <c r="AF73" s="1"/>
  <c r="AD74"/>
  <c r="AE75"/>
  <c r="AF75" s="1"/>
  <c r="AE79"/>
  <c r="AF79" s="1"/>
  <c r="AD80"/>
  <c r="AC5"/>
  <c r="AD178"/>
  <c r="AD182"/>
  <c r="AD186"/>
  <c r="AD190"/>
  <c r="AD194"/>
  <c r="AD198"/>
  <c r="AD203"/>
  <c r="AD207"/>
  <c r="AD216"/>
  <c r="AE391"/>
  <c r="AF391" s="1"/>
  <c r="AE420"/>
  <c r="AF420" s="1"/>
  <c r="AE424"/>
  <c r="AF424" s="1"/>
  <c r="AE428"/>
  <c r="AF428" s="1"/>
  <c r="AE472"/>
  <c r="AF472" s="1"/>
  <c r="AE473"/>
  <c r="AF473" s="1"/>
  <c r="AE477"/>
  <c r="AF477" s="1"/>
  <c r="AD478"/>
  <c r="AE405"/>
  <c r="AF405" s="1"/>
  <c r="AD414"/>
  <c r="AE463"/>
  <c r="AF463" s="1"/>
  <c r="AE466"/>
  <c r="AF466" s="1"/>
  <c r="AE14"/>
  <c r="AF14" s="1"/>
  <c r="AE34"/>
  <c r="AF34" s="1"/>
  <c r="AE46"/>
  <c r="AF46" s="1"/>
  <c r="AE66"/>
  <c r="AF66" s="1"/>
  <c r="AE68"/>
  <c r="AF68" s="1"/>
  <c r="AD180"/>
  <c r="AD184"/>
  <c r="AD205"/>
  <c r="AD253"/>
  <c r="AE278"/>
  <c r="AF278" s="1"/>
  <c r="AD279"/>
  <c r="AD280"/>
  <c r="AE281"/>
  <c r="AF281" s="1"/>
  <c r="AE282"/>
  <c r="AF282" s="1"/>
  <c r="AD283"/>
  <c r="AD284"/>
  <c r="AE288"/>
  <c r="AF288" s="1"/>
  <c r="AE289"/>
  <c r="AF289" s="1"/>
  <c r="AD300"/>
  <c r="AD301"/>
  <c r="AE310"/>
  <c r="AF310" s="1"/>
  <c r="AE312"/>
  <c r="AF312" s="1"/>
  <c r="AD313"/>
  <c r="AD314"/>
  <c r="AE315"/>
  <c r="AF315" s="1"/>
  <c r="AE316"/>
  <c r="AF316" s="1"/>
  <c r="AD317"/>
  <c r="AD318"/>
  <c r="AE319"/>
  <c r="AF319" s="1"/>
  <c r="AE320"/>
  <c r="AF320" s="1"/>
  <c r="AD322"/>
  <c r="AE323"/>
  <c r="AF323" s="1"/>
  <c r="AE324"/>
  <c r="AF324" s="1"/>
  <c r="AE325"/>
  <c r="AF325" s="1"/>
  <c r="AD326"/>
  <c r="AE327"/>
  <c r="AF327" s="1"/>
  <c r="AE328"/>
  <c r="AF328" s="1"/>
  <c r="AE329"/>
  <c r="AF329" s="1"/>
  <c r="AE341"/>
  <c r="AF341" s="1"/>
  <c r="AE345"/>
  <c r="AF345" s="1"/>
  <c r="AE348"/>
  <c r="AF348" s="1"/>
  <c r="AE349"/>
  <c r="AF349" s="1"/>
  <c r="AD350"/>
  <c r="AD357"/>
  <c r="AD369"/>
  <c r="AD373"/>
  <c r="AD375"/>
  <c r="AD451"/>
  <c r="AD452"/>
  <c r="AE8"/>
  <c r="AF8" s="1"/>
  <c r="AE28"/>
  <c r="AF28" s="1"/>
  <c r="AE40"/>
  <c r="AF40" s="1"/>
  <c r="Y5"/>
  <c r="AE38"/>
  <c r="AF38" s="1"/>
  <c r="AE58"/>
  <c r="AF58" s="1"/>
  <c r="AD64"/>
  <c r="AE83"/>
  <c r="AF83" s="1"/>
  <c r="AE85"/>
  <c r="AF85" s="1"/>
  <c r="AD87"/>
  <c r="AE97"/>
  <c r="AF97" s="1"/>
  <c r="AE60"/>
  <c r="AF60" s="1"/>
  <c r="AE80"/>
  <c r="AF80" s="1"/>
  <c r="AE9"/>
  <c r="AF9" s="1"/>
  <c r="AD20"/>
  <c r="AE26"/>
  <c r="AF26" s="1"/>
  <c r="AD32"/>
  <c r="AE32"/>
  <c r="AF32" s="1"/>
  <c r="AE41"/>
  <c r="AF41" s="1"/>
  <c r="AE78"/>
  <c r="AF78" s="1"/>
  <c r="AD84"/>
  <c r="AE90"/>
  <c r="AF90" s="1"/>
  <c r="AE94"/>
  <c r="AF94" s="1"/>
  <c r="AE99"/>
  <c r="AF99" s="1"/>
  <c r="AE23"/>
  <c r="AF23" s="1"/>
  <c r="AE30"/>
  <c r="AF30" s="1"/>
  <c r="AE50"/>
  <c r="AF50" s="1"/>
  <c r="AD56"/>
  <c r="AE56"/>
  <c r="AF56" s="1"/>
  <c r="AE65"/>
  <c r="AF65" s="1"/>
  <c r="AE82"/>
  <c r="AF82" s="1"/>
  <c r="AE84"/>
  <c r="AF84" s="1"/>
  <c r="AB5"/>
  <c r="AD88"/>
  <c r="AE89"/>
  <c r="AF89" s="1"/>
  <c r="AD92"/>
  <c r="AE93"/>
  <c r="AF93" s="1"/>
  <c r="AE20"/>
  <c r="AF20" s="1"/>
  <c r="AE31"/>
  <c r="AF31" s="1"/>
  <c r="AD52"/>
  <c r="AE52"/>
  <c r="AF52" s="1"/>
  <c r="AE63"/>
  <c r="AF63" s="1"/>
  <c r="AE64"/>
  <c r="AF64" s="1"/>
  <c r="AE76"/>
  <c r="AF76" s="1"/>
  <c r="AD82"/>
  <c r="AE86"/>
  <c r="AF86" s="1"/>
  <c r="AD91"/>
  <c r="AE95"/>
  <c r="AF95" s="1"/>
  <c r="AE101"/>
  <c r="AF101" s="1"/>
  <c r="AE103"/>
  <c r="AF103" s="1"/>
  <c r="AD12"/>
  <c r="AE18"/>
  <c r="AF18" s="1"/>
  <c r="AD24"/>
  <c r="AE24"/>
  <c r="AF24" s="1"/>
  <c r="AE33"/>
  <c r="AF33" s="1"/>
  <c r="AD44"/>
  <c r="AE44"/>
  <c r="AF44" s="1"/>
  <c r="AE55"/>
  <c r="AF55" s="1"/>
  <c r="AE62"/>
  <c r="AF62" s="1"/>
  <c r="AE10"/>
  <c r="AF10" s="1"/>
  <c r="AE15"/>
  <c r="AF15" s="1"/>
  <c r="AD16"/>
  <c r="AE16"/>
  <c r="AF16" s="1"/>
  <c r="AE22"/>
  <c r="AF22" s="1"/>
  <c r="AE25"/>
  <c r="AF25" s="1"/>
  <c r="AD36"/>
  <c r="AE36"/>
  <c r="AF36" s="1"/>
  <c r="AE42"/>
  <c r="AF42" s="1"/>
  <c r="AE47"/>
  <c r="AF47" s="1"/>
  <c r="AD48"/>
  <c r="AE48"/>
  <c r="AF48" s="1"/>
  <c r="AE54"/>
  <c r="AF54" s="1"/>
  <c r="AE57"/>
  <c r="AF57" s="1"/>
  <c r="AE69"/>
  <c r="AF69" s="1"/>
  <c r="AE71"/>
  <c r="AF71" s="1"/>
  <c r="AD72"/>
  <c r="AE72"/>
  <c r="AF72" s="1"/>
  <c r="AE218"/>
  <c r="AF218" s="1"/>
  <c r="AE105"/>
  <c r="AF105" s="1"/>
  <c r="AE107"/>
  <c r="AF107" s="1"/>
  <c r="AE109"/>
  <c r="AF109" s="1"/>
  <c r="AE111"/>
  <c r="AF111" s="1"/>
  <c r="AE113"/>
  <c r="AF113" s="1"/>
  <c r="AE115"/>
  <c r="AF115" s="1"/>
  <c r="AE117"/>
  <c r="AF117" s="1"/>
  <c r="AE119"/>
  <c r="AF119" s="1"/>
  <c r="AE121"/>
  <c r="AF121" s="1"/>
  <c r="AE123"/>
  <c r="AF123" s="1"/>
  <c r="AE125"/>
  <c r="AF125" s="1"/>
  <c r="AE127"/>
  <c r="AF127" s="1"/>
  <c r="AE129"/>
  <c r="AF129" s="1"/>
  <c r="AE131"/>
  <c r="AF131" s="1"/>
  <c r="AE133"/>
  <c r="AF133" s="1"/>
  <c r="AE135"/>
  <c r="AF135" s="1"/>
  <c r="AE137"/>
  <c r="AF137" s="1"/>
  <c r="AE139"/>
  <c r="AF139" s="1"/>
  <c r="AE141"/>
  <c r="AF141" s="1"/>
  <c r="AE143"/>
  <c r="AF143" s="1"/>
  <c r="AE145"/>
  <c r="AF145" s="1"/>
  <c r="AE147"/>
  <c r="AF147" s="1"/>
  <c r="AE149"/>
  <c r="AF149" s="1"/>
  <c r="AE151"/>
  <c r="AF151" s="1"/>
  <c r="AE153"/>
  <c r="AF153" s="1"/>
  <c r="AE155"/>
  <c r="AF155" s="1"/>
  <c r="AE157"/>
  <c r="AF157" s="1"/>
  <c r="AE159"/>
  <c r="AF159" s="1"/>
  <c r="AE161"/>
  <c r="AF161" s="1"/>
  <c r="AE163"/>
  <c r="AF163" s="1"/>
  <c r="AE165"/>
  <c r="AF165" s="1"/>
  <c r="AE167"/>
  <c r="AF167" s="1"/>
  <c r="AE170"/>
  <c r="AF170" s="1"/>
  <c r="AE172"/>
  <c r="AF172" s="1"/>
  <c r="AE173"/>
  <c r="AF173" s="1"/>
  <c r="AE175"/>
  <c r="AF175" s="1"/>
  <c r="AE176"/>
  <c r="AF176" s="1"/>
  <c r="AD179"/>
  <c r="AD183"/>
  <c r="AD187"/>
  <c r="AD191"/>
  <c r="AD195"/>
  <c r="AD199"/>
  <c r="AD204"/>
  <c r="AD208"/>
  <c r="AD212"/>
  <c r="AE222"/>
  <c r="AF222" s="1"/>
  <c r="AE226"/>
  <c r="AF226" s="1"/>
  <c r="AE230"/>
  <c r="AF230" s="1"/>
  <c r="AE234"/>
  <c r="AF234" s="1"/>
  <c r="AE238"/>
  <c r="AF238" s="1"/>
  <c r="AE242"/>
  <c r="AF242" s="1"/>
  <c r="AE251"/>
  <c r="AF251" s="1"/>
  <c r="AE252"/>
  <c r="AF252" s="1"/>
  <c r="AE256"/>
  <c r="AF256" s="1"/>
  <c r="AD258"/>
  <c r="AE260"/>
  <c r="AF260" s="1"/>
  <c r="AD262"/>
  <c r="AE263"/>
  <c r="AF263" s="1"/>
  <c r="AE264"/>
  <c r="AF264" s="1"/>
  <c r="AE267"/>
  <c r="AF267" s="1"/>
  <c r="AE269"/>
  <c r="AF269" s="1"/>
  <c r="AD270"/>
  <c r="AD271"/>
  <c r="AE273"/>
  <c r="AF273" s="1"/>
  <c r="AE274"/>
  <c r="AF274" s="1"/>
  <c r="AD275"/>
  <c r="AD276"/>
  <c r="AE277"/>
  <c r="AF277" s="1"/>
  <c r="AD330"/>
  <c r="AE331"/>
  <c r="AF331" s="1"/>
  <c r="AE332"/>
  <c r="AF332" s="1"/>
  <c r="AE335"/>
  <c r="AF335" s="1"/>
  <c r="AD336"/>
  <c r="AE338"/>
  <c r="AF338" s="1"/>
  <c r="AE339"/>
  <c r="AF339" s="1"/>
  <c r="AE350"/>
  <c r="AF350" s="1"/>
  <c r="AE449"/>
  <c r="AF449" s="1"/>
  <c r="AE478"/>
  <c r="AF478" s="1"/>
  <c r="AE279"/>
  <c r="AF279" s="1"/>
  <c r="AE280"/>
  <c r="AF280" s="1"/>
  <c r="AE283"/>
  <c r="AF283" s="1"/>
  <c r="AE284"/>
  <c r="AF284" s="1"/>
  <c r="AE300"/>
  <c r="AF300" s="1"/>
  <c r="AE301"/>
  <c r="AF301" s="1"/>
  <c r="AE313"/>
  <c r="AF313" s="1"/>
  <c r="AE314"/>
  <c r="AF314" s="1"/>
  <c r="AE317"/>
  <c r="AF317" s="1"/>
  <c r="AE318"/>
  <c r="AF318" s="1"/>
  <c r="AE322"/>
  <c r="AF322" s="1"/>
  <c r="AE326"/>
  <c r="AF326" s="1"/>
  <c r="AE330"/>
  <c r="AF330" s="1"/>
  <c r="AE336"/>
  <c r="AF336" s="1"/>
  <c r="AE340"/>
  <c r="AF340" s="1"/>
  <c r="AE346"/>
  <c r="AF346" s="1"/>
  <c r="AE352"/>
  <c r="AF352" s="1"/>
  <c r="AE353"/>
  <c r="AF353" s="1"/>
  <c r="AE358"/>
  <c r="AF358" s="1"/>
  <c r="AE364"/>
  <c r="AF364" s="1"/>
  <c r="AE366"/>
  <c r="AF366" s="1"/>
  <c r="AE368"/>
  <c r="AF368" s="1"/>
  <c r="AE370"/>
  <c r="AF370" s="1"/>
  <c r="AE374"/>
  <c r="AF374" s="1"/>
  <c r="AE375"/>
  <c r="AF375" s="1"/>
  <c r="AD387"/>
  <c r="AD391"/>
  <c r="AD403"/>
  <c r="AE410"/>
  <c r="AF410" s="1"/>
  <c r="AE421"/>
  <c r="AF421" s="1"/>
  <c r="AE425"/>
  <c r="AF425" s="1"/>
  <c r="AE429"/>
  <c r="AF429" s="1"/>
  <c r="AE433"/>
  <c r="AF433" s="1"/>
  <c r="AE437"/>
  <c r="AF437" s="1"/>
  <c r="AE451"/>
  <c r="AF451" s="1"/>
  <c r="AE471"/>
  <c r="AF471" s="1"/>
  <c r="AE474"/>
  <c r="AF474" s="1"/>
  <c r="AD479"/>
  <c r="AE480"/>
  <c r="AF480" s="1"/>
  <c r="AE481"/>
  <c r="AF481" s="1"/>
  <c r="AD483"/>
  <c r="AE497"/>
  <c r="AF497" s="1"/>
  <c r="AE501"/>
  <c r="AF501" s="1"/>
  <c r="AE505"/>
  <c r="AF505" s="1"/>
  <c r="AE509"/>
  <c r="AF509" s="1"/>
  <c r="AE513"/>
  <c r="AF513" s="1"/>
  <c r="AE517"/>
  <c r="AF517" s="1"/>
  <c r="AE88"/>
  <c r="AF88" s="1"/>
  <c r="AD89"/>
  <c r="AE92"/>
  <c r="AF92" s="1"/>
  <c r="AD93"/>
  <c r="AD177"/>
  <c r="AD181"/>
  <c r="AD185"/>
  <c r="AD189"/>
  <c r="AD193"/>
  <c r="AD197"/>
  <c r="AD202"/>
  <c r="AD206"/>
  <c r="AD210"/>
  <c r="AD214"/>
  <c r="AD220"/>
  <c r="AE224"/>
  <c r="AF224" s="1"/>
  <c r="AE228"/>
  <c r="AF228" s="1"/>
  <c r="AE232"/>
  <c r="AF232" s="1"/>
  <c r="AE236"/>
  <c r="AF236" s="1"/>
  <c r="AE240"/>
  <c r="AF240" s="1"/>
  <c r="AE244"/>
  <c r="AF244" s="1"/>
  <c r="AE249"/>
  <c r="AF249" s="1"/>
  <c r="AE250"/>
  <c r="AF250" s="1"/>
  <c r="AE253"/>
  <c r="AF253" s="1"/>
  <c r="AE354"/>
  <c r="AF354" s="1"/>
  <c r="AE363"/>
  <c r="AF363" s="1"/>
  <c r="AE367"/>
  <c r="AF367" s="1"/>
  <c r="AE371"/>
  <c r="AF371" s="1"/>
  <c r="AE373"/>
  <c r="AF373" s="1"/>
  <c r="AE376"/>
  <c r="AF376" s="1"/>
  <c r="AD377"/>
  <c r="AE378"/>
  <c r="AF378" s="1"/>
  <c r="AE380"/>
  <c r="AF380" s="1"/>
  <c r="AD381"/>
  <c r="AE382"/>
  <c r="AF382" s="1"/>
  <c r="AE385"/>
  <c r="AF385" s="1"/>
  <c r="AD401"/>
  <c r="AD409"/>
  <c r="AD423"/>
  <c r="AD424"/>
  <c r="AD427"/>
  <c r="AD428"/>
  <c r="AD431"/>
  <c r="AE445"/>
  <c r="AF445" s="1"/>
  <c r="AE456"/>
  <c r="AF456" s="1"/>
  <c r="AE457"/>
  <c r="AF457" s="1"/>
  <c r="AE461"/>
  <c r="AF461" s="1"/>
  <c r="AD462"/>
  <c r="AE462"/>
  <c r="AF462" s="1"/>
  <c r="AE479"/>
  <c r="AF479" s="1"/>
  <c r="AE482"/>
  <c r="AF482" s="1"/>
  <c r="AD486"/>
  <c r="AD487"/>
  <c r="AD491"/>
  <c r="AD492"/>
  <c r="AD495"/>
  <c r="AD500"/>
  <c r="AD504"/>
  <c r="AD508"/>
  <c r="AD512"/>
  <c r="AD516"/>
  <c r="AD131"/>
  <c r="AE132"/>
  <c r="AF132" s="1"/>
  <c r="AD133"/>
  <c r="AD134"/>
  <c r="AD135"/>
  <c r="AE136"/>
  <c r="AF136" s="1"/>
  <c r="AD137"/>
  <c r="AD138"/>
  <c r="AD139"/>
  <c r="AE140"/>
  <c r="AF140" s="1"/>
  <c r="AD141"/>
  <c r="AD142"/>
  <c r="AD143"/>
  <c r="AE144"/>
  <c r="AF144" s="1"/>
  <c r="AD145"/>
  <c r="AD146"/>
  <c r="AD147"/>
  <c r="AE148"/>
  <c r="AF148" s="1"/>
  <c r="AD149"/>
  <c r="AD150"/>
  <c r="AD151"/>
  <c r="AE152"/>
  <c r="AF152" s="1"/>
  <c r="AD153"/>
  <c r="AD154"/>
  <c r="AD155"/>
  <c r="AE156"/>
  <c r="AF156" s="1"/>
  <c r="AD157"/>
  <c r="AD158"/>
  <c r="AD159"/>
  <c r="AE160"/>
  <c r="AF160" s="1"/>
  <c r="AD161"/>
  <c r="AD162"/>
  <c r="AD163"/>
  <c r="AE164"/>
  <c r="AF164" s="1"/>
  <c r="AD165"/>
  <c r="AD166"/>
  <c r="AD167"/>
  <c r="AE168"/>
  <c r="AF168" s="1"/>
  <c r="AD169"/>
  <c r="AD172"/>
  <c r="AD173"/>
  <c r="AD174"/>
  <c r="AE174"/>
  <c r="AF174" s="1"/>
  <c r="AD188"/>
  <c r="AD192"/>
  <c r="AD196"/>
  <c r="AD200"/>
  <c r="AD218"/>
  <c r="AE223"/>
  <c r="AF223" s="1"/>
  <c r="AE227"/>
  <c r="AF227" s="1"/>
  <c r="AE231"/>
  <c r="AF231" s="1"/>
  <c r="AE235"/>
  <c r="AF235" s="1"/>
  <c r="AE239"/>
  <c r="AF239" s="1"/>
  <c r="AE243"/>
  <c r="AF243" s="1"/>
  <c r="AE247"/>
  <c r="AF247" s="1"/>
  <c r="AE379"/>
  <c r="AF379" s="1"/>
  <c r="AE383"/>
  <c r="AF383" s="1"/>
  <c r="AD389"/>
  <c r="AE399"/>
  <c r="AF399" s="1"/>
  <c r="AD405"/>
  <c r="AE414"/>
  <c r="AF414" s="1"/>
  <c r="AD418"/>
  <c r="AD419"/>
  <c r="AE423"/>
  <c r="AF423" s="1"/>
  <c r="AE436"/>
  <c r="AF436" s="1"/>
  <c r="AD438"/>
  <c r="AE440"/>
  <c r="AF440" s="1"/>
  <c r="AD441"/>
  <c r="AE441"/>
  <c r="AF441" s="1"/>
  <c r="AD453"/>
  <c r="AE454"/>
  <c r="AF454" s="1"/>
  <c r="AE455"/>
  <c r="AF455" s="1"/>
  <c r="AE458"/>
  <c r="AF458" s="1"/>
  <c r="AD463"/>
  <c r="AE464"/>
  <c r="AF464" s="1"/>
  <c r="AE465"/>
  <c r="AF465" s="1"/>
  <c r="AD467"/>
  <c r="AE469"/>
  <c r="AF469" s="1"/>
  <c r="AD470"/>
  <c r="AE470"/>
  <c r="AF470" s="1"/>
  <c r="AE499"/>
  <c r="AF499" s="1"/>
  <c r="AE503"/>
  <c r="AF503" s="1"/>
  <c r="AE507"/>
  <c r="AF507" s="1"/>
  <c r="AE511"/>
  <c r="AF511" s="1"/>
  <c r="AE515"/>
  <c r="AF515" s="1"/>
  <c r="AD15"/>
  <c r="AE11"/>
  <c r="AF11" s="1"/>
  <c r="AD11"/>
  <c r="AE19"/>
  <c r="AF19" s="1"/>
  <c r="AD19"/>
  <c r="AE27"/>
  <c r="AF27" s="1"/>
  <c r="AD27"/>
  <c r="V5"/>
  <c r="AD9"/>
  <c r="AD14"/>
  <c r="AD17"/>
  <c r="AD22"/>
  <c r="AD25"/>
  <c r="AD30"/>
  <c r="AD33"/>
  <c r="AD38"/>
  <c r="AD41"/>
  <c r="AD46"/>
  <c r="AD49"/>
  <c r="AD54"/>
  <c r="AD57"/>
  <c r="AD62"/>
  <c r="AD65"/>
  <c r="AD68"/>
  <c r="AD78"/>
  <c r="AD79"/>
  <c r="AD47"/>
  <c r="AD75"/>
  <c r="AD23"/>
  <c r="AD31"/>
  <c r="AD39"/>
  <c r="AD55"/>
  <c r="AD63"/>
  <c r="U5"/>
  <c r="AD10"/>
  <c r="AE13"/>
  <c r="AF13" s="1"/>
  <c r="AD13"/>
  <c r="AD18"/>
  <c r="AE21"/>
  <c r="AF21" s="1"/>
  <c r="AD21"/>
  <c r="AD26"/>
  <c r="AE29"/>
  <c r="AF29" s="1"/>
  <c r="AD29"/>
  <c r="AD34"/>
  <c r="AE37"/>
  <c r="AF37" s="1"/>
  <c r="AD37"/>
  <c r="AD42"/>
  <c r="AE45"/>
  <c r="AF45" s="1"/>
  <c r="AD45"/>
  <c r="AD50"/>
  <c r="AE53"/>
  <c r="AF53" s="1"/>
  <c r="AD53"/>
  <c r="AD58"/>
  <c r="AE61"/>
  <c r="AF61" s="1"/>
  <c r="AD61"/>
  <c r="AD66"/>
  <c r="AD70"/>
  <c r="AD71"/>
  <c r="AE74"/>
  <c r="AF74" s="1"/>
  <c r="AD76"/>
  <c r="AE81"/>
  <c r="AF81" s="1"/>
  <c r="AD7"/>
  <c r="X5"/>
  <c r="AE35"/>
  <c r="AF35" s="1"/>
  <c r="AD35"/>
  <c r="AE43"/>
  <c r="AF43" s="1"/>
  <c r="AD43"/>
  <c r="AE51"/>
  <c r="AF51" s="1"/>
  <c r="AD51"/>
  <c r="AE59"/>
  <c r="AF59" s="1"/>
  <c r="AD59"/>
  <c r="AE67"/>
  <c r="AF67" s="1"/>
  <c r="AD67"/>
  <c r="AE70"/>
  <c r="AF70" s="1"/>
  <c r="AE77"/>
  <c r="AF77" s="1"/>
  <c r="AD83"/>
  <c r="AE98"/>
  <c r="AF98" s="1"/>
  <c r="AE102"/>
  <c r="AF102" s="1"/>
  <c r="AE106"/>
  <c r="AF106" s="1"/>
  <c r="AE110"/>
  <c r="AF110" s="1"/>
  <c r="AE114"/>
  <c r="AF114" s="1"/>
  <c r="AE118"/>
  <c r="AF118" s="1"/>
  <c r="AE122"/>
  <c r="AF122" s="1"/>
  <c r="AE126"/>
  <c r="AF126" s="1"/>
  <c r="AE130"/>
  <c r="AF130" s="1"/>
  <c r="AE134"/>
  <c r="AF134" s="1"/>
  <c r="AE138"/>
  <c r="AF138" s="1"/>
  <c r="AE142"/>
  <c r="AF142" s="1"/>
  <c r="AE146"/>
  <c r="AF146" s="1"/>
  <c r="AE150"/>
  <c r="AF150" s="1"/>
  <c r="AE154"/>
  <c r="AF154" s="1"/>
  <c r="AE158"/>
  <c r="AF158" s="1"/>
  <c r="AE162"/>
  <c r="AF162" s="1"/>
  <c r="AE166"/>
  <c r="AF166" s="1"/>
  <c r="AE169"/>
  <c r="AF169" s="1"/>
  <c r="AE171"/>
  <c r="AF171" s="1"/>
  <c r="AD171"/>
  <c r="AD175"/>
  <c r="AE212"/>
  <c r="AF212" s="1"/>
  <c r="AE215"/>
  <c r="AF215" s="1"/>
  <c r="AE220"/>
  <c r="AF220" s="1"/>
  <c r="AD73"/>
  <c r="AD81"/>
  <c r="AD85"/>
  <c r="AD96"/>
  <c r="AD100"/>
  <c r="AD104"/>
  <c r="AD108"/>
  <c r="AD112"/>
  <c r="AD116"/>
  <c r="AD120"/>
  <c r="AD124"/>
  <c r="AD128"/>
  <c r="AD132"/>
  <c r="AD136"/>
  <c r="AD140"/>
  <c r="AD144"/>
  <c r="AD148"/>
  <c r="AD152"/>
  <c r="AD156"/>
  <c r="AD160"/>
  <c r="AD164"/>
  <c r="AD168"/>
  <c r="AE210"/>
  <c r="AF210" s="1"/>
  <c r="AE213"/>
  <c r="AF213" s="1"/>
  <c r="AE221"/>
  <c r="AF221" s="1"/>
  <c r="AD69"/>
  <c r="AD77"/>
  <c r="AD170"/>
  <c r="AD176"/>
  <c r="AE177"/>
  <c r="AF177" s="1"/>
  <c r="AE178"/>
  <c r="AF178" s="1"/>
  <c r="AE179"/>
  <c r="AF179" s="1"/>
  <c r="AE180"/>
  <c r="AF180" s="1"/>
  <c r="AE181"/>
  <c r="AF181" s="1"/>
  <c r="AE182"/>
  <c r="AF182" s="1"/>
  <c r="AE183"/>
  <c r="AF183" s="1"/>
  <c r="AE184"/>
  <c r="AF184" s="1"/>
  <c r="AE185"/>
  <c r="AF185" s="1"/>
  <c r="AE186"/>
  <c r="AF186" s="1"/>
  <c r="AE187"/>
  <c r="AF187" s="1"/>
  <c r="AE188"/>
  <c r="AF188" s="1"/>
  <c r="AE189"/>
  <c r="AF189" s="1"/>
  <c r="AE190"/>
  <c r="AF190" s="1"/>
  <c r="AE191"/>
  <c r="AF191" s="1"/>
  <c r="AE192"/>
  <c r="AF192" s="1"/>
  <c r="AE193"/>
  <c r="AF193" s="1"/>
  <c r="AE194"/>
  <c r="AF194" s="1"/>
  <c r="AE195"/>
  <c r="AF195" s="1"/>
  <c r="AE196"/>
  <c r="AF196" s="1"/>
  <c r="AE197"/>
  <c r="AF197" s="1"/>
  <c r="AE198"/>
  <c r="AF198" s="1"/>
  <c r="AE199"/>
  <c r="AF199" s="1"/>
  <c r="AE200"/>
  <c r="AF200" s="1"/>
  <c r="AE202"/>
  <c r="AF202" s="1"/>
  <c r="AE203"/>
  <c r="AF203" s="1"/>
  <c r="AE204"/>
  <c r="AF204" s="1"/>
  <c r="AE205"/>
  <c r="AF205" s="1"/>
  <c r="AE206"/>
  <c r="AF206" s="1"/>
  <c r="AE207"/>
  <c r="AF207" s="1"/>
  <c r="AE208"/>
  <c r="AF208" s="1"/>
  <c r="AE211"/>
  <c r="AF211" s="1"/>
  <c r="AE216"/>
  <c r="AF216" s="1"/>
  <c r="AE219"/>
  <c r="AF219" s="1"/>
  <c r="AE209"/>
  <c r="AF209" s="1"/>
  <c r="AE217"/>
  <c r="AF217" s="1"/>
  <c r="AD209"/>
  <c r="AD211"/>
  <c r="AD213"/>
  <c r="AD215"/>
  <c r="AD217"/>
  <c r="AD219"/>
  <c r="AD221"/>
  <c r="AD223"/>
  <c r="AD225"/>
  <c r="AD227"/>
  <c r="AD229"/>
  <c r="AD231"/>
  <c r="AD233"/>
  <c r="AD235"/>
  <c r="AD237"/>
  <c r="AD239"/>
  <c r="AD241"/>
  <c r="AD243"/>
  <c r="AD245"/>
  <c r="AD248"/>
  <c r="AD249"/>
  <c r="AD252"/>
  <c r="AE254"/>
  <c r="AF254" s="1"/>
  <c r="AD257"/>
  <c r="AD264"/>
  <c r="AD222"/>
  <c r="AD224"/>
  <c r="AD226"/>
  <c r="AD228"/>
  <c r="AD230"/>
  <c r="AD232"/>
  <c r="AD234"/>
  <c r="AD236"/>
  <c r="AD238"/>
  <c r="AD240"/>
  <c r="AD242"/>
  <c r="AD244"/>
  <c r="AD246"/>
  <c r="AD247"/>
  <c r="AD250"/>
  <c r="AD251"/>
  <c r="AE255"/>
  <c r="AF255" s="1"/>
  <c r="AE258"/>
  <c r="AF258" s="1"/>
  <c r="AE259"/>
  <c r="AF259" s="1"/>
  <c r="AD260"/>
  <c r="AD265"/>
  <c r="AD256"/>
  <c r="AD261"/>
  <c r="AD266"/>
  <c r="AD269"/>
  <c r="AD274"/>
  <c r="AD278"/>
  <c r="AD282"/>
  <c r="AD289"/>
  <c r="AD312"/>
  <c r="AD316"/>
  <c r="AD320"/>
  <c r="AD325"/>
  <c r="AD329"/>
  <c r="AD335"/>
  <c r="AD338"/>
  <c r="AD349"/>
  <c r="AD354"/>
  <c r="AD370"/>
  <c r="AE389"/>
  <c r="AF389" s="1"/>
  <c r="AE396"/>
  <c r="AF396" s="1"/>
  <c r="AE403"/>
  <c r="AF403" s="1"/>
  <c r="AE406"/>
  <c r="AF406" s="1"/>
  <c r="AE419"/>
  <c r="AF419" s="1"/>
  <c r="AD436"/>
  <c r="AD457"/>
  <c r="AD473"/>
  <c r="AD255"/>
  <c r="AD259"/>
  <c r="AD263"/>
  <c r="AD267"/>
  <c r="AD273"/>
  <c r="AD277"/>
  <c r="AD281"/>
  <c r="AD288"/>
  <c r="AD310"/>
  <c r="AD315"/>
  <c r="AD319"/>
  <c r="AD324"/>
  <c r="AD328"/>
  <c r="AD332"/>
  <c r="AD339"/>
  <c r="AE342"/>
  <c r="AF342" s="1"/>
  <c r="AD345"/>
  <c r="AE355"/>
  <c r="AF355" s="1"/>
  <c r="AD365"/>
  <c r="AD366"/>
  <c r="AE369"/>
  <c r="AF369" s="1"/>
  <c r="AD371"/>
  <c r="AD382"/>
  <c r="AE387"/>
  <c r="AF387" s="1"/>
  <c r="AE390"/>
  <c r="AF390" s="1"/>
  <c r="AE404"/>
  <c r="AF404" s="1"/>
  <c r="AD426"/>
  <c r="AE426"/>
  <c r="AF426" s="1"/>
  <c r="AE427"/>
  <c r="AF427" s="1"/>
  <c r="AD323"/>
  <c r="AD327"/>
  <c r="AD331"/>
  <c r="AE337"/>
  <c r="AF337" s="1"/>
  <c r="AD337"/>
  <c r="AD346"/>
  <c r="AE351"/>
  <c r="AF351" s="1"/>
  <c r="AD358"/>
  <c r="AE365"/>
  <c r="AF365" s="1"/>
  <c r="AD367"/>
  <c r="AE372"/>
  <c r="AF372" s="1"/>
  <c r="AD378"/>
  <c r="AE381"/>
  <c r="AF381" s="1"/>
  <c r="AD383"/>
  <c r="AE388"/>
  <c r="AF388" s="1"/>
  <c r="AE398"/>
  <c r="AF398" s="1"/>
  <c r="AE402"/>
  <c r="AF402" s="1"/>
  <c r="AE409"/>
  <c r="AF409" s="1"/>
  <c r="AE418"/>
  <c r="AF418" s="1"/>
  <c r="AD340"/>
  <c r="AE347"/>
  <c r="AF347" s="1"/>
  <c r="AD353"/>
  <c r="AE357"/>
  <c r="AF357" s="1"/>
  <c r="AD363"/>
  <c r="AD374"/>
  <c r="AE377"/>
  <c r="AF377" s="1"/>
  <c r="AD379"/>
  <c r="AD422"/>
  <c r="AE422"/>
  <c r="AF422" s="1"/>
  <c r="AD430"/>
  <c r="AE430"/>
  <c r="AF430" s="1"/>
  <c r="AE431"/>
  <c r="AF431" s="1"/>
  <c r="AD444"/>
  <c r="AE453"/>
  <c r="AF453" s="1"/>
  <c r="AD342"/>
  <c r="AD348"/>
  <c r="AD352"/>
  <c r="AD385"/>
  <c r="AD388"/>
  <c r="AD390"/>
  <c r="AD396"/>
  <c r="AD399"/>
  <c r="AD402"/>
  <c r="AD404"/>
  <c r="AD406"/>
  <c r="AD410"/>
  <c r="AD433"/>
  <c r="AE438"/>
  <c r="AF438" s="1"/>
  <c r="AE439"/>
  <c r="AF439" s="1"/>
  <c r="AD439"/>
  <c r="AE446"/>
  <c r="AF446" s="1"/>
  <c r="AE447"/>
  <c r="AF447" s="1"/>
  <c r="AD447"/>
  <c r="AD454"/>
  <c r="AD458"/>
  <c r="AE467"/>
  <c r="AF467" s="1"/>
  <c r="AE468"/>
  <c r="AF468" s="1"/>
  <c r="AD469"/>
  <c r="AD474"/>
  <c r="AE483"/>
  <c r="AF483" s="1"/>
  <c r="AE484"/>
  <c r="AF484" s="1"/>
  <c r="AE486"/>
  <c r="AF486" s="1"/>
  <c r="AE489"/>
  <c r="AF489" s="1"/>
  <c r="AE491"/>
  <c r="AF491" s="1"/>
  <c r="AE493"/>
  <c r="AF493" s="1"/>
  <c r="AE495"/>
  <c r="AF495" s="1"/>
  <c r="AD496"/>
  <c r="AD341"/>
  <c r="AD347"/>
  <c r="AD351"/>
  <c r="AD355"/>
  <c r="AD364"/>
  <c r="AD368"/>
  <c r="AD372"/>
  <c r="AD376"/>
  <c r="AD380"/>
  <c r="AD420"/>
  <c r="AD432"/>
  <c r="AE432"/>
  <c r="AF432" s="1"/>
  <c r="AD437"/>
  <c r="AD440"/>
  <c r="AD442"/>
  <c r="AD445"/>
  <c r="AD448"/>
  <c r="AD450"/>
  <c r="AD459"/>
  <c r="AD465"/>
  <c r="AD475"/>
  <c r="AD481"/>
  <c r="AD434"/>
  <c r="AE435"/>
  <c r="AF435" s="1"/>
  <c r="AD435"/>
  <c r="AE442"/>
  <c r="AF442" s="1"/>
  <c r="AE443"/>
  <c r="AF443" s="1"/>
  <c r="AD443"/>
  <c r="AE450"/>
  <c r="AF450" s="1"/>
  <c r="AD455"/>
  <c r="AE459"/>
  <c r="AF459" s="1"/>
  <c r="AE460"/>
  <c r="AF460" s="1"/>
  <c r="AD461"/>
  <c r="AD466"/>
  <c r="AD471"/>
  <c r="AE475"/>
  <c r="AF475" s="1"/>
  <c r="AE476"/>
  <c r="AF476" s="1"/>
  <c r="AD477"/>
  <c r="AD482"/>
  <c r="AE434"/>
  <c r="AF434" s="1"/>
  <c r="AE452"/>
  <c r="AF452" s="1"/>
  <c r="AE485"/>
  <c r="AF485" s="1"/>
  <c r="AE487"/>
  <c r="AF487" s="1"/>
  <c r="AE490"/>
  <c r="AF490" s="1"/>
  <c r="AE492"/>
  <c r="AF492" s="1"/>
  <c r="AE494"/>
  <c r="AF494" s="1"/>
  <c r="AE496"/>
  <c r="AF496" s="1"/>
  <c r="AE498"/>
  <c r="AF498" s="1"/>
  <c r="AE500"/>
  <c r="AF500" s="1"/>
  <c r="AE502"/>
  <c r="AF502" s="1"/>
  <c r="AE504"/>
  <c r="AF504" s="1"/>
  <c r="AE506"/>
  <c r="AF506" s="1"/>
  <c r="AE508"/>
  <c r="AF508" s="1"/>
  <c r="AE510"/>
  <c r="AF510" s="1"/>
  <c r="AE512"/>
  <c r="AF512" s="1"/>
  <c r="AE514"/>
  <c r="AF514" s="1"/>
  <c r="AE516"/>
  <c r="AF516" s="1"/>
  <c r="AD497"/>
  <c r="AD499"/>
  <c r="AD501"/>
  <c r="AD503"/>
  <c r="AD505"/>
  <c r="AD507"/>
  <c r="AD509"/>
  <c r="AD511"/>
  <c r="AD513"/>
  <c r="AD515"/>
  <c r="AD517"/>
  <c r="AD456"/>
  <c r="AD460"/>
  <c r="AD464"/>
  <c r="AD468"/>
  <c r="AD472"/>
  <c r="AD476"/>
  <c r="AD480"/>
  <c r="AF5" l="1"/>
  <c r="AD5"/>
  <c r="AE5"/>
</calcChain>
</file>

<file path=xl/sharedStrings.xml><?xml version="1.0" encoding="utf-8"?>
<sst xmlns="http://schemas.openxmlformats.org/spreadsheetml/2006/main" count="13860" uniqueCount="1639">
  <si>
    <t>Adjustment Area 1</t>
  </si>
  <si>
    <t>Sesuai SOW</t>
  </si>
  <si>
    <t>Sesuai Histori BO</t>
  </si>
  <si>
    <t>Adjustment Area 2</t>
  </si>
  <si>
    <t>Adjustment Area 3</t>
  </si>
  <si>
    <t>Adjustment Area 4</t>
  </si>
  <si>
    <t>Proc</t>
  </si>
  <si>
    <t>PLAN CAPEX PAPER</t>
  </si>
  <si>
    <t>AREA</t>
  </si>
  <si>
    <t>REGION</t>
  </si>
  <si>
    <t>SITE ID</t>
  </si>
  <si>
    <t>SITE NAME</t>
  </si>
  <si>
    <t>LONG</t>
  </si>
  <si>
    <t>LAT</t>
  </si>
  <si>
    <t>INFRA TYPE</t>
  </si>
  <si>
    <t>TOWER PROVIDER</t>
  </si>
  <si>
    <t>Provinsi</t>
  </si>
  <si>
    <t>Kabupaten / Kota</t>
  </si>
  <si>
    <t>Cluster</t>
  </si>
  <si>
    <t>Kategori</t>
  </si>
  <si>
    <t>Nama Kabupaten / Kota</t>
  </si>
  <si>
    <t>Usulan Ubis</t>
  </si>
  <si>
    <t>Usulan Mitra SACME</t>
  </si>
  <si>
    <t>Tower</t>
  </si>
  <si>
    <t>Budget</t>
  </si>
  <si>
    <t>SIS</t>
  </si>
  <si>
    <t>Sitac</t>
  </si>
  <si>
    <t>IMB</t>
  </si>
  <si>
    <t>Lahan</t>
  </si>
  <si>
    <t>CME</t>
  </si>
  <si>
    <t>PLN</t>
  </si>
  <si>
    <t>Add Transport</t>
  </si>
  <si>
    <t>Add PLN</t>
  </si>
  <si>
    <t>Mounting</t>
  </si>
  <si>
    <t>Total SACME (Excl Lahan &amp; Tower)</t>
  </si>
  <si>
    <t>Total CAPEX</t>
  </si>
  <si>
    <t>Selisih</t>
  </si>
  <si>
    <t>Random</t>
  </si>
  <si>
    <t>Outer</t>
  </si>
  <si>
    <t>CP#2</t>
  </si>
  <si>
    <t>Area 1</t>
  </si>
  <si>
    <t>R01 Sumbagut</t>
  </si>
  <si>
    <t>SDK126</t>
  </si>
  <si>
    <t>SMKN 1 Pardomuan</t>
  </si>
  <si>
    <t>Untapped</t>
  </si>
  <si>
    <t>PT. Dayamitra Telekomunikasi</t>
  </si>
  <si>
    <t>Sumut</t>
  </si>
  <si>
    <t>Kab. Dairi</t>
  </si>
  <si>
    <t>SUMUT</t>
  </si>
  <si>
    <t>Kabupaten</t>
  </si>
  <si>
    <t>Dairi</t>
  </si>
  <si>
    <t>Tender</t>
  </si>
  <si>
    <t>Rayateh</t>
  </si>
  <si>
    <t>GM 42 m Siku Light</t>
  </si>
  <si>
    <t>MAK133</t>
  </si>
  <si>
    <t>BLANG BINTANG 2</t>
  </si>
  <si>
    <t>Aceh</t>
  </si>
  <si>
    <t>Kab. Aceh Barat</t>
  </si>
  <si>
    <t>ACEH</t>
  </si>
  <si>
    <t>Aceh Barat</t>
  </si>
  <si>
    <t>Akses Insani</t>
  </si>
  <si>
    <t>MBO135</t>
  </si>
  <si>
    <t>MUGO CUT</t>
  </si>
  <si>
    <t>RAP052</t>
  </si>
  <si>
    <t>DESA JAWI JAWI</t>
  </si>
  <si>
    <t>Kab. Labuhan Batu</t>
  </si>
  <si>
    <t>Labuhanbatu</t>
  </si>
  <si>
    <t>Obyga</t>
  </si>
  <si>
    <t>RAP048</t>
  </si>
  <si>
    <t>DESA TELUK RAMPAH</t>
  </si>
  <si>
    <t>RAP047</t>
  </si>
  <si>
    <t>PKS TELUK RAMPAH</t>
  </si>
  <si>
    <t>RAP046</t>
  </si>
  <si>
    <t>DESA TORGANDA</t>
  </si>
  <si>
    <t>RAP041</t>
  </si>
  <si>
    <t>PT. SERBA HUTA JAYA</t>
  </si>
  <si>
    <t>RAP040</t>
  </si>
  <si>
    <t>DESA TELUK BINJAI</t>
  </si>
  <si>
    <t>TRT891</t>
  </si>
  <si>
    <t>Silantom Jae (PADANG PARSADAAN)</t>
  </si>
  <si>
    <t>Kab. Tapanuli Utara</t>
  </si>
  <si>
    <t>Tapanuli Utara</t>
  </si>
  <si>
    <t>Transdata</t>
  </si>
  <si>
    <t>TRT890</t>
  </si>
  <si>
    <t>SIMAMORA HASIBUAN</t>
  </si>
  <si>
    <t>TRT756</t>
  </si>
  <si>
    <t>JAMBUR NAULI</t>
  </si>
  <si>
    <t>TUK910</t>
  </si>
  <si>
    <t>HILIMONDREGERAYA</t>
  </si>
  <si>
    <t>Kepri</t>
  </si>
  <si>
    <t>Kab. Nias</t>
  </si>
  <si>
    <t>KEP NIAS</t>
  </si>
  <si>
    <t>Nias</t>
  </si>
  <si>
    <t>Global Comtech</t>
  </si>
  <si>
    <t>GST714</t>
  </si>
  <si>
    <t>LAWA-LAWA LUO</t>
  </si>
  <si>
    <t>TRT885</t>
  </si>
  <si>
    <t>GODUNG BOROTAN</t>
  </si>
  <si>
    <t>TRT764</t>
  </si>
  <si>
    <t>SITOLU OMPU</t>
  </si>
  <si>
    <t>KPD735</t>
  </si>
  <si>
    <t>MELA II</t>
  </si>
  <si>
    <t>Kab. Tapanuli Tengah</t>
  </si>
  <si>
    <t>Tapanuli Tengah</t>
  </si>
  <si>
    <t>PSP778</t>
  </si>
  <si>
    <t>PT ANJ AGRI SIAIS</t>
  </si>
  <si>
    <t>Kab. Tapanuli Selata</t>
  </si>
  <si>
    <t>Tapanuli Selatan</t>
  </si>
  <si>
    <t>PSP761</t>
  </si>
  <si>
    <t>REP. DESA BUKAS</t>
  </si>
  <si>
    <t>PYB823</t>
  </si>
  <si>
    <t>BITUNGAN BEJANGKAR</t>
  </si>
  <si>
    <t>SDK140</t>
  </si>
  <si>
    <t>PARBULUAN V</t>
  </si>
  <si>
    <t>PMR009</t>
  </si>
  <si>
    <t>DESA DOLOK HULUAN</t>
  </si>
  <si>
    <t>Kab. Simalungun</t>
  </si>
  <si>
    <t>Simalungun</t>
  </si>
  <si>
    <t>KIS930</t>
  </si>
  <si>
    <t>TANAH MERAH 2</t>
  </si>
  <si>
    <t>Kab. Asahan</t>
  </si>
  <si>
    <t>Asahan</t>
  </si>
  <si>
    <t>Madya Perdana</t>
  </si>
  <si>
    <t>KIS929</t>
  </si>
  <si>
    <t>TANAH ITAM HILIR</t>
  </si>
  <si>
    <t>KIS903</t>
  </si>
  <si>
    <t>Dusun 9 Sungai Lama (SUNGAI LAMA)</t>
  </si>
  <si>
    <t>KIS869</t>
  </si>
  <si>
    <t>Sei Silau Barat (LUBUK PALAS)</t>
  </si>
  <si>
    <t>STB369</t>
  </si>
  <si>
    <t>Naman Jahe</t>
  </si>
  <si>
    <t>Kab. Langkat</t>
  </si>
  <si>
    <t>Langkat</t>
  </si>
  <si>
    <t>MJS</t>
  </si>
  <si>
    <t>STB299</t>
  </si>
  <si>
    <t>Kutambaru 2</t>
  </si>
  <si>
    <t>STB294</t>
  </si>
  <si>
    <t>Kuala Musam</t>
  </si>
  <si>
    <t>LBP853</t>
  </si>
  <si>
    <t>Pemukiman BAGERPANG</t>
  </si>
  <si>
    <t>Kab. Deli Serdang</t>
  </si>
  <si>
    <t>Deli Serdang</t>
  </si>
  <si>
    <t>LBP852</t>
  </si>
  <si>
    <t>HAMPARAN PERAK 3</t>
  </si>
  <si>
    <t>LBP838</t>
  </si>
  <si>
    <t>JATI MULYO</t>
  </si>
  <si>
    <t>LBP867</t>
  </si>
  <si>
    <t>Pemukiman Bukit Cermin Hilir</t>
  </si>
  <si>
    <t>LBP779</t>
  </si>
  <si>
    <t>RAMBUNG BARU</t>
  </si>
  <si>
    <t>LBP777</t>
  </si>
  <si>
    <t>DESA DAMAK URAT</t>
  </si>
  <si>
    <t>LBP775</t>
  </si>
  <si>
    <t>DESA MALASORI</t>
  </si>
  <si>
    <t>R10 Sumbagteng</t>
  </si>
  <si>
    <t>PAR260</t>
  </si>
  <si>
    <t>Ampalu</t>
  </si>
  <si>
    <t>Sumbar</t>
  </si>
  <si>
    <t>Kab. Padang Pariaman</t>
  </si>
  <si>
    <t>RIAU DARATAN</t>
  </si>
  <si>
    <t>Padang Pariaman</t>
  </si>
  <si>
    <t>Maxima</t>
  </si>
  <si>
    <t>MSJ123</t>
  </si>
  <si>
    <t>NAGARI KOTA BESAR</t>
  </si>
  <si>
    <t>Kab. S. Lunto/Sijunj</t>
  </si>
  <si>
    <t>Dharmasraya</t>
  </si>
  <si>
    <t>Mitra Sistematika Global</t>
  </si>
  <si>
    <t>LSK083</t>
  </si>
  <si>
    <t>RABI JONGOR</t>
  </si>
  <si>
    <t>Kab. Pasaman</t>
  </si>
  <si>
    <t>Pasaman</t>
  </si>
  <si>
    <t>LSK091</t>
  </si>
  <si>
    <t>PARIK</t>
  </si>
  <si>
    <t>PAY622</t>
  </si>
  <si>
    <t>SITUJUAH LADANG LAWEH</t>
  </si>
  <si>
    <t>Kab. Lima Puluh Kota</t>
  </si>
  <si>
    <t>Lima Puluh Kota</t>
  </si>
  <si>
    <t>PAY624</t>
  </si>
  <si>
    <t>PIOBANG</t>
  </si>
  <si>
    <t>PAY625</t>
  </si>
  <si>
    <t>TAEH BUKIK</t>
  </si>
  <si>
    <t>PAY626</t>
  </si>
  <si>
    <t>SITANANG</t>
  </si>
  <si>
    <t>LSK109</t>
  </si>
  <si>
    <t>LUBUAK LAYANG</t>
  </si>
  <si>
    <t>PAY627</t>
  </si>
  <si>
    <t>LABUAH GUNUANG</t>
  </si>
  <si>
    <t>PAY628</t>
  </si>
  <si>
    <t>KUBANG</t>
  </si>
  <si>
    <t>PAY629</t>
  </si>
  <si>
    <t>TALANG MAUA</t>
  </si>
  <si>
    <t>PAY630</t>
  </si>
  <si>
    <t>BARUAH GUNUANG</t>
  </si>
  <si>
    <t>LSK114</t>
  </si>
  <si>
    <t>MALAMPAH</t>
  </si>
  <si>
    <t>LSK121</t>
  </si>
  <si>
    <t>LANGUANG</t>
  </si>
  <si>
    <t>LSK122</t>
  </si>
  <si>
    <t>LINGKUANG AUA</t>
  </si>
  <si>
    <t>PAR261</t>
  </si>
  <si>
    <t>Taluak Tiga Sakato</t>
  </si>
  <si>
    <t>PAR262</t>
  </si>
  <si>
    <t>Pulau Rajo Inderapura</t>
  </si>
  <si>
    <t>PAR263</t>
  </si>
  <si>
    <t>Sungai Sariak</t>
  </si>
  <si>
    <t>PAR264</t>
  </si>
  <si>
    <t>VI Lingkung</t>
  </si>
  <si>
    <t>PKR274</t>
  </si>
  <si>
    <t>HARAPAN JAYA</t>
  </si>
  <si>
    <t>Riau</t>
  </si>
  <si>
    <t>Kab. Kampar</t>
  </si>
  <si>
    <t>Kampar</t>
  </si>
  <si>
    <t>AMPS</t>
  </si>
  <si>
    <t>BKG076</t>
  </si>
  <si>
    <t>PAGARUYUNG</t>
  </si>
  <si>
    <t>PPN102</t>
  </si>
  <si>
    <t>Danau Lancang 2</t>
  </si>
  <si>
    <t>PPN103</t>
  </si>
  <si>
    <t>Kasangmungkal 2</t>
  </si>
  <si>
    <t>PPN105</t>
  </si>
  <si>
    <t>SEROMBAU INDAH</t>
  </si>
  <si>
    <t>BSK100</t>
  </si>
  <si>
    <t>BATU TABA</t>
  </si>
  <si>
    <t>Kab. Tanah Datar</t>
  </si>
  <si>
    <t>Tanah Datar</t>
  </si>
  <si>
    <t>Putra Aditya</t>
  </si>
  <si>
    <t>MSJ124</t>
  </si>
  <si>
    <t>Bonjol Abai Siat</t>
  </si>
  <si>
    <t>MSJ154</t>
  </si>
  <si>
    <t>NAGARI SILAGO</t>
  </si>
  <si>
    <t>MSJ156</t>
  </si>
  <si>
    <t>BUKIT JAYA NAGARI RANAH PALABI</t>
  </si>
  <si>
    <t>SLK101</t>
  </si>
  <si>
    <t>KOTO GADANG GUGUAK</t>
  </si>
  <si>
    <t>Kab. Solok</t>
  </si>
  <si>
    <t>Solok</t>
  </si>
  <si>
    <t>SLK102</t>
  </si>
  <si>
    <t>AIE DINGIN</t>
  </si>
  <si>
    <t>SLK103</t>
  </si>
  <si>
    <t>DILAM</t>
  </si>
  <si>
    <t>SLK104</t>
  </si>
  <si>
    <t>SELAYO</t>
  </si>
  <si>
    <t>CP#1</t>
  </si>
  <si>
    <t>BSK103</t>
  </si>
  <si>
    <t>Tanjung Barulak</t>
  </si>
  <si>
    <t>BSK102</t>
  </si>
  <si>
    <t>Koto Alam</t>
  </si>
  <si>
    <t>RGT106</t>
  </si>
  <si>
    <t>Tambak</t>
  </si>
  <si>
    <t>Kab. Indragiri Hulu</t>
  </si>
  <si>
    <t>Indragiri Hulu</t>
  </si>
  <si>
    <t>RGT103</t>
  </si>
  <si>
    <t>Tani Makmur</t>
  </si>
  <si>
    <t>BSK101</t>
  </si>
  <si>
    <t>TAMBANGAN</t>
  </si>
  <si>
    <t>LSK088</t>
  </si>
  <si>
    <t>KAJAI</t>
  </si>
  <si>
    <t>SLK087</t>
  </si>
  <si>
    <t>Jorong Tabuah</t>
  </si>
  <si>
    <t>PPN101</t>
  </si>
  <si>
    <t>MUARA MUSU</t>
  </si>
  <si>
    <t>PPN100</t>
  </si>
  <si>
    <t>MAHATO</t>
  </si>
  <si>
    <t>PAY621</t>
  </si>
  <si>
    <t>LUBUAK BATINGKOK</t>
  </si>
  <si>
    <t>R02 Sumbagsel</t>
  </si>
  <si>
    <t>KOT171</t>
  </si>
  <si>
    <t>PRINGSEWU IV</t>
  </si>
  <si>
    <t>B2S</t>
  </si>
  <si>
    <t>Lampung</t>
  </si>
  <si>
    <t>Kab. Lampung Selatan</t>
  </si>
  <si>
    <t>SUMSEL 2 (Lampung, Bengkulu)</t>
  </si>
  <si>
    <t>Lampung Selatan</t>
  </si>
  <si>
    <t>Global Pratama Putra</t>
  </si>
  <si>
    <t>Cipto Sarana</t>
  </si>
  <si>
    <t>SST 42 m NL</t>
  </si>
  <si>
    <t>KOT166</t>
  </si>
  <si>
    <t>GEDUNG TATAAN V</t>
  </si>
  <si>
    <t>KOT173</t>
  </si>
  <si>
    <t>CAMPANG 2</t>
  </si>
  <si>
    <t>KOT169</t>
  </si>
  <si>
    <t>FAJAR ESUK 2</t>
  </si>
  <si>
    <t>KOT170</t>
  </si>
  <si>
    <t>GEDUNG TATAAN IV</t>
  </si>
  <si>
    <t>AGR138</t>
  </si>
  <si>
    <t>PASAR KETAHUN</t>
  </si>
  <si>
    <t>Bengkulu</t>
  </si>
  <si>
    <t>Kab. Bengkulu Utara</t>
  </si>
  <si>
    <t>Bengkulu Utara</t>
  </si>
  <si>
    <t>Indoteknik Tjandra Utama</t>
  </si>
  <si>
    <t>Indoteknik</t>
  </si>
  <si>
    <t>AGR139</t>
  </si>
  <si>
    <t>URAI</t>
  </si>
  <si>
    <t>KPH020</t>
  </si>
  <si>
    <t>BATU BANDUNG 2</t>
  </si>
  <si>
    <t>Kab. Rejang Lebong</t>
  </si>
  <si>
    <t>Rejang Lebong</t>
  </si>
  <si>
    <t>PGA038</t>
  </si>
  <si>
    <t>Perkantoran PGA</t>
  </si>
  <si>
    <t>Sumsel</t>
  </si>
  <si>
    <t>Kab. Lahat</t>
  </si>
  <si>
    <t>SUMSEL 1 (Sumsel Jambi Babel)</t>
  </si>
  <si>
    <t>Lahat</t>
  </si>
  <si>
    <t>MSK077</t>
  </si>
  <si>
    <t>DUSUN SUNGAI TAWAR</t>
  </si>
  <si>
    <t>Jambi</t>
  </si>
  <si>
    <t>Kab. Tanjung Jabung</t>
  </si>
  <si>
    <t>Tanjung Jabung Timur</t>
  </si>
  <si>
    <t>Need Mitra (SAS tidak sanggup)</t>
  </si>
  <si>
    <t>SKY269</t>
  </si>
  <si>
    <t>Mandiangin Batubara</t>
  </si>
  <si>
    <t>Kab. Musi Banyu Asin</t>
  </si>
  <si>
    <t>Musi Banyuasin</t>
  </si>
  <si>
    <t>TJN101</t>
  </si>
  <si>
    <t>Kampung Baru</t>
  </si>
  <si>
    <t>Babel</t>
  </si>
  <si>
    <t>Kab. Belitung</t>
  </si>
  <si>
    <t>Belitung</t>
  </si>
  <si>
    <t>Manolo Putra</t>
  </si>
  <si>
    <t>BKO103</t>
  </si>
  <si>
    <t>Muara Kibul</t>
  </si>
  <si>
    <t>Kab. Sarolangun Bang</t>
  </si>
  <si>
    <t>Sarolangun</t>
  </si>
  <si>
    <t>BKO104</t>
  </si>
  <si>
    <t>SIMPANG LIMBUR 2</t>
  </si>
  <si>
    <t>SRJ097</t>
  </si>
  <si>
    <t>TABIR</t>
  </si>
  <si>
    <t>BKO106</t>
  </si>
  <si>
    <t>NILO DINGIN</t>
  </si>
  <si>
    <t>SGE159</t>
  </si>
  <si>
    <t>TALANG KERINCI</t>
  </si>
  <si>
    <t>Kab. Muaro Jambi</t>
  </si>
  <si>
    <t>Muaro Jambi</t>
  </si>
  <si>
    <t>SGE160</t>
  </si>
  <si>
    <t>RUKAM</t>
  </si>
  <si>
    <t>KTL117</t>
  </si>
  <si>
    <t>OP SELATAN</t>
  </si>
  <si>
    <t>KTL119</t>
  </si>
  <si>
    <t>DESA KUALA KAHAR</t>
  </si>
  <si>
    <t>LLG228</t>
  </si>
  <si>
    <t>Belalau 2</t>
  </si>
  <si>
    <t>Kab. Musi Rawas</t>
  </si>
  <si>
    <t>Musi Rawas</t>
  </si>
  <si>
    <t>GPP</t>
  </si>
  <si>
    <t>LLG231</t>
  </si>
  <si>
    <t>KARYA SAKTI 2</t>
  </si>
  <si>
    <t>LLG233</t>
  </si>
  <si>
    <t>BTS ULU 2</t>
  </si>
  <si>
    <t>LLG234</t>
  </si>
  <si>
    <t>MULYO HARJO 2</t>
  </si>
  <si>
    <t>LLG243</t>
  </si>
  <si>
    <t>Wonorejo 2</t>
  </si>
  <si>
    <t>LLG244</t>
  </si>
  <si>
    <t>SELANGIT 2</t>
  </si>
  <si>
    <t>LLG245</t>
  </si>
  <si>
    <t>KALIBENING LINGGAU 2</t>
  </si>
  <si>
    <t>BLU093</t>
  </si>
  <si>
    <t>GEDONG JAYA</t>
  </si>
  <si>
    <t>Kab. Lampung Utara</t>
  </si>
  <si>
    <t>Lampung Utara</t>
  </si>
  <si>
    <t>Need Mitra (Juvisk tidak sanggup)</t>
  </si>
  <si>
    <t>MSK072</t>
  </si>
  <si>
    <t>MERBAU MENDAHARA</t>
  </si>
  <si>
    <t>MSK073</t>
  </si>
  <si>
    <t>RANO</t>
  </si>
  <si>
    <t>MSK074</t>
  </si>
  <si>
    <t>MENCOLOK</t>
  </si>
  <si>
    <t>MSK075</t>
  </si>
  <si>
    <t>PANGKAL DURI</t>
  </si>
  <si>
    <t>MSK076</t>
  </si>
  <si>
    <t>SINGKEP</t>
  </si>
  <si>
    <t>OKU255</t>
  </si>
  <si>
    <t>DESA KARANG DAPO</t>
  </si>
  <si>
    <t>Kab. Ogan Komering Ulu</t>
  </si>
  <si>
    <t>Ogan Komering Ulu</t>
  </si>
  <si>
    <t>MPR137</t>
  </si>
  <si>
    <t>CAMPANG TIGA ULU</t>
  </si>
  <si>
    <t>MPR136</t>
  </si>
  <si>
    <t>MPR135</t>
  </si>
  <si>
    <t>DESA KARYA BAKTI</t>
  </si>
  <si>
    <t>MPR134</t>
  </si>
  <si>
    <t>NIRWANA</t>
  </si>
  <si>
    <t>MPR133</t>
  </si>
  <si>
    <t>TULUNG HARAPAN</t>
  </si>
  <si>
    <t>MRD059</t>
  </si>
  <si>
    <t>DESA AIR BARU</t>
  </si>
  <si>
    <t>MPR131</t>
  </si>
  <si>
    <t>DESA KOTA TANAH</t>
  </si>
  <si>
    <t>BLU092</t>
  </si>
  <si>
    <t>Dusun Tanjung</t>
  </si>
  <si>
    <t>BLU091</t>
  </si>
  <si>
    <t>Dusun Buay Bahuga 2</t>
  </si>
  <si>
    <t>GNS197</t>
  </si>
  <si>
    <t>SUKAJAYA</t>
  </si>
  <si>
    <t>Kab. Lampung Tengah</t>
  </si>
  <si>
    <t>Lampung Tengah</t>
  </si>
  <si>
    <t>PBI299</t>
  </si>
  <si>
    <t>PANGKALAN BENTENG 2</t>
  </si>
  <si>
    <t>PBI298</t>
  </si>
  <si>
    <t xml:space="preserve">SEBELIK </t>
  </si>
  <si>
    <t>PBI289</t>
  </si>
  <si>
    <t>ENGGAL REJO 2</t>
  </si>
  <si>
    <t>PBI288</t>
  </si>
  <si>
    <t>BETUG DALAM</t>
  </si>
  <si>
    <t>PBI287</t>
  </si>
  <si>
    <t>CENDANA MUARA 2</t>
  </si>
  <si>
    <t>PBI286</t>
  </si>
  <si>
    <t>KARANG SARI 2</t>
  </si>
  <si>
    <t>PBI285</t>
  </si>
  <si>
    <t>MARGO MULYO 2</t>
  </si>
  <si>
    <t>SKY273</t>
  </si>
  <si>
    <t>SUNGAI LILIN 4</t>
  </si>
  <si>
    <t>SKY272</t>
  </si>
  <si>
    <t>SRI KARANGREJO 3</t>
  </si>
  <si>
    <t>SKY271</t>
  </si>
  <si>
    <t>SRI KARANGREJO 2</t>
  </si>
  <si>
    <t>PBI284</t>
  </si>
  <si>
    <t>MUARA SUGIHAN 2</t>
  </si>
  <si>
    <t>SKY270</t>
  </si>
  <si>
    <t>KARANG AGUNG</t>
  </si>
  <si>
    <t>AGR149</t>
  </si>
  <si>
    <t>DESA BUKIT</t>
  </si>
  <si>
    <t>MKO063</t>
  </si>
  <si>
    <t>SINAR JAYA</t>
  </si>
  <si>
    <t>TIS055</t>
  </si>
  <si>
    <t>TEBAT AGUNG</t>
  </si>
  <si>
    <t>Kab. Bengkulu Selata</t>
  </si>
  <si>
    <t>Bengkulu Selatan</t>
  </si>
  <si>
    <t>MNA063</t>
  </si>
  <si>
    <t>AIR KEMANG</t>
  </si>
  <si>
    <t>SLT125</t>
  </si>
  <si>
    <t>DESA TANAH BAWAH</t>
  </si>
  <si>
    <t>Kab. Bangka</t>
  </si>
  <si>
    <t>Bangka</t>
  </si>
  <si>
    <t>SLT124</t>
  </si>
  <si>
    <t>DESA SILIP</t>
  </si>
  <si>
    <t>TBI068</t>
  </si>
  <si>
    <t>DESA GUDANG</t>
  </si>
  <si>
    <t>TBI067</t>
  </si>
  <si>
    <t>DESA SUKAJAYA</t>
  </si>
  <si>
    <t>KOB074</t>
  </si>
  <si>
    <t>DESA TANJUNG PURA</t>
  </si>
  <si>
    <t>MTK128</t>
  </si>
  <si>
    <t>DESA SINAR SURYA</t>
  </si>
  <si>
    <t>PLG777</t>
  </si>
  <si>
    <t>PULOKERTO2</t>
  </si>
  <si>
    <t>Kota Palembang</t>
  </si>
  <si>
    <t>Kota</t>
  </si>
  <si>
    <t>Palembang</t>
  </si>
  <si>
    <t>OKI376</t>
  </si>
  <si>
    <t>Dabuk Makmur</t>
  </si>
  <si>
    <t>Kab. Ogan Komering Ilir</t>
  </si>
  <si>
    <t>Ogan Komering Ilir</t>
  </si>
  <si>
    <t>Need Mitra (Sunar Reka tidak sanggup)</t>
  </si>
  <si>
    <t>OKI375</t>
  </si>
  <si>
    <t>Bumiarjo</t>
  </si>
  <si>
    <t>OKI374</t>
  </si>
  <si>
    <t>Desa Serapek</t>
  </si>
  <si>
    <t>OKI373</t>
  </si>
  <si>
    <t>Kuala Sungai Jeruju</t>
  </si>
  <si>
    <t>OKI372</t>
  </si>
  <si>
    <t>Cahaya Mas 2</t>
  </si>
  <si>
    <t>OKI371</t>
  </si>
  <si>
    <t>Jaya Bakti</t>
  </si>
  <si>
    <t>OKI353</t>
  </si>
  <si>
    <t>Desa Kuang Dalem Timur</t>
  </si>
  <si>
    <t>OKI367</t>
  </si>
  <si>
    <t>Marga Bakti</t>
  </si>
  <si>
    <t>GNS196</t>
  </si>
  <si>
    <t>Sri Tejo Kencono</t>
  </si>
  <si>
    <t>GNS195</t>
  </si>
  <si>
    <t>Ramayana 3 Lamteng</t>
  </si>
  <si>
    <t>SKD179</t>
  </si>
  <si>
    <t>PT NEF 2</t>
  </si>
  <si>
    <t>MGA220</t>
  </si>
  <si>
    <t>KAWASAN INDUSTRI PT. ILP 2</t>
  </si>
  <si>
    <t>MNA062</t>
  </si>
  <si>
    <t>BATU AMPAR</t>
  </si>
  <si>
    <t>KTL115</t>
  </si>
  <si>
    <t>TANJUNG BENANAK SP3</t>
  </si>
  <si>
    <t>KLA292</t>
  </si>
  <si>
    <t>WAY MEGAT</t>
  </si>
  <si>
    <t>KLA291</t>
  </si>
  <si>
    <t>GANDRI</t>
  </si>
  <si>
    <t>KLA290</t>
  </si>
  <si>
    <t>BALI AGUNG</t>
  </si>
  <si>
    <t>PGA040</t>
  </si>
  <si>
    <t>SUMBER JAYA</t>
  </si>
  <si>
    <t>SAT221</t>
  </si>
  <si>
    <t>Desa Midar</t>
  </si>
  <si>
    <t>Kab. Muara Enim LIO</t>
  </si>
  <si>
    <t>Muara Enim</t>
  </si>
  <si>
    <t>LHT188</t>
  </si>
  <si>
    <t>DESA PURBASARI</t>
  </si>
  <si>
    <t>MTB088</t>
  </si>
  <si>
    <t>SPBU SUNGAI BENGKAL</t>
  </si>
  <si>
    <t>Kab. Bungo Tebo</t>
  </si>
  <si>
    <t>Bungo</t>
  </si>
  <si>
    <t>MRD058</t>
  </si>
  <si>
    <t>KOTA PADANG</t>
  </si>
  <si>
    <t>Inner</t>
  </si>
  <si>
    <t>Area 3</t>
  </si>
  <si>
    <t>R05 Jateng</t>
  </si>
  <si>
    <t>CLP768</t>
  </si>
  <si>
    <t>Bangkal Binangun</t>
  </si>
  <si>
    <t>Jawa Tengah</t>
  </si>
  <si>
    <t>Kab. Cilacap</t>
  </si>
  <si>
    <t>JATENG</t>
  </si>
  <si>
    <t>Cilacap</t>
  </si>
  <si>
    <t>Sanjiwahana</t>
  </si>
  <si>
    <t>Sanjiwahana Persada</t>
  </si>
  <si>
    <t>SKH775</t>
  </si>
  <si>
    <t>Cangkol Mojolaban</t>
  </si>
  <si>
    <t>Kab. Sukoharjo</t>
  </si>
  <si>
    <t>Sukoharjo</t>
  </si>
  <si>
    <t>IDE Sehati</t>
  </si>
  <si>
    <t>BAT669</t>
  </si>
  <si>
    <t>Punggangan Limpung</t>
  </si>
  <si>
    <t>Kab. Batang</t>
  </si>
  <si>
    <t>Batang</t>
  </si>
  <si>
    <t>TMG678</t>
  </si>
  <si>
    <t>Muntung</t>
  </si>
  <si>
    <t>Kab. Temanggung</t>
  </si>
  <si>
    <t>Temanggung</t>
  </si>
  <si>
    <t>PGN</t>
  </si>
  <si>
    <t>KLT674</t>
  </si>
  <si>
    <t>Sentono</t>
  </si>
  <si>
    <t>Kab. Klaten</t>
  </si>
  <si>
    <t>Klaten</t>
  </si>
  <si>
    <t>KLT686</t>
  </si>
  <si>
    <t>Joho Prambanan</t>
  </si>
  <si>
    <t>BJN678</t>
  </si>
  <si>
    <t>Rakit Kulon</t>
  </si>
  <si>
    <t>Kab. Purbalingga</t>
  </si>
  <si>
    <t>Purbalingga</t>
  </si>
  <si>
    <t>SRA718</t>
  </si>
  <si>
    <t>Bendo Kedungupit</t>
  </si>
  <si>
    <t>Kab. Sragen</t>
  </si>
  <si>
    <t>Sragen</t>
  </si>
  <si>
    <t>WAT655</t>
  </si>
  <si>
    <t>Bandara Glagah</t>
  </si>
  <si>
    <t>DI Yogyakarta</t>
  </si>
  <si>
    <t>Kab. Kulon Progo</t>
  </si>
  <si>
    <t>Kulon Progo</t>
  </si>
  <si>
    <t>UNR764</t>
  </si>
  <si>
    <t>Candi Gedongsongo</t>
  </si>
  <si>
    <t>Kab. Semarang</t>
  </si>
  <si>
    <t>Semarang</t>
  </si>
  <si>
    <t>CLP771</t>
  </si>
  <si>
    <t>Blue Purwasari Wanareja</t>
  </si>
  <si>
    <t>BYL746</t>
  </si>
  <si>
    <t>Blue Sruni Musuk</t>
  </si>
  <si>
    <t>Kab. Boyolali</t>
  </si>
  <si>
    <t>Boyolali</t>
  </si>
  <si>
    <t>PWR699</t>
  </si>
  <si>
    <t>Blue Bojong Ngombol</t>
  </si>
  <si>
    <t>Kab. Purworejo</t>
  </si>
  <si>
    <t>Purworejo</t>
  </si>
  <si>
    <t>BLA720</t>
  </si>
  <si>
    <t>Blue Tlogowungu Japah</t>
  </si>
  <si>
    <t>Kab. Blora</t>
  </si>
  <si>
    <t>Blora</t>
  </si>
  <si>
    <t>WNG718</t>
  </si>
  <si>
    <t>Blue Hargorejo Tirtomoyo</t>
  </si>
  <si>
    <t>Kab. Wonogiri</t>
  </si>
  <si>
    <t>Wonogiri</t>
  </si>
  <si>
    <t>WNG720</t>
  </si>
  <si>
    <t xml:space="preserve">Blue Balerarjo Eromoko </t>
  </si>
  <si>
    <t>PML708</t>
  </si>
  <si>
    <t>Blue Wanarata</t>
  </si>
  <si>
    <t>Kab. Pemalang</t>
  </si>
  <si>
    <t>Pemalang</t>
  </si>
  <si>
    <t>PWT810</t>
  </si>
  <si>
    <t>Blue Kedung Benda</t>
  </si>
  <si>
    <t>BYL749</t>
  </si>
  <si>
    <t>Blue Kadipaten Andong</t>
  </si>
  <si>
    <t>GRO700</t>
  </si>
  <si>
    <t>Blue Putatnganten Karang Rayung</t>
  </si>
  <si>
    <t>Kab. Grobogan</t>
  </si>
  <si>
    <t>Grobogan</t>
  </si>
  <si>
    <t>SRA721</t>
  </si>
  <si>
    <t>Blue Gebang Sukodono</t>
  </si>
  <si>
    <t>SRA722</t>
  </si>
  <si>
    <t>Blue Mlale Jenar</t>
  </si>
  <si>
    <t>BYL751</t>
  </si>
  <si>
    <t>Blue Ngablak Wonosegoro</t>
  </si>
  <si>
    <t>KND686</t>
  </si>
  <si>
    <t>Blue Genting Gunung Sukorejo</t>
  </si>
  <si>
    <t>RBG721</t>
  </si>
  <si>
    <t>Blue Woro</t>
  </si>
  <si>
    <t>Kab. Rembang</t>
  </si>
  <si>
    <t>Rembang</t>
  </si>
  <si>
    <t>GRO704</t>
  </si>
  <si>
    <t>Blue Jambangan Geyer</t>
  </si>
  <si>
    <t>GRO701</t>
  </si>
  <si>
    <t>Blue Dayu Keyongan</t>
  </si>
  <si>
    <t>Jateng</t>
  </si>
  <si>
    <t>Mitra Existing</t>
  </si>
  <si>
    <t>Site 2017</t>
  </si>
  <si>
    <t>TMG674</t>
  </si>
  <si>
    <t>Blue Purwosari</t>
  </si>
  <si>
    <t>UNR765</t>
  </si>
  <si>
    <t>Kebonagung</t>
  </si>
  <si>
    <t>PKL712</t>
  </si>
  <si>
    <t>Bligorejo Doro</t>
  </si>
  <si>
    <t>Kab. Pekalongan</t>
  </si>
  <si>
    <t>Pekalongan</t>
  </si>
  <si>
    <t>R07 BalNus</t>
  </si>
  <si>
    <t>MTR308</t>
  </si>
  <si>
    <t>Desa Bentek</t>
  </si>
  <si>
    <t>Nusa Tenggara Barat</t>
  </si>
  <si>
    <t>Kab. Lombok Barat</t>
  </si>
  <si>
    <t>NTB</t>
  </si>
  <si>
    <t>Lombok Barat</t>
  </si>
  <si>
    <t>Maxima Arta / Berca</t>
  </si>
  <si>
    <t>SGR173</t>
  </si>
  <si>
    <t>Padangbulia3</t>
  </si>
  <si>
    <t>Bali</t>
  </si>
  <si>
    <t>Kab. Buleleng</t>
  </si>
  <si>
    <t>BALI</t>
  </si>
  <si>
    <t>Buleleng</t>
  </si>
  <si>
    <t>KEF069</t>
  </si>
  <si>
    <t>MAUBESI3</t>
  </si>
  <si>
    <t>Nusa Tenggara Timur</t>
  </si>
  <si>
    <t>Kab. Timor Tengah Utara</t>
  </si>
  <si>
    <t>NTT</t>
  </si>
  <si>
    <t>Timor Tengah Utara</t>
  </si>
  <si>
    <t>KLK076</t>
  </si>
  <si>
    <t>gelgel</t>
  </si>
  <si>
    <t>Kab. Klungkung</t>
  </si>
  <si>
    <t>Klungkung</t>
  </si>
  <si>
    <t>Agcia Pertiwi</t>
  </si>
  <si>
    <t>KLK078</t>
  </si>
  <si>
    <t>Sampalan</t>
  </si>
  <si>
    <t>BLI064</t>
  </si>
  <si>
    <t>Kebon</t>
  </si>
  <si>
    <t>Kab. Bangli</t>
  </si>
  <si>
    <t>Bangli</t>
  </si>
  <si>
    <t>KLK097</t>
  </si>
  <si>
    <t>LEMBONGAN</t>
  </si>
  <si>
    <t>APR112</t>
  </si>
  <si>
    <t>ANTIGA KELOD</t>
  </si>
  <si>
    <t>Kab. Karangasem</t>
  </si>
  <si>
    <t>Karangasem</t>
  </si>
  <si>
    <t>Agcia</t>
  </si>
  <si>
    <t>APR135</t>
  </si>
  <si>
    <t>SANGKAN GUNUNG</t>
  </si>
  <si>
    <t>KAI090</t>
  </si>
  <si>
    <t>PROBUR ALOR</t>
  </si>
  <si>
    <t>Kab. Alor</t>
  </si>
  <si>
    <t>Alor</t>
  </si>
  <si>
    <t>KAI091</t>
  </si>
  <si>
    <t>Nulle Pantar</t>
  </si>
  <si>
    <t>KAI093</t>
  </si>
  <si>
    <t>PULAUPURA</t>
  </si>
  <si>
    <t>KEF048</t>
  </si>
  <si>
    <t>MANAMAS</t>
  </si>
  <si>
    <t>KPG369</t>
  </si>
  <si>
    <t>OEPOLI</t>
  </si>
  <si>
    <t>Kab. Kupang</t>
  </si>
  <si>
    <t>Kupang</t>
  </si>
  <si>
    <t>LBJ019</t>
  </si>
  <si>
    <t>TELUK BARI</t>
  </si>
  <si>
    <t>Kab. Manggarai</t>
  </si>
  <si>
    <t>Manggarai</t>
  </si>
  <si>
    <t>LBJ038</t>
  </si>
  <si>
    <t>DALONG</t>
  </si>
  <si>
    <t>LBJ066</t>
  </si>
  <si>
    <t>WELAK</t>
  </si>
  <si>
    <t>LBJ078</t>
  </si>
  <si>
    <t>RAREN 2</t>
  </si>
  <si>
    <t>KAI095</t>
  </si>
  <si>
    <t>PANDANG PANJANG</t>
  </si>
  <si>
    <t>R06 Jatim</t>
  </si>
  <si>
    <t>PSN420</t>
  </si>
  <si>
    <t>BENDO MUNGALBANGIL</t>
  </si>
  <si>
    <t>Jawa Timur</t>
  </si>
  <si>
    <t>Kab. Pasuruan</t>
  </si>
  <si>
    <t>JATIM</t>
  </si>
  <si>
    <t>Pasuruan</t>
  </si>
  <si>
    <t>SAMKANG</t>
  </si>
  <si>
    <t>Primatama Konstruksi</t>
  </si>
  <si>
    <t>MLG128</t>
  </si>
  <si>
    <t>TUNJUNGTIRTOSINGOSARI1</t>
  </si>
  <si>
    <t>Kab. Malang</t>
  </si>
  <si>
    <t>Malang</t>
  </si>
  <si>
    <t>MLG127</t>
  </si>
  <si>
    <t>KEPUHARJOKARANGPLOSO1</t>
  </si>
  <si>
    <t>MLG125</t>
  </si>
  <si>
    <t>PAGENTANSINGOSARI1</t>
  </si>
  <si>
    <t>MLG124</t>
  </si>
  <si>
    <t>CANDIRENGGOSINGOSARI</t>
  </si>
  <si>
    <t>BWI393</t>
  </si>
  <si>
    <t>BUMIHARJOGLENMORE2</t>
  </si>
  <si>
    <t>Kab. Banyuwangi</t>
  </si>
  <si>
    <t>Banyuwangi</t>
  </si>
  <si>
    <t>JBR491</t>
  </si>
  <si>
    <t>PACESILO2</t>
  </si>
  <si>
    <t>Kab. Jember</t>
  </si>
  <si>
    <t>Jember</t>
  </si>
  <si>
    <t>BWI392</t>
  </si>
  <si>
    <t>TULUNGREJOGLENMORE2</t>
  </si>
  <si>
    <t>JBR490</t>
  </si>
  <si>
    <t>SABRANGAMBULU2</t>
  </si>
  <si>
    <t>BWI391</t>
  </si>
  <si>
    <t>SUMBERAGUNGPESANGGARAN2</t>
  </si>
  <si>
    <t>LMG217</t>
  </si>
  <si>
    <t>PAMOTANSAMBENG2</t>
  </si>
  <si>
    <t>Kab. Lamongan</t>
  </si>
  <si>
    <t>Lamongan</t>
  </si>
  <si>
    <t>TBN175</t>
  </si>
  <si>
    <t>PRUNGGAHAN KULONSEMANDING</t>
  </si>
  <si>
    <t>Kab. Tuban</t>
  </si>
  <si>
    <t>Tuban</t>
  </si>
  <si>
    <t>KED410</t>
  </si>
  <si>
    <t>GROGOLGROGOL2</t>
  </si>
  <si>
    <t>Kab. Kediri</t>
  </si>
  <si>
    <t>Kediri</t>
  </si>
  <si>
    <t>TBN180</t>
  </si>
  <si>
    <t>SUMBERAGUNGPLUMPANG2</t>
  </si>
  <si>
    <t>TBN179</t>
  </si>
  <si>
    <t>GAJIKEREK2</t>
  </si>
  <si>
    <t>KED409</t>
  </si>
  <si>
    <t>SUMBERAGUNGPLOSOKLATEN2</t>
  </si>
  <si>
    <t>MLG188</t>
  </si>
  <si>
    <t>DRUJUSUMBERMANJING2</t>
  </si>
  <si>
    <t>MLG187</t>
  </si>
  <si>
    <t>SIDODADINGANTANG2</t>
  </si>
  <si>
    <t>SMP172</t>
  </si>
  <si>
    <t>SEPANJANGSAPEKEN2</t>
  </si>
  <si>
    <t>Kab. Sumenep</t>
  </si>
  <si>
    <t>Sumenep</t>
  </si>
  <si>
    <t>SPG135</t>
  </si>
  <si>
    <t>KARANG PENANG OLOHKARANG PENANG2</t>
  </si>
  <si>
    <t>Kab. Sampang</t>
  </si>
  <si>
    <t>Sampang</t>
  </si>
  <si>
    <t>SDA586</t>
  </si>
  <si>
    <t>PENATARSEWUTANGGULANGIN2</t>
  </si>
  <si>
    <t>Kab. Sidoarjo</t>
  </si>
  <si>
    <t>Sidoarjo</t>
  </si>
  <si>
    <t>SMP171</t>
  </si>
  <si>
    <t>PRENDUANPRAGAAN2</t>
  </si>
  <si>
    <t>KED408</t>
  </si>
  <si>
    <t>BESOWOKEPUNG2</t>
  </si>
  <si>
    <t>PRO037</t>
  </si>
  <si>
    <t>BAOSANLORNGRAYUN</t>
  </si>
  <si>
    <t>Kab. Ponorogo</t>
  </si>
  <si>
    <t>Ponorogo</t>
  </si>
  <si>
    <t>NWI180</t>
  </si>
  <si>
    <t>GENENGGENENG2</t>
  </si>
  <si>
    <t>Kab. Ngawi</t>
  </si>
  <si>
    <t>Ngawi</t>
  </si>
  <si>
    <t>Ide Sehati</t>
  </si>
  <si>
    <t>TGK142</t>
  </si>
  <si>
    <t>MASARANBENDUNGAN2</t>
  </si>
  <si>
    <t>MDU187</t>
  </si>
  <si>
    <t>CANDIMULYODOLOPO</t>
  </si>
  <si>
    <t>Kab. Madiun</t>
  </si>
  <si>
    <t>Madiun</t>
  </si>
  <si>
    <t>NWI171</t>
  </si>
  <si>
    <t>BANYU BIRUWIDODAREN</t>
  </si>
  <si>
    <t>TGK137</t>
  </si>
  <si>
    <t>NGADIMULYOKAMPAK</t>
  </si>
  <si>
    <t>Kab. Trenggalek</t>
  </si>
  <si>
    <t>Trenggalek</t>
  </si>
  <si>
    <t>MDU282</t>
  </si>
  <si>
    <t>PAJARANSARADAN2</t>
  </si>
  <si>
    <t>GSK366</t>
  </si>
  <si>
    <t>BANJARSARICERME1</t>
  </si>
  <si>
    <t>Kab. Gresik</t>
  </si>
  <si>
    <t>Gresik</t>
  </si>
  <si>
    <t>Area 4</t>
  </si>
  <si>
    <t>R08 Kalimantan</t>
  </si>
  <si>
    <t>NBA010</t>
  </si>
  <si>
    <t>3419_PAHAUMAN</t>
  </si>
  <si>
    <t>Kalimantan Barat</t>
  </si>
  <si>
    <t>Kota Pontianak</t>
  </si>
  <si>
    <t>KALIMANTAN 2 (Kalbar)</t>
  </si>
  <si>
    <t>Pontianak</t>
  </si>
  <si>
    <t>Monterado</t>
  </si>
  <si>
    <t>Nayaka</t>
  </si>
  <si>
    <t>Confirm</t>
  </si>
  <si>
    <t>KKP002</t>
  </si>
  <si>
    <t>PT BUHUT</t>
  </si>
  <si>
    <t>Kalimantan Tengah</t>
  </si>
  <si>
    <t>Kab. Kapuas</t>
  </si>
  <si>
    <t xml:space="preserve">KALIMANTAN 1 (Kalselteng, Kaltim Bag. Selatan) </t>
  </si>
  <si>
    <t>Kapuas</t>
  </si>
  <si>
    <t>NY Confirm</t>
  </si>
  <si>
    <t>TRG042</t>
  </si>
  <si>
    <t>BNPuhun_LS_Mtratel</t>
  </si>
  <si>
    <t>Kalimantan Timur</t>
  </si>
  <si>
    <t>Kab. Kutai</t>
  </si>
  <si>
    <t>Kutai Kartanegara</t>
  </si>
  <si>
    <t>indoteknik</t>
  </si>
  <si>
    <t>SBS031</t>
  </si>
  <si>
    <t>311CD15G9_SungaiBaru_XL</t>
  </si>
  <si>
    <t>Kab. Sambas</t>
  </si>
  <si>
    <t>Sambas</t>
  </si>
  <si>
    <t>Confirm B2S BO NY Confirm</t>
  </si>
  <si>
    <t>KBA054</t>
  </si>
  <si>
    <t>TELAGA_SARI</t>
  </si>
  <si>
    <t>Kalimantan Selatan</t>
  </si>
  <si>
    <t>Kab. Kotabaru</t>
  </si>
  <si>
    <t>Kotabaru</t>
  </si>
  <si>
    <t>KSN022</t>
  </si>
  <si>
    <t>KAMPUNG TENGAH</t>
  </si>
  <si>
    <t>Kab. Kotawaringin Timur</t>
  </si>
  <si>
    <t>Kotawaringin Timur</t>
  </si>
  <si>
    <t>TML055</t>
  </si>
  <si>
    <t>BAMBAN</t>
  </si>
  <si>
    <t>Kab. Barito Selatan</t>
  </si>
  <si>
    <t>Barito Selatan</t>
  </si>
  <si>
    <t>SHR026</t>
  </si>
  <si>
    <t>CENAYAN</t>
  </si>
  <si>
    <t>Kab. Sanggau</t>
  </si>
  <si>
    <t>Sanggau</t>
  </si>
  <si>
    <t>NIK010</t>
  </si>
  <si>
    <t>BATU KOTAM</t>
  </si>
  <si>
    <t>Kab. Kotawaringin Barat</t>
  </si>
  <si>
    <t>Kotawaringin Barat</t>
  </si>
  <si>
    <t>PNJ027</t>
  </si>
  <si>
    <t>GN. MAKMUR 2</t>
  </si>
  <si>
    <t>Kab. Paser</t>
  </si>
  <si>
    <t>Paser</t>
  </si>
  <si>
    <t>PBU053</t>
  </si>
  <si>
    <t>NATAI BARU</t>
  </si>
  <si>
    <t>BLC078</t>
  </si>
  <si>
    <t>SPLIT_SEROJA_SEC1</t>
  </si>
  <si>
    <t>SHR030</t>
  </si>
  <si>
    <t>BELITANG DUA</t>
  </si>
  <si>
    <t>MPW155</t>
  </si>
  <si>
    <t>SUNGAIKUNYIT</t>
  </si>
  <si>
    <t>KSN028</t>
  </si>
  <si>
    <t>DEHES</t>
  </si>
  <si>
    <t>PBU088</t>
  </si>
  <si>
    <t>2120195_PklnBunTimur_CDC</t>
  </si>
  <si>
    <t>TGT073</t>
  </si>
  <si>
    <t>DS SULILIRAN BARU</t>
  </si>
  <si>
    <t>MRB078</t>
  </si>
  <si>
    <t>TABUNGANENEMURUS_LS_Mitratel</t>
  </si>
  <si>
    <t>Kab. Barito Kuala</t>
  </si>
  <si>
    <t>Barito Kuala</t>
  </si>
  <si>
    <t>SBS063</t>
  </si>
  <si>
    <t>PTANISENABAH</t>
  </si>
  <si>
    <t>SMA028</t>
  </si>
  <si>
    <t>212A078L1_GMSAjang2_CDC</t>
  </si>
  <si>
    <t>MRB080</t>
  </si>
  <si>
    <t>JAMBU KURIPAN</t>
  </si>
  <si>
    <t>RTA022</t>
  </si>
  <si>
    <t>PT. TBM</t>
  </si>
  <si>
    <t>Kab. Tapin</t>
  </si>
  <si>
    <t>Tapin</t>
  </si>
  <si>
    <t>KTP096</t>
  </si>
  <si>
    <t>Piansak</t>
  </si>
  <si>
    <t>Kab. Ketapang</t>
  </si>
  <si>
    <t>Ketapang</t>
  </si>
  <si>
    <t>TGT077</t>
  </si>
  <si>
    <t>MA SUBUSSALAM KUARO</t>
  </si>
  <si>
    <t>BPP126</t>
  </si>
  <si>
    <t>SMPN 20 BALIKPAPAN</t>
  </si>
  <si>
    <t>Kota Balikpapan</t>
  </si>
  <si>
    <t>Balikpapan</t>
  </si>
  <si>
    <t>MRB096</t>
  </si>
  <si>
    <t>PATIH SELERA</t>
  </si>
  <si>
    <t>MRB098</t>
  </si>
  <si>
    <t>TANIPAH</t>
  </si>
  <si>
    <t>MRB106</t>
  </si>
  <si>
    <t>PATIH MUHUR BARU</t>
  </si>
  <si>
    <t>MRB107</t>
  </si>
  <si>
    <t>BELANDEAN</t>
  </si>
  <si>
    <t>NBA065</t>
  </si>
  <si>
    <t>STKIP PAMANE TALINO_LS_KDI</t>
  </si>
  <si>
    <t>TRG144</t>
  </si>
  <si>
    <t>Split SMA NURUl YAQIN SEBULU_LS_Mitratel</t>
  </si>
  <si>
    <t>Kutai</t>
  </si>
  <si>
    <t>TRG148</t>
  </si>
  <si>
    <t>LEKAQ KIDAU_LS_Mitratel</t>
  </si>
  <si>
    <t>MPW163</t>
  </si>
  <si>
    <t>SMP NEGERI 9 SUNGAI RAYA_LS_Mitratel</t>
  </si>
  <si>
    <t>KKP128</t>
  </si>
  <si>
    <t>KTC Coal Mining</t>
  </si>
  <si>
    <t>KTP112</t>
  </si>
  <si>
    <t>PT. Bumitama Gunajaya Agro</t>
  </si>
  <si>
    <t>MTP218</t>
  </si>
  <si>
    <t>MAKMUR KARYA</t>
  </si>
  <si>
    <t>Kab. Banjar</t>
  </si>
  <si>
    <t>Banjar</t>
  </si>
  <si>
    <t>KGN065</t>
  </si>
  <si>
    <t>HULU BANYU</t>
  </si>
  <si>
    <t>SAG300</t>
  </si>
  <si>
    <t>SAG300MA1_MT_DSSOTOK</t>
  </si>
  <si>
    <t>SAG304</t>
  </si>
  <si>
    <t>SAG304MA1_MT_SMP5SEKAYAM</t>
  </si>
  <si>
    <t>MPW500</t>
  </si>
  <si>
    <t>MPW500MA1_MT_ULUM MERANTI</t>
  </si>
  <si>
    <t>SAG301</t>
  </si>
  <si>
    <t>MT_DSMALENGGANG</t>
  </si>
  <si>
    <t>MPW214</t>
  </si>
  <si>
    <t>MT_PUNGGURBESAR</t>
  </si>
  <si>
    <t>MTP045</t>
  </si>
  <si>
    <t>Bendungan Karang Intan_LS_Mitratel</t>
  </si>
  <si>
    <t>TML037</t>
  </si>
  <si>
    <t>3133471G9_PASARPANAS_LS_Mitratel</t>
  </si>
  <si>
    <t>TML078</t>
  </si>
  <si>
    <t>DUSUN TIMUR V_LS_Mitratel</t>
  </si>
  <si>
    <t>TGT072</t>
  </si>
  <si>
    <t>DS SEBAKUNG TAKA</t>
  </si>
  <si>
    <t>KKN036</t>
  </si>
  <si>
    <t>PANGKUT II</t>
  </si>
  <si>
    <t>KKN037</t>
  </si>
  <si>
    <t>TUMBANG TARUSAN II</t>
  </si>
  <si>
    <t>SAG086</t>
  </si>
  <si>
    <t>PT ANEKA TAMBANG_LS_Mitratel</t>
  </si>
  <si>
    <t>MRB141</t>
  </si>
  <si>
    <t>SUNGAI TELAN MUARA_LS_Mitratel</t>
  </si>
  <si>
    <t>MLU018</t>
  </si>
  <si>
    <t>SPLIT POI MALINAU_LS_Mitratel</t>
  </si>
  <si>
    <t>Kalimantan Utara</t>
  </si>
  <si>
    <t>Kab. Bulungan</t>
  </si>
  <si>
    <t>KALIMANTAN 3 (Kaltim Bag. Utara)</t>
  </si>
  <si>
    <t>Bulungan</t>
  </si>
  <si>
    <t>BLC153</t>
  </si>
  <si>
    <t>MARGA MULYA_LS_Mitratel</t>
  </si>
  <si>
    <t>TML112</t>
  </si>
  <si>
    <t>DESA JAAR_LS_Mitratel</t>
  </si>
  <si>
    <t>SAG088</t>
  </si>
  <si>
    <t>ROAD TO ANTAM_LS_Mitratel</t>
  </si>
  <si>
    <t>TML113</t>
  </si>
  <si>
    <t>DUSUN TIMUR VI__LS_Mitratel</t>
  </si>
  <si>
    <t>BPP046</t>
  </si>
  <si>
    <t>PERTAMINA EP BALIKPAPAN</t>
  </si>
  <si>
    <t>R11 Puma</t>
  </si>
  <si>
    <t>TUL301</t>
  </si>
  <si>
    <t>DMT Kelanit</t>
  </si>
  <si>
    <t>Maluku</t>
  </si>
  <si>
    <t>Kab. Maluku Tenggara</t>
  </si>
  <si>
    <t>MALUKU</t>
  </si>
  <si>
    <t>Maluku Tenggara</t>
  </si>
  <si>
    <t>ENT021</t>
  </si>
  <si>
    <t>Deiyai 2</t>
  </si>
  <si>
    <t>Papua</t>
  </si>
  <si>
    <t>Kab. Paniai</t>
  </si>
  <si>
    <t>PAPUA</t>
  </si>
  <si>
    <t>Paniai</t>
  </si>
  <si>
    <t>Amala</t>
  </si>
  <si>
    <t>SMI023</t>
  </si>
  <si>
    <t>Kasunaweja 2</t>
  </si>
  <si>
    <t>Kab. Jayapura</t>
  </si>
  <si>
    <t>Jayapura</t>
  </si>
  <si>
    <t>XLA</t>
  </si>
  <si>
    <t>confirm</t>
  </si>
  <si>
    <t>WRS053</t>
  </si>
  <si>
    <t>UPT ARSO V / WIYANTRI</t>
  </si>
  <si>
    <t>ENT020</t>
  </si>
  <si>
    <t>Sugapa</t>
  </si>
  <si>
    <t>TMB052</t>
  </si>
  <si>
    <t>Pemda Maybrat 2</t>
  </si>
  <si>
    <t>Papua Barat</t>
  </si>
  <si>
    <t>Kab. Sorong Selatan</t>
  </si>
  <si>
    <t>Sorong Selatan</t>
  </si>
  <si>
    <t>AGA021</t>
  </si>
  <si>
    <t>B2S Bandara Nduga (2G New Coverage)</t>
  </si>
  <si>
    <t>Kab. Jayawijaya</t>
  </si>
  <si>
    <t>Jayawijaya</t>
  </si>
  <si>
    <t>Binatel</t>
  </si>
  <si>
    <t>OKS008</t>
  </si>
  <si>
    <t>BIME OKSIBI</t>
  </si>
  <si>
    <t>WAM088</t>
  </si>
  <si>
    <t>B2S HUBIKIAK JAYAWIJAYA</t>
  </si>
  <si>
    <t>WAM084</t>
  </si>
  <si>
    <t>MCP Kampus STKIP Wamena</t>
  </si>
  <si>
    <t>Prasetia</t>
  </si>
  <si>
    <t>NAB202</t>
  </si>
  <si>
    <t>DMT Nusantara Nabire</t>
  </si>
  <si>
    <t>Kab. Nabire</t>
  </si>
  <si>
    <t>Nabire</t>
  </si>
  <si>
    <t>MWR222</t>
  </si>
  <si>
    <t>Sairo</t>
  </si>
  <si>
    <t>Kab. Manokwari</t>
  </si>
  <si>
    <t>Manokwari</t>
  </si>
  <si>
    <t>TMB055</t>
  </si>
  <si>
    <t>WERSAR</t>
  </si>
  <si>
    <t>JAP645</t>
  </si>
  <si>
    <t>PLTA Orea</t>
  </si>
  <si>
    <t>JAP676</t>
  </si>
  <si>
    <t>Nimbotong</t>
  </si>
  <si>
    <t>MWR208</t>
  </si>
  <si>
    <t>WATARIRI</t>
  </si>
  <si>
    <t>TMB043</t>
  </si>
  <si>
    <t>NAB097</t>
  </si>
  <si>
    <t>WANGGAR SARI</t>
  </si>
  <si>
    <t>NAB094</t>
  </si>
  <si>
    <t>MAIDEI</t>
  </si>
  <si>
    <t>NAB120</t>
  </si>
  <si>
    <t>SP 1 Lagari</t>
  </si>
  <si>
    <t>NAB098</t>
  </si>
  <si>
    <t>WAROKI</t>
  </si>
  <si>
    <t>BIA132</t>
  </si>
  <si>
    <t>YENUSI</t>
  </si>
  <si>
    <t>Kab. Biak Numfor</t>
  </si>
  <si>
    <t>Biak Numfor</t>
  </si>
  <si>
    <t>SON353</t>
  </si>
  <si>
    <t>DMT G. Bomolit</t>
  </si>
  <si>
    <t>NAB070</t>
  </si>
  <si>
    <t>DMT KPR Nabarua</t>
  </si>
  <si>
    <t>JAP021</t>
  </si>
  <si>
    <t>ASANO_4</t>
  </si>
  <si>
    <t>R09 Sulawesi</t>
  </si>
  <si>
    <t>MRS159</t>
  </si>
  <si>
    <t>MAKASSAR_409</t>
  </si>
  <si>
    <t>Sulawesi Selatan</t>
  </si>
  <si>
    <t>Kab. Maros</t>
  </si>
  <si>
    <t>SULSELBARTRA</t>
  </si>
  <si>
    <t>Maros</t>
  </si>
  <si>
    <t>BSS</t>
  </si>
  <si>
    <t>UNH053</t>
  </si>
  <si>
    <t>KENDARI_228</t>
  </si>
  <si>
    <t>Sulawesi Tenggara</t>
  </si>
  <si>
    <t>Kota Kendari</t>
  </si>
  <si>
    <t>Kendari</t>
  </si>
  <si>
    <t>PKJ106</t>
  </si>
  <si>
    <t>MAKASSAR_428</t>
  </si>
  <si>
    <t>Kab. Pangkajene dan Kepulauan</t>
  </si>
  <si>
    <t>Pangkajene dan Kepulauan</t>
  </si>
  <si>
    <t>PLW112</t>
  </si>
  <si>
    <t>PARE PARE_1718</t>
  </si>
  <si>
    <t>Sulawesi Barat</t>
  </si>
  <si>
    <t>Kab. Polewali Mandar</t>
  </si>
  <si>
    <t>Polewali Mandar</t>
  </si>
  <si>
    <t>DWI PILAR</t>
  </si>
  <si>
    <t>prasetia</t>
  </si>
  <si>
    <t>PLW120</t>
  </si>
  <si>
    <t>PARE PARE_1734</t>
  </si>
  <si>
    <t>KKA190</t>
  </si>
  <si>
    <t>KENDARI_256</t>
  </si>
  <si>
    <t>Kab. Kolaka</t>
  </si>
  <si>
    <t>Kolaka</t>
  </si>
  <si>
    <t>Nabila Timur Indonesia</t>
  </si>
  <si>
    <t>Nabila Timur</t>
  </si>
  <si>
    <t>KKA191</t>
  </si>
  <si>
    <t>KENDARI_257</t>
  </si>
  <si>
    <t>TOB071</t>
  </si>
  <si>
    <t>MONUMEN TRIKORA MOROTAI</t>
  </si>
  <si>
    <t>Kab. Maluku Utara</t>
  </si>
  <si>
    <t>Maluku Utara</t>
  </si>
  <si>
    <t>PSO137</t>
  </si>
  <si>
    <t>DMT PLTA Poso</t>
  </si>
  <si>
    <t>Sulawesi Tengah</t>
  </si>
  <si>
    <t>Kab. Poso</t>
  </si>
  <si>
    <t>SULUT, TENGAH, GORONTALO</t>
  </si>
  <si>
    <t>Poso</t>
  </si>
  <si>
    <t>UNH044</t>
  </si>
  <si>
    <t>KENDARI_143</t>
  </si>
  <si>
    <t>GTU</t>
  </si>
  <si>
    <t>SAK074</t>
  </si>
  <si>
    <t>PALU_1233</t>
  </si>
  <si>
    <t>Kab. Banggai</t>
  </si>
  <si>
    <t>Banggai</t>
  </si>
  <si>
    <t>Dwipanca</t>
  </si>
  <si>
    <t>PLP231</t>
  </si>
  <si>
    <t>PARE PARE_1792</t>
  </si>
  <si>
    <t>Kab. Luwu</t>
  </si>
  <si>
    <t>Luwu</t>
  </si>
  <si>
    <t>AMALA</t>
  </si>
  <si>
    <t>RHA112</t>
  </si>
  <si>
    <t>KENDARI_70</t>
  </si>
  <si>
    <t>Kab. Muna</t>
  </si>
  <si>
    <t>Muna</t>
  </si>
  <si>
    <t>SIN100</t>
  </si>
  <si>
    <t>MAKASSAR_558</t>
  </si>
  <si>
    <t>Kab. Sinjai</t>
  </si>
  <si>
    <t>Sinjai</t>
  </si>
  <si>
    <t>NAHRUL ARBAH</t>
  </si>
  <si>
    <t>Asa Berkat</t>
  </si>
  <si>
    <t>TDO355</t>
  </si>
  <si>
    <t>MEARES SOPUTAN MINING</t>
  </si>
  <si>
    <t>Sulawesi Utara</t>
  </si>
  <si>
    <t>Kab. Minahasa</t>
  </si>
  <si>
    <t>Minahasa</t>
  </si>
  <si>
    <t>DGL142</t>
  </si>
  <si>
    <t>PALU_1541</t>
  </si>
  <si>
    <t>Kab. Donggala</t>
  </si>
  <si>
    <t>Donggala</t>
  </si>
  <si>
    <t>MRS161</t>
  </si>
  <si>
    <t>MAKASSAR_412</t>
  </si>
  <si>
    <t>UNH050</t>
  </si>
  <si>
    <t>KENDARI_217</t>
  </si>
  <si>
    <t>MAM145</t>
  </si>
  <si>
    <t>PARE PARE_1696</t>
  </si>
  <si>
    <t>Kab. Mamuju</t>
  </si>
  <si>
    <t>Mamuju</t>
  </si>
  <si>
    <t>TOB086</t>
  </si>
  <si>
    <t>TOB022-1</t>
  </si>
  <si>
    <t>Halmahera Utara</t>
  </si>
  <si>
    <t>TOB061</t>
  </si>
  <si>
    <t>PULAU MOROTAI</t>
  </si>
  <si>
    <t>LWK153</t>
  </si>
  <si>
    <t>DMT Rujab Bupati Luwuk</t>
  </si>
  <si>
    <t>PAL433</t>
  </si>
  <si>
    <t>PALU_1540</t>
  </si>
  <si>
    <t>MMS016</t>
  </si>
  <si>
    <t>DMT Mambi</t>
  </si>
  <si>
    <t>MRW094</t>
  </si>
  <si>
    <t>DMT Bete-Bete</t>
  </si>
  <si>
    <t>MRW095</t>
  </si>
  <si>
    <t>DMT Tangofa</t>
  </si>
  <si>
    <t>PSO146</t>
  </si>
  <si>
    <t>DMT Puncak Dingin</t>
  </si>
  <si>
    <t>RHA098</t>
  </si>
  <si>
    <t>KENDARI_101</t>
  </si>
  <si>
    <t>MRS157</t>
  </si>
  <si>
    <t>MAKASSAR_398</t>
  </si>
  <si>
    <t>UNH051</t>
  </si>
  <si>
    <t>KENDARI_221</t>
  </si>
  <si>
    <t>PLW119</t>
  </si>
  <si>
    <t>PARE PARE_1730</t>
  </si>
  <si>
    <t>PLP228</t>
  </si>
  <si>
    <t>PARE PARE_1785</t>
  </si>
  <si>
    <t>PLP235</t>
  </si>
  <si>
    <t>PARE PARE_1820</t>
  </si>
  <si>
    <t>MAS108</t>
  </si>
  <si>
    <t>PARE PARE_1834</t>
  </si>
  <si>
    <t>MAS114</t>
  </si>
  <si>
    <t>PARE PARE_1852</t>
  </si>
  <si>
    <t>ENR063</t>
  </si>
  <si>
    <t>PARE PARE_1885</t>
  </si>
  <si>
    <t>Kab. Enrekang</t>
  </si>
  <si>
    <t>Enrekang</t>
  </si>
  <si>
    <t>ENR065</t>
  </si>
  <si>
    <t>PARE PARE_1890</t>
  </si>
  <si>
    <t>ENR076</t>
  </si>
  <si>
    <t>PARE PARE_1940</t>
  </si>
  <si>
    <t>ENR077</t>
  </si>
  <si>
    <t>PARE PARE_1941</t>
  </si>
  <si>
    <t>SKG160</t>
  </si>
  <si>
    <t>PARE PARE_1974</t>
  </si>
  <si>
    <t>Kab. Wajo</t>
  </si>
  <si>
    <t>Wajo</t>
  </si>
  <si>
    <t>KTG250</t>
  </si>
  <si>
    <t>GORONTALO_16</t>
  </si>
  <si>
    <t>Kab. Bolaang Mongondow</t>
  </si>
  <si>
    <t>Bolaang Mongondow</t>
  </si>
  <si>
    <t>Nahrul Arbah</t>
  </si>
  <si>
    <t>UNH042</t>
  </si>
  <si>
    <t>KENDARI_118</t>
  </si>
  <si>
    <t>SIN099</t>
  </si>
  <si>
    <t>MAKASSAR_554</t>
  </si>
  <si>
    <t>KDI303</t>
  </si>
  <si>
    <t>KENDARI_191</t>
  </si>
  <si>
    <t>KTG252</t>
  </si>
  <si>
    <t>GORONTALO_21</t>
  </si>
  <si>
    <t>KTG256</t>
  </si>
  <si>
    <t>GORONTALO_46</t>
  </si>
  <si>
    <t>MLE154</t>
  </si>
  <si>
    <t>PARE PARE_1789</t>
  </si>
  <si>
    <t>Kab. Tana Toraja</t>
  </si>
  <si>
    <t>Tana Toraja</t>
  </si>
  <si>
    <t>SSU020</t>
  </si>
  <si>
    <t>WEDA BAY NIKEL</t>
  </si>
  <si>
    <t>CP#1A</t>
  </si>
  <si>
    <t>Area 2</t>
  </si>
  <si>
    <t>R04 Jabar</t>
  </si>
  <si>
    <t>GRT521</t>
  </si>
  <si>
    <t>PASAR MALANGBONG</t>
  </si>
  <si>
    <t>Jawa Barat</t>
  </si>
  <si>
    <t>Kab. Garut</t>
  </si>
  <si>
    <t>JABAR</t>
  </si>
  <si>
    <t>Garut</t>
  </si>
  <si>
    <t>Catra Artha Mulya</t>
  </si>
  <si>
    <t>GRT522</t>
  </si>
  <si>
    <t>SMA N 14 GARUT</t>
  </si>
  <si>
    <t>Jayateknik</t>
  </si>
  <si>
    <t>GRT523</t>
  </si>
  <si>
    <t>MASJID JAMI AL-IKHLAS2</t>
  </si>
  <si>
    <t>BOTABEK BANTEN</t>
  </si>
  <si>
    <t>TSK927</t>
  </si>
  <si>
    <t>SMP N 2 PAGERAGEUNG</t>
  </si>
  <si>
    <t>Kab. Tasikmalaya</t>
  </si>
  <si>
    <t>Tasikmalaya</t>
  </si>
  <si>
    <t>M. Jusuf &amp; Sons</t>
  </si>
  <si>
    <t>Radik Insan Persada</t>
  </si>
  <si>
    <t>TSK928</t>
  </si>
  <si>
    <t>SITUS AGUNG TAPA</t>
  </si>
  <si>
    <t>TSK931</t>
  </si>
  <si>
    <t>BADAKDAEH - RELOKPARNA</t>
  </si>
  <si>
    <t>CJR657</t>
  </si>
  <si>
    <t>PASAR GSP</t>
  </si>
  <si>
    <t>Kab. Cianjur</t>
  </si>
  <si>
    <t>Cianjur</t>
  </si>
  <si>
    <t>Skyindo Global Utama</t>
  </si>
  <si>
    <t>Celebes Kontruksindo</t>
  </si>
  <si>
    <t>SMD374</t>
  </si>
  <si>
    <t>UJUNG JAYA , CIPELANG</t>
  </si>
  <si>
    <t>Kab. Sumedang</t>
  </si>
  <si>
    <t>Sumedang</t>
  </si>
  <si>
    <t>Indomitra Global</t>
  </si>
  <si>
    <t>Skyindo</t>
  </si>
  <si>
    <t>SMD362</t>
  </si>
  <si>
    <t>PEMKABSUMEDANG - KELSITU</t>
  </si>
  <si>
    <t>BDS792</t>
  </si>
  <si>
    <t>CICALENGKA - KPCIKALAGE</t>
  </si>
  <si>
    <t>Kab. Bandung</t>
  </si>
  <si>
    <t>Bandung</t>
  </si>
  <si>
    <t>CMS471</t>
  </si>
  <si>
    <t>PEMUKIMAN SELASARI</t>
  </si>
  <si>
    <t>Kab. Ciamis</t>
  </si>
  <si>
    <t>Ciamis</t>
  </si>
  <si>
    <t>CMS472</t>
  </si>
  <si>
    <t>PERMANENISASITERMINALPANGANDARAN</t>
  </si>
  <si>
    <t>CMS473</t>
  </si>
  <si>
    <t>PEMUKIMAN LINGGAPURA</t>
  </si>
  <si>
    <t>Infrako Dayamitra</t>
  </si>
  <si>
    <t>CMS475</t>
  </si>
  <si>
    <t>PEMUKIMAN KAWALIMUKTI</t>
  </si>
  <si>
    <t>CMS476</t>
  </si>
  <si>
    <t>PEMUKIMAN CIJULANG</t>
  </si>
  <si>
    <t>Sandya Hara Gantari</t>
  </si>
  <si>
    <t>CMS478</t>
  </si>
  <si>
    <t>GOLAT-KPCIWALEN</t>
  </si>
  <si>
    <t>CMS479</t>
  </si>
  <si>
    <t>SEKOLAH SMAN 1 PARIGI</t>
  </si>
  <si>
    <t>BDB280</t>
  </si>
  <si>
    <t>JLNYAMPAY</t>
  </si>
  <si>
    <t>M Jusuf &amp; Sons</t>
  </si>
  <si>
    <t>BDB281</t>
  </si>
  <si>
    <t>CIGUGURGIRANG-KPCIPANJAK</t>
  </si>
  <si>
    <t>BDB282</t>
  </si>
  <si>
    <t>DSNBAMBU</t>
  </si>
  <si>
    <t>SUB664</t>
  </si>
  <si>
    <t>SARIREJA</t>
  </si>
  <si>
    <t>Kab. Subang</t>
  </si>
  <si>
    <t>Subang</t>
  </si>
  <si>
    <t>GCI Indonesia</t>
  </si>
  <si>
    <t>Catra Arta Mulia</t>
  </si>
  <si>
    <t>SUB666</t>
  </si>
  <si>
    <t>LETNAN UKIN</t>
  </si>
  <si>
    <t>SUB667</t>
  </si>
  <si>
    <t>DSSALAMJAYA-KEMBANGSARI</t>
  </si>
  <si>
    <t>IND352</t>
  </si>
  <si>
    <t>BO-BUGISTUA-ANJATAN</t>
  </si>
  <si>
    <t>BDB283</t>
  </si>
  <si>
    <t>CIPATIK-CIPANJI</t>
  </si>
  <si>
    <t>CMS480</t>
  </si>
  <si>
    <t>DSNPADAHERANG-DSKRNGMULYA</t>
  </si>
  <si>
    <t>GRT362</t>
  </si>
  <si>
    <t>PADASUKA-SAMARANG</t>
  </si>
  <si>
    <t>Arva Asia Partner</t>
  </si>
  <si>
    <t>GRT525</t>
  </si>
  <si>
    <t>KPCISAATGRT2</t>
  </si>
  <si>
    <t>BDS794</t>
  </si>
  <si>
    <t>ADIPATIAGUNGDLM-JLANGGADIREJA</t>
  </si>
  <si>
    <t>GRT526</t>
  </si>
  <si>
    <t>PERMANENISASISTOMALANGBONG</t>
  </si>
  <si>
    <t>SMD363</t>
  </si>
  <si>
    <t>MARGAMULYASMD-LICIN</t>
  </si>
  <si>
    <t>Abassy</t>
  </si>
  <si>
    <t>BDB285</t>
  </si>
  <si>
    <t>NGAMPRAH2</t>
  </si>
  <si>
    <t>CRB875</t>
  </si>
  <si>
    <t>DUSUNSATU-KRNGSUWUNG</t>
  </si>
  <si>
    <t>Kab. Cirebon</t>
  </si>
  <si>
    <t>Cirebon</t>
  </si>
  <si>
    <t>KNG240</t>
  </si>
  <si>
    <t>RAYAKADUGEDE-BLOKPAMONYETAN</t>
  </si>
  <si>
    <t>Kab. Kuningan</t>
  </si>
  <si>
    <t>Kuningan</t>
  </si>
  <si>
    <t>Piranti Indonesia</t>
  </si>
  <si>
    <t>GRT536</t>
  </si>
  <si>
    <t>MASJID JAMI AL-IKHLAS1</t>
  </si>
  <si>
    <t>Wahana Lintassentra Telekomunindo</t>
  </si>
  <si>
    <t>GRT534</t>
  </si>
  <si>
    <t>PEMUKIMAN PUNCAK DARAJAT</t>
  </si>
  <si>
    <t>GRT535</t>
  </si>
  <si>
    <t>MASJID AL-FALAH</t>
  </si>
  <si>
    <t>TSK937</t>
  </si>
  <si>
    <t>PERUM SUKAHERANG SINGAPARNA</t>
  </si>
  <si>
    <t>Wideband Media Indonesia</t>
  </si>
  <si>
    <t>TSK938</t>
  </si>
  <si>
    <t>PERUM PURWASARI CISAYONG</t>
  </si>
  <si>
    <t>TSK939</t>
  </si>
  <si>
    <t>PERUM SODONGHILIR</t>
  </si>
  <si>
    <t>TSK945</t>
  </si>
  <si>
    <t>TANJUNGJAYAWARUNGBDG</t>
  </si>
  <si>
    <t>Telekomindo Primakarya</t>
  </si>
  <si>
    <t>SMD366</t>
  </si>
  <si>
    <t>KELSITU - KELKOTAKALER</t>
  </si>
  <si>
    <t>CMS481</t>
  </si>
  <si>
    <t>PEMUKIMAN WINDURAJA</t>
  </si>
  <si>
    <t>CMS482</t>
  </si>
  <si>
    <t>PEMUKIMAN SUKAJADI</t>
  </si>
  <si>
    <t>CMS484</t>
  </si>
  <si>
    <t>PEMUKIMAN PAWINDAN</t>
  </si>
  <si>
    <t>CMS492</t>
  </si>
  <si>
    <t>PEMUKIMAN CIGEMBOR</t>
  </si>
  <si>
    <t>SUB673</t>
  </si>
  <si>
    <t>ARIFRAHMANHAKIM</t>
  </si>
  <si>
    <t>SUB674</t>
  </si>
  <si>
    <t>CAGAKBRO</t>
  </si>
  <si>
    <t>BDB271</t>
  </si>
  <si>
    <t>KPPANGKALAN-SARIWANGI</t>
  </si>
  <si>
    <t>IND362</t>
  </si>
  <si>
    <t>PERTAMINABUMIPUTRA-BLOKWOTBOGOR</t>
  </si>
  <si>
    <t>Kab. Indramayu</t>
  </si>
  <si>
    <t>Indramayu</t>
  </si>
  <si>
    <t>Tunggal Aurora</t>
  </si>
  <si>
    <t>BDB291</t>
  </si>
  <si>
    <t>CIHAMPELASCILILIN-SASAKBUBUR</t>
  </si>
  <si>
    <t>R03 Jabotabek</t>
  </si>
  <si>
    <t>SUB659</t>
  </si>
  <si>
    <t>BO-CIMAYASARI-CIPEUNDEUY</t>
  </si>
  <si>
    <t>Kab. Purwakarta</t>
  </si>
  <si>
    <t>Purwakarta</t>
  </si>
  <si>
    <t>SUB661</t>
  </si>
  <si>
    <t>BO-PADAMULYA-CIPUNAGARA</t>
  </si>
  <si>
    <t>CJR647</t>
  </si>
  <si>
    <t>BO-SUKAMAHI-SUKARESMI</t>
  </si>
  <si>
    <t>Kab. Bogor</t>
  </si>
  <si>
    <t>Bogor</t>
  </si>
  <si>
    <t>GRT518</t>
  </si>
  <si>
    <t>BO-MEKARLUYU-SUKAWENING</t>
  </si>
  <si>
    <t>GRT516</t>
  </si>
  <si>
    <t>BO-LINGGAMUKTI-SUCINARAJA</t>
  </si>
  <si>
    <t>TSK921</t>
  </si>
  <si>
    <t>BO-KERTAMUKTI-CIAWI</t>
  </si>
  <si>
    <t>TSK912</t>
  </si>
  <si>
    <t>BO-LEUWIDULANG-SODONGHILIR</t>
  </si>
  <si>
    <t>GRT510</t>
  </si>
  <si>
    <t>BO-JATISARI-CISOMPET</t>
  </si>
  <si>
    <t>TSK903</t>
  </si>
  <si>
    <t>BO-CIKALONG-SODONGHILIR</t>
  </si>
  <si>
    <t>TSK907</t>
  </si>
  <si>
    <t>BO-SUKAMAJU-BANTARKALONG</t>
  </si>
  <si>
    <t>SUB652</t>
  </si>
  <si>
    <t>BO-RANCAASIH-PATOKBEUSI</t>
  </si>
  <si>
    <t>SUB653</t>
  </si>
  <si>
    <t>BO-KALENSARI-COMPRENG</t>
  </si>
  <si>
    <t>IND350</t>
  </si>
  <si>
    <t>BO-TUGUKIDUL-SLIYEG</t>
  </si>
  <si>
    <t>IND356</t>
  </si>
  <si>
    <t>BO-SUMBON-KROYA</t>
  </si>
  <si>
    <t>IND360</t>
  </si>
  <si>
    <t>BO-SALAMDARMA-ANJATAN</t>
  </si>
  <si>
    <t>CJR640</t>
  </si>
  <si>
    <t>BO-SUKAMULYA-WARUNGKONDANG</t>
  </si>
  <si>
    <t>TSK940</t>
  </si>
  <si>
    <t>PERUM KARIKIL MANGKUBUMI</t>
  </si>
  <si>
    <t>BDB289</t>
  </si>
  <si>
    <t>PERMANENISASIWANGUNSR</t>
  </si>
  <si>
    <t>BDB292</t>
  </si>
  <si>
    <t>PERMANENISASIKAVELERIPAROMPONG</t>
  </si>
  <si>
    <t>BDB297</t>
  </si>
  <si>
    <t>CIPADAJALURKAI</t>
  </si>
  <si>
    <t>PWK769</t>
  </si>
  <si>
    <t>KERTAJAYAPASAWAHANML</t>
  </si>
  <si>
    <t>SAP (Tunggal Aurora)</t>
  </si>
  <si>
    <t>PWK762</t>
  </si>
  <si>
    <t>CIKUMPAYCAMPAKAML</t>
  </si>
  <si>
    <t>PWK761</t>
  </si>
  <si>
    <t>CISAATCAMPAKAML</t>
  </si>
  <si>
    <t>PWK760</t>
  </si>
  <si>
    <t>CITEKOPLEREDML</t>
  </si>
  <si>
    <t>PWK759</t>
  </si>
  <si>
    <t>MARGASARIPASAWAHANML</t>
  </si>
  <si>
    <t>PWK758</t>
  </si>
  <si>
    <t>LEBAKANYARPASAWAHANML</t>
  </si>
  <si>
    <t>PWK757</t>
  </si>
  <si>
    <t>CIPAISANPURWAKARTAML</t>
  </si>
  <si>
    <t>Plat Jaya Abadi</t>
  </si>
  <si>
    <t>PWK756</t>
  </si>
  <si>
    <t>BUNGURSARIBUNGURSARIML</t>
  </si>
  <si>
    <t>PWK755</t>
  </si>
  <si>
    <t>CIPAISANCIWARENGML</t>
  </si>
  <si>
    <t>PWK754</t>
  </si>
  <si>
    <t>CISEUREUHPURWAKARTAML</t>
  </si>
  <si>
    <t>Jaganata Sakti Unggul</t>
  </si>
  <si>
    <t>SRG913</t>
  </si>
  <si>
    <t>PAGERAGUNGWALANTAKAML</t>
  </si>
  <si>
    <t>Banten</t>
  </si>
  <si>
    <t>Kab. Serang</t>
  </si>
  <si>
    <t>Serang</t>
  </si>
  <si>
    <t>SRG215</t>
  </si>
  <si>
    <t>PANGGUNGJATITAKTAKANML</t>
  </si>
  <si>
    <t>SRG212</t>
  </si>
  <si>
    <t>TAMANBARUTAKTAKANML</t>
  </si>
  <si>
    <t>SRG211</t>
  </si>
  <si>
    <t>KASEMENKASEMENML</t>
  </si>
  <si>
    <t>SRG210</t>
  </si>
  <si>
    <t>MESJID PRIYAYIKASEMENML</t>
  </si>
  <si>
    <t>SRG209</t>
  </si>
  <si>
    <t>KASUNYATANKASEMENML</t>
  </si>
  <si>
    <t>SRG208</t>
  </si>
  <si>
    <t>WARUNG JAUDKASEMENML</t>
  </si>
  <si>
    <t>SRG207</t>
  </si>
  <si>
    <t>PASULUHANWALANTAKAML</t>
  </si>
  <si>
    <t>SRG206</t>
  </si>
  <si>
    <t>TEMBONGCIPOCOK JAYAML</t>
  </si>
  <si>
    <t>SRG205</t>
  </si>
  <si>
    <t>PENGAMPELANWALANTAKAML</t>
  </si>
  <si>
    <t>SRG204</t>
  </si>
  <si>
    <t>SEPANGTAKTAKANML</t>
  </si>
  <si>
    <t>SRG203</t>
  </si>
  <si>
    <t>NYAPAHWALANTAKAML</t>
  </si>
  <si>
    <t>SRG202</t>
  </si>
  <si>
    <t>BANJARSARISERANGML</t>
  </si>
  <si>
    <t>PWK753</t>
  </si>
  <si>
    <t>GUNUNGKARUNGMANIISML</t>
  </si>
  <si>
    <t>PWK752</t>
  </si>
  <si>
    <t>SUKAMULYATEGAL WARUML</t>
  </si>
  <si>
    <t>PWK751</t>
  </si>
  <si>
    <t>CIPARUNGSARICIBATUML</t>
  </si>
  <si>
    <t>PWK750</t>
  </si>
  <si>
    <t>SUKAJADIPONDOK SALAMML</t>
  </si>
  <si>
    <t>PWK749</t>
  </si>
  <si>
    <t>GANDASOLIPLEREDML</t>
  </si>
  <si>
    <t>SRG969</t>
  </si>
  <si>
    <t>JLSYEKHNAWAWIML</t>
  </si>
  <si>
    <t>SKB861</t>
  </si>
  <si>
    <t>TAMANBAHAGIA</t>
  </si>
  <si>
    <t>Kab. Sukabumi</t>
  </si>
  <si>
    <t>Sukabumi</t>
  </si>
  <si>
    <t>CKR931</t>
  </si>
  <si>
    <t>WANASARI</t>
  </si>
  <si>
    <t>Kab. Bekasi</t>
  </si>
  <si>
    <t>Bekasi</t>
  </si>
  <si>
    <t>SKB862</t>
  </si>
  <si>
    <t>JLCIAULPASIR</t>
  </si>
  <si>
    <t>SRG968</t>
  </si>
  <si>
    <t>JLINSINYURSUTAMI</t>
  </si>
  <si>
    <t>SRG967</t>
  </si>
  <si>
    <t>JLJENDRALSUDIRMANSERANG</t>
  </si>
  <si>
    <t>TGR461</t>
  </si>
  <si>
    <t>PERUMAHANANIELAND</t>
  </si>
  <si>
    <t>TGR460</t>
  </si>
  <si>
    <t>JLGAJAHBARONG</t>
  </si>
  <si>
    <t>Kab. Tangerang</t>
  </si>
  <si>
    <t>Tangerang</t>
  </si>
  <si>
    <t>DPK738</t>
  </si>
  <si>
    <t>LEUWINNGGUNG</t>
  </si>
  <si>
    <t>DPK741</t>
  </si>
  <si>
    <t>KAKAPSUKATANI</t>
  </si>
  <si>
    <t>CBN446</t>
  </si>
  <si>
    <t>JONGGOL</t>
  </si>
  <si>
    <t>BOX289</t>
  </si>
  <si>
    <t>CILENDEK</t>
  </si>
  <si>
    <t>BKX445</t>
  </si>
  <si>
    <t>GRAHAMUTIARA</t>
  </si>
  <si>
    <t>DPK745</t>
  </si>
  <si>
    <t>MESJIDALMUHA</t>
  </si>
  <si>
    <t>CBN443</t>
  </si>
  <si>
    <t>BAKOSURTANALBGR</t>
  </si>
  <si>
    <t>CBN441</t>
  </si>
  <si>
    <t>MERCEDESBENZ</t>
  </si>
  <si>
    <t>DPK744</t>
  </si>
  <si>
    <t>CIAMPEUNTAPOS</t>
  </si>
  <si>
    <t>CBN439</t>
  </si>
  <si>
    <t>COATESVILLAGE</t>
  </si>
  <si>
    <t>DPK742</t>
  </si>
  <si>
    <t>JLMANDORTADJIR</t>
  </si>
  <si>
    <t>KRW976</t>
  </si>
  <si>
    <t>PURWASARIKARAWANG</t>
  </si>
  <si>
    <t>Kab. Karawang</t>
  </si>
  <si>
    <t>Karawang</t>
  </si>
  <si>
    <t>PWK747</t>
  </si>
  <si>
    <t>GRRENAMANI</t>
  </si>
  <si>
    <t>CKR913</t>
  </si>
  <si>
    <t>SUKAJAYACIBITUNG</t>
  </si>
  <si>
    <t>BOX288</t>
  </si>
  <si>
    <t>JLTANAHBARU</t>
  </si>
  <si>
    <t>KRW973</t>
  </si>
  <si>
    <t>PUCUNGKOTABARU</t>
  </si>
  <si>
    <t>DPK737</t>
  </si>
  <si>
    <t>NURULYAKIN</t>
  </si>
  <si>
    <t>KRW977</t>
  </si>
  <si>
    <t>PASIRMULYA</t>
  </si>
  <si>
    <t>CKR912</t>
  </si>
  <si>
    <t>TELAGAMURNI</t>
  </si>
  <si>
    <t>KRW970</t>
  </si>
  <si>
    <t>GALUHMAS</t>
  </si>
  <si>
    <t>CBN440</t>
  </si>
  <si>
    <t>VILLACIOMAS</t>
  </si>
  <si>
    <t>DPK734</t>
  </si>
  <si>
    <t>GRIYATELAGAPERMAI</t>
  </si>
  <si>
    <t>CBN444</t>
  </si>
  <si>
    <t>PESONATAMANMONACO</t>
  </si>
  <si>
    <t>TGR442</t>
  </si>
  <si>
    <t>CIHIDEUNGTALAGA</t>
  </si>
  <si>
    <t>TGR455</t>
  </si>
  <si>
    <t>JLPERANCISDADAP</t>
  </si>
  <si>
    <t>TGR467</t>
  </si>
  <si>
    <t>GRAHASEGOVIA</t>
  </si>
  <si>
    <t>TGR439</t>
  </si>
  <si>
    <t>AYANAGOLDENKARAWACI</t>
  </si>
  <si>
    <t>Grand Total</t>
  </si>
  <si>
    <t>GM 42 m Siku Light Total</t>
  </si>
  <si>
    <t>SST 42 m NL Total</t>
  </si>
  <si>
    <t>Total</t>
  </si>
  <si>
    <t>Average of SIS</t>
  </si>
  <si>
    <t>Values</t>
  </si>
  <si>
    <t>Average of Sitac</t>
  </si>
  <si>
    <t>Average of IMB</t>
  </si>
  <si>
    <t>Average of Lahan</t>
  </si>
  <si>
    <t>Average of Tower2</t>
  </si>
  <si>
    <t>Average of CME</t>
  </si>
  <si>
    <t>Average of PLN</t>
  </si>
  <si>
    <t>TYPE TOWER</t>
  </si>
  <si>
    <t>CLUSTER</t>
  </si>
  <si>
    <t>SITAC</t>
  </si>
  <si>
    <t>SEWA LAHAN</t>
  </si>
  <si>
    <t>TOWER</t>
  </si>
  <si>
    <t>BILL OF QUANTITY ACTUAL</t>
  </si>
  <si>
    <t>P11-DVD-L3-003/F-003</t>
  </si>
  <si>
    <t>Site Name PO</t>
  </si>
  <si>
    <t>Site Name Tenant</t>
  </si>
  <si>
    <t>Project ID</t>
  </si>
  <si>
    <t>Regional</t>
  </si>
  <si>
    <t>Pekerjaan</t>
  </si>
  <si>
    <t>Kontrak / PO no.</t>
  </si>
  <si>
    <t>:</t>
  </si>
  <si>
    <t>Mitra</t>
  </si>
  <si>
    <t>Satuan</t>
  </si>
  <si>
    <t>Harga satuan</t>
  </si>
  <si>
    <t>Bill of Quantity PO</t>
  </si>
  <si>
    <t>Harga PO</t>
  </si>
  <si>
    <t>Bill of Quantity aktual</t>
  </si>
  <si>
    <t>Harga aktual</t>
  </si>
  <si>
    <t>ls</t>
  </si>
  <si>
    <t>Pekerjaan non standard</t>
  </si>
  <si>
    <t>Pekerjaan Pra-Implementasi</t>
  </si>
  <si>
    <t>Site Investigation Survey (SIS)</t>
  </si>
  <si>
    <t>Site Acquisition dan Jasa Perolehan lahan</t>
  </si>
  <si>
    <t>Jasa Perolehan Ijin Mendirikan Bangunan (IMB) tower dan Perijinan</t>
  </si>
  <si>
    <t>Sewa Lahan (10 tahun include PPh)</t>
  </si>
  <si>
    <t>Tower SST 42NL</t>
  </si>
  <si>
    <t>Type/Tinggi Tower</t>
  </si>
  <si>
    <t>Pekerjaan Implementasi (Standart)</t>
  </si>
  <si>
    <t>No</t>
  </si>
  <si>
    <t>Item Pekerjaan</t>
  </si>
  <si>
    <t>Tower GM 42M</t>
  </si>
  <si>
    <t>DESKRIPSI</t>
  </si>
  <si>
    <t>SAT</t>
  </si>
  <si>
    <t>VOL</t>
  </si>
  <si>
    <t>RIAU KEPULAUAN</t>
  </si>
  <si>
    <t>DKI JAKARTA</t>
  </si>
  <si>
    <t>JABAR - Barat</t>
  </si>
  <si>
    <t>JATENG - Selatan</t>
  </si>
  <si>
    <t>JATIM - Selatan</t>
  </si>
  <si>
    <t>Persiapan &amp; Installasi</t>
  </si>
  <si>
    <t>kg</t>
  </si>
  <si>
    <t>Transportasi Tower</t>
  </si>
  <si>
    <t>Pondasi</t>
  </si>
  <si>
    <t>m3</t>
  </si>
  <si>
    <t>BTS OUTDOOR</t>
  </si>
  <si>
    <t>ME (incl. Panel)</t>
  </si>
  <si>
    <t>FENCE &amp; YARD : 10x10</t>
  </si>
  <si>
    <t>Halaman untuk lahan sisa (dengan kerikil 2-3 cm)</t>
  </si>
  <si>
    <t>Erection Tower</t>
  </si>
  <si>
    <t>Transportasi</t>
  </si>
  <si>
    <t>Pondasi Greenfiled</t>
  </si>
  <si>
    <t>BTS Outdoor</t>
  </si>
  <si>
    <t>ME</t>
  </si>
  <si>
    <t>F &amp; Y (10mx12m)</t>
  </si>
  <si>
    <t>PLN Connect 10.6</t>
  </si>
  <si>
    <t>a</t>
  </si>
  <si>
    <t>b</t>
  </si>
  <si>
    <t>c</t>
  </si>
  <si>
    <t>d</t>
  </si>
  <si>
    <t>e</t>
  </si>
  <si>
    <t>f</t>
  </si>
  <si>
    <t>g</t>
  </si>
  <si>
    <t>SST 42NL</t>
  </si>
  <si>
    <t>Sulmapua</t>
  </si>
  <si>
    <t>Kalimantan</t>
  </si>
  <si>
    <t>Bali Nusra</t>
  </si>
  <si>
    <t>JATIM - Utara</t>
  </si>
  <si>
    <t>JATENG Utara</t>
  </si>
  <si>
    <t>JABAR - Timur</t>
  </si>
  <si>
    <t>Jabodetabek</t>
  </si>
  <si>
    <t>Sumbagsel</t>
  </si>
  <si>
    <t>Sumbagteng</t>
  </si>
  <si>
    <t>Sumbagut</t>
  </si>
  <si>
    <t>Harga Tower</t>
  </si>
  <si>
    <t>Tower/Kg</t>
  </si>
  <si>
    <t>Tonase</t>
  </si>
  <si>
    <t>TOTAL</t>
  </si>
  <si>
    <t>BOP SDM</t>
  </si>
  <si>
    <t>BOP Project</t>
  </si>
  <si>
    <t>PLN 10.6</t>
  </si>
  <si>
    <t>Effisiensi</t>
  </si>
  <si>
    <t>Nilai Sewa</t>
  </si>
  <si>
    <t>Lama Sewa</t>
  </si>
  <si>
    <t>Koefisien Sewa</t>
  </si>
  <si>
    <t>Nilai Jual</t>
  </si>
  <si>
    <t>Nilai NJOP</t>
  </si>
  <si>
    <t>SPACE LAHAN</t>
  </si>
  <si>
    <t>SEWA LAHAN (SL GF INNER)</t>
  </si>
  <si>
    <t>TOTAL (EXCLUDE SEWA LAHAN)</t>
  </si>
  <si>
    <t>Tower SST 42 NL</t>
  </si>
  <si>
    <t>Erection</t>
  </si>
  <si>
    <t>Total CME</t>
  </si>
  <si>
    <t>-</t>
  </si>
  <si>
    <t>kota Tangerang</t>
  </si>
  <si>
    <t>Kota Depok</t>
  </si>
  <si>
    <t>Kota Bogor</t>
  </si>
  <si>
    <t>Kota Bekasi</t>
  </si>
  <si>
    <t>Kota Tangerang</t>
  </si>
  <si>
    <t>kota Serang</t>
  </si>
  <si>
    <t>kota Sukabumi</t>
  </si>
  <si>
    <t>Kota Serang</t>
  </si>
  <si>
    <t>Kab. Bandung Barat</t>
  </si>
  <si>
    <t>Kota Tasikmalaya</t>
  </si>
  <si>
    <t>Nilai Project</t>
  </si>
  <si>
    <t>Tinggi Tower</t>
  </si>
  <si>
    <t>Kab. / Kota</t>
  </si>
  <si>
    <t>DMT : NO DOC/PROJECTID/MONTH/2018</t>
  </si>
  <si>
    <t>Approved by GM Area tanggal 19 Feb 2018</t>
  </si>
  <si>
    <t>Total Pekerjaan Standart :</t>
  </si>
  <si>
    <t>Total Pekerjaan Non Standart :</t>
  </si>
  <si>
    <t>Borepile</t>
  </si>
  <si>
    <t>Total Capex</t>
  </si>
  <si>
    <t>HargaErection</t>
  </si>
  <si>
    <t>regional</t>
  </si>
  <si>
    <t>cluster</t>
  </si>
  <si>
    <t>tinggitower</t>
  </si>
  <si>
    <t>jumlah eraction</t>
  </si>
  <si>
    <t>jumlah pondasi</t>
  </si>
  <si>
    <t>AREA 1</t>
  </si>
  <si>
    <t>AREA 2</t>
  </si>
  <si>
    <t>AREA 3</t>
  </si>
  <si>
    <t>AREA 4</t>
  </si>
  <si>
    <t>LS</t>
  </si>
  <si>
    <t>QTY</t>
  </si>
  <si>
    <t>HARGA</t>
  </si>
  <si>
    <t>SATUAN</t>
  </si>
  <si>
    <t>PEKERJAAN</t>
  </si>
  <si>
    <t>REGIONAL</t>
  </si>
  <si>
    <t>NO</t>
  </si>
  <si>
    <t>Sewa Lahan (11 tahun include PPh)</t>
  </si>
  <si>
    <t>S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</si>
</sst>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-* #,##0.00_-;\-* #,##0.00_-;_-* &quot;-&quot;_-;_-@_-"/>
    <numFmt numFmtId="167" formatCode="_(* #,##0.00_);_(* \(#,##0.00\);_(* &quot;-&quot;_);_(@_)"/>
    <numFmt numFmtId="168" formatCode="_(* #,##0_);_(* \(#,##0\);_(* \-??_);_(@_)"/>
    <numFmt numFmtId="169" formatCode="_-* #,##0.000_-;\-* #,##0.000_-;_-* &quot;-&quot;_-;_-@_-"/>
    <numFmt numFmtId="170" formatCode="_(* #,##0.000_);_(* \(#,##0.000\);_(* &quot;-&quot;??_);_(@_)"/>
  </numFmts>
  <fonts count="3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  <font>
      <sz val="10"/>
      <color theme="1"/>
      <name val="Tahoma"/>
      <family val="2"/>
    </font>
    <font>
      <b/>
      <u/>
      <sz val="11"/>
      <color theme="1"/>
      <name val="Tahoma"/>
      <family val="2"/>
    </font>
    <font>
      <u/>
      <sz val="11"/>
      <color theme="1"/>
      <name val="Tahoma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rgb="FF006100"/>
      <name val="Calibri"/>
      <family val="2"/>
      <scheme val="minor"/>
    </font>
    <font>
      <sz val="24"/>
      <color theme="1"/>
      <name val="Calibri"/>
      <family val="2"/>
      <charset val="1"/>
      <scheme val="minor"/>
    </font>
    <font>
      <sz val="26"/>
      <color theme="1"/>
      <name val="Calibri"/>
      <family val="2"/>
      <charset val="1"/>
      <scheme val="minor"/>
    </font>
    <font>
      <sz val="28"/>
      <color theme="1"/>
      <name val="Calibri"/>
      <family val="2"/>
      <charset val="1"/>
      <scheme val="minor"/>
    </font>
    <font>
      <b/>
      <sz val="11"/>
      <name val="Tahoma"/>
      <family val="2"/>
    </font>
    <font>
      <sz val="11"/>
      <name val="Tahoma"/>
      <family val="2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164" fontId="6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8" fillId="15" borderId="0" applyNumberFormat="0" applyBorder="0" applyAlignment="0" applyProtection="0"/>
  </cellStyleXfs>
  <cellXfs count="1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9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9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horizontal="right"/>
    </xf>
    <xf numFmtId="9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right"/>
    </xf>
    <xf numFmtId="9" fontId="0" fillId="5" borderId="0" xfId="0" applyNumberFormat="1" applyFill="1"/>
    <xf numFmtId="38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8" fontId="0" fillId="0" borderId="1" xfId="0" applyNumberFormat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0" xfId="0" applyFont="1" applyFill="1" applyAlignment="1"/>
    <xf numFmtId="0" fontId="0" fillId="0" borderId="0" xfId="0" pivotButton="1"/>
    <xf numFmtId="165" fontId="0" fillId="0" borderId="0" xfId="0" applyNumberFormat="1"/>
    <xf numFmtId="0" fontId="14" fillId="0" borderId="0" xfId="2" applyFont="1" applyAlignment="1">
      <alignment horizontal="center" vertical="center"/>
    </xf>
    <xf numFmtId="0" fontId="16" fillId="0" borderId="0" xfId="2" applyFont="1" applyAlignment="1">
      <alignment vertical="center"/>
    </xf>
    <xf numFmtId="0" fontId="17" fillId="0" borderId="0" xfId="2" applyFont="1"/>
    <xf numFmtId="0" fontId="18" fillId="0" borderId="0" xfId="2" applyFont="1"/>
    <xf numFmtId="0" fontId="15" fillId="0" borderId="4" xfId="2" applyFont="1" applyBorder="1" applyAlignment="1">
      <alignment vertical="center" wrapText="1"/>
    </xf>
    <xf numFmtId="0" fontId="15" fillId="0" borderId="4" xfId="2" applyFont="1" applyBorder="1" applyAlignment="1">
      <alignment horizontal="center" vertical="center" wrapText="1"/>
    </xf>
    <xf numFmtId="0" fontId="15" fillId="0" borderId="0" xfId="2" applyFont="1" applyBorder="1" applyAlignment="1">
      <alignment vertical="center" wrapText="1"/>
    </xf>
    <xf numFmtId="0" fontId="15" fillId="0" borderId="0" xfId="2" applyFont="1" applyBorder="1" applyAlignment="1">
      <alignment horizontal="center" vertical="center" wrapText="1"/>
    </xf>
    <xf numFmtId="0" fontId="16" fillId="0" borderId="0" xfId="2" applyFont="1" applyAlignment="1">
      <alignment horizontal="left" vertical="center"/>
    </xf>
    <xf numFmtId="0" fontId="16" fillId="0" borderId="0" xfId="2" applyFont="1" applyAlignment="1">
      <alignment horizontal="center" vertical="center"/>
    </xf>
    <xf numFmtId="4" fontId="16" fillId="0" borderId="0" xfId="3" applyNumberFormat="1" applyFont="1" applyAlignment="1">
      <alignment vertical="center"/>
    </xf>
    <xf numFmtId="166" fontId="16" fillId="0" borderId="0" xfId="4" applyNumberFormat="1" applyFont="1" applyAlignment="1">
      <alignment vertical="center"/>
    </xf>
    <xf numFmtId="41" fontId="19" fillId="13" borderId="0" xfId="2" applyNumberFormat="1" applyFont="1" applyFill="1" applyAlignment="1">
      <alignment horizontal="left" vertical="center"/>
    </xf>
    <xf numFmtId="0" fontId="19" fillId="0" borderId="0" xfId="2" applyFont="1" applyAlignment="1">
      <alignment vertical="center"/>
    </xf>
    <xf numFmtId="164" fontId="16" fillId="0" borderId="0" xfId="4" applyFont="1" applyAlignment="1">
      <alignment vertical="center"/>
    </xf>
    <xf numFmtId="167" fontId="20" fillId="13" borderId="1" xfId="4" applyNumberFormat="1" applyFont="1" applyFill="1" applyBorder="1" applyAlignment="1" applyProtection="1">
      <alignment vertical="center"/>
    </xf>
    <xf numFmtId="4" fontId="16" fillId="0" borderId="0" xfId="3" applyNumberFormat="1" applyFont="1" applyBorder="1" applyAlignment="1">
      <alignment vertical="center"/>
    </xf>
    <xf numFmtId="0" fontId="16" fillId="0" borderId="5" xfId="2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4" fontId="16" fillId="0" borderId="0" xfId="2" applyNumberFormat="1" applyFont="1" applyAlignment="1">
      <alignment vertical="center"/>
    </xf>
    <xf numFmtId="0" fontId="21" fillId="0" borderId="0" xfId="2" applyFont="1" applyAlignment="1">
      <alignment vertical="center"/>
    </xf>
    <xf numFmtId="0" fontId="16" fillId="0" borderId="5" xfId="2" applyFont="1" applyBorder="1" applyAlignment="1">
      <alignment vertical="center"/>
    </xf>
    <xf numFmtId="4" fontId="16" fillId="0" borderId="5" xfId="2" applyNumberFormat="1" applyFont="1" applyBorder="1" applyAlignment="1">
      <alignment vertical="center"/>
    </xf>
    <xf numFmtId="4" fontId="15" fillId="0" borderId="6" xfId="2" applyNumberFormat="1" applyFont="1" applyBorder="1" applyAlignment="1">
      <alignment vertical="center"/>
    </xf>
    <xf numFmtId="0" fontId="16" fillId="0" borderId="0" xfId="2" applyFont="1" applyAlignment="1">
      <alignment horizontal="right" vertical="center"/>
    </xf>
    <xf numFmtId="43" fontId="15" fillId="0" borderId="0" xfId="3" applyNumberFormat="1" applyFont="1" applyAlignment="1">
      <alignment vertical="center"/>
    </xf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0" fontId="16" fillId="0" borderId="0" xfId="2" applyFont="1" applyBorder="1" applyAlignment="1">
      <alignment vertical="center" wrapText="1"/>
    </xf>
    <xf numFmtId="0" fontId="15" fillId="0" borderId="0" xfId="2" applyFont="1" applyBorder="1" applyAlignment="1">
      <alignment horizontal="center" vertical="center"/>
    </xf>
    <xf numFmtId="0" fontId="16" fillId="0" borderId="4" xfId="2" applyFont="1" applyBorder="1" applyAlignment="1">
      <alignment vertical="center"/>
    </xf>
    <xf numFmtId="0" fontId="13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166" fontId="15" fillId="0" borderId="4" xfId="4" applyNumberFormat="1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25" fillId="0" borderId="0" xfId="5" applyFont="1" applyFill="1" applyBorder="1" applyAlignment="1" applyProtection="1">
      <alignment vertical="center"/>
    </xf>
    <xf numFmtId="0" fontId="25" fillId="12" borderId="1" xfId="5" applyFont="1" applyFill="1" applyBorder="1" applyAlignment="1" applyProtection="1">
      <alignment horizontal="center" vertical="center" wrapText="1"/>
    </xf>
    <xf numFmtId="43" fontId="25" fillId="12" borderId="1" xfId="6" applyFont="1" applyFill="1" applyBorder="1" applyAlignment="1" applyProtection="1">
      <alignment horizontal="center" vertical="center" wrapText="1"/>
    </xf>
    <xf numFmtId="168" fontId="25" fillId="12" borderId="1" xfId="6" applyNumberFormat="1" applyFont="1" applyFill="1" applyBorder="1" applyAlignment="1" applyProtection="1">
      <alignment horizontal="center" vertical="center" wrapText="1"/>
    </xf>
    <xf numFmtId="168" fontId="25" fillId="12" borderId="2" xfId="6" applyNumberFormat="1" applyFont="1" applyFill="1" applyBorder="1" applyAlignment="1" applyProtection="1">
      <alignment horizontal="center" vertical="center" wrapText="1"/>
    </xf>
    <xf numFmtId="0" fontId="26" fillId="0" borderId="1" xfId="5" quotePrefix="1" applyFont="1" applyFill="1" applyBorder="1" applyAlignment="1" applyProtection="1">
      <alignment vertical="center"/>
    </xf>
    <xf numFmtId="0" fontId="26" fillId="0" borderId="1" xfId="5" applyFont="1" applyFill="1" applyBorder="1" applyAlignment="1" applyProtection="1">
      <alignment horizontal="center" vertical="center"/>
    </xf>
    <xf numFmtId="166" fontId="26" fillId="0" borderId="1" xfId="1" applyNumberFormat="1" applyFont="1" applyFill="1" applyBorder="1" applyAlignment="1" applyProtection="1">
      <alignment vertical="center"/>
    </xf>
    <xf numFmtId="164" fontId="26" fillId="0" borderId="1" xfId="7" applyNumberFormat="1" applyFont="1" applyFill="1" applyBorder="1" applyAlignment="1" applyProtection="1">
      <alignment horizontal="center" vertical="center"/>
    </xf>
    <xf numFmtId="164" fontId="26" fillId="0" borderId="1" xfId="6" applyNumberFormat="1" applyFont="1" applyFill="1" applyBorder="1" applyAlignment="1" applyProtection="1">
      <alignment horizontal="center" vertical="center"/>
    </xf>
    <xf numFmtId="164" fontId="0" fillId="0" borderId="0" xfId="0" applyNumberFormat="1"/>
    <xf numFmtId="0" fontId="16" fillId="0" borderId="0" xfId="2" applyFont="1" applyBorder="1" applyAlignment="1">
      <alignment horizontal="left" vertical="center"/>
    </xf>
    <xf numFmtId="0" fontId="16" fillId="0" borderId="5" xfId="2" applyFont="1" applyFill="1" applyBorder="1" applyAlignment="1">
      <alignment horizontal="left" vertical="center"/>
    </xf>
    <xf numFmtId="0" fontId="16" fillId="0" borderId="5" xfId="2" applyFont="1" applyFill="1" applyBorder="1" applyAlignment="1">
      <alignment horizontal="center" vertical="center"/>
    </xf>
    <xf numFmtId="4" fontId="16" fillId="0" borderId="5" xfId="3" applyNumberFormat="1" applyFont="1" applyFill="1" applyBorder="1" applyAlignment="1">
      <alignment vertical="center"/>
    </xf>
    <xf numFmtId="166" fontId="16" fillId="0" borderId="5" xfId="4" applyNumberFormat="1" applyFont="1" applyFill="1" applyBorder="1" applyAlignment="1">
      <alignment vertical="center"/>
    </xf>
    <xf numFmtId="39" fontId="16" fillId="0" borderId="5" xfId="3" applyNumberFormat="1" applyFont="1" applyFill="1" applyBorder="1" applyAlignment="1">
      <alignment vertical="center"/>
    </xf>
    <xf numFmtId="169" fontId="16" fillId="0" borderId="0" xfId="4" applyNumberFormat="1" applyFont="1" applyAlignment="1">
      <alignment vertical="center"/>
    </xf>
    <xf numFmtId="0" fontId="0" fillId="0" borderId="0" xfId="0" applyAlignment="1">
      <alignment horizontal="center"/>
    </xf>
    <xf numFmtId="165" fontId="0" fillId="0" borderId="7" xfId="8" applyNumberFormat="1" applyFont="1" applyFill="1" applyBorder="1"/>
    <xf numFmtId="165" fontId="0" fillId="0" borderId="1" xfId="8" applyNumberFormat="1" applyFont="1" applyBorder="1"/>
    <xf numFmtId="165" fontId="0" fillId="0" borderId="0" xfId="8" applyNumberFormat="1" applyFont="1"/>
    <xf numFmtId="165" fontId="0" fillId="0" borderId="1" xfId="0" applyNumberFormat="1" applyBorder="1"/>
    <xf numFmtId="165" fontId="0" fillId="0" borderId="1" xfId="8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70" fontId="0" fillId="0" borderId="0" xfId="8" applyNumberFormat="1" applyFont="1" applyAlignment="1">
      <alignment horizontal="center"/>
    </xf>
    <xf numFmtId="165" fontId="0" fillId="0" borderId="0" xfId="8" applyNumberFormat="1" applyFont="1" applyAlignment="1">
      <alignment horizontal="center"/>
    </xf>
    <xf numFmtId="43" fontId="0" fillId="0" borderId="0" xfId="8" applyNumberFormat="1" applyFont="1" applyAlignment="1">
      <alignment horizontal="center"/>
    </xf>
    <xf numFmtId="9" fontId="0" fillId="0" borderId="0" xfId="9" applyFont="1" applyAlignment="1">
      <alignment horizontal="center"/>
    </xf>
    <xf numFmtId="0" fontId="27" fillId="6" borderId="1" xfId="0" applyFont="1" applyFill="1" applyBorder="1" applyAlignment="1">
      <alignment horizontal="center" vertical="center"/>
    </xf>
    <xf numFmtId="43" fontId="0" fillId="0" borderId="0" xfId="8" applyFont="1"/>
    <xf numFmtId="0" fontId="0" fillId="0" borderId="0" xfId="0" applyBorder="1"/>
    <xf numFmtId="165" fontId="0" fillId="0" borderId="0" xfId="8" applyNumberFormat="1" applyFont="1" applyFill="1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9" fontId="0" fillId="0" borderId="0" xfId="0" applyNumberFormat="1" applyBorder="1" applyAlignment="1">
      <alignment horizontal="center"/>
    </xf>
    <xf numFmtId="0" fontId="0" fillId="9" borderId="0" xfId="0" applyFill="1" applyAlignment="1">
      <alignment horizontal="center"/>
    </xf>
    <xf numFmtId="0" fontId="16" fillId="0" borderId="0" xfId="2" quotePrefix="1" applyFont="1" applyAlignment="1">
      <alignment horizontal="center" vertical="center"/>
    </xf>
    <xf numFmtId="0" fontId="3" fillId="0" borderId="0" xfId="10"/>
    <xf numFmtId="0" fontId="3" fillId="0" borderId="1" xfId="10" applyBorder="1"/>
    <xf numFmtId="0" fontId="3" fillId="0" borderId="1" xfId="10" applyFill="1" applyBorder="1" applyAlignment="1">
      <alignment vertical="center"/>
    </xf>
    <xf numFmtId="0" fontId="3" fillId="0" borderId="1" xfId="10" applyBorder="1" applyAlignment="1">
      <alignment vertical="center"/>
    </xf>
    <xf numFmtId="0" fontId="3" fillId="0" borderId="1" xfId="10" applyBorder="1" applyAlignment="1">
      <alignment horizontal="center" vertical="center"/>
    </xf>
    <xf numFmtId="0" fontId="3" fillId="0" borderId="1" xfId="10" applyBorder="1" applyAlignment="1">
      <alignment horizontal="center"/>
    </xf>
    <xf numFmtId="0" fontId="3" fillId="14" borderId="1" xfId="10" applyFill="1" applyBorder="1" applyAlignment="1">
      <alignment vertical="center"/>
    </xf>
    <xf numFmtId="0" fontId="3" fillId="14" borderId="1" xfId="10" applyFill="1" applyBorder="1" applyAlignment="1">
      <alignment horizontal="center" vertical="center"/>
    </xf>
    <xf numFmtId="0" fontId="12" fillId="0" borderId="1" xfId="10" applyFont="1" applyFill="1" applyBorder="1" applyAlignment="1"/>
    <xf numFmtId="0" fontId="3" fillId="11" borderId="1" xfId="10" applyFill="1" applyBorder="1" applyAlignment="1">
      <alignment vertical="center"/>
    </xf>
    <xf numFmtId="0" fontId="3" fillId="11" borderId="1" xfId="10" applyFill="1" applyBorder="1" applyAlignment="1">
      <alignment horizontal="center" vertical="center"/>
    </xf>
    <xf numFmtId="0" fontId="11" fillId="0" borderId="1" xfId="10" applyFont="1" applyBorder="1" applyAlignment="1">
      <alignment vertical="center"/>
    </xf>
    <xf numFmtId="0" fontId="5" fillId="7" borderId="1" xfId="10" applyFont="1" applyFill="1" applyBorder="1" applyAlignment="1">
      <alignment horizontal="center" vertical="center"/>
    </xf>
    <xf numFmtId="0" fontId="5" fillId="6" borderId="1" xfId="10" applyFont="1" applyFill="1" applyBorder="1" applyAlignment="1">
      <alignment horizontal="center" vertical="center"/>
    </xf>
    <xf numFmtId="0" fontId="5" fillId="6" borderId="1" xfId="1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30" fillId="0" borderId="0" xfId="0" applyFont="1" applyBorder="1"/>
    <xf numFmtId="0" fontId="31" fillId="0" borderId="0" xfId="0" applyFont="1" applyBorder="1"/>
    <xf numFmtId="0" fontId="2" fillId="0" borderId="1" xfId="10" applyFont="1" applyFill="1" applyBorder="1" applyAlignment="1">
      <alignment vertical="center"/>
    </xf>
    <xf numFmtId="0" fontId="28" fillId="15" borderId="0" xfId="11"/>
    <xf numFmtId="0" fontId="28" fillId="15" borderId="0" xfId="11" applyAlignment="1">
      <alignment horizontal="center"/>
    </xf>
    <xf numFmtId="0" fontId="1" fillId="0" borderId="1" xfId="10" applyFont="1" applyBorder="1" applyAlignment="1">
      <alignment vertical="center"/>
    </xf>
    <xf numFmtId="0" fontId="32" fillId="13" borderId="4" xfId="2" applyFont="1" applyFill="1" applyBorder="1" applyAlignment="1">
      <alignment horizontal="center" vertical="center" wrapText="1"/>
    </xf>
    <xf numFmtId="0" fontId="32" fillId="13" borderId="0" xfId="2" applyFont="1" applyFill="1" applyBorder="1" applyAlignment="1">
      <alignment horizontal="center" vertical="center" wrapText="1"/>
    </xf>
    <xf numFmtId="4" fontId="33" fillId="13" borderId="0" xfId="3" applyNumberFormat="1" applyFont="1" applyFill="1" applyAlignment="1">
      <alignment vertical="center"/>
    </xf>
    <xf numFmtId="0" fontId="33" fillId="13" borderId="0" xfId="2" applyFont="1" applyFill="1" applyAlignment="1">
      <alignment horizontal="center" vertical="center"/>
    </xf>
    <xf numFmtId="165" fontId="33" fillId="13" borderId="0" xfId="8" applyNumberFormat="1" applyFont="1" applyFill="1" applyAlignment="1">
      <alignment vertical="center"/>
    </xf>
    <xf numFmtId="169" fontId="33" fillId="13" borderId="0" xfId="4" applyNumberFormat="1" applyFont="1" applyFill="1" applyAlignment="1">
      <alignment vertical="center"/>
    </xf>
    <xf numFmtId="166" fontId="33" fillId="13" borderId="0" xfId="4" applyNumberFormat="1" applyFont="1" applyFill="1" applyAlignment="1">
      <alignment vertical="center"/>
    </xf>
    <xf numFmtId="1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1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27" fillId="6" borderId="9" xfId="0" applyFont="1" applyFill="1" applyBorder="1" applyAlignment="1">
      <alignment horizontal="center" vertical="center" wrapText="1"/>
    </xf>
    <xf numFmtId="0" fontId="27" fillId="6" borderId="8" xfId="0" applyFont="1" applyFill="1" applyBorder="1" applyAlignment="1">
      <alignment horizontal="center" vertical="center" wrapText="1"/>
    </xf>
    <xf numFmtId="0" fontId="27" fillId="6" borderId="9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/>
    </xf>
    <xf numFmtId="0" fontId="16" fillId="13" borderId="0" xfId="2" applyFont="1" applyFill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5" fillId="0" borderId="2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</cellXfs>
  <cellStyles count="12">
    <cellStyle name="Comma" xfId="8" builtinId="3"/>
    <cellStyle name="Comma [0]" xfId="1" builtinId="6"/>
    <cellStyle name="Comma [0] 3" xfId="4"/>
    <cellStyle name="Comma 2" xfId="3"/>
    <cellStyle name="Comma 2 2" xfId="6"/>
    <cellStyle name="Comma 4" xfId="7"/>
    <cellStyle name="Good" xfId="11" builtinId="26"/>
    <cellStyle name="Normal" xfId="0" builtinId="0"/>
    <cellStyle name="Normal 2" xfId="2"/>
    <cellStyle name="Normal 3" xfId="10"/>
    <cellStyle name="Normal_Harga Baru CME Non TINEM 2007_1" xfId="5"/>
    <cellStyle name="Percent 2" xfId="9"/>
  </cellStyles>
  <dxfs count="3">
    <dxf>
      <numFmt numFmtId="165" formatCode="_(* #,##0_);_(* \(#,##0\);_(* &quot;-&quot;??_);_(@_)"/>
    </dxf>
    <dxf>
      <numFmt numFmtId="171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Pa%20agus%20pribadi/Report%20TP%20DMT_Area%203_Tsel%20_22%2002%20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DATABASE%20EAST/New%20Database%20EAST/Report%20Database%20TG%20EAST%20(25072012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Pa%20agus%20pribadi/Report%20TP%20DMT_Area%203_Tsel%20_22%2003%2012%20(Update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Outlook/K8IGXOXN/Report%20TP_Area-2_1202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DATABASE%20EAST/New%20Database%20EAST/report%20to%20telkomsel/120712%20-%20Weekly%20Report%20-%20Nasiona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Pa%20agus%20pribadi/Report%20TP%20DMT_Area%203_Tsel%20_15%2003%2012%20(Update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base%20azmi\azmi\database\PA%20KELIG\bauk\Report%20TP%20DMT_Area%203_Tsel%20_06%2002%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%20TP%20DMT_East%20Area_Tsel%20_10%2004%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3.%20Co-location%20Data/03.21.%20Tracker/Colo%20Tracker%20Telkomsel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100%20to%203000%20tower/task%20force/120927%20-%20Database%20Nasional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base%20azmi\azmi\database\PA%20KELIG\DATABASE%20EAST\REPORT%20TO%20PA%20AG\Report%20Database%20East%20(24021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%20TP%20DMT_Area%203_Tsel%20_29%2003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%20Database%20Internal%20TG%20(150412)_Agus%20P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po/AppData/Local/Microsoft/Windows/Temporary%20Internet%20Files/Content.Outlook/IUFWR82B/Protelindo-Telkomsel%20Executive%20Summary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KOM%202018/Sitelist%20KOM%20Batch%231%202018_DMT_Usulan%20Mitra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apping%20Batch%231%202018_120218-1630%20(00000003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yamitra%20Telekomunikasi\01-Dokumentasi\2017\00-Proc%20Infra\10-Blue%20Ocean\Blue%20Ocean%20GM%20L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100%20to%203000%20tower/task%20force/10.TASK%20FORCE%20OKTOBER/121009-%20Database%20Nasio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%20TP%20DMT_Area%203_Tsel%20_30%2003%2012%20(Update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base%20azmi\azmi\database\PA%20KELIG\Pa%20agus%20pribadi\Report%20TP%20DMT_Area%203_Tsel%20_22%2002%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base%20azmi/azmi/database/PA%20KELIG/pa%20zakki/Copy%20of%20Report%20Database%20AREA%204%20-%202003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Outlook/K8IGXOXN/Database%20Kalimantan%20Final_Upda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gi/Documents/Anggi's%20Copy%20of%20Protelindo-Site-List-Ext%202012.12.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5/DUPONT%20REPORT%202014%2004%2030%20-%20Prot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 (2)"/>
      <sheetName val="Summary R2B"/>
      <sheetName val="Summary "/>
      <sheetName val="Monthly Achv"/>
      <sheetName val="Monthly Target"/>
      <sheetName val="Site List Area3"/>
      <sheetName val="Legenda"/>
      <sheetName val="Issue"/>
      <sheetName val="Validas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5">
          <cell r="B55" t="str">
            <v>00. Cancel by Tsel</v>
          </cell>
          <cell r="D55" t="str">
            <v>00. Cancel</v>
          </cell>
        </row>
        <row r="56">
          <cell r="B56" t="str">
            <v>01. Cancel by TP</v>
          </cell>
          <cell r="D56" t="str">
            <v>01. Propose Cancel</v>
          </cell>
        </row>
        <row r="57">
          <cell r="B57" t="str">
            <v>02. Propose Cancel</v>
          </cell>
          <cell r="D57" t="str">
            <v>02. NY Start</v>
          </cell>
        </row>
        <row r="58">
          <cell r="B58" t="str">
            <v>03. SIS / SES</v>
          </cell>
          <cell r="D58" t="str">
            <v>03. SIS / SES</v>
          </cell>
        </row>
        <row r="59">
          <cell r="B59" t="str">
            <v>04. DRM</v>
          </cell>
          <cell r="D59" t="str">
            <v>04. DRM</v>
          </cell>
        </row>
        <row r="60">
          <cell r="B60" t="str">
            <v>05. Sitac</v>
          </cell>
          <cell r="D60" t="str">
            <v>05. BAN / BAK</v>
          </cell>
        </row>
        <row r="61">
          <cell r="B61" t="str">
            <v>06. RFC</v>
          </cell>
          <cell r="D61" t="str">
            <v xml:space="preserve">06. Sitac Permit </v>
          </cell>
        </row>
        <row r="62">
          <cell r="B62" t="str">
            <v>07. CME</v>
          </cell>
          <cell r="D62" t="str">
            <v>07. Design Pack</v>
          </cell>
        </row>
        <row r="63">
          <cell r="B63" t="str">
            <v>08. RFI</v>
          </cell>
          <cell r="D63" t="str">
            <v>08. Installation Permit</v>
          </cell>
        </row>
        <row r="64">
          <cell r="B64" t="str">
            <v xml:space="preserve">09. BAUK </v>
          </cell>
          <cell r="D64" t="str">
            <v>09. RFC</v>
          </cell>
        </row>
        <row r="65">
          <cell r="B65" t="str">
            <v>10. BAPS</v>
          </cell>
          <cell r="D65" t="str">
            <v>10. Excavation</v>
          </cell>
        </row>
        <row r="66">
          <cell r="B66" t="str">
            <v>11. Billed</v>
          </cell>
          <cell r="D66" t="str">
            <v>11. Pondasi</v>
          </cell>
        </row>
        <row r="67">
          <cell r="D67" t="str">
            <v>12. Tower Erection</v>
          </cell>
        </row>
        <row r="68">
          <cell r="D68" t="str">
            <v>13. Soft RFI (w/o PLN)</v>
          </cell>
        </row>
        <row r="69">
          <cell r="D69" t="str">
            <v>14. RFI</v>
          </cell>
        </row>
        <row r="70">
          <cell r="D70" t="str">
            <v>15. BAUK Preparation by RO</v>
          </cell>
        </row>
        <row r="71">
          <cell r="D71" t="str">
            <v>16. BAUK Submitted Tsel RO</v>
          </cell>
        </row>
        <row r="72">
          <cell r="D72" t="str">
            <v>17. BAUK Approved Tsel RO</v>
          </cell>
        </row>
        <row r="73">
          <cell r="D73" t="str">
            <v>18. BAUK Submitted Tsel HQ</v>
          </cell>
        </row>
        <row r="74">
          <cell r="D74" t="str">
            <v>19. BAUK Approved Tsel HQ</v>
          </cell>
        </row>
        <row r="75">
          <cell r="D75" t="str">
            <v>20. BAPS</v>
          </cell>
        </row>
        <row r="76">
          <cell r="D76" t="str">
            <v>21. Billed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ummary Internal"/>
      <sheetName val="Summary Eksternal"/>
      <sheetName val="SITELIST"/>
      <sheetName val="Sheet1"/>
      <sheetName val="GAP RFI Internal"/>
      <sheetName val="Target Remain Internal"/>
      <sheetName val="Target Remain Eksternal"/>
      <sheetName val="Validasi"/>
      <sheetName val="Blocking Eksternal"/>
      <sheetName val="Blocking Internal"/>
      <sheetName val="GAP Remaining bast"/>
      <sheetName val="bast action plan"/>
      <sheetName val="Sheet7"/>
      <sheetName val="Achievement RFI iNTERNAL"/>
      <sheetName val="Achievement RFI Eksternal"/>
      <sheetName val="SUMM Remaining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01-BAPS</v>
          </cell>
        </row>
        <row r="3">
          <cell r="B3" t="str">
            <v>02-BAUK</v>
          </cell>
        </row>
        <row r="4">
          <cell r="B4" t="str">
            <v>03-RFI</v>
          </cell>
        </row>
        <row r="5">
          <cell r="B5" t="str">
            <v>04-CME</v>
          </cell>
        </row>
        <row r="6">
          <cell r="B6" t="str">
            <v>05-RFC</v>
          </cell>
        </row>
        <row r="7">
          <cell r="B7" t="str">
            <v>06-SITAC</v>
          </cell>
        </row>
        <row r="8">
          <cell r="B8" t="str">
            <v>07-DRM</v>
          </cell>
        </row>
        <row r="9">
          <cell r="B9" t="str">
            <v>08-SIS/SES</v>
          </cell>
        </row>
        <row r="10">
          <cell r="B10" t="str">
            <v>09-NY Start</v>
          </cell>
        </row>
        <row r="11">
          <cell r="B11" t="str">
            <v>10-Proposed Cancel</v>
          </cell>
        </row>
        <row r="12">
          <cell r="B12" t="str">
            <v>11-Cancel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 (2)"/>
      <sheetName val="Summary R2B"/>
      <sheetName val="Summary "/>
      <sheetName val="Monthly Achv"/>
      <sheetName val="Sheet1"/>
      <sheetName val="Monthly Target"/>
      <sheetName val="Sheet3"/>
      <sheetName val="Site List Area3"/>
      <sheetName val="Legenda"/>
      <sheetName val="Issue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5">
          <cell r="F55" t="str">
            <v>01-Closed</v>
          </cell>
        </row>
        <row r="56">
          <cell r="F56" t="str">
            <v>02-Waiting BAPS Approval</v>
          </cell>
        </row>
        <row r="57">
          <cell r="F57" t="str">
            <v>03-PO Process</v>
          </cell>
        </row>
        <row r="58">
          <cell r="F58" t="str">
            <v>04-PR Process</v>
          </cell>
        </row>
        <row r="59">
          <cell r="F59" t="str">
            <v>05-Waiting BAUK Approval</v>
          </cell>
        </row>
        <row r="60">
          <cell r="F60" t="str">
            <v>06-Binder completion</v>
          </cell>
        </row>
        <row r="61">
          <cell r="F61" t="str">
            <v>07-Take Over Process</v>
          </cell>
        </row>
        <row r="62">
          <cell r="F62" t="str">
            <v>08-Waiting PLN Connected</v>
          </cell>
        </row>
        <row r="63">
          <cell r="F63" t="str">
            <v>09-Waiting Temporary Power</v>
          </cell>
        </row>
        <row r="64">
          <cell r="F64" t="str">
            <v>10-CDC Issue</v>
          </cell>
        </row>
        <row r="65">
          <cell r="F65" t="str">
            <v>11-Waiting IP</v>
          </cell>
        </row>
        <row r="66">
          <cell r="F66" t="str">
            <v>12-Waiting APD Approved</v>
          </cell>
        </row>
        <row r="67">
          <cell r="F67" t="str">
            <v>13-SDA/Strengthening</v>
          </cell>
        </row>
        <row r="68">
          <cell r="F68" t="str">
            <v>14-Site Corporate</v>
          </cell>
        </row>
        <row r="69">
          <cell r="F69" t="str">
            <v>15-Extreem Site</v>
          </cell>
        </row>
        <row r="70">
          <cell r="F70" t="str">
            <v>16-Waiting Approval High Price</v>
          </cell>
        </row>
        <row r="71">
          <cell r="F71" t="str">
            <v>17-Hard SITAC</v>
          </cell>
        </row>
        <row r="72">
          <cell r="F72" t="str">
            <v>18-IMB Issue</v>
          </cell>
        </row>
        <row r="73">
          <cell r="F73" t="str">
            <v>19-Waiting BAN/BAK Approval</v>
          </cell>
        </row>
        <row r="74">
          <cell r="F74" t="str">
            <v>20-Resurvey/Rehunting</v>
          </cell>
        </row>
        <row r="75">
          <cell r="F75" t="str">
            <v>21-Change SOW</v>
          </cell>
        </row>
        <row r="76">
          <cell r="F76" t="str">
            <v>22-Mitra Issue</v>
          </cell>
        </row>
        <row r="77">
          <cell r="F77" t="str">
            <v>23-Community Issue</v>
          </cell>
        </row>
        <row r="78">
          <cell r="F78" t="str">
            <v>24-Waiting DRM</v>
          </cell>
        </row>
        <row r="79">
          <cell r="F79" t="str">
            <v>25-On Hold by Tenant</v>
          </cell>
        </row>
        <row r="80">
          <cell r="F80" t="str">
            <v>26-Waiting Survey Permit</v>
          </cell>
        </row>
        <row r="81">
          <cell r="F81" t="str">
            <v>27-Waiting Doc From Tenant</v>
          </cell>
        </row>
        <row r="82">
          <cell r="F82" t="str">
            <v>28-No SPMK</v>
          </cell>
        </row>
        <row r="83">
          <cell r="F83" t="str">
            <v>29-No SPK/PO</v>
          </cell>
        </row>
        <row r="84">
          <cell r="F84" t="str">
            <v>30-Work On Going</v>
          </cell>
        </row>
        <row r="89">
          <cell r="G89" t="str">
            <v>01-BAPS Approved</v>
          </cell>
        </row>
        <row r="90">
          <cell r="G90" t="str">
            <v>02-PO Process</v>
          </cell>
        </row>
        <row r="91">
          <cell r="G91" t="str">
            <v>03-PR Process</v>
          </cell>
        </row>
        <row r="92">
          <cell r="G92" t="str">
            <v>04-BAUK Approved</v>
          </cell>
        </row>
        <row r="93">
          <cell r="G93" t="str">
            <v>05-BAUK Process HQ</v>
          </cell>
        </row>
        <row r="94">
          <cell r="G94" t="str">
            <v>06-BAUK Process Regional</v>
          </cell>
        </row>
        <row r="95">
          <cell r="G95" t="str">
            <v>07-ATP Done</v>
          </cell>
        </row>
        <row r="96">
          <cell r="G96" t="str">
            <v>08-ATP Punc. Cleareance</v>
          </cell>
        </row>
        <row r="97">
          <cell r="G97" t="str">
            <v>09-ATP process</v>
          </cell>
        </row>
        <row r="98">
          <cell r="G98" t="str">
            <v>10-Binder completion</v>
          </cell>
        </row>
        <row r="99">
          <cell r="G99" t="str">
            <v>11-RFI by Combat</v>
          </cell>
        </row>
        <row r="100">
          <cell r="G100" t="str">
            <v xml:space="preserve">12-RFI </v>
          </cell>
        </row>
        <row r="101">
          <cell r="G101" t="str">
            <v>13-Fence and yard</v>
          </cell>
        </row>
        <row r="102">
          <cell r="G102" t="str">
            <v>14-CME Done Minus Power</v>
          </cell>
        </row>
        <row r="103">
          <cell r="G103" t="str">
            <v>15-M/E on going</v>
          </cell>
        </row>
        <row r="104">
          <cell r="G104" t="str">
            <v>16-Tower Erection</v>
          </cell>
        </row>
        <row r="105">
          <cell r="G105" t="str">
            <v>17-Curing</v>
          </cell>
        </row>
        <row r="106">
          <cell r="G106" t="str">
            <v>18-Pouring</v>
          </cell>
        </row>
        <row r="107">
          <cell r="G107" t="str">
            <v>19-Rebaring</v>
          </cell>
        </row>
        <row r="108">
          <cell r="G108" t="str">
            <v>20-Borepile OG</v>
          </cell>
        </row>
        <row r="109">
          <cell r="G109" t="str">
            <v>21-Excavation</v>
          </cell>
        </row>
        <row r="110">
          <cell r="G110" t="str">
            <v>22-Temporary Site (Combat)</v>
          </cell>
        </row>
        <row r="111">
          <cell r="G111" t="str">
            <v>23-Site Opening</v>
          </cell>
        </row>
        <row r="112">
          <cell r="G112" t="str">
            <v>24-APD Done</v>
          </cell>
        </row>
        <row r="113">
          <cell r="G113" t="str">
            <v>25-IMB Done</v>
          </cell>
        </row>
        <row r="114">
          <cell r="G114" t="str">
            <v>26-CME Colocation</v>
          </cell>
        </row>
        <row r="115">
          <cell r="G115" t="str">
            <v xml:space="preserve">27-RFC  </v>
          </cell>
        </row>
        <row r="116">
          <cell r="G116" t="str">
            <v>28-IP Release</v>
          </cell>
        </row>
        <row r="117">
          <cell r="G117" t="str">
            <v>29-RFC by Tenant</v>
          </cell>
        </row>
        <row r="118">
          <cell r="G118" t="str">
            <v>30-Land Payment request 3</v>
          </cell>
        </row>
        <row r="119">
          <cell r="G119" t="str">
            <v xml:space="preserve">31-Land Payment request 2 </v>
          </cell>
        </row>
        <row r="120">
          <cell r="G120" t="str">
            <v>32-Land Payment request 1</v>
          </cell>
        </row>
        <row r="121">
          <cell r="G121" t="str">
            <v>33-IMB Apply</v>
          </cell>
        </row>
        <row r="122">
          <cell r="G122" t="str">
            <v>34-PKS</v>
          </cell>
        </row>
        <row r="123">
          <cell r="G123" t="str">
            <v>35-Soil/Hammer Test</v>
          </cell>
        </row>
        <row r="124">
          <cell r="G124" t="str">
            <v>36-Rekom Camat</v>
          </cell>
        </row>
        <row r="125">
          <cell r="G125" t="str">
            <v>37-Ijin Warga</v>
          </cell>
        </row>
        <row r="126">
          <cell r="G126" t="str">
            <v>38-BAN/BAK</v>
          </cell>
        </row>
        <row r="127">
          <cell r="G127" t="str">
            <v>39-DRM</v>
          </cell>
        </row>
        <row r="128">
          <cell r="G128" t="str">
            <v>40-SIS By Tenant</v>
          </cell>
        </row>
        <row r="129">
          <cell r="G129" t="str">
            <v>41-SIS/SES Done</v>
          </cell>
        </row>
        <row r="130">
          <cell r="G130" t="str">
            <v>42-SIS/SES OG</v>
          </cell>
        </row>
        <row r="131">
          <cell r="G131" t="str">
            <v>43-Joint Survey</v>
          </cell>
        </row>
        <row r="132">
          <cell r="G132" t="str">
            <v>44-Proposed Cancel</v>
          </cell>
        </row>
        <row r="133">
          <cell r="G133" t="str">
            <v>45-Cancelled by Tenant</v>
          </cell>
        </row>
        <row r="134">
          <cell r="G134" t="str">
            <v>46-Cancelled by DMT</v>
          </cell>
        </row>
        <row r="135">
          <cell r="G135" t="str">
            <v>47-Cancelled ReOpen</v>
          </cell>
        </row>
      </sheetData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ite List"/>
      <sheetName val="COmcase"/>
      <sheetName val="Sheet1"/>
      <sheetName val="Speedup 64 collo"/>
      <sheetName val="Summary"/>
      <sheetName val="Summary Detail"/>
      <sheetName val="Target Monthly"/>
      <sheetName val="Summary Blocking"/>
      <sheetName val="Validasi"/>
      <sheetName val="PO amanah"/>
      <sheetName val="Sheet11"/>
      <sheetName val="target 3 month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E2" t="str">
            <v>01-BAPS Approved</v>
          </cell>
        </row>
        <row r="3">
          <cell r="E3" t="str">
            <v>02-PO Process</v>
          </cell>
        </row>
        <row r="4">
          <cell r="E4" t="str">
            <v>03-PR Process</v>
          </cell>
        </row>
        <row r="5">
          <cell r="E5" t="str">
            <v>04-BAUK Approved</v>
          </cell>
        </row>
        <row r="6">
          <cell r="E6" t="str">
            <v>05-BAUK Process HQ</v>
          </cell>
        </row>
        <row r="7">
          <cell r="E7" t="str">
            <v>06-BAUK Process Regional</v>
          </cell>
        </row>
        <row r="8">
          <cell r="E8" t="str">
            <v>07-ATP Done</v>
          </cell>
        </row>
        <row r="9">
          <cell r="E9" t="str">
            <v>08-ATP Punc. Cleareance</v>
          </cell>
        </row>
        <row r="10">
          <cell r="E10" t="str">
            <v>09-ATP process</v>
          </cell>
        </row>
        <row r="11">
          <cell r="E11" t="str">
            <v>10-Binder completion</v>
          </cell>
        </row>
        <row r="12">
          <cell r="E12" t="str">
            <v>11-RFI by Combat</v>
          </cell>
        </row>
        <row r="13">
          <cell r="E13" t="str">
            <v xml:space="preserve">12-RFI </v>
          </cell>
        </row>
        <row r="14">
          <cell r="E14" t="str">
            <v>13-CME Fence and yard</v>
          </cell>
        </row>
        <row r="15">
          <cell r="E15" t="str">
            <v>14-CME Done Minus Power</v>
          </cell>
        </row>
        <row r="16">
          <cell r="E16" t="str">
            <v>15-CME M/E on going</v>
          </cell>
        </row>
        <row r="17">
          <cell r="E17" t="str">
            <v>16-CME Tower Erection</v>
          </cell>
        </row>
        <row r="18">
          <cell r="E18" t="str">
            <v>17-CME Curing</v>
          </cell>
        </row>
        <row r="19">
          <cell r="E19" t="str">
            <v>18-CME Pouring</v>
          </cell>
        </row>
        <row r="20">
          <cell r="E20" t="str">
            <v>19-CME Rebaring</v>
          </cell>
        </row>
        <row r="21">
          <cell r="E21" t="str">
            <v>20-CME Borepile OG</v>
          </cell>
        </row>
        <row r="22">
          <cell r="E22" t="str">
            <v>21-CME Excavation</v>
          </cell>
        </row>
        <row r="23">
          <cell r="E23" t="str">
            <v>22-Temporary Site (Combat)</v>
          </cell>
        </row>
        <row r="24">
          <cell r="E24" t="str">
            <v>23-CME Site Opening</v>
          </cell>
        </row>
        <row r="25">
          <cell r="E25" t="str">
            <v>24-RFC APD Done</v>
          </cell>
        </row>
        <row r="26">
          <cell r="E26" t="str">
            <v>25-RFC APD Proses</v>
          </cell>
        </row>
        <row r="27">
          <cell r="E27" t="str">
            <v>26-SITAC IMB Done</v>
          </cell>
        </row>
        <row r="28">
          <cell r="E28" t="str">
            <v>27-CME Colocation</v>
          </cell>
        </row>
        <row r="29">
          <cell r="E29" t="str">
            <v xml:space="preserve">28-RFC  </v>
          </cell>
        </row>
        <row r="30">
          <cell r="E30" t="str">
            <v>29-IP Release</v>
          </cell>
        </row>
        <row r="31">
          <cell r="E31" t="str">
            <v>30-RFC by Tenant</v>
          </cell>
        </row>
        <row r="32">
          <cell r="E32" t="str">
            <v>31-Land Payment request 3</v>
          </cell>
        </row>
        <row r="33">
          <cell r="E33" t="str">
            <v xml:space="preserve">32-Land Payment request 2 </v>
          </cell>
        </row>
        <row r="34">
          <cell r="E34" t="str">
            <v>33-Land Payment request 1</v>
          </cell>
        </row>
        <row r="35">
          <cell r="E35" t="str">
            <v>34-SITAC IMB Apply</v>
          </cell>
        </row>
        <row r="36">
          <cell r="E36" t="str">
            <v>35-SITAC PKS</v>
          </cell>
        </row>
        <row r="37">
          <cell r="E37" t="str">
            <v>36-SITAC Soil/Hammer Test</v>
          </cell>
        </row>
        <row r="38">
          <cell r="E38" t="str">
            <v>37-SITAC Rekom Camat</v>
          </cell>
        </row>
        <row r="39">
          <cell r="E39" t="str">
            <v>38-SITAC Ijin Warga</v>
          </cell>
        </row>
        <row r="40">
          <cell r="E40" t="str">
            <v>39-SITAC BAN/BAK</v>
          </cell>
        </row>
        <row r="41">
          <cell r="E41" t="str">
            <v>40-SITAC Rehunting</v>
          </cell>
        </row>
        <row r="42">
          <cell r="E42" t="str">
            <v>40-DRM</v>
          </cell>
        </row>
        <row r="43">
          <cell r="E43" t="str">
            <v>41-SIS By Tenant</v>
          </cell>
        </row>
        <row r="44">
          <cell r="E44" t="str">
            <v>42-SIS/SES Done</v>
          </cell>
        </row>
        <row r="45">
          <cell r="E45" t="str">
            <v>43-SIS/SES OG</v>
          </cell>
        </row>
        <row r="46">
          <cell r="E46" t="str">
            <v>44-Joint Survey</v>
          </cell>
        </row>
        <row r="47">
          <cell r="E47" t="str">
            <v>45-Proposed Cancel</v>
          </cell>
        </row>
        <row r="48">
          <cell r="E48" t="str">
            <v>46-Cancelled by Tenant</v>
          </cell>
        </row>
        <row r="49">
          <cell r="E49" t="str">
            <v>47-Cancelled by DMT</v>
          </cell>
        </row>
        <row r="50">
          <cell r="E50" t="str">
            <v>48-Cancelled ReOpen</v>
          </cell>
        </row>
        <row r="51">
          <cell r="E51" t="str">
            <v>50-Wait Approval Procurement</v>
          </cell>
        </row>
        <row r="52">
          <cell r="E52" t="str">
            <v>51-BTS Hotel</v>
          </cell>
        </row>
        <row r="53">
          <cell r="E53" t="str">
            <v>51-Internal Issue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ITELIST"/>
      <sheetName val="summary nasional"/>
      <sheetName val="Grafik"/>
      <sheetName val="Nasional"/>
      <sheetName val="EAST"/>
      <sheetName val="WEST"/>
      <sheetName val="Validasi"/>
      <sheetName val="RFI APR-JUL 2012"/>
      <sheetName val="Sheet1"/>
      <sheetName val="remaining 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01-BAPS</v>
          </cell>
          <cell r="F2" t="str">
            <v>01-BAPS Approved</v>
          </cell>
        </row>
        <row r="3">
          <cell r="B3" t="str">
            <v>02-BAUK</v>
          </cell>
          <cell r="F3" t="str">
            <v>02-PO Process</v>
          </cell>
        </row>
        <row r="4">
          <cell r="B4" t="str">
            <v>03-RFI</v>
          </cell>
          <cell r="F4" t="str">
            <v>03-PR Process</v>
          </cell>
        </row>
        <row r="5">
          <cell r="B5" t="str">
            <v>04-CME</v>
          </cell>
          <cell r="F5" t="str">
            <v>04-BAUK Approved</v>
          </cell>
        </row>
        <row r="6">
          <cell r="B6" t="str">
            <v>05-RFC</v>
          </cell>
          <cell r="F6" t="str">
            <v>05-BAUK Process HQ</v>
          </cell>
        </row>
        <row r="7">
          <cell r="B7" t="str">
            <v>06-SITAC</v>
          </cell>
          <cell r="F7" t="str">
            <v>06-BAUK Process Regional</v>
          </cell>
        </row>
        <row r="8">
          <cell r="B8" t="str">
            <v>07-DRM</v>
          </cell>
          <cell r="F8" t="str">
            <v>07-ATP Done</v>
          </cell>
        </row>
        <row r="9">
          <cell r="B9" t="str">
            <v>08-SIS/SES</v>
          </cell>
          <cell r="F9" t="str">
            <v>08-ATP Punc. Cleareance</v>
          </cell>
        </row>
        <row r="10">
          <cell r="B10" t="str">
            <v>09-NY Start</v>
          </cell>
          <cell r="F10" t="str">
            <v>09-ATP process</v>
          </cell>
        </row>
        <row r="11">
          <cell r="B11" t="str">
            <v>10-Proposed Cancel</v>
          </cell>
          <cell r="F11" t="str">
            <v>10-Binder completion</v>
          </cell>
        </row>
        <row r="12">
          <cell r="B12" t="str">
            <v>11-Cancel</v>
          </cell>
          <cell r="F12" t="str">
            <v>11-RFI by Combat</v>
          </cell>
        </row>
        <row r="13">
          <cell r="F13" t="str">
            <v xml:space="preserve">12-RFI </v>
          </cell>
        </row>
        <row r="14">
          <cell r="F14" t="str">
            <v>13-Fence and yard</v>
          </cell>
        </row>
        <row r="15">
          <cell r="F15" t="str">
            <v>14-CME Done Minus Power</v>
          </cell>
        </row>
        <row r="16">
          <cell r="F16" t="str">
            <v>15-M/E on going</v>
          </cell>
        </row>
        <row r="17">
          <cell r="F17" t="str">
            <v>16-Tower Erection</v>
          </cell>
        </row>
        <row r="18">
          <cell r="F18" t="str">
            <v>17-Curing</v>
          </cell>
        </row>
        <row r="19">
          <cell r="F19" t="str">
            <v>18-Pouring</v>
          </cell>
        </row>
        <row r="20">
          <cell r="F20" t="str">
            <v>19-Rebaring</v>
          </cell>
        </row>
        <row r="21">
          <cell r="F21" t="str">
            <v>20-Borepile OG</v>
          </cell>
        </row>
        <row r="22">
          <cell r="F22" t="str">
            <v>21-Excavation</v>
          </cell>
        </row>
        <row r="23">
          <cell r="F23" t="str">
            <v>22-Temporary Site (Combat)</v>
          </cell>
        </row>
        <row r="24">
          <cell r="F24" t="str">
            <v>23-Site Opening</v>
          </cell>
        </row>
        <row r="25">
          <cell r="F25" t="str">
            <v>24-APD Done</v>
          </cell>
        </row>
        <row r="26">
          <cell r="F26" t="str">
            <v>25-IMB Done</v>
          </cell>
        </row>
        <row r="27">
          <cell r="F27" t="str">
            <v>26-CME Colocation</v>
          </cell>
        </row>
        <row r="28">
          <cell r="F28" t="str">
            <v xml:space="preserve">27-RFC  </v>
          </cell>
        </row>
        <row r="29">
          <cell r="F29" t="str">
            <v>28-Instalasi Permit</v>
          </cell>
        </row>
        <row r="30">
          <cell r="F30" t="str">
            <v>29-RFC by Tenant</v>
          </cell>
        </row>
        <row r="31">
          <cell r="F31" t="str">
            <v>30-Land Payment request 3</v>
          </cell>
        </row>
        <row r="32">
          <cell r="F32" t="str">
            <v xml:space="preserve">31-Land Payment request 2 </v>
          </cell>
        </row>
        <row r="33">
          <cell r="F33" t="str">
            <v>32-Land Payment request 1</v>
          </cell>
        </row>
        <row r="34">
          <cell r="F34" t="str">
            <v>33-IMB Apply</v>
          </cell>
        </row>
        <row r="35">
          <cell r="F35" t="str">
            <v>34-PKS</v>
          </cell>
        </row>
        <row r="36">
          <cell r="F36" t="str">
            <v>35-Soil/Hammer Test</v>
          </cell>
        </row>
        <row r="37">
          <cell r="F37" t="str">
            <v>36-Rekom Camat</v>
          </cell>
        </row>
        <row r="38">
          <cell r="F38" t="str">
            <v>37-Ijin Warga</v>
          </cell>
        </row>
        <row r="39">
          <cell r="F39" t="str">
            <v>38-BAN/BAK</v>
          </cell>
        </row>
        <row r="40">
          <cell r="F40" t="str">
            <v>39-DRM</v>
          </cell>
        </row>
        <row r="41">
          <cell r="F41" t="str">
            <v>40-SIS By Tenant</v>
          </cell>
        </row>
        <row r="42">
          <cell r="F42" t="str">
            <v>41-SIS/SES Done</v>
          </cell>
        </row>
        <row r="43">
          <cell r="F43" t="str">
            <v>42-SIS/SES OG</v>
          </cell>
        </row>
        <row r="44">
          <cell r="F44" t="str">
            <v>43-Joint Survey</v>
          </cell>
        </row>
        <row r="45">
          <cell r="F45" t="str">
            <v>44-Proposed Cancel</v>
          </cell>
        </row>
        <row r="46">
          <cell r="F46" t="str">
            <v>45-Cancelled by Tenant</v>
          </cell>
        </row>
        <row r="47">
          <cell r="F47" t="str">
            <v>46-Cancelled by DMT</v>
          </cell>
        </row>
        <row r="48">
          <cell r="F48" t="str">
            <v>47-Cancelled ReOpen</v>
          </cell>
        </row>
      </sheetData>
      <sheetData sheetId="8">
        <row r="2">
          <cell r="B2" t="str">
            <v>01-BAPS</v>
          </cell>
        </row>
      </sheetData>
      <sheetData sheetId="9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 (2)"/>
      <sheetName val="Summary R2B"/>
      <sheetName val="Summary "/>
      <sheetName val="Monthly Achv"/>
      <sheetName val="Sheet1"/>
      <sheetName val="Monthly Target"/>
      <sheetName val="Sheet3"/>
      <sheetName val="Site List Area3"/>
      <sheetName val="Legenda"/>
      <sheetName val="Issue"/>
      <sheetName val="Valid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9">
          <cell r="B89" t="str">
            <v>01-BAPS</v>
          </cell>
          <cell r="G89" t="str">
            <v>01-BAPS Approved</v>
          </cell>
        </row>
        <row r="90">
          <cell r="B90" t="str">
            <v>02-BAUK</v>
          </cell>
          <cell r="G90" t="str">
            <v>02-PO Process</v>
          </cell>
        </row>
        <row r="91">
          <cell r="B91" t="str">
            <v>03-RFI</v>
          </cell>
          <cell r="G91" t="str">
            <v>03-PR Process</v>
          </cell>
        </row>
        <row r="92">
          <cell r="B92" t="str">
            <v>04-CME</v>
          </cell>
          <cell r="G92" t="str">
            <v>04-BAUK Approved</v>
          </cell>
        </row>
        <row r="93">
          <cell r="B93" t="str">
            <v>05-RFC</v>
          </cell>
          <cell r="G93" t="str">
            <v>05-BAUK Process HQ</v>
          </cell>
        </row>
        <row r="94">
          <cell r="B94" t="str">
            <v>06-SITAC</v>
          </cell>
          <cell r="G94" t="str">
            <v>06-BAUK Process Regional</v>
          </cell>
        </row>
        <row r="95">
          <cell r="B95" t="str">
            <v>07-DRM</v>
          </cell>
          <cell r="G95" t="str">
            <v>07-ATP Done</v>
          </cell>
        </row>
        <row r="96">
          <cell r="B96" t="str">
            <v>08-SIS/SES</v>
          </cell>
          <cell r="G96" t="str">
            <v>08-ATP Punc. Cleareance</v>
          </cell>
        </row>
        <row r="97">
          <cell r="B97" t="str">
            <v>09-NY Start</v>
          </cell>
          <cell r="G97" t="str">
            <v>09-ATP process</v>
          </cell>
        </row>
        <row r="98">
          <cell r="B98" t="str">
            <v>10-Proposed Cancel</v>
          </cell>
          <cell r="G98" t="str">
            <v>10-Binder completion</v>
          </cell>
        </row>
        <row r="99">
          <cell r="B99" t="str">
            <v>11-Cancel By Tsel</v>
          </cell>
          <cell r="G99" t="str">
            <v>11-RFI by Combat</v>
          </cell>
        </row>
        <row r="100">
          <cell r="B100" t="str">
            <v>12-Cancel By TP</v>
          </cell>
          <cell r="G100" t="str">
            <v xml:space="preserve">12-RFI </v>
          </cell>
        </row>
        <row r="101">
          <cell r="G101" t="str">
            <v>13-Fence and yard</v>
          </cell>
        </row>
        <row r="102">
          <cell r="G102" t="str">
            <v>14-CME Done Minus Power</v>
          </cell>
        </row>
        <row r="103">
          <cell r="G103" t="str">
            <v>15-M/E on going</v>
          </cell>
        </row>
        <row r="104">
          <cell r="G104" t="str">
            <v>16-Tower Erection</v>
          </cell>
        </row>
        <row r="105">
          <cell r="G105" t="str">
            <v>17-Curing</v>
          </cell>
        </row>
        <row r="106">
          <cell r="G106" t="str">
            <v>18-Pouring</v>
          </cell>
        </row>
        <row r="107">
          <cell r="G107" t="str">
            <v>19-Rebaring</v>
          </cell>
        </row>
        <row r="108">
          <cell r="G108" t="str">
            <v>20-Borepile OG</v>
          </cell>
        </row>
        <row r="109">
          <cell r="G109" t="str">
            <v>21-Excavation</v>
          </cell>
        </row>
        <row r="110">
          <cell r="G110" t="str">
            <v>22-Temporary Site (Combat)</v>
          </cell>
        </row>
        <row r="111">
          <cell r="G111" t="str">
            <v>23-Site Opening</v>
          </cell>
        </row>
        <row r="112">
          <cell r="G112" t="str">
            <v>24-APD Done</v>
          </cell>
        </row>
        <row r="113">
          <cell r="G113" t="str">
            <v>25-IMB Done</v>
          </cell>
        </row>
        <row r="114">
          <cell r="G114" t="str">
            <v>26-CME Colocation</v>
          </cell>
        </row>
        <row r="115">
          <cell r="G115" t="str">
            <v xml:space="preserve">27-RFC  </v>
          </cell>
        </row>
        <row r="116">
          <cell r="G116" t="str">
            <v>28-IP Release</v>
          </cell>
        </row>
        <row r="117">
          <cell r="G117" t="str">
            <v>29-RFC by Tenant</v>
          </cell>
        </row>
        <row r="118">
          <cell r="G118" t="str">
            <v>30-Land Payment request 3</v>
          </cell>
        </row>
        <row r="119">
          <cell r="G119" t="str">
            <v xml:space="preserve">31-Land Payment request 2 </v>
          </cell>
        </row>
        <row r="120">
          <cell r="G120" t="str">
            <v>32-Land Payment request 1</v>
          </cell>
        </row>
        <row r="121">
          <cell r="G121" t="str">
            <v>33-IMB Apply</v>
          </cell>
        </row>
        <row r="122">
          <cell r="G122" t="str">
            <v>34-PKS</v>
          </cell>
        </row>
        <row r="123">
          <cell r="G123" t="str">
            <v>35-Soil/Hammer Test</v>
          </cell>
        </row>
        <row r="124">
          <cell r="G124" t="str">
            <v>36-Rekom Camat</v>
          </cell>
        </row>
        <row r="125">
          <cell r="G125" t="str">
            <v>37-Ijin Warga</v>
          </cell>
        </row>
        <row r="126">
          <cell r="G126" t="str">
            <v>38-BAN/BAK</v>
          </cell>
        </row>
        <row r="127">
          <cell r="G127" t="str">
            <v>39-DRM</v>
          </cell>
        </row>
        <row r="128">
          <cell r="G128" t="str">
            <v>40-SIS By Tenant</v>
          </cell>
        </row>
        <row r="129">
          <cell r="G129" t="str">
            <v>41-SIS/SES Done</v>
          </cell>
        </row>
        <row r="130">
          <cell r="G130" t="str">
            <v>42-SIS/SES OG</v>
          </cell>
        </row>
        <row r="131">
          <cell r="G131" t="str">
            <v>43-Joint Survey</v>
          </cell>
        </row>
        <row r="132">
          <cell r="G132" t="str">
            <v>44-Proposed Cancel</v>
          </cell>
        </row>
        <row r="133">
          <cell r="G133" t="str">
            <v>45-Cancelled by Tenant</v>
          </cell>
        </row>
        <row r="134">
          <cell r="G134" t="str">
            <v>46-Cancelled by DMT</v>
          </cell>
        </row>
        <row r="135">
          <cell r="G135" t="str">
            <v>47-Cancelled ReOpen</v>
          </cell>
        </row>
      </sheetData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ummary  (3)"/>
      <sheetName val="Summary  (2)"/>
      <sheetName val="Summary MOM"/>
      <sheetName val="Summary R2B"/>
      <sheetName val="Summary "/>
      <sheetName val="Monthly Achv"/>
      <sheetName val="Monthly Target"/>
      <sheetName val="Site List Area3"/>
      <sheetName val="Legenda"/>
      <sheetName val="Sheet1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5">
          <cell r="B55" t="str">
            <v>00. Cancel by Tsel</v>
          </cell>
          <cell r="D55" t="str">
            <v>00. Cancel</v>
          </cell>
        </row>
        <row r="56">
          <cell r="B56" t="str">
            <v>01. Cancel by TP</v>
          </cell>
          <cell r="D56" t="str">
            <v>01. Propose Cancel</v>
          </cell>
        </row>
        <row r="57">
          <cell r="B57" t="str">
            <v>02. Propose Cancel</v>
          </cell>
          <cell r="D57" t="str">
            <v>02. NY Start</v>
          </cell>
        </row>
        <row r="58">
          <cell r="B58" t="str">
            <v>03. SIS / SES</v>
          </cell>
          <cell r="D58" t="str">
            <v>03. SIS / SES</v>
          </cell>
        </row>
        <row r="59">
          <cell r="B59" t="str">
            <v>04. DRM</v>
          </cell>
          <cell r="D59" t="str">
            <v>04. DRM</v>
          </cell>
        </row>
        <row r="60">
          <cell r="B60" t="str">
            <v>05. Sitac</v>
          </cell>
          <cell r="D60" t="str">
            <v>05. BAN / BAK</v>
          </cell>
        </row>
        <row r="61">
          <cell r="B61" t="str">
            <v>06. RFC</v>
          </cell>
          <cell r="D61" t="str">
            <v xml:space="preserve">06. Sitac Permit </v>
          </cell>
        </row>
        <row r="62">
          <cell r="B62" t="str">
            <v>07. CME</v>
          </cell>
          <cell r="D62" t="str">
            <v>07. Design Pack</v>
          </cell>
        </row>
        <row r="63">
          <cell r="B63" t="str">
            <v>08. RFI</v>
          </cell>
          <cell r="D63" t="str">
            <v>08. Installation Permit</v>
          </cell>
        </row>
        <row r="64">
          <cell r="B64" t="str">
            <v xml:space="preserve">09. BAUK </v>
          </cell>
          <cell r="D64" t="str">
            <v>09. RFC</v>
          </cell>
        </row>
        <row r="65">
          <cell r="B65" t="str">
            <v>10. BAPS</v>
          </cell>
          <cell r="D65" t="str">
            <v>10. Excavation</v>
          </cell>
        </row>
        <row r="66">
          <cell r="B66" t="str">
            <v>11. Billed</v>
          </cell>
          <cell r="D66" t="str">
            <v>11. Pondasi</v>
          </cell>
        </row>
        <row r="67">
          <cell r="D67" t="str">
            <v>12. Tower Erection</v>
          </cell>
        </row>
        <row r="68">
          <cell r="D68" t="str">
            <v>13. Soft RFI (w/o PLN)</v>
          </cell>
        </row>
        <row r="69">
          <cell r="D69" t="str">
            <v>14. RFI</v>
          </cell>
        </row>
        <row r="70">
          <cell r="D70" t="str">
            <v>15. BAUK Preparation by RO</v>
          </cell>
        </row>
        <row r="71">
          <cell r="D71" t="str">
            <v>16. BAUK Submitted Tsel RO</v>
          </cell>
        </row>
        <row r="72">
          <cell r="D72" t="str">
            <v>17. BAUK Approved Tsel RO</v>
          </cell>
        </row>
        <row r="73">
          <cell r="D73" t="str">
            <v>18. BAUK Submitted Tsel HQ</v>
          </cell>
        </row>
        <row r="74">
          <cell r="D74" t="str">
            <v>19. BAUK Approved Tsel HQ</v>
          </cell>
        </row>
        <row r="75">
          <cell r="D75" t="str">
            <v>20. BAPS</v>
          </cell>
        </row>
        <row r="76">
          <cell r="D76" t="str">
            <v>21. Billed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ummary  (3)"/>
      <sheetName val="Summary  (2)"/>
      <sheetName val="Summary MOM"/>
      <sheetName val="Summary R2B"/>
      <sheetName val="Summary "/>
      <sheetName val="Monthly Achv"/>
      <sheetName val="Monthly Target"/>
      <sheetName val="Site List Area3"/>
      <sheetName val="Legenda"/>
      <sheetName val="Sheet2"/>
      <sheetName val="Summary_Area4"/>
      <sheetName val="Monthly Target _Sulmapua"/>
      <sheetName val="Site List Area4"/>
      <sheetName val="Target BAUK Jan 3&amp;4"/>
      <sheetName val="Target BAUK Jan 4"/>
      <sheetName val="Target BAUK Feb 3&amp;4"/>
      <sheetName val="Target BAUK Mar 3&amp;4"/>
      <sheetName val="Sheet1"/>
      <sheetName val="Summary BAU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5">
          <cell r="B55" t="str">
            <v>00. Cancel by Tsel</v>
          </cell>
        </row>
        <row r="56">
          <cell r="B56" t="str">
            <v>01. Cancel by TP</v>
          </cell>
        </row>
        <row r="57">
          <cell r="B57" t="str">
            <v>02. Propose Cancel</v>
          </cell>
        </row>
        <row r="58">
          <cell r="B58" t="str">
            <v>03. SIS / SES</v>
          </cell>
        </row>
        <row r="59">
          <cell r="B59" t="str">
            <v>04. DRM</v>
          </cell>
        </row>
        <row r="60">
          <cell r="B60" t="str">
            <v>05. Sitac</v>
          </cell>
        </row>
        <row r="61">
          <cell r="B61" t="str">
            <v>06. RFC</v>
          </cell>
        </row>
        <row r="62">
          <cell r="B62" t="str">
            <v>07. CME</v>
          </cell>
        </row>
        <row r="63">
          <cell r="B63" t="str">
            <v>08. RFI</v>
          </cell>
        </row>
        <row r="64">
          <cell r="B64" t="str">
            <v xml:space="preserve">09. BAUK </v>
          </cell>
        </row>
        <row r="65">
          <cell r="B65" t="str">
            <v>10. BAPS</v>
          </cell>
        </row>
        <row r="66">
          <cell r="B66" t="str">
            <v>11. Billed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TSEL"/>
      <sheetName val="Wait SLA."/>
      <sheetName val="Reff"/>
      <sheetName val="Sheet3"/>
      <sheetName val="Sheet1"/>
      <sheetName val="Sheet2"/>
      <sheetName val="Sheet4"/>
      <sheetName val="Sheet5"/>
      <sheetName val="BAPS SoW"/>
      <sheetName val="Sheet6"/>
      <sheetName val="Cancelation SLA"/>
      <sheetName val="Sheet7"/>
    </sheetNames>
    <sheetDataSet>
      <sheetData sheetId="0">
        <row r="7">
          <cell r="B7" t="str">
            <v>JAW-WJV-0457-H-P</v>
          </cell>
        </row>
      </sheetData>
      <sheetData sheetId="1"/>
      <sheetData sheetId="2">
        <row r="3">
          <cell r="E3" t="str">
            <v>Site Preparation</v>
          </cell>
        </row>
        <row r="4">
          <cell r="E4" t="str">
            <v>Civil Work On Going</v>
          </cell>
        </row>
        <row r="5">
          <cell r="E5" t="str">
            <v>Civil Work Finished  -ME On Going</v>
          </cell>
        </row>
        <row r="6">
          <cell r="E6" t="str">
            <v>CME Finished - PLN Connection On Going</v>
          </cell>
        </row>
        <row r="7">
          <cell r="E7" t="str">
            <v>SRN</v>
          </cell>
        </row>
        <row r="8">
          <cell r="E8" t="str">
            <v>RFI Without Power</v>
          </cell>
        </row>
        <row r="9">
          <cell r="E9" t="str">
            <v>RFI</v>
          </cell>
        </row>
        <row r="10">
          <cell r="E10" t="str">
            <v>Shutdown / Site Preparation</v>
          </cell>
        </row>
        <row r="11">
          <cell r="E11" t="str">
            <v>Shutdown / Civil Work On Going</v>
          </cell>
        </row>
        <row r="12">
          <cell r="E12" t="str">
            <v>Shutdown / Civil Work Finished  -ME On Going</v>
          </cell>
        </row>
        <row r="13">
          <cell r="E13" t="str">
            <v>Shutdown / CME Finished - PLN Connection On Going</v>
          </cell>
        </row>
        <row r="14">
          <cell r="E14" t="str">
            <v>Shutdown / SRN</v>
          </cell>
        </row>
        <row r="15">
          <cell r="E15" t="str">
            <v>Shutdown / RFI Without Power</v>
          </cell>
        </row>
        <row r="16">
          <cell r="E16" t="str">
            <v>Shutdown / RFI</v>
          </cell>
        </row>
        <row r="17">
          <cell r="E17" t="str">
            <v>In Development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itelist"/>
      <sheetName val="All Project duppon (2)"/>
      <sheetName val="DUPPONT"/>
      <sheetName val="SUMMARY PROJECT (3)"/>
      <sheetName val="TASK FORCE (4,5)"/>
      <sheetName val="Status BAUK (6)"/>
      <sheetName val="RFI Month (7,10)(REVISI)"/>
      <sheetName val="Target Sept 2012 (13)"/>
      <sheetName val="Summary RFIMin (15-17)"/>
      <sheetName val="blocking poin co agustus"/>
      <sheetName val="RFI MIN(MITRA ISSUE)"/>
      <sheetName val="Status September"/>
      <sheetName val="hal 15-16"/>
      <sheetName val="LEVEL CONFIDENT RFIMIN"/>
      <sheetName val="Validasi"/>
      <sheetName val="Validasi (2)"/>
      <sheetName val="High Capex"/>
      <sheetName val="Target Agustus"/>
      <sheetName val="Sheet2"/>
      <sheetName val="Sheet16"/>
      <sheetName val="Achv Agustus"/>
      <sheetName val="Target remaining site"/>
      <sheetName val="SUMALPUA"/>
      <sheetName val="Ach sept"/>
      <sheetName val="Sheet3"/>
      <sheetName val="Sheet4"/>
      <sheetName val="210912"/>
      <sheetName val="Sheet1"/>
      <sheetName val="Sheet5"/>
      <sheetName val="Sheet7"/>
      <sheetName val="Strukt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9">
          <cell r="B19" t="str">
            <v>01-BAPS</v>
          </cell>
        </row>
        <row r="20">
          <cell r="B20" t="str">
            <v>02-BAUK</v>
          </cell>
        </row>
        <row r="21">
          <cell r="B21" t="str">
            <v>03-RFI</v>
          </cell>
        </row>
        <row r="22">
          <cell r="B22" t="str">
            <v>04-CME</v>
          </cell>
        </row>
        <row r="23">
          <cell r="B23" t="str">
            <v>05-RFC</v>
          </cell>
        </row>
        <row r="24">
          <cell r="B24" t="str">
            <v>06-SITAC</v>
          </cell>
        </row>
        <row r="25">
          <cell r="B25" t="str">
            <v>07-DRM</v>
          </cell>
        </row>
        <row r="26">
          <cell r="B26" t="str">
            <v>08-SIS/SES</v>
          </cell>
        </row>
        <row r="27">
          <cell r="B27" t="str">
            <v>09-NY Start</v>
          </cell>
        </row>
        <row r="28">
          <cell r="B28" t="str">
            <v>10-Proposed Cancel</v>
          </cell>
        </row>
        <row r="29">
          <cell r="B29" t="str">
            <v>11-Cancel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ITELIST"/>
      <sheetName val="cancel site"/>
      <sheetName val="plan rfi"/>
      <sheetName val="blocking point"/>
      <sheetName val="Validasi"/>
      <sheetName val="summ east"/>
      <sheetName val="monthly report"/>
    </sheetNames>
    <sheetDataSet>
      <sheetData sheetId="0"/>
      <sheetData sheetId="1"/>
      <sheetData sheetId="2"/>
      <sheetData sheetId="3"/>
      <sheetData sheetId="4">
        <row r="2">
          <cell r="E2" t="str">
            <v>01-BAPS Approved</v>
          </cell>
        </row>
        <row r="3">
          <cell r="E3" t="str">
            <v>02-PO Process</v>
          </cell>
        </row>
        <row r="4">
          <cell r="E4" t="str">
            <v>03-PR Process</v>
          </cell>
        </row>
        <row r="5">
          <cell r="E5" t="str">
            <v>04-BAUK Approved</v>
          </cell>
        </row>
        <row r="6">
          <cell r="E6" t="str">
            <v>05-BAUK Process HQ</v>
          </cell>
        </row>
        <row r="7">
          <cell r="E7" t="str">
            <v>06-BAUK Process Regional</v>
          </cell>
        </row>
        <row r="8">
          <cell r="E8" t="str">
            <v>07-ATP Done</v>
          </cell>
        </row>
        <row r="9">
          <cell r="E9" t="str">
            <v>08-ATP Punc. Cleareance</v>
          </cell>
        </row>
        <row r="10">
          <cell r="E10" t="str">
            <v>09-ATP process</v>
          </cell>
        </row>
        <row r="11">
          <cell r="E11" t="str">
            <v>10-Binder completion</v>
          </cell>
        </row>
        <row r="12">
          <cell r="E12" t="str">
            <v>11-RFI by Combat</v>
          </cell>
        </row>
        <row r="13">
          <cell r="E13" t="str">
            <v xml:space="preserve">12-RFI </v>
          </cell>
        </row>
        <row r="14">
          <cell r="E14" t="str">
            <v>13-Fence and yard</v>
          </cell>
        </row>
        <row r="15">
          <cell r="E15" t="str">
            <v>14-CME Done Minus Power</v>
          </cell>
        </row>
        <row r="16">
          <cell r="E16" t="str">
            <v>15-M/E on going</v>
          </cell>
        </row>
        <row r="17">
          <cell r="E17" t="str">
            <v>16-Tower Erection</v>
          </cell>
        </row>
        <row r="18">
          <cell r="E18" t="str">
            <v>17-Curing</v>
          </cell>
        </row>
        <row r="19">
          <cell r="E19" t="str">
            <v>18-Pouring</v>
          </cell>
        </row>
        <row r="20">
          <cell r="E20" t="str">
            <v>19-Rebaring</v>
          </cell>
        </row>
        <row r="21">
          <cell r="E21" t="str">
            <v>20-Borepile OG</v>
          </cell>
        </row>
        <row r="22">
          <cell r="E22" t="str">
            <v>21-Excavation</v>
          </cell>
        </row>
        <row r="23">
          <cell r="E23" t="str">
            <v>22-Temporary Site (Combat)</v>
          </cell>
        </row>
        <row r="24">
          <cell r="E24" t="str">
            <v>23-Site Opening</v>
          </cell>
        </row>
        <row r="25">
          <cell r="E25" t="str">
            <v>24-APD Done</v>
          </cell>
        </row>
        <row r="26">
          <cell r="E26" t="str">
            <v>25-IMB Done</v>
          </cell>
        </row>
        <row r="27">
          <cell r="E27" t="str">
            <v>26-CME Colocation</v>
          </cell>
        </row>
        <row r="28">
          <cell r="E28" t="str">
            <v xml:space="preserve">27-RFC  </v>
          </cell>
        </row>
        <row r="29">
          <cell r="E29" t="str">
            <v>28-IP Release</v>
          </cell>
        </row>
        <row r="30">
          <cell r="E30" t="str">
            <v>29-RFC by Tenant</v>
          </cell>
        </row>
        <row r="31">
          <cell r="E31" t="str">
            <v>30-Land Payment request 3</v>
          </cell>
        </row>
        <row r="32">
          <cell r="E32" t="str">
            <v xml:space="preserve">31-Land Payment request 2 </v>
          </cell>
        </row>
        <row r="33">
          <cell r="E33" t="str">
            <v>32-Land Payment request 1</v>
          </cell>
        </row>
        <row r="34">
          <cell r="E34" t="str">
            <v>33-IMB Apply</v>
          </cell>
        </row>
        <row r="35">
          <cell r="E35" t="str">
            <v>34-PKS</v>
          </cell>
        </row>
        <row r="36">
          <cell r="E36" t="str">
            <v>35-Soil/Hammer Test</v>
          </cell>
        </row>
        <row r="37">
          <cell r="E37" t="str">
            <v>36-Rekom Camat</v>
          </cell>
        </row>
        <row r="38">
          <cell r="E38" t="str">
            <v>37-Ijin Warga</v>
          </cell>
        </row>
        <row r="39">
          <cell r="E39" t="str">
            <v>38-BAN/BAK</v>
          </cell>
        </row>
        <row r="40">
          <cell r="E40" t="str">
            <v>39-DRM</v>
          </cell>
        </row>
        <row r="41">
          <cell r="E41" t="str">
            <v>40-SIS By Tenant</v>
          </cell>
        </row>
        <row r="42">
          <cell r="E42" t="str">
            <v>41-SIS/SES Done</v>
          </cell>
        </row>
        <row r="43">
          <cell r="E43" t="str">
            <v>42-SIS/SES OG</v>
          </cell>
        </row>
        <row r="44">
          <cell r="E44" t="str">
            <v>43-Joint Survey</v>
          </cell>
        </row>
        <row r="45">
          <cell r="E45" t="str">
            <v>44-Proposed Cancel</v>
          </cell>
        </row>
        <row r="46">
          <cell r="E46" t="str">
            <v>45-Cancelled by Tenant</v>
          </cell>
        </row>
        <row r="47">
          <cell r="E47" t="str">
            <v>46-Cancelled by DMT</v>
          </cell>
        </row>
        <row r="48">
          <cell r="E48" t="str">
            <v>47-Cancelled ReOpen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Progress "/>
      <sheetName val="Summary SPK"/>
      <sheetName val="Monthly Achv"/>
      <sheetName val="Monthly Target"/>
      <sheetName val="Site List Area3"/>
      <sheetName val="Site List Active"/>
      <sheetName val="Site List Cancel"/>
      <sheetName val="Legenda"/>
      <sheetName val="Issue"/>
      <sheetName val="Validasi"/>
      <sheetName val="Sheet5"/>
      <sheetName val="Sheet6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5">
          <cell r="B55" t="str">
            <v>00. Cancel by Tsel</v>
          </cell>
        </row>
        <row r="56">
          <cell r="B56" t="str">
            <v>01. Cancel by TP</v>
          </cell>
        </row>
        <row r="57">
          <cell r="B57" t="str">
            <v>02. Propose Cancel</v>
          </cell>
        </row>
        <row r="58">
          <cell r="B58" t="str">
            <v>03. SIS / SES</v>
          </cell>
        </row>
        <row r="59">
          <cell r="B59" t="str">
            <v>04. DRM</v>
          </cell>
        </row>
        <row r="60">
          <cell r="B60" t="str">
            <v>05. Sitac</v>
          </cell>
        </row>
        <row r="61">
          <cell r="B61" t="str">
            <v>06. RFC</v>
          </cell>
        </row>
        <row r="62">
          <cell r="B62" t="str">
            <v>07. CME</v>
          </cell>
        </row>
        <row r="63">
          <cell r="B63" t="str">
            <v>08. RFI</v>
          </cell>
        </row>
        <row r="64">
          <cell r="B64" t="str">
            <v xml:space="preserve">09. BAUK </v>
          </cell>
        </row>
        <row r="65">
          <cell r="B65" t="str">
            <v>10. BAPS</v>
          </cell>
        </row>
        <row r="66">
          <cell r="B66" t="str">
            <v>11. Billed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umm All SPK"/>
      <sheetName val="Status Progress All SPK"/>
      <sheetName val="SPK BATCH 1#2011"/>
      <sheetName val="SPK BATCH 2#2011 "/>
      <sheetName val="SPK BATCH 3#2011 "/>
      <sheetName val="Pivot"/>
      <sheetName val="BLOCKING POINT"/>
      <sheetName val="Total RFI"/>
      <sheetName val="Target Forcase Remaining"/>
      <sheetName val="Target March"/>
      <sheetName val="Achievement RFI Maret 2012"/>
      <sheetName val="Validasi"/>
      <sheetName val="Sheet3"/>
      <sheetName val="Sheet2"/>
      <sheetName val="Status"/>
      <sheetName val="Blocking Issue"/>
      <sheetName val="SITE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01-BAPS</v>
          </cell>
        </row>
      </sheetData>
      <sheetData sheetId="12">
        <row r="2">
          <cell r="B2" t="str">
            <v>01-BAPS Approved</v>
          </cell>
        </row>
        <row r="3">
          <cell r="B3" t="str">
            <v>02-PO Process</v>
          </cell>
        </row>
        <row r="4">
          <cell r="B4" t="str">
            <v>03-PR Process</v>
          </cell>
        </row>
        <row r="5">
          <cell r="B5" t="str">
            <v>04-BAUK Approved</v>
          </cell>
        </row>
        <row r="6">
          <cell r="B6" t="str">
            <v>05-BAUK Process HQ</v>
          </cell>
        </row>
        <row r="7">
          <cell r="B7" t="str">
            <v>06-BAUK Process Regional</v>
          </cell>
        </row>
        <row r="8">
          <cell r="B8" t="str">
            <v>07-ATP Done</v>
          </cell>
        </row>
        <row r="9">
          <cell r="B9" t="str">
            <v>08-ATP Punc. Cleareance</v>
          </cell>
        </row>
        <row r="10">
          <cell r="B10" t="str">
            <v>09-ATP process</v>
          </cell>
        </row>
        <row r="11">
          <cell r="B11" t="str">
            <v>10-Binder completion</v>
          </cell>
        </row>
        <row r="12">
          <cell r="B12" t="str">
            <v>11-RFI by Combat</v>
          </cell>
        </row>
        <row r="13">
          <cell r="B13" t="str">
            <v xml:space="preserve">12-RFI </v>
          </cell>
        </row>
        <row r="14">
          <cell r="B14" t="str">
            <v>13-Fence and yard</v>
          </cell>
        </row>
        <row r="15">
          <cell r="B15" t="str">
            <v>14-CME Done Minus Power</v>
          </cell>
        </row>
        <row r="16">
          <cell r="B16" t="str">
            <v>15-M/E on going</v>
          </cell>
        </row>
        <row r="17">
          <cell r="B17" t="str">
            <v>16-Tower Erection</v>
          </cell>
        </row>
        <row r="18">
          <cell r="B18" t="str">
            <v>17-Curing</v>
          </cell>
        </row>
        <row r="19">
          <cell r="B19" t="str">
            <v>18-Pouring</v>
          </cell>
        </row>
        <row r="20">
          <cell r="B20" t="str">
            <v>19-Rebaring</v>
          </cell>
        </row>
        <row r="21">
          <cell r="B21" t="str">
            <v>20-Borepile OG</v>
          </cell>
        </row>
        <row r="22">
          <cell r="B22" t="str">
            <v>21-Excavation</v>
          </cell>
        </row>
        <row r="23">
          <cell r="B23" t="str">
            <v>22-Temporary Site (Combat)</v>
          </cell>
        </row>
        <row r="24">
          <cell r="B24" t="str">
            <v>23-Site Opening</v>
          </cell>
        </row>
        <row r="25">
          <cell r="B25" t="str">
            <v>24-APD Done</v>
          </cell>
        </row>
        <row r="26">
          <cell r="B26" t="str">
            <v>25-IMB Done</v>
          </cell>
        </row>
        <row r="27">
          <cell r="B27" t="str">
            <v>26-CME Colocation</v>
          </cell>
        </row>
        <row r="28">
          <cell r="B28" t="str">
            <v xml:space="preserve">27-RFC  </v>
          </cell>
        </row>
        <row r="29">
          <cell r="B29" t="str">
            <v>28-IP Release</v>
          </cell>
        </row>
        <row r="30">
          <cell r="B30" t="str">
            <v>29-RFC by Tenant</v>
          </cell>
        </row>
        <row r="31">
          <cell r="B31" t="str">
            <v>30-Land Payment request 3</v>
          </cell>
        </row>
        <row r="32">
          <cell r="B32" t="str">
            <v xml:space="preserve">31-Land Payment request 2 </v>
          </cell>
        </row>
        <row r="33">
          <cell r="B33" t="str">
            <v>32-Land Payment request 1</v>
          </cell>
        </row>
        <row r="34">
          <cell r="B34" t="str">
            <v>33-IMB Apply</v>
          </cell>
        </row>
        <row r="35">
          <cell r="B35" t="str">
            <v>34-PKS</v>
          </cell>
        </row>
        <row r="36">
          <cell r="B36" t="str">
            <v>35-Soil/Hammer Test</v>
          </cell>
        </row>
        <row r="37">
          <cell r="B37" t="str">
            <v>36-Rekom Camat</v>
          </cell>
        </row>
        <row r="38">
          <cell r="B38" t="str">
            <v>37-Ijin Warga</v>
          </cell>
        </row>
        <row r="39">
          <cell r="B39" t="str">
            <v>38-BAN/BAK</v>
          </cell>
        </row>
        <row r="40">
          <cell r="B40" t="str">
            <v>39-DRM</v>
          </cell>
        </row>
        <row r="41">
          <cell r="B41" t="str">
            <v>40-SIS By Tenant</v>
          </cell>
        </row>
        <row r="42">
          <cell r="B42" t="str">
            <v>41-SIS/SES Done</v>
          </cell>
        </row>
        <row r="43">
          <cell r="B43" t="str">
            <v>42-SIS/SES OG</v>
          </cell>
        </row>
        <row r="44">
          <cell r="B44" t="str">
            <v>43-Joint Survey</v>
          </cell>
        </row>
        <row r="45">
          <cell r="B45" t="str">
            <v>44-Proposed Cancel</v>
          </cell>
        </row>
        <row r="46">
          <cell r="B46" t="str">
            <v>45-Cancelled by Tenant</v>
          </cell>
        </row>
        <row r="47">
          <cell r="B47" t="str">
            <v>46-Cancelled by DMT</v>
          </cell>
        </row>
        <row r="48">
          <cell r="B48" t="str">
            <v>47-Cancelled ReOpen</v>
          </cell>
        </row>
      </sheetData>
      <sheetData sheetId="13">
        <row r="2">
          <cell r="B2" t="str">
            <v>01-BAPS Approved</v>
          </cell>
        </row>
      </sheetData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eff"/>
      <sheetName val="Rekap All"/>
      <sheetName val="Detail Report"/>
      <sheetName val="Executive Summary 2010"/>
      <sheetName val="Executive Summary 2011"/>
      <sheetName val="Executive Summary 2012"/>
      <sheetName val="Report Area &amp; Cummulative "/>
      <sheetName val="Progress Achieve"/>
      <sheetName val="Progress Bulan"/>
      <sheetName val="Monthly Regional Target"/>
      <sheetName val="Report Area Cummulative"/>
      <sheetName val="Edyson's"/>
      <sheetName val="Durasi Non RFI"/>
      <sheetName val="progress_bulan"/>
      <sheetName val="progress_achieved"/>
      <sheetName val="progress_batch"/>
      <sheetName val="progress_region"/>
      <sheetName val="Piv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Sheet1"/>
      <sheetName val="Sheet13"/>
      <sheetName val="Usulan Mitra"/>
      <sheetName val="PiVoT"/>
      <sheetName val="Site list 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F5" t="str">
            <v>AGA021</v>
          </cell>
          <cell r="G5" t="str">
            <v>B2S Bandara Nduga (2G New Coverage)</v>
          </cell>
          <cell r="H5">
            <v>138.38289800000001</v>
          </cell>
          <cell r="I5">
            <v>-4.6165000000000003</v>
          </cell>
          <cell r="J5" t="str">
            <v>18TS02B0489</v>
          </cell>
        </row>
        <row r="6">
          <cell r="F6" t="str">
            <v>AGR138</v>
          </cell>
          <cell r="G6" t="str">
            <v>PASAR KETAHUN</v>
          </cell>
          <cell r="H6">
            <v>101.82343400000001</v>
          </cell>
          <cell r="I6">
            <v>-3.37948</v>
          </cell>
          <cell r="J6" t="str">
            <v>18TS02B0315</v>
          </cell>
        </row>
        <row r="7">
          <cell r="F7" t="str">
            <v>AGR139</v>
          </cell>
          <cell r="G7" t="str">
            <v>URAI</v>
          </cell>
          <cell r="H7">
            <v>101.835027</v>
          </cell>
          <cell r="I7">
            <v>-3.3684280000000002</v>
          </cell>
          <cell r="J7" t="str">
            <v>18TS02B0316</v>
          </cell>
        </row>
        <row r="8">
          <cell r="F8" t="str">
            <v>AGR149</v>
          </cell>
          <cell r="G8" t="str">
            <v>DESA BUKIT</v>
          </cell>
          <cell r="H8">
            <v>102.379147</v>
          </cell>
          <cell r="I8">
            <v>-3.8421850000000002</v>
          </cell>
          <cell r="J8" t="str">
            <v>18TS02B0361</v>
          </cell>
        </row>
        <row r="9">
          <cell r="F9" t="str">
            <v>APR112</v>
          </cell>
          <cell r="G9" t="str">
            <v>ANTIGA KELOD</v>
          </cell>
          <cell r="H9">
            <v>115.487565</v>
          </cell>
          <cell r="I9">
            <v>-8.5309530000000002</v>
          </cell>
          <cell r="J9" t="str">
            <v>18TS02B0592</v>
          </cell>
        </row>
        <row r="10">
          <cell r="F10" t="str">
            <v>APR135</v>
          </cell>
          <cell r="G10" t="str">
            <v>SANGKAN GUNUNG</v>
          </cell>
          <cell r="H10">
            <v>115.42531700000001</v>
          </cell>
          <cell r="I10">
            <v>-8.4699790000000004</v>
          </cell>
          <cell r="J10" t="str">
            <v>18TS02B0593</v>
          </cell>
        </row>
        <row r="11">
          <cell r="F11" t="str">
            <v>BAT669</v>
          </cell>
          <cell r="G11" t="str">
            <v>Punggangan Limpung</v>
          </cell>
          <cell r="H11">
            <v>109.926058</v>
          </cell>
          <cell r="I11">
            <v>-6.9912089999999996</v>
          </cell>
          <cell r="J11" t="str">
            <v>18TS02B0575</v>
          </cell>
        </row>
        <row r="12">
          <cell r="F12" t="str">
            <v>BDB271</v>
          </cell>
          <cell r="G12" t="str">
            <v>KPPANGKALAN-SARIWANGI</v>
          </cell>
          <cell r="H12">
            <v>107.572098295041</v>
          </cell>
          <cell r="I12">
            <v>-6.8551453237104099</v>
          </cell>
          <cell r="J12" t="str">
            <v>18TS02B0222</v>
          </cell>
        </row>
        <row r="13">
          <cell r="F13" t="str">
            <v>BDB280</v>
          </cell>
          <cell r="G13" t="str">
            <v>JLNYAMPAY</v>
          </cell>
          <cell r="H13">
            <v>107.64913</v>
          </cell>
          <cell r="I13">
            <v>-6.8200900000000004</v>
          </cell>
          <cell r="J13" t="str">
            <v>18TS02B0200</v>
          </cell>
        </row>
        <row r="14">
          <cell r="F14" t="str">
            <v>BDB281</v>
          </cell>
          <cell r="G14" t="str">
            <v>CIGUGURGIRANG-KPCIPANJAK</v>
          </cell>
          <cell r="H14">
            <v>107.587605</v>
          </cell>
          <cell r="I14">
            <v>-6.838184</v>
          </cell>
          <cell r="J14" t="str">
            <v>18TS02B0201</v>
          </cell>
        </row>
        <row r="15">
          <cell r="F15" t="str">
            <v>BDB282</v>
          </cell>
          <cell r="G15" t="str">
            <v>DSNBAMBU</v>
          </cell>
          <cell r="H15">
            <v>107.578709</v>
          </cell>
          <cell r="I15">
            <v>-6.7897119999999997</v>
          </cell>
          <cell r="J15" t="str">
            <v>18TS02B0202</v>
          </cell>
        </row>
        <row r="16">
          <cell r="F16" t="str">
            <v>BDB283</v>
          </cell>
          <cell r="G16" t="str">
            <v>CIPATIK-CIPANJI</v>
          </cell>
          <cell r="H16">
            <v>107.494624</v>
          </cell>
          <cell r="I16">
            <v>-6.9318489999999997</v>
          </cell>
          <cell r="J16" t="str">
            <v>17TS11W0800</v>
          </cell>
        </row>
        <row r="17">
          <cell r="F17" t="str">
            <v>BDB285</v>
          </cell>
          <cell r="G17" t="str">
            <v>NGAMPRAH2</v>
          </cell>
          <cell r="H17">
            <v>107.502206</v>
          </cell>
          <cell r="I17">
            <v>-6.8292609999999998</v>
          </cell>
          <cell r="J17" t="str">
            <v>17TS11B0819</v>
          </cell>
        </row>
        <row r="18">
          <cell r="F18" t="str">
            <v>BDB289</v>
          </cell>
          <cell r="G18" t="str">
            <v>PERMANENISASIWANGUNSR</v>
          </cell>
          <cell r="H18">
            <v>107.61199999999999</v>
          </cell>
          <cell r="I18">
            <v>-6.8458899999999998</v>
          </cell>
          <cell r="J18" t="str">
            <v>18TS02B0225</v>
          </cell>
        </row>
        <row r="19">
          <cell r="F19" t="str">
            <v>BDB291</v>
          </cell>
          <cell r="G19" t="str">
            <v>CIHAMPELASCILILIN-SASAKBUBUR</v>
          </cell>
          <cell r="H19">
            <v>107.47754500000001</v>
          </cell>
          <cell r="I19">
            <v>-6.930536</v>
          </cell>
          <cell r="J19" t="str">
            <v>18TS02B0224</v>
          </cell>
        </row>
        <row r="20">
          <cell r="F20" t="str">
            <v>BDB292</v>
          </cell>
          <cell r="G20" t="str">
            <v>PERMANENISASIKAVELERIPAROMPONG</v>
          </cell>
          <cell r="H20">
            <v>107.58426</v>
          </cell>
          <cell r="I20">
            <v>-6.7956000000000003</v>
          </cell>
          <cell r="J20" t="str">
            <v>18TS02B0226</v>
          </cell>
        </row>
        <row r="21">
          <cell r="F21" t="str">
            <v>BDB297</v>
          </cell>
          <cell r="G21" t="str">
            <v>CIPADAJALURKAI</v>
          </cell>
          <cell r="H21">
            <v>107.449791</v>
          </cell>
          <cell r="I21">
            <v>-6.7936699999999997</v>
          </cell>
          <cell r="J21" t="str">
            <v>18TS02B0266</v>
          </cell>
        </row>
        <row r="22">
          <cell r="F22" t="str">
            <v>BDS792</v>
          </cell>
          <cell r="G22" t="str">
            <v>CICALENGKA - KPCIKALAGE</v>
          </cell>
          <cell r="H22">
            <v>107.83824</v>
          </cell>
          <cell r="I22">
            <v>-6.9957140000000004</v>
          </cell>
          <cell r="J22" t="str">
            <v>17TS11B0821</v>
          </cell>
        </row>
        <row r="23">
          <cell r="F23" t="str">
            <v>BDS794</v>
          </cell>
          <cell r="G23" t="str">
            <v>ADIPATIAGUNGDLM-JLANGGADIREJA</v>
          </cell>
          <cell r="H23">
            <v>107.627995</v>
          </cell>
          <cell r="I23">
            <v>-6.9999979999999997</v>
          </cell>
          <cell r="J23" t="str">
            <v>17TS11W0799</v>
          </cell>
        </row>
        <row r="24">
          <cell r="F24" t="str">
            <v>BIA132</v>
          </cell>
          <cell r="G24" t="str">
            <v>YENUSI</v>
          </cell>
          <cell r="H24">
            <v>136.20627999999999</v>
          </cell>
          <cell r="I24">
            <v>-1.172758</v>
          </cell>
          <cell r="J24" t="str">
            <v>18TS02B0476</v>
          </cell>
        </row>
        <row r="25">
          <cell r="F25" t="str">
            <v>BJN678</v>
          </cell>
          <cell r="G25" t="str">
            <v>Rakit Kulon</v>
          </cell>
          <cell r="H25">
            <v>109.52571</v>
          </cell>
          <cell r="I25">
            <v>-7.4378929999999999</v>
          </cell>
          <cell r="J25" t="str">
            <v>18TS02B0579</v>
          </cell>
        </row>
        <row r="26">
          <cell r="F26" t="str">
            <v>BKG076</v>
          </cell>
          <cell r="G26" t="str">
            <v>PAGARUYUNG</v>
          </cell>
          <cell r="H26">
            <v>101.23889200000001</v>
          </cell>
          <cell r="I26">
            <v>0.48110399999999998</v>
          </cell>
          <cell r="J26" t="str">
            <v>18TS02B0373</v>
          </cell>
        </row>
        <row r="27">
          <cell r="F27" t="str">
            <v>BKO103</v>
          </cell>
          <cell r="G27" t="str">
            <v>Muara Kibul</v>
          </cell>
          <cell r="H27">
            <v>102.033013</v>
          </cell>
          <cell r="I27">
            <v>-1.9289799999999999</v>
          </cell>
          <cell r="J27" t="str">
            <v>18TS02B0451</v>
          </cell>
        </row>
        <row r="28">
          <cell r="F28" t="str">
            <v>BKO104</v>
          </cell>
          <cell r="G28" t="str">
            <v>SIMPANG LIMBUR 2</v>
          </cell>
          <cell r="H28">
            <v>102.42290199999999</v>
          </cell>
          <cell r="I28">
            <v>-2.0442179999999999</v>
          </cell>
          <cell r="J28" t="str">
            <v>18TS02B0452</v>
          </cell>
        </row>
        <row r="29">
          <cell r="F29" t="str">
            <v>BKO106</v>
          </cell>
          <cell r="G29" t="str">
            <v>NILO DINGIN</v>
          </cell>
          <cell r="H29">
            <v>101.832385</v>
          </cell>
          <cell r="I29">
            <v>-2.4270900000000002</v>
          </cell>
          <cell r="J29" t="str">
            <v>18TS02B0454</v>
          </cell>
        </row>
        <row r="30">
          <cell r="F30" t="str">
            <v>BKX445</v>
          </cell>
          <cell r="G30" t="str">
            <v>GRAHAMUTIARA</v>
          </cell>
          <cell r="H30">
            <v>106.92854199999999</v>
          </cell>
          <cell r="I30">
            <v>-6.3480999999999996</v>
          </cell>
          <cell r="J30" t="str">
            <v>18TS02B0237</v>
          </cell>
        </row>
        <row r="31">
          <cell r="F31" t="str">
            <v>BLA720</v>
          </cell>
          <cell r="G31" t="str">
            <v>Blue Tlogowungu Japah</v>
          </cell>
          <cell r="H31">
            <v>111.262348</v>
          </cell>
          <cell r="I31">
            <v>-6.9419899999999997</v>
          </cell>
          <cell r="J31" t="str">
            <v>18TS02B0603</v>
          </cell>
        </row>
        <row r="32">
          <cell r="F32" t="str">
            <v>BLC078</v>
          </cell>
          <cell r="G32" t="str">
            <v>SPLIT_SEROJA_SEC1</v>
          </cell>
          <cell r="H32">
            <v>115.9205162250223</v>
          </cell>
          <cell r="I32">
            <v>-3.2934947466382418</v>
          </cell>
          <cell r="J32" t="str">
            <v>18TS02B0508</v>
          </cell>
        </row>
        <row r="33">
          <cell r="F33" t="str">
            <v>BLC153</v>
          </cell>
          <cell r="G33" t="str">
            <v>MARGA MULYA_LS_Mitratel</v>
          </cell>
          <cell r="H33">
            <v>115.771225</v>
          </cell>
          <cell r="I33">
            <v>-3.659462</v>
          </cell>
          <cell r="J33" t="str">
            <v>17TS07B0107</v>
          </cell>
        </row>
        <row r="34">
          <cell r="F34" t="str">
            <v>BLI064</v>
          </cell>
          <cell r="G34" t="str">
            <v>Kebon</v>
          </cell>
          <cell r="H34">
            <v>115.39954899999999</v>
          </cell>
          <cell r="I34">
            <v>-8.3933060000000008</v>
          </cell>
          <cell r="J34" t="str">
            <v>18TS02B0590</v>
          </cell>
        </row>
        <row r="35">
          <cell r="F35" t="str">
            <v>BLU091</v>
          </cell>
          <cell r="G35" t="str">
            <v>Dusun Buay Bahuga 2</v>
          </cell>
          <cell r="H35">
            <v>104.61008</v>
          </cell>
          <cell r="I35">
            <v>-4.2595200000000002</v>
          </cell>
          <cell r="J35" t="str">
            <v>18TS02B0347</v>
          </cell>
        </row>
        <row r="36">
          <cell r="F36" t="str">
            <v>BLU092</v>
          </cell>
          <cell r="G36" t="str">
            <v>Dusun Tanjung</v>
          </cell>
          <cell r="H36">
            <v>104.72031200000001</v>
          </cell>
          <cell r="I36">
            <v>-4.4708740000000002</v>
          </cell>
          <cell r="J36" t="str">
            <v>18TS02B0346</v>
          </cell>
        </row>
        <row r="37">
          <cell r="F37" t="str">
            <v>BLU093</v>
          </cell>
          <cell r="G37" t="str">
            <v>GEDONG JAYA</v>
          </cell>
          <cell r="H37">
            <v>104.94596799999999</v>
          </cell>
          <cell r="I37">
            <v>-4.3648879999999997</v>
          </cell>
          <cell r="J37" t="str">
            <v>18TS02B0466</v>
          </cell>
        </row>
        <row r="38">
          <cell r="F38" t="str">
            <v>BOX288</v>
          </cell>
          <cell r="G38" t="str">
            <v>JLTANAHBARU</v>
          </cell>
          <cell r="H38">
            <v>106.82243</v>
          </cell>
          <cell r="I38">
            <v>-6.5698850000000002</v>
          </cell>
          <cell r="J38" t="str">
            <v>18TS02B0247</v>
          </cell>
        </row>
        <row r="39">
          <cell r="F39" t="str">
            <v>BOX289</v>
          </cell>
          <cell r="G39" t="str">
            <v>CILENDEK</v>
          </cell>
          <cell r="H39">
            <v>106.782918</v>
          </cell>
          <cell r="I39">
            <v>-6.5798870000000003</v>
          </cell>
          <cell r="J39" t="str">
            <v>18TS02B0236</v>
          </cell>
        </row>
        <row r="40">
          <cell r="F40" t="str">
            <v>BPP046</v>
          </cell>
          <cell r="G40" t="str">
            <v>PERTAMINA EP BALIKPAPAN</v>
          </cell>
          <cell r="H40">
            <v>116.87214</v>
          </cell>
          <cell r="I40">
            <v>-1.266262</v>
          </cell>
          <cell r="J40" t="str">
            <v>18TS02B0543</v>
          </cell>
        </row>
        <row r="41">
          <cell r="F41" t="str">
            <v>BPP126</v>
          </cell>
          <cell r="G41" t="str">
            <v>SMPN 20 BALIKPAPAN</v>
          </cell>
          <cell r="H41">
            <v>116.88365</v>
          </cell>
          <cell r="I41">
            <v>-1.13222</v>
          </cell>
          <cell r="J41" t="str">
            <v>18TS02B0548</v>
          </cell>
        </row>
        <row r="42">
          <cell r="F42" t="str">
            <v>BSK100</v>
          </cell>
          <cell r="G42" t="str">
            <v>BATU TABA</v>
          </cell>
          <cell r="H42">
            <v>100.52415499999999</v>
          </cell>
          <cell r="I42">
            <v>-0.54386900000000005</v>
          </cell>
          <cell r="J42" t="str">
            <v>18TS02B0377</v>
          </cell>
        </row>
        <row r="43">
          <cell r="F43" t="str">
            <v>BSK101</v>
          </cell>
          <cell r="G43" t="str">
            <v>TAMBANGAN</v>
          </cell>
          <cell r="H43">
            <v>100.42530499999999</v>
          </cell>
          <cell r="I43">
            <v>-0.51423700000000006</v>
          </cell>
          <cell r="J43" t="str">
            <v>18TS02B0389</v>
          </cell>
        </row>
        <row r="44">
          <cell r="F44" t="str">
            <v>BSK102</v>
          </cell>
          <cell r="G44" t="str">
            <v>Koto Alam</v>
          </cell>
          <cell r="H44">
            <v>100.71145</v>
          </cell>
          <cell r="I44">
            <v>-0.55297700000000005</v>
          </cell>
          <cell r="J44" t="str">
            <v>18TS02B0386</v>
          </cell>
        </row>
        <row r="45">
          <cell r="F45" t="str">
            <v>BSK103</v>
          </cell>
          <cell r="G45" t="str">
            <v>Tanjung Barulak</v>
          </cell>
          <cell r="H45">
            <v>100.521044</v>
          </cell>
          <cell r="I45">
            <v>-0.54075799999999996</v>
          </cell>
          <cell r="J45" t="str">
            <v>18TS02B0385</v>
          </cell>
        </row>
        <row r="46">
          <cell r="F46" t="str">
            <v>BWI391</v>
          </cell>
          <cell r="G46" t="str">
            <v>SUMBERAGUNGPESANGGARAN2</v>
          </cell>
          <cell r="H46">
            <v>114.05020500000001</v>
          </cell>
          <cell r="I46">
            <v>-8.5802999999999994</v>
          </cell>
          <cell r="J46" t="str">
            <v>18TS02B0631</v>
          </cell>
        </row>
        <row r="47">
          <cell r="F47" t="str">
            <v>BWI392</v>
          </cell>
          <cell r="G47" t="str">
            <v>TULUNGREJOGLENMORE2</v>
          </cell>
          <cell r="H47">
            <v>114.079853</v>
          </cell>
          <cell r="I47">
            <v>-8.3236530000000002</v>
          </cell>
          <cell r="J47" t="str">
            <v>18TS02B0629</v>
          </cell>
        </row>
        <row r="48">
          <cell r="F48" t="str">
            <v>BWI393</v>
          </cell>
          <cell r="G48" t="str">
            <v>BUMIHARJOGLENMORE2</v>
          </cell>
          <cell r="H48">
            <v>114.071344</v>
          </cell>
          <cell r="I48">
            <v>-8.2662960000000005</v>
          </cell>
          <cell r="J48" t="str">
            <v>18TS02B0627</v>
          </cell>
        </row>
        <row r="49">
          <cell r="F49" t="str">
            <v>BYL746</v>
          </cell>
          <cell r="G49" t="str">
            <v>Blue Sruni Musuk</v>
          </cell>
          <cell r="H49">
            <v>110.51038800000001</v>
          </cell>
          <cell r="I49">
            <v>-7.5534499999999998</v>
          </cell>
          <cell r="J49" t="str">
            <v>18TS02B0601</v>
          </cell>
        </row>
        <row r="50">
          <cell r="F50" t="str">
            <v>BYL749</v>
          </cell>
          <cell r="G50" t="str">
            <v>Blue Kadipaten Andong</v>
          </cell>
          <cell r="H50">
            <v>110.74929</v>
          </cell>
          <cell r="I50">
            <v>-7.332865</v>
          </cell>
          <cell r="J50" t="str">
            <v>18TS02B0608</v>
          </cell>
        </row>
        <row r="51">
          <cell r="F51" t="str">
            <v>BYL751</v>
          </cell>
          <cell r="G51" t="str">
            <v>Blue Ngablak Wonosegoro</v>
          </cell>
          <cell r="H51">
            <v>110.630017</v>
          </cell>
          <cell r="I51">
            <v>-7.3197150000000004</v>
          </cell>
          <cell r="J51" t="str">
            <v>18TS02B0612</v>
          </cell>
        </row>
        <row r="52">
          <cell r="F52" t="str">
            <v>CBN439</v>
          </cell>
          <cell r="G52" t="str">
            <v>COATESVILLAGE</v>
          </cell>
          <cell r="H52">
            <v>106.963489</v>
          </cell>
          <cell r="I52">
            <v>-6.355137</v>
          </cell>
          <cell r="J52" t="str">
            <v>18TS02B0242</v>
          </cell>
        </row>
        <row r="53">
          <cell r="F53" t="str">
            <v>CBN440</v>
          </cell>
          <cell r="G53" t="str">
            <v>VILLACIOMAS</v>
          </cell>
          <cell r="H53">
            <v>106.76618000000001</v>
          </cell>
          <cell r="I53">
            <v>-6.5868909999999996</v>
          </cell>
          <cell r="J53" t="str">
            <v>18TS02B0253</v>
          </cell>
        </row>
        <row r="54">
          <cell r="F54" t="str">
            <v>CBN441</v>
          </cell>
          <cell r="G54" t="str">
            <v>MERCEDESBENZ</v>
          </cell>
          <cell r="H54">
            <v>106.934854</v>
          </cell>
          <cell r="I54">
            <v>-6.4271330000000004</v>
          </cell>
          <cell r="J54" t="str">
            <v>18TS02B0240</v>
          </cell>
        </row>
        <row r="55">
          <cell r="F55" t="str">
            <v>CBN443</v>
          </cell>
          <cell r="G55" t="str">
            <v>BAKOSURTANALBGR</v>
          </cell>
          <cell r="H55">
            <v>106.844757</v>
          </cell>
          <cell r="I55">
            <v>-6.4911029999999998</v>
          </cell>
          <cell r="J55" t="str">
            <v>18TS02B0239</v>
          </cell>
        </row>
        <row r="56">
          <cell r="F56" t="str">
            <v>CBN444</v>
          </cell>
          <cell r="G56" t="str">
            <v>PESONATAMANMONACO</v>
          </cell>
          <cell r="H56">
            <v>106.95733799999999</v>
          </cell>
          <cell r="I56">
            <v>-6.3887939999999999</v>
          </cell>
          <cell r="J56" t="str">
            <v>18TS02B0255</v>
          </cell>
        </row>
        <row r="57">
          <cell r="F57" t="str">
            <v>CBN446</v>
          </cell>
          <cell r="G57" t="str">
            <v>JONGGOL</v>
          </cell>
          <cell r="H57">
            <v>107.046064</v>
          </cell>
          <cell r="I57">
            <v>-6.4544040000000003</v>
          </cell>
          <cell r="J57" t="str">
            <v>18TS02B0235</v>
          </cell>
        </row>
        <row r="58">
          <cell r="F58" t="str">
            <v>CJR640</v>
          </cell>
          <cell r="G58" t="str">
            <v>BO-SUKAMULYA-WARUNGKONDANG</v>
          </cell>
          <cell r="H58">
            <v>107.104214</v>
          </cell>
          <cell r="I58">
            <v>-6.894177</v>
          </cell>
          <cell r="J58" t="str">
            <v>18TS02B0276</v>
          </cell>
        </row>
        <row r="59">
          <cell r="F59" t="str">
            <v>CJR647</v>
          </cell>
          <cell r="G59" t="str">
            <v>BO-SUKAMAHI-SUKARESMI</v>
          </cell>
          <cell r="H59">
            <v>107.117414</v>
          </cell>
          <cell r="I59">
            <v>-6.6936340000000003</v>
          </cell>
          <cell r="J59" t="str">
            <v>18TS02B0260</v>
          </cell>
        </row>
        <row r="60">
          <cell r="F60" t="str">
            <v>CJR657</v>
          </cell>
          <cell r="G60" t="str">
            <v>PASAR GSP</v>
          </cell>
          <cell r="H60">
            <v>107.066655</v>
          </cell>
          <cell r="I60">
            <v>-6.7325879999999998</v>
          </cell>
          <cell r="J60" t="str">
            <v>18TS02B0195</v>
          </cell>
        </row>
        <row r="61">
          <cell r="F61" t="str">
            <v>CKR912</v>
          </cell>
          <cell r="G61" t="str">
            <v>TELAGAMURNI</v>
          </cell>
          <cell r="H61">
            <v>107.1104</v>
          </cell>
          <cell r="I61">
            <v>-6.2525729999999999</v>
          </cell>
          <cell r="J61" t="str">
            <v>18TS02B0251</v>
          </cell>
        </row>
        <row r="62">
          <cell r="F62" t="str">
            <v>CKR913</v>
          </cell>
          <cell r="G62" t="str">
            <v>SUKAJAYACIBITUNG</v>
          </cell>
          <cell r="H62">
            <v>107.101512</v>
          </cell>
          <cell r="I62">
            <v>-6.2375239999999996</v>
          </cell>
          <cell r="J62" t="str">
            <v>18TS02B0246</v>
          </cell>
        </row>
        <row r="63">
          <cell r="F63" t="str">
            <v>CKR931</v>
          </cell>
          <cell r="G63" t="str">
            <v>WANASARI</v>
          </cell>
          <cell r="H63">
            <v>107.084419</v>
          </cell>
          <cell r="I63">
            <v>-6.2651529999999998</v>
          </cell>
          <cell r="J63" t="str">
            <v>18TS02B0228</v>
          </cell>
        </row>
        <row r="64">
          <cell r="F64" t="str">
            <v>CLP768</v>
          </cell>
          <cell r="G64" t="str">
            <v>Bangkal Binangun</v>
          </cell>
          <cell r="H64">
            <v>109.263397</v>
          </cell>
          <cell r="I64">
            <v>-7.6511089999999999</v>
          </cell>
          <cell r="J64" t="str">
            <v>18TS02B0573</v>
          </cell>
        </row>
        <row r="65">
          <cell r="F65" t="str">
            <v>CLP771</v>
          </cell>
          <cell r="G65" t="str">
            <v>Blue Purwasari Wanareja</v>
          </cell>
          <cell r="H65">
            <v>108.732193</v>
          </cell>
          <cell r="I65">
            <v>-7.4381950000000003</v>
          </cell>
          <cell r="J65" t="str">
            <v>18TS02B0600</v>
          </cell>
        </row>
        <row r="66">
          <cell r="F66" t="str">
            <v>CMS471</v>
          </cell>
          <cell r="G66" t="str">
            <v>PEMUKIMAN SELASARI</v>
          </cell>
          <cell r="H66">
            <v>108.343698</v>
          </cell>
          <cell r="I66">
            <v>-7.177467</v>
          </cell>
          <cell r="J66" t="str">
            <v>17TS11B0826</v>
          </cell>
        </row>
        <row r="67">
          <cell r="F67" t="str">
            <v>CMS472</v>
          </cell>
          <cell r="G67" t="str">
            <v>PERMANENISASITERMINALPANGANDARAN</v>
          </cell>
          <cell r="H67">
            <v>108.647295</v>
          </cell>
          <cell r="I67">
            <v>-7.6814289999999996</v>
          </cell>
          <cell r="J67" t="str">
            <v>17TS11W0803</v>
          </cell>
        </row>
        <row r="68">
          <cell r="F68" t="str">
            <v>CMS473</v>
          </cell>
          <cell r="G68" t="str">
            <v>PEMUKIMAN LINGGAPURA</v>
          </cell>
          <cell r="H68">
            <v>108.385003</v>
          </cell>
          <cell r="I68">
            <v>-7.1935010000000004</v>
          </cell>
          <cell r="J68" t="str">
            <v>18TS02B0197</v>
          </cell>
        </row>
        <row r="69">
          <cell r="F69" t="str">
            <v>CMS475</v>
          </cell>
          <cell r="G69" t="str">
            <v>PEMUKIMAN KAWALIMUKTI</v>
          </cell>
          <cell r="H69">
            <v>108.36621100000001</v>
          </cell>
          <cell r="I69">
            <v>-7.1848070000000002</v>
          </cell>
          <cell r="J69" t="str">
            <v>17TS11B0823</v>
          </cell>
        </row>
        <row r="70">
          <cell r="F70" t="str">
            <v>CMS476</v>
          </cell>
          <cell r="G70" t="str">
            <v>PEMUKIMAN CIJULANG</v>
          </cell>
          <cell r="H70">
            <v>108.197383</v>
          </cell>
          <cell r="I70">
            <v>-7.2630860000000004</v>
          </cell>
          <cell r="J70" t="str">
            <v>18TS02B0198</v>
          </cell>
        </row>
        <row r="71">
          <cell r="F71" t="str">
            <v>CMS478</v>
          </cell>
          <cell r="G71" t="str">
            <v>GOLAT-KPCIWALEN</v>
          </cell>
          <cell r="H71">
            <v>108.227797</v>
          </cell>
          <cell r="I71">
            <v>-7.1313430000000002</v>
          </cell>
          <cell r="J71" t="str">
            <v>18TS02B0199</v>
          </cell>
        </row>
        <row r="72">
          <cell r="F72" t="str">
            <v>CMS479</v>
          </cell>
          <cell r="G72" t="str">
            <v>SEKOLAH SMAN 1 PARIGI</v>
          </cell>
          <cell r="H72">
            <v>108.496939</v>
          </cell>
          <cell r="I72">
            <v>-7.7090420000000002</v>
          </cell>
          <cell r="J72" t="str">
            <v>17TS11W0801</v>
          </cell>
        </row>
        <row r="73">
          <cell r="F73" t="str">
            <v>CMS480</v>
          </cell>
          <cell r="G73" t="str">
            <v>DSNPADAHERANG-DSKRNGMULYA</v>
          </cell>
          <cell r="H73">
            <v>108.688835</v>
          </cell>
          <cell r="I73">
            <v>-7.5382220000000002</v>
          </cell>
          <cell r="J73" t="str">
            <v>18TS02B0206</v>
          </cell>
        </row>
        <row r="74">
          <cell r="F74" t="str">
            <v>CMS481</v>
          </cell>
          <cell r="G74" t="str">
            <v>PEMUKIMAN WINDURAJA</v>
          </cell>
          <cell r="H74">
            <v>108.371943</v>
          </cell>
          <cell r="I74">
            <v>-7.1651280000000002</v>
          </cell>
          <cell r="J74" t="str">
            <v>18TS02B0217</v>
          </cell>
        </row>
        <row r="75">
          <cell r="F75" t="str">
            <v>CMS482</v>
          </cell>
          <cell r="G75" t="str">
            <v>PEMUKIMAN SUKAJADI</v>
          </cell>
          <cell r="H75">
            <v>108.324564</v>
          </cell>
          <cell r="I75">
            <v>-7.3108639999999996</v>
          </cell>
          <cell r="J75" t="str">
            <v>18TS02B0218</v>
          </cell>
        </row>
        <row r="76">
          <cell r="F76" t="str">
            <v>CMS484</v>
          </cell>
          <cell r="G76" t="str">
            <v>PEMUKIMAN PAWINDAN</v>
          </cell>
          <cell r="H76">
            <v>108.328</v>
          </cell>
          <cell r="I76">
            <v>-7.3355100000000002</v>
          </cell>
          <cell r="J76" t="str">
            <v>18TS02B0219</v>
          </cell>
        </row>
        <row r="77">
          <cell r="F77" t="str">
            <v>CMS492</v>
          </cell>
          <cell r="G77" t="str">
            <v>PEMUKIMAN CIGEMBOR</v>
          </cell>
          <cell r="H77">
            <v>108.36655</v>
          </cell>
          <cell r="I77">
            <v>-7.3464159999999996</v>
          </cell>
          <cell r="J77" t="str">
            <v>18TS02B0220</v>
          </cell>
        </row>
        <row r="78">
          <cell r="F78" t="str">
            <v>CRB875</v>
          </cell>
          <cell r="G78" t="str">
            <v>DUSUNSATU-KRNGSUWUNG</v>
          </cell>
          <cell r="H78">
            <v>108.64601999999999</v>
          </cell>
          <cell r="I78">
            <v>-6.8424459999999998</v>
          </cell>
          <cell r="J78" t="str">
            <v>17TS11B0822</v>
          </cell>
        </row>
        <row r="79">
          <cell r="F79" t="str">
            <v>DGL142</v>
          </cell>
          <cell r="G79" t="str">
            <v>PALU_1541</v>
          </cell>
          <cell r="H79">
            <v>119.695882</v>
          </cell>
          <cell r="I79">
            <v>-0.129828</v>
          </cell>
          <cell r="J79" t="str">
            <v>18TS02B0520</v>
          </cell>
        </row>
        <row r="80">
          <cell r="F80" t="str">
            <v>DPK734</v>
          </cell>
          <cell r="G80" t="str">
            <v>GRIYATELAGAPERMAI</v>
          </cell>
          <cell r="H80">
            <v>106.858954</v>
          </cell>
          <cell r="I80">
            <v>-6.4511229999999999</v>
          </cell>
          <cell r="J80" t="str">
            <v>18TS02B0254</v>
          </cell>
        </row>
        <row r="81">
          <cell r="F81" t="str">
            <v>DPK737</v>
          </cell>
          <cell r="G81" t="str">
            <v>NURULYAKIN</v>
          </cell>
          <cell r="H81">
            <v>106.75904</v>
          </cell>
          <cell r="I81">
            <v>-6.3767800000000001</v>
          </cell>
          <cell r="J81" t="str">
            <v>18TS02B0249</v>
          </cell>
        </row>
        <row r="82">
          <cell r="F82" t="str">
            <v>DPK738</v>
          </cell>
          <cell r="G82" t="str">
            <v>LEUWINNGGUNG</v>
          </cell>
          <cell r="H82">
            <v>106.910984</v>
          </cell>
          <cell r="I82">
            <v>-6.3964350000000003</v>
          </cell>
          <cell r="J82" t="str">
            <v>18TS02B0233</v>
          </cell>
        </row>
        <row r="83">
          <cell r="F83" t="str">
            <v>DPK741</v>
          </cell>
          <cell r="G83" t="str">
            <v>KAKAPSUKATANI</v>
          </cell>
          <cell r="H83">
            <v>106.892295</v>
          </cell>
          <cell r="I83">
            <v>-6.4027159999999999</v>
          </cell>
          <cell r="J83" t="str">
            <v>18TS02B0234</v>
          </cell>
        </row>
        <row r="84">
          <cell r="F84" t="str">
            <v>DPK742</v>
          </cell>
          <cell r="G84" t="str">
            <v>JLMANDORTADJIR</v>
          </cell>
          <cell r="H84">
            <v>106.737148</v>
          </cell>
          <cell r="I84">
            <v>-6.3761619999999999</v>
          </cell>
          <cell r="J84" t="str">
            <v>18TS02B0243</v>
          </cell>
        </row>
        <row r="85">
          <cell r="F85" t="str">
            <v>DPK744</v>
          </cell>
          <cell r="G85" t="str">
            <v>CIAMPEUNTAPOS</v>
          </cell>
          <cell r="H85">
            <v>106.874</v>
          </cell>
          <cell r="I85">
            <v>-6.3904800000000002</v>
          </cell>
          <cell r="J85" t="str">
            <v>18TS02B0241</v>
          </cell>
        </row>
        <row r="86">
          <cell r="F86" t="str">
            <v>DPK745</v>
          </cell>
          <cell r="G86" t="str">
            <v>MESJIDALMUHA</v>
          </cell>
          <cell r="H86">
            <v>106.857</v>
          </cell>
          <cell r="I86">
            <v>-6.4383299999999997</v>
          </cell>
          <cell r="J86" t="str">
            <v>18TS02B0238</v>
          </cell>
        </row>
        <row r="87">
          <cell r="F87" t="str">
            <v>ENR063</v>
          </cell>
          <cell r="G87" t="str">
            <v>PARE PARE_1885</v>
          </cell>
          <cell r="H87">
            <v>119.754823</v>
          </cell>
          <cell r="I87">
            <v>-3.5529739999999999</v>
          </cell>
          <cell r="J87" t="str">
            <v>18TS02B0567</v>
          </cell>
        </row>
        <row r="88">
          <cell r="F88" t="str">
            <v>ENR065</v>
          </cell>
          <cell r="G88" t="str">
            <v>PARE PARE_1890</v>
          </cell>
          <cell r="H88">
            <v>119.86569299999999</v>
          </cell>
          <cell r="I88">
            <v>-3.4159329999999999</v>
          </cell>
          <cell r="J88" t="str">
            <v>18TS02B0566</v>
          </cell>
        </row>
        <row r="89">
          <cell r="F89" t="str">
            <v>ENR076</v>
          </cell>
          <cell r="G89" t="str">
            <v>PARE PARE_1940</v>
          </cell>
          <cell r="H89">
            <v>119.826806</v>
          </cell>
          <cell r="I89">
            <v>-3.4160759999999999</v>
          </cell>
          <cell r="J89" t="str">
            <v>18TS02B0565</v>
          </cell>
        </row>
        <row r="90">
          <cell r="F90" t="str">
            <v>ENR077</v>
          </cell>
          <cell r="G90" t="str">
            <v>PARE PARE_1941</v>
          </cell>
          <cell r="H90">
            <v>119.8161368</v>
          </cell>
          <cell r="I90">
            <v>-3.3564702689999999</v>
          </cell>
          <cell r="J90" t="str">
            <v>18TS02B0564</v>
          </cell>
        </row>
        <row r="91">
          <cell r="F91" t="str">
            <v>ENT020</v>
          </cell>
          <cell r="G91" t="str">
            <v>Sugapa</v>
          </cell>
          <cell r="H91">
            <v>137.0403</v>
          </cell>
          <cell r="I91">
            <v>-3.73889</v>
          </cell>
          <cell r="J91" t="str">
            <v>18TS02B0491</v>
          </cell>
        </row>
        <row r="92">
          <cell r="F92" t="str">
            <v>ENT021</v>
          </cell>
          <cell r="G92" t="str">
            <v>Deiyai 2</v>
          </cell>
          <cell r="H92">
            <v>136.26924299999999</v>
          </cell>
          <cell r="I92">
            <v>-4.0714499999999996</v>
          </cell>
          <cell r="J92" t="str">
            <v>18TS02B0494</v>
          </cell>
        </row>
        <row r="93">
          <cell r="F93" t="str">
            <v>GNS195</v>
          </cell>
          <cell r="G93" t="str">
            <v>Ramayana 3 Lamteng</v>
          </cell>
          <cell r="H93">
            <v>105.30958</v>
          </cell>
          <cell r="I93">
            <v>-4.9275609999999999</v>
          </cell>
          <cell r="J93" t="str">
            <v>18TS02B0330</v>
          </cell>
        </row>
        <row r="94">
          <cell r="F94" t="str">
            <v>GNS196</v>
          </cell>
          <cell r="G94" t="str">
            <v>Sri Tejo Kencono</v>
          </cell>
          <cell r="H94">
            <v>105.34139</v>
          </cell>
          <cell r="I94">
            <v>-5.0183799999999996</v>
          </cell>
          <cell r="J94" t="str">
            <v>18TS02B0329</v>
          </cell>
        </row>
        <row r="95">
          <cell r="F95" t="str">
            <v>GNS197</v>
          </cell>
          <cell r="G95" t="str">
            <v>SUKAJAYA</v>
          </cell>
          <cell r="H95">
            <v>104.97400500000001</v>
          </cell>
          <cell r="I95">
            <v>-4.9618880000000001</v>
          </cell>
          <cell r="J95" t="str">
            <v>18TS02B0348</v>
          </cell>
        </row>
        <row r="96">
          <cell r="F96" t="str">
            <v>GRO700</v>
          </cell>
          <cell r="G96" t="str">
            <v>Blue Putatnganten Karang Rayung</v>
          </cell>
          <cell r="H96">
            <v>110.73303199999999</v>
          </cell>
          <cell r="I96">
            <v>-7.1065129999999996</v>
          </cell>
          <cell r="J96" t="str">
            <v>18TS02B0609</v>
          </cell>
        </row>
        <row r="97">
          <cell r="F97" t="str">
            <v>GRO701</v>
          </cell>
          <cell r="G97" t="str">
            <v>Blue Dayu Keyongan</v>
          </cell>
          <cell r="H97">
            <v>111.144373</v>
          </cell>
          <cell r="I97">
            <v>-7.2294520000000002</v>
          </cell>
          <cell r="J97" t="str">
            <v>17TS12B0351</v>
          </cell>
        </row>
        <row r="98">
          <cell r="F98" t="str">
            <v>GRO704</v>
          </cell>
          <cell r="G98" t="str">
            <v>Blue Jambangan Geyer</v>
          </cell>
          <cell r="H98">
            <v>110.95535099999999</v>
          </cell>
          <cell r="I98">
            <v>-7.2368540000000001</v>
          </cell>
          <cell r="J98" t="str">
            <v>18TS02B0615</v>
          </cell>
        </row>
        <row r="99">
          <cell r="F99" t="str">
            <v>GRT362</v>
          </cell>
          <cell r="G99" t="str">
            <v>PADASUKA-SAMARANG</v>
          </cell>
          <cell r="H99">
            <v>107.826891</v>
          </cell>
          <cell r="I99">
            <v>-7.2216870000000002</v>
          </cell>
          <cell r="J99" t="str">
            <v>18TS02B0207</v>
          </cell>
        </row>
        <row r="100">
          <cell r="F100" t="str">
            <v>GRT510</v>
          </cell>
          <cell r="G100" t="str">
            <v>BO-JATISARI-CISOMPET</v>
          </cell>
          <cell r="H100">
            <v>107.852704</v>
          </cell>
          <cell r="I100">
            <v>-7.5563890000000002</v>
          </cell>
          <cell r="J100" t="str">
            <v>18TS02B0271</v>
          </cell>
        </row>
        <row r="101">
          <cell r="F101" t="str">
            <v>GRT516</v>
          </cell>
          <cell r="G101" t="str">
            <v>BO-LINGGAMUKTI-SUCINARAJA</v>
          </cell>
          <cell r="H101">
            <v>107.990965</v>
          </cell>
          <cell r="I101">
            <v>-7.2169340000000002</v>
          </cell>
          <cell r="J101" t="str">
            <v>18TS02B0262</v>
          </cell>
        </row>
        <row r="102">
          <cell r="F102" t="str">
            <v>GRT518</v>
          </cell>
          <cell r="G102" t="str">
            <v>BO-MEKARLUYU-SUKAWENING</v>
          </cell>
          <cell r="H102">
            <v>108.020061</v>
          </cell>
          <cell r="I102">
            <v>-7.1424580000000004</v>
          </cell>
          <cell r="J102" t="str">
            <v>18TS02B0261</v>
          </cell>
        </row>
        <row r="103">
          <cell r="F103" t="str">
            <v>GRT521</v>
          </cell>
          <cell r="G103" t="str">
            <v>PASAR MALANGBONG</v>
          </cell>
          <cell r="H103">
            <v>108.087163</v>
          </cell>
          <cell r="I103">
            <v>-7.0617530000000004</v>
          </cell>
          <cell r="J103" t="str">
            <v>17TS11W0802</v>
          </cell>
        </row>
        <row r="104">
          <cell r="F104" t="str">
            <v>GRT522</v>
          </cell>
          <cell r="G104" t="str">
            <v>SMA N 14 GARUT</v>
          </cell>
          <cell r="H104">
            <v>108.005162</v>
          </cell>
          <cell r="I104">
            <v>-7.15374</v>
          </cell>
          <cell r="J104" t="str">
            <v>18TS02B0191</v>
          </cell>
        </row>
        <row r="105">
          <cell r="F105" t="str">
            <v>GRT523</v>
          </cell>
          <cell r="G105" t="str">
            <v>MASJID JAMI AL-IKHLAS2</v>
          </cell>
          <cell r="H105">
            <v>107.97770300000001</v>
          </cell>
          <cell r="I105">
            <v>-7.0139040000000001</v>
          </cell>
          <cell r="J105" t="str">
            <v>17TS11B0824</v>
          </cell>
        </row>
        <row r="106">
          <cell r="F106" t="str">
            <v>GRT525</v>
          </cell>
          <cell r="G106" t="str">
            <v>KPCISAATGRT2</v>
          </cell>
          <cell r="H106">
            <v>107.91895100000001</v>
          </cell>
          <cell r="I106">
            <v>-7.0687100000000003</v>
          </cell>
          <cell r="J106" t="str">
            <v>17TS11B0825</v>
          </cell>
        </row>
        <row r="107">
          <cell r="F107" t="str">
            <v>GRT526</v>
          </cell>
          <cell r="G107" t="str">
            <v>PERMANENISASISTOMALANGBONG</v>
          </cell>
          <cell r="H107">
            <v>108.08929000000001</v>
          </cell>
          <cell r="I107">
            <v>-7.068295</v>
          </cell>
          <cell r="J107" t="str">
            <v>17TS11W0804</v>
          </cell>
        </row>
        <row r="108">
          <cell r="F108" t="str">
            <v>GRT534</v>
          </cell>
          <cell r="G108" t="str">
            <v>PEMUKIMAN PUNCAK DARAJAT</v>
          </cell>
          <cell r="H108">
            <v>107.759229</v>
          </cell>
          <cell r="I108">
            <v>-7.2172169999999998</v>
          </cell>
          <cell r="J108" t="str">
            <v>18TS02B0210</v>
          </cell>
        </row>
        <row r="109">
          <cell r="F109" t="str">
            <v>GRT535</v>
          </cell>
          <cell r="G109" t="str">
            <v>MASJID AL-FALAH</v>
          </cell>
          <cell r="H109">
            <v>108.00469099999999</v>
          </cell>
          <cell r="I109">
            <v>-6.9845009999999998</v>
          </cell>
          <cell r="J109" t="str">
            <v>18TS02B0211</v>
          </cell>
        </row>
        <row r="110">
          <cell r="F110" t="str">
            <v>GRT536</v>
          </cell>
          <cell r="G110" t="str">
            <v>MASJID JAMI AL-IKHLAS1</v>
          </cell>
          <cell r="H110">
            <v>108.00319</v>
          </cell>
          <cell r="I110">
            <v>-7.2202190000000002</v>
          </cell>
          <cell r="J110" t="str">
            <v>18TS02B0209</v>
          </cell>
        </row>
        <row r="111">
          <cell r="F111" t="str">
            <v>GSK366</v>
          </cell>
          <cell r="G111" t="str">
            <v>BANJARSARICERME1</v>
          </cell>
          <cell r="H111">
            <v>112.586783</v>
          </cell>
          <cell r="I111">
            <v>-7.1813669999999998</v>
          </cell>
          <cell r="J111" t="str">
            <v>18TS02B0599</v>
          </cell>
        </row>
        <row r="112">
          <cell r="F112" t="str">
            <v>GST714</v>
          </cell>
          <cell r="G112" t="str">
            <v>LAWA-LAWA LUO</v>
          </cell>
          <cell r="H112">
            <v>97.710704000000007</v>
          </cell>
          <cell r="I112">
            <v>1.0287732999999999</v>
          </cell>
          <cell r="J112" t="str">
            <v>18TS02B0436</v>
          </cell>
        </row>
        <row r="113">
          <cell r="F113" t="str">
            <v>IND350</v>
          </cell>
          <cell r="G113" t="str">
            <v>BO-TUGUKIDUL-SLIYEG</v>
          </cell>
          <cell r="H113">
            <v>108.36703799999999</v>
          </cell>
          <cell r="I113">
            <v>-6.4341989999999996</v>
          </cell>
          <cell r="J113" t="str">
            <v>18TS02B0263</v>
          </cell>
        </row>
        <row r="114">
          <cell r="F114" t="str">
            <v>IND352</v>
          </cell>
          <cell r="G114" t="str">
            <v>BO-BUGISTUA-ANJATAN</v>
          </cell>
          <cell r="H114">
            <v>107.900003</v>
          </cell>
          <cell r="I114">
            <v>-6.4161999999999999</v>
          </cell>
          <cell r="J114" t="str">
            <v>17TS11B0820</v>
          </cell>
        </row>
        <row r="115">
          <cell r="F115" t="str">
            <v>IND356</v>
          </cell>
          <cell r="G115" t="str">
            <v>BO-SUMBON-KROYA</v>
          </cell>
          <cell r="H115">
            <v>108.093335</v>
          </cell>
          <cell r="I115">
            <v>-6.4821739999999997</v>
          </cell>
          <cell r="J115" t="str">
            <v>18TS02B0264</v>
          </cell>
        </row>
        <row r="116">
          <cell r="F116" t="str">
            <v>IND360</v>
          </cell>
          <cell r="G116" t="str">
            <v>BO-SALAMDARMA-ANJATAN</v>
          </cell>
          <cell r="H116">
            <v>107.942847</v>
          </cell>
          <cell r="I116">
            <v>-6.4040179999999998</v>
          </cell>
          <cell r="J116" t="str">
            <v>18TS02B0265</v>
          </cell>
        </row>
        <row r="117">
          <cell r="F117" t="str">
            <v>IND362</v>
          </cell>
          <cell r="G117" t="str">
            <v>PERTAMINABUMIPUTRA-BLOKWOTBOGOR</v>
          </cell>
          <cell r="H117">
            <v>108.336274</v>
          </cell>
          <cell r="I117">
            <v>-6.35562</v>
          </cell>
          <cell r="J117" t="str">
            <v>18TS02B0223</v>
          </cell>
        </row>
        <row r="118">
          <cell r="F118" t="str">
            <v>JAP021</v>
          </cell>
          <cell r="G118" t="str">
            <v>ASANO_4</v>
          </cell>
          <cell r="H118">
            <v>140.68126000000001</v>
          </cell>
          <cell r="I118">
            <v>-2.6108899999999999</v>
          </cell>
          <cell r="J118" t="str">
            <v>18TS02B0541</v>
          </cell>
        </row>
        <row r="119">
          <cell r="F119" t="str">
            <v>JAP645</v>
          </cell>
          <cell r="G119" t="str">
            <v>PLTA Orea</v>
          </cell>
          <cell r="H119">
            <v>140.01588000000001</v>
          </cell>
          <cell r="I119">
            <v>-2.6396459999999999</v>
          </cell>
          <cell r="J119" t="str">
            <v>18TS02B0484</v>
          </cell>
        </row>
        <row r="120">
          <cell r="F120" t="str">
            <v>JAP676</v>
          </cell>
          <cell r="G120" t="str">
            <v>Nimbotong</v>
          </cell>
          <cell r="H120">
            <v>140.03206</v>
          </cell>
          <cell r="I120">
            <v>-2.5906739999999999</v>
          </cell>
          <cell r="J120" t="str">
            <v>18TS02B0483</v>
          </cell>
        </row>
        <row r="121">
          <cell r="F121" t="str">
            <v>JBR490</v>
          </cell>
          <cell r="G121" t="str">
            <v>SABRANGAMBULU2</v>
          </cell>
          <cell r="H121">
            <v>113.61887641228699</v>
          </cell>
          <cell r="I121">
            <v>-8.4240682056297498</v>
          </cell>
          <cell r="J121" t="str">
            <v>18TS02B0630</v>
          </cell>
        </row>
        <row r="122">
          <cell r="F122" t="str">
            <v>JBR491</v>
          </cell>
          <cell r="G122" t="str">
            <v>PACESILO2</v>
          </cell>
          <cell r="H122">
            <v>113.863064941133</v>
          </cell>
          <cell r="I122">
            <v>-8.2844879320103093</v>
          </cell>
          <cell r="J122" t="str">
            <v>18TS02B0628</v>
          </cell>
        </row>
        <row r="123">
          <cell r="F123" t="str">
            <v>KAI090</v>
          </cell>
          <cell r="G123" t="str">
            <v>PROBUR ALOR</v>
          </cell>
          <cell r="H123">
            <v>124.4251237</v>
          </cell>
          <cell r="I123">
            <v>-8.324999579</v>
          </cell>
          <cell r="J123" t="str">
            <v>18TS02B0617</v>
          </cell>
        </row>
        <row r="124">
          <cell r="F124" t="str">
            <v>KAI091</v>
          </cell>
          <cell r="G124" t="str">
            <v>Nulle Pantar</v>
          </cell>
          <cell r="H124">
            <v>124.26555999999999</v>
          </cell>
          <cell r="I124">
            <v>-8.3498850000000004</v>
          </cell>
          <cell r="J124" t="str">
            <v>18TS02B0618</v>
          </cell>
        </row>
        <row r="125">
          <cell r="F125" t="str">
            <v>KAI093</v>
          </cell>
          <cell r="G125" t="str">
            <v>PULAUPURA</v>
          </cell>
          <cell r="H125">
            <v>124.323381</v>
          </cell>
          <cell r="I125">
            <v>-8.2966259999999998</v>
          </cell>
          <cell r="J125" t="str">
            <v>18TS02B0619</v>
          </cell>
        </row>
        <row r="126">
          <cell r="F126" t="str">
            <v>KAI095</v>
          </cell>
          <cell r="G126" t="str">
            <v>PANDANG PANJANG</v>
          </cell>
          <cell r="H126">
            <v>124.942172</v>
          </cell>
          <cell r="I126">
            <v>-8.2592400000000001</v>
          </cell>
          <cell r="J126" t="str">
            <v>18TS02B0626</v>
          </cell>
        </row>
        <row r="127">
          <cell r="F127" t="str">
            <v>KBA054</v>
          </cell>
          <cell r="G127" t="str">
            <v>TELAGA_SARI</v>
          </cell>
          <cell r="H127">
            <v>116.00784578213489</v>
          </cell>
          <cell r="I127">
            <v>-3.1509035676793671</v>
          </cell>
          <cell r="J127" t="str">
            <v>18TS02B0514</v>
          </cell>
        </row>
        <row r="128">
          <cell r="F128" t="str">
            <v>KDI303</v>
          </cell>
          <cell r="G128" t="str">
            <v>KENDARI_191</v>
          </cell>
          <cell r="H128">
            <v>122.5455621</v>
          </cell>
          <cell r="I128">
            <v>-4.0342898460000001</v>
          </cell>
          <cell r="J128" t="str">
            <v>18TS02B0559</v>
          </cell>
        </row>
        <row r="129">
          <cell r="F129" t="str">
            <v>KED408</v>
          </cell>
          <cell r="G129" t="str">
            <v>BESOWOKEPUNG2</v>
          </cell>
          <cell r="H129">
            <v>112.313915496777</v>
          </cell>
          <cell r="I129">
            <v>-7.8555338928487304</v>
          </cell>
          <cell r="J129" t="str">
            <v>18TS02B0644</v>
          </cell>
        </row>
        <row r="130">
          <cell r="F130" t="str">
            <v>KED409</v>
          </cell>
          <cell r="G130" t="str">
            <v>SUMBERAGUNGPLOSOKLATEN2</v>
          </cell>
          <cell r="H130">
            <v>112.20228400000001</v>
          </cell>
          <cell r="I130">
            <v>-7.8515300000000003</v>
          </cell>
          <cell r="J130" t="str">
            <v>18TS02B0637</v>
          </cell>
        </row>
        <row r="131">
          <cell r="F131" t="str">
            <v>KED410</v>
          </cell>
          <cell r="G131" t="str">
            <v>GROGOLGROGOL2</v>
          </cell>
          <cell r="H131">
            <v>111.950884911438</v>
          </cell>
          <cell r="I131">
            <v>-7.7558776962759799</v>
          </cell>
          <cell r="J131" t="str">
            <v>18TS02B0634</v>
          </cell>
        </row>
        <row r="132">
          <cell r="F132" t="str">
            <v>KEF048</v>
          </cell>
          <cell r="G132" t="str">
            <v>MANAMAS</v>
          </cell>
          <cell r="H132">
            <v>124.50266499999999</v>
          </cell>
          <cell r="I132">
            <v>-9.2641749999999998</v>
          </cell>
          <cell r="J132" t="str">
            <v>18TS02B0620</v>
          </cell>
        </row>
        <row r="133">
          <cell r="F133" t="str">
            <v>KEF069</v>
          </cell>
          <cell r="G133" t="str">
            <v>MAUBESI3</v>
          </cell>
          <cell r="H133">
            <v>124.505728</v>
          </cell>
          <cell r="I133">
            <v>-9.4910990000000002</v>
          </cell>
          <cell r="J133" t="str">
            <v>18TS02B0587</v>
          </cell>
        </row>
        <row r="134">
          <cell r="F134" t="str">
            <v>KGN065</v>
          </cell>
          <cell r="G134" t="str">
            <v>HULU BANYU</v>
          </cell>
          <cell r="H134">
            <v>115.45139</v>
          </cell>
          <cell r="I134">
            <v>-2.79853</v>
          </cell>
          <cell r="J134" t="str">
            <v>16TS11B1098</v>
          </cell>
        </row>
        <row r="135">
          <cell r="F135" t="str">
            <v>KIS869</v>
          </cell>
          <cell r="G135" t="str">
            <v>Sei Silau Barat (LUBUK PALAS)</v>
          </cell>
          <cell r="H135">
            <v>99.494414000000006</v>
          </cell>
          <cell r="I135">
            <v>2.9471449999999999</v>
          </cell>
          <cell r="J135" t="str">
            <v>18TS02B0448</v>
          </cell>
        </row>
        <row r="136">
          <cell r="F136" t="str">
            <v>KIS903</v>
          </cell>
          <cell r="G136" t="str">
            <v>Dusun 9 Sungai Lama (SUNGAI LAMA)</v>
          </cell>
          <cell r="H136">
            <v>99.731925000000004</v>
          </cell>
          <cell r="I136">
            <v>2.9590027999999999</v>
          </cell>
          <cell r="J136" t="str">
            <v>18TS02B0447</v>
          </cell>
        </row>
        <row r="137">
          <cell r="F137" t="str">
            <v>KIS929</v>
          </cell>
          <cell r="G137" t="str">
            <v>TANAH ITAM HILIR</v>
          </cell>
          <cell r="H137">
            <v>99.427717000000001</v>
          </cell>
          <cell r="I137">
            <v>3.2721334999999998</v>
          </cell>
          <cell r="J137" t="str">
            <v>18TS02B0446</v>
          </cell>
        </row>
        <row r="138">
          <cell r="F138" t="str">
            <v>KIS930</v>
          </cell>
          <cell r="G138" t="str">
            <v>TANAH MERAH 2</v>
          </cell>
          <cell r="H138">
            <v>99.422324000000003</v>
          </cell>
          <cell r="I138">
            <v>3.3399396000000001</v>
          </cell>
          <cell r="J138" t="str">
            <v>18TS02B0445</v>
          </cell>
        </row>
        <row r="139">
          <cell r="F139" t="str">
            <v>KKA190</v>
          </cell>
          <cell r="G139" t="str">
            <v>KENDARI_256</v>
          </cell>
          <cell r="H139">
            <v>120.9923795</v>
          </cell>
          <cell r="I139">
            <v>-3.3174659329999998</v>
          </cell>
          <cell r="J139" t="str">
            <v>18TS02B0535</v>
          </cell>
        </row>
        <row r="140">
          <cell r="F140" t="str">
            <v>KKA191</v>
          </cell>
          <cell r="G140" t="str">
            <v>KENDARI_257</v>
          </cell>
          <cell r="H140">
            <v>120.9248163</v>
          </cell>
          <cell r="I140">
            <v>-3.3725780460000001</v>
          </cell>
          <cell r="J140" t="str">
            <v>18TS02B0534</v>
          </cell>
        </row>
        <row r="141">
          <cell r="F141" t="str">
            <v>KKN036</v>
          </cell>
          <cell r="G141" t="str">
            <v>PANGKUT II</v>
          </cell>
          <cell r="H141">
            <v>113.918156</v>
          </cell>
          <cell r="I141">
            <v>-1.46631</v>
          </cell>
          <cell r="J141" t="str">
            <v>18TS02B0545</v>
          </cell>
        </row>
        <row r="142">
          <cell r="F142" t="str">
            <v>KKN037</v>
          </cell>
          <cell r="G142" t="str">
            <v>TUMBANG TARUSAN II</v>
          </cell>
          <cell r="H142">
            <v>113.914383</v>
          </cell>
          <cell r="I142">
            <v>-1.5108459999999999</v>
          </cell>
          <cell r="J142" t="str">
            <v>17TS03B0097</v>
          </cell>
        </row>
        <row r="143">
          <cell r="F143" t="str">
            <v>KKP002</v>
          </cell>
          <cell r="G143" t="str">
            <v>PT BUHUT</v>
          </cell>
          <cell r="H143">
            <v>114.483</v>
          </cell>
          <cell r="I143">
            <v>-1.12148</v>
          </cell>
          <cell r="J143" t="str">
            <v>18TS02B0554</v>
          </cell>
        </row>
        <row r="144">
          <cell r="F144" t="str">
            <v>KKP128</v>
          </cell>
          <cell r="G144" t="str">
            <v>KTC Coal Mining</v>
          </cell>
          <cell r="H144">
            <v>114.46271</v>
          </cell>
          <cell r="I144">
            <v>-1.01488</v>
          </cell>
          <cell r="J144" t="str">
            <v>18TS02B0496</v>
          </cell>
        </row>
        <row r="145">
          <cell r="F145" t="str">
            <v>KLA290</v>
          </cell>
          <cell r="G145" t="str">
            <v>BALI AGUNG</v>
          </cell>
          <cell r="H145">
            <v>105.6643</v>
          </cell>
          <cell r="I145">
            <v>-5.6097799999999998</v>
          </cell>
          <cell r="J145" t="str">
            <v>18TS02B0337</v>
          </cell>
        </row>
        <row r="146">
          <cell r="F146" t="str">
            <v>KLA291</v>
          </cell>
          <cell r="G146" t="str">
            <v>GANDRI</v>
          </cell>
          <cell r="H146">
            <v>105.71778</v>
          </cell>
          <cell r="I146">
            <v>-5.6931399999999996</v>
          </cell>
          <cell r="J146" t="str">
            <v>18TS02B0336</v>
          </cell>
        </row>
        <row r="147">
          <cell r="F147" t="str">
            <v>KLA292</v>
          </cell>
          <cell r="G147" t="str">
            <v>WAY MEGAT</v>
          </cell>
          <cell r="H147">
            <v>105.632122</v>
          </cell>
          <cell r="I147">
            <v>-5.6176709999999996</v>
          </cell>
          <cell r="J147" t="str">
            <v>18TS02B0335</v>
          </cell>
        </row>
        <row r="148">
          <cell r="F148" t="str">
            <v>KLK076</v>
          </cell>
          <cell r="G148" t="str">
            <v>gelgel</v>
          </cell>
          <cell r="H148">
            <v>115.417855</v>
          </cell>
          <cell r="I148">
            <v>-8.5715059999999994</v>
          </cell>
          <cell r="J148" t="str">
            <v>18TS02B0588</v>
          </cell>
        </row>
        <row r="149">
          <cell r="F149" t="str">
            <v>KLK078</v>
          </cell>
          <cell r="G149" t="str">
            <v>Sampalan</v>
          </cell>
          <cell r="H149">
            <v>115.544369</v>
          </cell>
          <cell r="I149">
            <v>-8.7278369999999992</v>
          </cell>
          <cell r="J149" t="str">
            <v>18TS02B0589</v>
          </cell>
        </row>
        <row r="150">
          <cell r="F150" t="str">
            <v>KLK097</v>
          </cell>
          <cell r="G150" t="str">
            <v>LEMBONGAN</v>
          </cell>
          <cell r="H150">
            <v>115.459548</v>
          </cell>
          <cell r="I150">
            <v>-8.6891920000000002</v>
          </cell>
          <cell r="J150" t="str">
            <v>18TS02B0591</v>
          </cell>
        </row>
        <row r="151">
          <cell r="F151" t="str">
            <v>KLT674</v>
          </cell>
          <cell r="G151" t="str">
            <v>Sentono</v>
          </cell>
          <cell r="H151">
            <v>110.72162</v>
          </cell>
          <cell r="I151">
            <v>-7.7002519999999999</v>
          </cell>
          <cell r="J151" t="str">
            <v>18TS02B0577</v>
          </cell>
        </row>
        <row r="152">
          <cell r="F152" t="str">
            <v>KLT686</v>
          </cell>
          <cell r="G152" t="str">
            <v>Joho Prambanan</v>
          </cell>
          <cell r="H152">
            <v>110.513227</v>
          </cell>
          <cell r="I152">
            <v>-7.7222439999999999</v>
          </cell>
          <cell r="J152" t="str">
            <v>18TS02B0578</v>
          </cell>
        </row>
        <row r="153">
          <cell r="F153" t="str">
            <v>KND686</v>
          </cell>
          <cell r="G153" t="str">
            <v>Blue Genting Gunung Sukorejo</v>
          </cell>
          <cell r="H153">
            <v>109.984889</v>
          </cell>
          <cell r="I153">
            <v>-7.1085320000000003</v>
          </cell>
          <cell r="J153" t="str">
            <v>18TS02B0613</v>
          </cell>
        </row>
        <row r="154">
          <cell r="F154" t="str">
            <v>KNG240</v>
          </cell>
          <cell r="G154" t="str">
            <v>RAYAKADUGEDE-BLOKPAMONYETAN</v>
          </cell>
          <cell r="H154">
            <v>108.445888</v>
          </cell>
          <cell r="I154">
            <v>-6.9946140000000003</v>
          </cell>
          <cell r="J154" t="str">
            <v xml:space="preserve"> 17TS11W0798</v>
          </cell>
        </row>
        <row r="155">
          <cell r="F155" t="str">
            <v>KOB074</v>
          </cell>
          <cell r="G155" t="str">
            <v>DESA TANJUNG PURA</v>
          </cell>
          <cell r="H155">
            <v>105.812802</v>
          </cell>
          <cell r="I155">
            <v>-2.3710589999999998</v>
          </cell>
          <cell r="J155" t="str">
            <v>18TS02B0369</v>
          </cell>
        </row>
        <row r="156">
          <cell r="F156" t="str">
            <v>KOT166</v>
          </cell>
          <cell r="G156" t="str">
            <v>GEDUNG TATAAN V</v>
          </cell>
          <cell r="H156">
            <v>105.09221100000001</v>
          </cell>
          <cell r="I156">
            <v>-5.3652949999999997</v>
          </cell>
          <cell r="J156" t="str">
            <v>18TS02B0311</v>
          </cell>
        </row>
        <row r="157">
          <cell r="F157" t="str">
            <v>KOT169</v>
          </cell>
          <cell r="G157" t="str">
            <v>FAJAR ESUK 2</v>
          </cell>
          <cell r="H157">
            <v>104.95389</v>
          </cell>
          <cell r="I157">
            <v>-5.3352349999999999</v>
          </cell>
          <cell r="J157" t="str">
            <v>18TS02B0313</v>
          </cell>
        </row>
        <row r="158">
          <cell r="F158" t="str">
            <v>KOT170</v>
          </cell>
          <cell r="G158" t="str">
            <v>GEDUNG TATAAN IV</v>
          </cell>
          <cell r="H158">
            <v>105.078756</v>
          </cell>
          <cell r="I158">
            <v>-5.372757</v>
          </cell>
          <cell r="J158" t="str">
            <v>18TS02B0314</v>
          </cell>
        </row>
        <row r="159">
          <cell r="F159" t="str">
            <v>KOT171</v>
          </cell>
          <cell r="G159" t="str">
            <v>PRINGSEWU IV</v>
          </cell>
          <cell r="H159">
            <v>104.988416</v>
          </cell>
          <cell r="I159">
            <v>-5.3474409999999999</v>
          </cell>
          <cell r="J159" t="str">
            <v>18TS02B0310</v>
          </cell>
        </row>
        <row r="160">
          <cell r="F160" t="str">
            <v>KOT173</v>
          </cell>
          <cell r="G160" t="str">
            <v>CAMPANG 2</v>
          </cell>
          <cell r="H160">
            <v>104.735547</v>
          </cell>
          <cell r="I160">
            <v>-5.4124999999999996</v>
          </cell>
          <cell r="J160" t="str">
            <v>18TS02B0312</v>
          </cell>
        </row>
        <row r="161">
          <cell r="F161" t="str">
            <v>KPD735</v>
          </cell>
          <cell r="G161" t="str">
            <v>MELA II</v>
          </cell>
          <cell r="H161">
            <v>98.388627999999997</v>
          </cell>
          <cell r="I161">
            <v>2.0875460000000001</v>
          </cell>
          <cell r="J161" t="str">
            <v>18TS02B0439</v>
          </cell>
        </row>
        <row r="162">
          <cell r="F162" t="str">
            <v>KPG369</v>
          </cell>
          <cell r="G162" t="str">
            <v>OEPOLI</v>
          </cell>
          <cell r="H162">
            <v>124.03695759999999</v>
          </cell>
          <cell r="I162">
            <v>-9.3539669280000002</v>
          </cell>
          <cell r="J162" t="str">
            <v>18TS02B0621</v>
          </cell>
        </row>
        <row r="163">
          <cell r="F163" t="str">
            <v>KPH020</v>
          </cell>
          <cell r="G163" t="str">
            <v>BATU BANDUNG 2</v>
          </cell>
          <cell r="H163">
            <v>102.72383600000001</v>
          </cell>
          <cell r="I163">
            <v>-3.651373</v>
          </cell>
          <cell r="J163" t="str">
            <v>18TS02B0317</v>
          </cell>
        </row>
        <row r="164">
          <cell r="F164" t="str">
            <v>KRW970</v>
          </cell>
          <cell r="G164" t="str">
            <v>GALUHMAS</v>
          </cell>
          <cell r="H164">
            <v>107.300698</v>
          </cell>
          <cell r="I164">
            <v>-6.3301400000000001</v>
          </cell>
          <cell r="J164" t="str">
            <v>18TS02B0252</v>
          </cell>
        </row>
        <row r="165">
          <cell r="F165" t="str">
            <v>KRW973</v>
          </cell>
          <cell r="G165" t="str">
            <v>PUCUNGKOTABARU</v>
          </cell>
          <cell r="H165">
            <v>107.47207899999999</v>
          </cell>
          <cell r="I165">
            <v>-6.3968069999999999</v>
          </cell>
          <cell r="J165" t="str">
            <v>18TS02B0248</v>
          </cell>
        </row>
        <row r="166">
          <cell r="F166" t="str">
            <v>KRW976</v>
          </cell>
          <cell r="G166" t="str">
            <v>PURWASARIKARAWANG</v>
          </cell>
          <cell r="H166">
            <v>107.408629</v>
          </cell>
          <cell r="I166">
            <v>-6.3907999999999996</v>
          </cell>
          <cell r="J166" t="str">
            <v>18TS02B0244</v>
          </cell>
        </row>
        <row r="167">
          <cell r="F167" t="str">
            <v>KRW977</v>
          </cell>
          <cell r="G167" t="str">
            <v>PASIRMULYA</v>
          </cell>
          <cell r="H167">
            <v>107.34988300000001</v>
          </cell>
          <cell r="I167">
            <v>-6.3219469999999998</v>
          </cell>
          <cell r="J167" t="str">
            <v>18TS02B0250</v>
          </cell>
        </row>
        <row r="168">
          <cell r="F168" t="str">
            <v>KSN022</v>
          </cell>
          <cell r="G168" t="str">
            <v>KAMPUNG TENGAH</v>
          </cell>
          <cell r="H168">
            <v>113.284927</v>
          </cell>
          <cell r="I168">
            <v>-3.0797720000000002</v>
          </cell>
          <cell r="J168" t="str">
            <v>18TS02B0513</v>
          </cell>
        </row>
        <row r="169">
          <cell r="F169" t="str">
            <v>KSN028</v>
          </cell>
          <cell r="G169" t="str">
            <v>DEHES</v>
          </cell>
          <cell r="H169">
            <v>113.194035</v>
          </cell>
          <cell r="I169">
            <v>-1.404312</v>
          </cell>
          <cell r="J169" t="str">
            <v>18TS02B0506</v>
          </cell>
        </row>
        <row r="170">
          <cell r="F170" t="str">
            <v>KTG250</v>
          </cell>
          <cell r="G170" t="str">
            <v>GORONTALO_16</v>
          </cell>
          <cell r="H170">
            <v>124.10471244049999</v>
          </cell>
          <cell r="I170">
            <v>0.91715797610000005</v>
          </cell>
          <cell r="J170" t="str">
            <v>18TS02B0562</v>
          </cell>
        </row>
        <row r="171">
          <cell r="F171" t="str">
            <v>KTG252</v>
          </cell>
          <cell r="G171" t="str">
            <v>GORONTALO_21</v>
          </cell>
          <cell r="H171">
            <v>124.088607</v>
          </cell>
          <cell r="I171">
            <v>0.90429400000000004</v>
          </cell>
          <cell r="J171" t="str">
            <v>18TS02B0558</v>
          </cell>
        </row>
        <row r="172">
          <cell r="F172" t="str">
            <v>KTG256</v>
          </cell>
          <cell r="G172" t="str">
            <v>GORONTALO_46</v>
          </cell>
          <cell r="H172">
            <v>124.02487600000001</v>
          </cell>
          <cell r="I172">
            <v>0.55896699999999999</v>
          </cell>
          <cell r="J172" t="str">
            <v>18TS02B0557</v>
          </cell>
        </row>
        <row r="173">
          <cell r="F173" t="str">
            <v>KTL115</v>
          </cell>
          <cell r="G173" t="str">
            <v>TANJUNG BENANAK SP3</v>
          </cell>
          <cell r="H173">
            <v>102.971254</v>
          </cell>
          <cell r="I173">
            <v>-1.3423750000000001</v>
          </cell>
          <cell r="J173" t="str">
            <v>18TS02B0334</v>
          </cell>
        </row>
        <row r="174">
          <cell r="F174" t="str">
            <v>KTL117</v>
          </cell>
          <cell r="G174" t="str">
            <v>OP SELATAN</v>
          </cell>
          <cell r="H174">
            <v>103.0223</v>
          </cell>
          <cell r="I174">
            <v>-1.2225999999999999</v>
          </cell>
          <cell r="J174" t="str">
            <v>18TS02B0457</v>
          </cell>
        </row>
        <row r="175">
          <cell r="F175" t="str">
            <v>KTL119</v>
          </cell>
          <cell r="G175" t="str">
            <v>DESA KUALA KAHAR</v>
          </cell>
          <cell r="H175">
            <v>103.272532</v>
          </cell>
          <cell r="I175">
            <v>-0.84712900000000002</v>
          </cell>
          <cell r="J175" t="str">
            <v>18TS02B0458</v>
          </cell>
        </row>
        <row r="176">
          <cell r="F176" t="str">
            <v>KTP096</v>
          </cell>
          <cell r="G176" t="str">
            <v>Piansak</v>
          </cell>
          <cell r="H176">
            <v>110.396647</v>
          </cell>
          <cell r="I176">
            <v>-1.7083600000000001</v>
          </cell>
          <cell r="J176" t="str">
            <v>18TS02B0550</v>
          </cell>
        </row>
        <row r="177">
          <cell r="F177" t="str">
            <v>KTP112</v>
          </cell>
          <cell r="G177" t="str">
            <v>PT. Bumitama Gunajaya Agro</v>
          </cell>
          <cell r="H177">
            <v>110.48637600000001</v>
          </cell>
          <cell r="I177">
            <v>-2.2665670000000002</v>
          </cell>
          <cell r="J177" t="str">
            <v>18TS02B0495</v>
          </cell>
        </row>
        <row r="178">
          <cell r="F178" t="str">
            <v>LBJ019</v>
          </cell>
          <cell r="G178" t="str">
            <v>TELUK BARI</v>
          </cell>
          <cell r="H178">
            <v>120.18471</v>
          </cell>
          <cell r="I178">
            <v>-8.3543780000000005</v>
          </cell>
          <cell r="J178" t="str">
            <v>18TS02B0622</v>
          </cell>
        </row>
        <row r="179">
          <cell r="F179" t="str">
            <v>LBJ038</v>
          </cell>
          <cell r="G179" t="str">
            <v>DALONG</v>
          </cell>
          <cell r="H179">
            <v>119.937551</v>
          </cell>
          <cell r="I179">
            <v>-8.5693079999999995</v>
          </cell>
          <cell r="J179" t="str">
            <v>18TS02B0623</v>
          </cell>
        </row>
        <row r="180">
          <cell r="F180" t="str">
            <v>LBJ066</v>
          </cell>
          <cell r="G180" t="str">
            <v>WELAK</v>
          </cell>
          <cell r="H180">
            <v>119.898321</v>
          </cell>
          <cell r="I180">
            <v>-8.5782969999999992</v>
          </cell>
          <cell r="J180" t="str">
            <v>18TS02B0624</v>
          </cell>
        </row>
        <row r="181">
          <cell r="F181" t="str">
            <v>LBJ078</v>
          </cell>
          <cell r="G181" t="str">
            <v>RAREN 2</v>
          </cell>
          <cell r="H181">
            <v>120.080152</v>
          </cell>
          <cell r="I181">
            <v>-8.4533120000000004</v>
          </cell>
          <cell r="J181" t="str">
            <v>18TS02B0625</v>
          </cell>
        </row>
        <row r="182">
          <cell r="F182" t="str">
            <v>LBP775</v>
          </cell>
          <cell r="G182" t="str">
            <v>DESA MALASORI</v>
          </cell>
          <cell r="H182">
            <v>99.039699999999996</v>
          </cell>
          <cell r="I182">
            <v>3.3024990000000001</v>
          </cell>
          <cell r="J182" t="str">
            <v>18TS02B0405</v>
          </cell>
        </row>
        <row r="183">
          <cell r="F183" t="str">
            <v>LBP777</v>
          </cell>
          <cell r="G183" t="str">
            <v>DESA DAMAK URAT</v>
          </cell>
          <cell r="H183">
            <v>98.983985000000004</v>
          </cell>
          <cell r="I183">
            <v>3.2187860000000001</v>
          </cell>
          <cell r="J183" t="str">
            <v>18TS02B0404</v>
          </cell>
        </row>
        <row r="184">
          <cell r="F184" t="str">
            <v>LBP779</v>
          </cell>
          <cell r="G184" t="str">
            <v>RAMBUNG BARU</v>
          </cell>
          <cell r="H184">
            <v>98.705397000000005</v>
          </cell>
          <cell r="I184">
            <v>3.5443110999999998</v>
          </cell>
          <cell r="J184" t="str">
            <v>18TS02B0403</v>
          </cell>
        </row>
        <row r="185">
          <cell r="F185" t="str">
            <v>LBP838</v>
          </cell>
          <cell r="G185" t="str">
            <v>JATI MULYO</v>
          </cell>
          <cell r="H185">
            <v>98.992155999999994</v>
          </cell>
          <cell r="I185">
            <v>3.5336669999999999</v>
          </cell>
          <cell r="J185" t="str">
            <v>18TS02B0401</v>
          </cell>
        </row>
        <row r="186">
          <cell r="F186" t="str">
            <v>LBP852</v>
          </cell>
          <cell r="G186" t="str">
            <v>HAMPARAN PERAK 3</v>
          </cell>
          <cell r="H186">
            <v>98.584543999999994</v>
          </cell>
          <cell r="I186">
            <v>3.7625199999999999</v>
          </cell>
          <cell r="J186" t="str">
            <v>18TS02B0400</v>
          </cell>
        </row>
        <row r="187">
          <cell r="F187" t="str">
            <v>LBP853</v>
          </cell>
          <cell r="G187" t="str">
            <v>Pemukiman BAGERPANG</v>
          </cell>
          <cell r="H187">
            <v>98.781948</v>
          </cell>
          <cell r="I187">
            <v>3.4119668000000001</v>
          </cell>
          <cell r="J187" t="str">
            <v>18TS02B0399</v>
          </cell>
        </row>
        <row r="188">
          <cell r="F188" t="str">
            <v>LBP867</v>
          </cell>
          <cell r="G188" t="str">
            <v>Pemukiman Bukit Cermin Hilir</v>
          </cell>
          <cell r="H188">
            <v>99.039699999999996</v>
          </cell>
          <cell r="I188">
            <v>3.3024</v>
          </cell>
          <cell r="J188" t="str">
            <v>18TS02B0402</v>
          </cell>
        </row>
        <row r="189">
          <cell r="F189" t="str">
            <v>LHT188</v>
          </cell>
          <cell r="G189" t="str">
            <v>DESA PURBASARI</v>
          </cell>
          <cell r="H189">
            <v>103.27279</v>
          </cell>
          <cell r="I189">
            <v>-3.6624089999999998</v>
          </cell>
          <cell r="J189" t="str">
            <v>18TS02B0340</v>
          </cell>
        </row>
        <row r="190">
          <cell r="F190" t="str">
            <v>LLG228</v>
          </cell>
          <cell r="G190" t="str">
            <v>Belalau 2</v>
          </cell>
          <cell r="H190">
            <v>102.86680200000001</v>
          </cell>
          <cell r="I190">
            <v>-3.2063999999999999</v>
          </cell>
          <cell r="J190" t="str">
            <v>18TS02B0459</v>
          </cell>
        </row>
        <row r="191">
          <cell r="F191" t="str">
            <v>LLG231</v>
          </cell>
          <cell r="G191" t="str">
            <v>KARYA SAKTI 2</v>
          </cell>
          <cell r="H191">
            <v>103.123655</v>
          </cell>
          <cell r="I191">
            <v>-2.9478080000000002</v>
          </cell>
          <cell r="J191" t="str">
            <v>18TS02B0460</v>
          </cell>
        </row>
        <row r="192">
          <cell r="F192" t="str">
            <v>LLG233</v>
          </cell>
          <cell r="G192" t="str">
            <v>BTS ULU 2</v>
          </cell>
          <cell r="H192">
            <v>103.35015300000001</v>
          </cell>
          <cell r="I192">
            <v>-3.4582989999999998</v>
          </cell>
          <cell r="J192" t="str">
            <v>18TS02B0461</v>
          </cell>
        </row>
        <row r="193">
          <cell r="F193" t="str">
            <v>LLG234</v>
          </cell>
          <cell r="G193" t="str">
            <v>MULYO HARJO 2</v>
          </cell>
          <cell r="H193">
            <v>103.301817</v>
          </cell>
          <cell r="I193">
            <v>-3.4890370000000002</v>
          </cell>
          <cell r="J193" t="str">
            <v>18TS02B0462</v>
          </cell>
        </row>
        <row r="194">
          <cell r="F194" t="str">
            <v>LLG243</v>
          </cell>
          <cell r="G194" t="str">
            <v>Wonorejo 2</v>
          </cell>
          <cell r="H194">
            <v>103.04017</v>
          </cell>
          <cell r="I194">
            <v>-3.1240199999999998</v>
          </cell>
          <cell r="J194" t="str">
            <v>18TS02B0463</v>
          </cell>
        </row>
        <row r="195">
          <cell r="F195" t="str">
            <v>LLG244</v>
          </cell>
          <cell r="G195" t="str">
            <v>SELANGIT 2</v>
          </cell>
          <cell r="H195">
            <v>102.787201</v>
          </cell>
          <cell r="I195">
            <v>-3.184593</v>
          </cell>
          <cell r="J195" t="str">
            <v>18TS02B0464</v>
          </cell>
        </row>
        <row r="196">
          <cell r="F196" t="str">
            <v>LLG245</v>
          </cell>
          <cell r="G196" t="str">
            <v>KALIBENING LINGGAU 2</v>
          </cell>
          <cell r="H196">
            <v>102.983811</v>
          </cell>
          <cell r="I196">
            <v>-3.1857169999999999</v>
          </cell>
          <cell r="J196" t="str">
            <v>18TS02B0465</v>
          </cell>
        </row>
        <row r="197">
          <cell r="F197" t="str">
            <v>LMG217</v>
          </cell>
          <cell r="G197" t="str">
            <v>PAMOTANSAMBENG2</v>
          </cell>
          <cell r="H197">
            <v>112.306673</v>
          </cell>
          <cell r="I197">
            <v>-7.3354359999999996</v>
          </cell>
          <cell r="J197" t="str">
            <v>18TS02B0632</v>
          </cell>
        </row>
        <row r="198">
          <cell r="F198" t="str">
            <v>LSK083</v>
          </cell>
          <cell r="G198" t="str">
            <v>RABI JONGOR</v>
          </cell>
          <cell r="H198">
            <v>99.712537999999995</v>
          </cell>
          <cell r="I198">
            <v>0.29017300000000001</v>
          </cell>
          <cell r="J198" t="str">
            <v>18TS02B0408</v>
          </cell>
        </row>
        <row r="199">
          <cell r="F199" t="str">
            <v>LSK088</v>
          </cell>
          <cell r="G199" t="str">
            <v>KAJAI</v>
          </cell>
          <cell r="H199">
            <v>99.941061000000005</v>
          </cell>
          <cell r="I199">
            <v>0.17127000000000001</v>
          </cell>
          <cell r="J199" t="str">
            <v>18TS02B0390</v>
          </cell>
        </row>
        <row r="200">
          <cell r="F200" t="str">
            <v>LSK091</v>
          </cell>
          <cell r="G200" t="str">
            <v>PARIK</v>
          </cell>
          <cell r="H200">
            <v>99.515277780000005</v>
          </cell>
          <cell r="I200">
            <v>0.32980556</v>
          </cell>
          <cell r="J200" t="str">
            <v>18TS02B0409</v>
          </cell>
        </row>
        <row r="201">
          <cell r="F201" t="str">
            <v>LSK109</v>
          </cell>
          <cell r="G201" t="str">
            <v>LUBUAK LAYANG</v>
          </cell>
          <cell r="H201">
            <v>100.05916670000001</v>
          </cell>
          <cell r="I201">
            <v>0.55252778000000002</v>
          </cell>
          <cell r="J201" t="str">
            <v>18TS02B0414</v>
          </cell>
        </row>
        <row r="202">
          <cell r="F202" t="str">
            <v>LSK114</v>
          </cell>
          <cell r="G202" t="str">
            <v>MALAMPAH</v>
          </cell>
          <cell r="H202">
            <v>100.048429</v>
          </cell>
          <cell r="I202">
            <v>4.5156000000000002E-2</v>
          </cell>
          <cell r="J202" t="str">
            <v>18TS02B0419</v>
          </cell>
        </row>
        <row r="203">
          <cell r="F203" t="str">
            <v>LSK121</v>
          </cell>
          <cell r="G203" t="str">
            <v>LANGUANG</v>
          </cell>
          <cell r="H203">
            <v>100.0234167</v>
          </cell>
          <cell r="I203">
            <v>0.64027778000000002</v>
          </cell>
          <cell r="J203" t="str">
            <v>18TS02B0420</v>
          </cell>
        </row>
        <row r="204">
          <cell r="F204" t="str">
            <v>LSK122</v>
          </cell>
          <cell r="G204" t="str">
            <v>LINGKUANG AUA</v>
          </cell>
          <cell r="H204">
            <v>99.757388890000001</v>
          </cell>
          <cell r="I204">
            <v>9.711111E-2</v>
          </cell>
          <cell r="J204" t="str">
            <v>18TS02B0421</v>
          </cell>
        </row>
        <row r="205">
          <cell r="F205" t="str">
            <v>LWK153</v>
          </cell>
          <cell r="G205" t="str">
            <v>DMT Rujab Bupati Luwuk</v>
          </cell>
          <cell r="H205">
            <v>122.78660000000001</v>
          </cell>
          <cell r="I205">
            <v>-0.99701600000000001</v>
          </cell>
          <cell r="J205" t="str">
            <v>18TS02B0525</v>
          </cell>
        </row>
        <row r="206">
          <cell r="F206" t="str">
            <v>MAK133</v>
          </cell>
          <cell r="G206" t="str">
            <v>BLANG BINTANG 2</v>
          </cell>
          <cell r="H206">
            <v>96.304636000000002</v>
          </cell>
          <cell r="I206">
            <v>4.063866</v>
          </cell>
          <cell r="J206" t="str">
            <v>18TS02B0424</v>
          </cell>
        </row>
        <row r="207">
          <cell r="F207" t="str">
            <v>MAM145</v>
          </cell>
          <cell r="G207" t="str">
            <v>PARE PARE_1696</v>
          </cell>
          <cell r="H207">
            <v>118.914524</v>
          </cell>
          <cell r="I207">
            <v>-2.6754099999999998</v>
          </cell>
          <cell r="J207" t="str">
            <v>18TS02B0527</v>
          </cell>
        </row>
        <row r="208">
          <cell r="F208" t="str">
            <v>MAS108</v>
          </cell>
          <cell r="G208" t="str">
            <v>PARE PARE_1834</v>
          </cell>
          <cell r="H208">
            <v>120.52440300000001</v>
          </cell>
          <cell r="I208">
            <v>-2.61503</v>
          </cell>
          <cell r="J208" t="str">
            <v>18TS02B0569</v>
          </cell>
        </row>
        <row r="209">
          <cell r="F209" t="str">
            <v>MAS114</v>
          </cell>
          <cell r="G209" t="str">
            <v>PARE PARE_1852</v>
          </cell>
          <cell r="H209">
            <v>120.451686</v>
          </cell>
          <cell r="I209">
            <v>-2.6098140000000001</v>
          </cell>
          <cell r="J209" t="str">
            <v>18TS02B0568</v>
          </cell>
        </row>
        <row r="210">
          <cell r="F210" t="str">
            <v>MBO135</v>
          </cell>
          <cell r="G210" t="str">
            <v>MUGO CUT</v>
          </cell>
          <cell r="H210">
            <v>96.195096000000007</v>
          </cell>
          <cell r="I210">
            <v>4.4203910000000004</v>
          </cell>
          <cell r="J210" t="str">
            <v>18TS02B0425</v>
          </cell>
        </row>
        <row r="211">
          <cell r="F211" t="str">
            <v>MDU187</v>
          </cell>
          <cell r="G211" t="str">
            <v>CANDIMULYODOLOPO</v>
          </cell>
          <cell r="H211">
            <v>111.554241</v>
          </cell>
          <cell r="I211">
            <v>-7.7605500000000003</v>
          </cell>
          <cell r="J211" t="str">
            <v>18TS02B0648</v>
          </cell>
        </row>
        <row r="212">
          <cell r="F212" t="str">
            <v>MDU282</v>
          </cell>
          <cell r="G212" t="str">
            <v>PAJARANSARADAN2</v>
          </cell>
          <cell r="H212">
            <v>111.76094000000001</v>
          </cell>
          <cell r="I212">
            <v>-7.553369</v>
          </cell>
          <cell r="J212" t="str">
            <v>18TS02B0651</v>
          </cell>
        </row>
        <row r="213">
          <cell r="F213" t="str">
            <v>MGA220</v>
          </cell>
          <cell r="G213" t="str">
            <v>KAWASAN INDUSTRI PT. ILP 2</v>
          </cell>
          <cell r="H213">
            <v>105.651285</v>
          </cell>
          <cell r="I213">
            <v>-4.42631</v>
          </cell>
          <cell r="J213" t="str">
            <v>18TS02B0332</v>
          </cell>
        </row>
        <row r="214">
          <cell r="F214" t="str">
            <v>MKO063</v>
          </cell>
          <cell r="G214" t="str">
            <v>SINAR JAYA</v>
          </cell>
          <cell r="H214">
            <v>101.200934</v>
          </cell>
          <cell r="I214">
            <v>-2.4766940000000002</v>
          </cell>
          <cell r="J214" t="str">
            <v>18TS02B0362</v>
          </cell>
        </row>
        <row r="215">
          <cell r="F215" t="str">
            <v>MLE154</v>
          </cell>
          <cell r="G215" t="str">
            <v>PARE PARE_1789</v>
          </cell>
          <cell r="H215">
            <v>119.87972259999999</v>
          </cell>
          <cell r="I215">
            <v>-3.0106164</v>
          </cell>
          <cell r="J215" t="str">
            <v>18TS02B0556</v>
          </cell>
        </row>
        <row r="216">
          <cell r="F216" t="str">
            <v>MLG124</v>
          </cell>
          <cell r="G216" t="str">
            <v>CANDIRENGGOSINGOSARI</v>
          </cell>
          <cell r="H216">
            <v>112.65646700000001</v>
          </cell>
          <cell r="I216">
            <v>-7.8890000000000002</v>
          </cell>
          <cell r="J216" t="str">
            <v>18TS02B0598</v>
          </cell>
        </row>
        <row r="217">
          <cell r="F217" t="str">
            <v>MLG125</v>
          </cell>
          <cell r="G217" t="str">
            <v>PAGENTANSINGOSARI1</v>
          </cell>
          <cell r="H217">
            <v>112.6593</v>
          </cell>
          <cell r="I217">
            <v>-7.8925099999999997</v>
          </cell>
          <cell r="J217" t="str">
            <v>18TS02B0597</v>
          </cell>
        </row>
        <row r="218">
          <cell r="F218" t="str">
            <v>MLG127</v>
          </cell>
          <cell r="G218" t="str">
            <v>KEPUHARJOKARANGPLOSO1</v>
          </cell>
          <cell r="H218">
            <v>112.62784499999999</v>
          </cell>
          <cell r="I218">
            <v>-7.9107880000000002</v>
          </cell>
          <cell r="J218" t="str">
            <v>18TS02B0596</v>
          </cell>
        </row>
        <row r="219">
          <cell r="F219" t="str">
            <v>MLG128</v>
          </cell>
          <cell r="G219" t="str">
            <v>TUNJUNGTIRTOSINGOSARI1</v>
          </cell>
          <cell r="H219">
            <v>112.63656</v>
          </cell>
          <cell r="I219">
            <v>-7.9111750000000001</v>
          </cell>
          <cell r="J219" t="str">
            <v>18TS02B0595</v>
          </cell>
        </row>
        <row r="220">
          <cell r="F220" t="str">
            <v>MLG187</v>
          </cell>
          <cell r="G220" t="str">
            <v>SIDODADINGANTANG2</v>
          </cell>
          <cell r="H220">
            <v>112.37159</v>
          </cell>
          <cell r="I220">
            <v>-7.9025800000000004</v>
          </cell>
          <cell r="J220" t="str">
            <v>18TS02B0639</v>
          </cell>
        </row>
        <row r="221">
          <cell r="F221" t="str">
            <v>MLG188</v>
          </cell>
          <cell r="G221" t="str">
            <v>DRUJUSUMBERMANJING2</v>
          </cell>
          <cell r="H221">
            <v>112.65008</v>
          </cell>
          <cell r="I221">
            <v>-8.2452000000000005</v>
          </cell>
          <cell r="J221" t="str">
            <v>18TS02B0638</v>
          </cell>
        </row>
        <row r="222">
          <cell r="F222" t="str">
            <v>MLU018</v>
          </cell>
          <cell r="G222" t="str">
            <v>SPLIT POI MALINAU_LS_Mitratel</v>
          </cell>
          <cell r="H222">
            <v>116.62539700000001</v>
          </cell>
          <cell r="I222">
            <v>3.6081880000000002</v>
          </cell>
          <cell r="J222" t="str">
            <v>17TS07B0126</v>
          </cell>
        </row>
        <row r="223">
          <cell r="F223" t="str">
            <v>MMS016</v>
          </cell>
          <cell r="G223" t="str">
            <v>DMT Mambi</v>
          </cell>
          <cell r="H223">
            <v>119.17932</v>
          </cell>
          <cell r="I223">
            <v>-2.9500500000000001</v>
          </cell>
          <cell r="J223" t="str">
            <v>16TS11B1060</v>
          </cell>
        </row>
        <row r="224">
          <cell r="F224" t="str">
            <v>MNA062</v>
          </cell>
          <cell r="G224" t="str">
            <v>BATU AMPAR</v>
          </cell>
          <cell r="H224">
            <v>103.120531</v>
          </cell>
          <cell r="I224">
            <v>-4.378711</v>
          </cell>
          <cell r="J224" t="str">
            <v>18TS02B0333</v>
          </cell>
        </row>
        <row r="225">
          <cell r="F225" t="str">
            <v>MNA063</v>
          </cell>
          <cell r="G225" t="str">
            <v>AIR KEMANG</v>
          </cell>
          <cell r="H225">
            <v>102.89902600000001</v>
          </cell>
          <cell r="I225">
            <v>-4.3967780000000003</v>
          </cell>
          <cell r="J225" t="str">
            <v>18TS02B0364</v>
          </cell>
        </row>
        <row r="226">
          <cell r="F226" t="str">
            <v>MPR131</v>
          </cell>
          <cell r="G226" t="str">
            <v>DESA KOTA TANAH</v>
          </cell>
          <cell r="H226">
            <v>104.7811</v>
          </cell>
          <cell r="I226">
            <v>-3.9386999999999999</v>
          </cell>
          <cell r="J226" t="str">
            <v>18TS02B0345</v>
          </cell>
        </row>
        <row r="227">
          <cell r="F227" t="str">
            <v>MPR133</v>
          </cell>
          <cell r="G227" t="str">
            <v>TULUNG HARAPAN</v>
          </cell>
          <cell r="H227">
            <v>104.85119299999999</v>
          </cell>
          <cell r="I227">
            <v>-3.912334</v>
          </cell>
          <cell r="J227" t="str">
            <v>18TS02B0343</v>
          </cell>
        </row>
        <row r="228">
          <cell r="F228" t="str">
            <v>MPR134</v>
          </cell>
          <cell r="G228" t="str">
            <v>NIRWANA</v>
          </cell>
          <cell r="H228">
            <v>104.86066700000001</v>
          </cell>
          <cell r="I228">
            <v>-3.8028970000000002</v>
          </cell>
          <cell r="J228" t="str">
            <v>18TS02B0572</v>
          </cell>
        </row>
        <row r="229">
          <cell r="F229" t="str">
            <v>MPR135</v>
          </cell>
          <cell r="G229" t="str">
            <v>DESA KARYA BAKTI</v>
          </cell>
          <cell r="H229">
            <v>104.86049300000001</v>
          </cell>
          <cell r="I229">
            <v>-3.8343289999999999</v>
          </cell>
          <cell r="J229" t="str">
            <v>18TS02B0571</v>
          </cell>
        </row>
        <row r="230">
          <cell r="F230" t="str">
            <v>MPR136</v>
          </cell>
          <cell r="G230" t="str">
            <v>CAMPANG TIGA ULU</v>
          </cell>
          <cell r="H230">
            <v>104.81646499999999</v>
          </cell>
          <cell r="I230">
            <v>-3.7682090000000001</v>
          </cell>
          <cell r="J230" t="str">
            <v>18TS02B0570</v>
          </cell>
        </row>
        <row r="231">
          <cell r="F231" t="str">
            <v>MPR137</v>
          </cell>
          <cell r="G231" t="str">
            <v>CAMPANG TIGA ULU</v>
          </cell>
          <cell r="H231">
            <v>104.826511</v>
          </cell>
          <cell r="I231">
            <v>-3.7931460000000001</v>
          </cell>
          <cell r="J231" t="str">
            <v>18TS02B0473</v>
          </cell>
        </row>
        <row r="232">
          <cell r="F232" t="str">
            <v>MPW155</v>
          </cell>
          <cell r="G232" t="str">
            <v>SUNGAIKUNYIT</v>
          </cell>
          <cell r="H232">
            <v>108.954689</v>
          </cell>
          <cell r="I232">
            <v>0.48987599999999998</v>
          </cell>
          <cell r="J232" t="str">
            <v>17TS08B0549</v>
          </cell>
        </row>
        <row r="233">
          <cell r="F233" t="str">
            <v>MPW163</v>
          </cell>
          <cell r="G233" t="str">
            <v>SMP NEGERI 9 SUNGAI RAYA_LS_Mitratel</v>
          </cell>
          <cell r="H233">
            <v>109.48189499999999</v>
          </cell>
          <cell r="I233">
            <v>-0.240844</v>
          </cell>
          <cell r="J233" t="str">
            <v>17TS07B0111</v>
          </cell>
        </row>
        <row r="234">
          <cell r="F234" t="str">
            <v>MPW214</v>
          </cell>
          <cell r="G234" t="str">
            <v>MT_PUNGGURBESAR</v>
          </cell>
          <cell r="H234">
            <v>109.29984</v>
          </cell>
          <cell r="I234">
            <v>-0.14263000000000001</v>
          </cell>
          <cell r="J234" t="str">
            <v>17TS03B0169</v>
          </cell>
        </row>
        <row r="235">
          <cell r="F235" t="str">
            <v>MPW500</v>
          </cell>
          <cell r="G235" t="str">
            <v>MPW500MA1_MT_ULUM MERANTI</v>
          </cell>
          <cell r="H235">
            <v>109.5675</v>
          </cell>
          <cell r="I235">
            <v>-0.12684000000000001</v>
          </cell>
          <cell r="J235" t="str">
            <v>17TS03B0190</v>
          </cell>
        </row>
        <row r="236">
          <cell r="F236" t="str">
            <v>MRB078</v>
          </cell>
          <cell r="G236" t="str">
            <v>TABUNGANENEMURUS_LS_Mitratel</v>
          </cell>
          <cell r="H236">
            <v>114.455562</v>
          </cell>
          <cell r="I236">
            <v>-3.426463</v>
          </cell>
          <cell r="J236" t="str">
            <v>17TS07B0113</v>
          </cell>
        </row>
        <row r="237">
          <cell r="F237" t="str">
            <v>MRB080</v>
          </cell>
          <cell r="G237" t="str">
            <v>JAMBU KURIPAN</v>
          </cell>
          <cell r="H237">
            <v>114.7672727942891</v>
          </cell>
          <cell r="I237">
            <v>-2.7121600820016449</v>
          </cell>
          <cell r="J237" t="str">
            <v>18TS02B0502</v>
          </cell>
        </row>
        <row r="238">
          <cell r="F238" t="str">
            <v>MRB096</v>
          </cell>
          <cell r="G238" t="str">
            <v>PATIH SELERA</v>
          </cell>
          <cell r="H238">
            <v>114.63615</v>
          </cell>
          <cell r="I238">
            <v>-3.0832820000000001</v>
          </cell>
          <cell r="J238" t="str">
            <v>18TS02B0500</v>
          </cell>
        </row>
        <row r="239">
          <cell r="F239" t="str">
            <v>MRB098</v>
          </cell>
          <cell r="G239" t="str">
            <v>TANIPAH</v>
          </cell>
          <cell r="H239">
            <v>114.66711599999999</v>
          </cell>
          <cell r="I239">
            <v>-3.2287729999999999</v>
          </cell>
          <cell r="J239" t="str">
            <v>18TS02B0499</v>
          </cell>
        </row>
        <row r="240">
          <cell r="F240" t="str">
            <v>MRB106</v>
          </cell>
          <cell r="G240" t="str">
            <v>PATIH MUHUR BARU</v>
          </cell>
          <cell r="H240">
            <v>114.559378</v>
          </cell>
          <cell r="I240">
            <v>-3.1491509999999998</v>
          </cell>
          <cell r="J240" t="str">
            <v>18TS02B0498</v>
          </cell>
        </row>
        <row r="241">
          <cell r="F241" t="str">
            <v>MRB107</v>
          </cell>
          <cell r="G241" t="str">
            <v>BELANDEAN</v>
          </cell>
          <cell r="H241">
            <v>114.5914097975355</v>
          </cell>
          <cell r="I241">
            <v>-3.1889921514358841</v>
          </cell>
          <cell r="J241" t="str">
            <v>18TS02B0497</v>
          </cell>
        </row>
        <row r="242">
          <cell r="F242" t="str">
            <v>MRB141</v>
          </cell>
          <cell r="G242" t="str">
            <v>SUNGAI TELAN MUARA_LS_Mitratel</v>
          </cell>
          <cell r="H242">
            <v>114.491186</v>
          </cell>
          <cell r="I242">
            <v>-3.4336920000000002</v>
          </cell>
          <cell r="J242" t="str">
            <v>17TS07B0112</v>
          </cell>
        </row>
        <row r="243">
          <cell r="F243" t="str">
            <v>MRD058</v>
          </cell>
          <cell r="G243" t="str">
            <v>KOTA PADANG</v>
          </cell>
          <cell r="H243">
            <v>103.770819</v>
          </cell>
          <cell r="I243">
            <v>-4.3369520000000001</v>
          </cell>
          <cell r="J243" t="str">
            <v>18TS02B0342</v>
          </cell>
        </row>
        <row r="244">
          <cell r="F244" t="str">
            <v>MRD059</v>
          </cell>
          <cell r="G244" t="str">
            <v>DESA AIR BARU</v>
          </cell>
          <cell r="H244">
            <v>103.80747</v>
          </cell>
          <cell r="I244">
            <v>-4.3906679999999998</v>
          </cell>
          <cell r="J244" t="str">
            <v>18TS02B0344</v>
          </cell>
        </row>
        <row r="245">
          <cell r="F245" t="str">
            <v>MRS157</v>
          </cell>
          <cell r="G245" t="str">
            <v>MAKASSAR_398</v>
          </cell>
          <cell r="H245">
            <v>119.52458300000001</v>
          </cell>
          <cell r="I245">
            <v>-5.0304719999999996</v>
          </cell>
          <cell r="J245" t="str">
            <v>18TS02B0524</v>
          </cell>
        </row>
        <row r="246">
          <cell r="F246" t="str">
            <v>MRS159</v>
          </cell>
          <cell r="G246" t="str">
            <v>MAKASSAR_409</v>
          </cell>
          <cell r="H246">
            <v>119.530171</v>
          </cell>
          <cell r="I246">
            <v>-5.1510870000000004</v>
          </cell>
          <cell r="J246" t="str">
            <v>18TS02B0540</v>
          </cell>
        </row>
        <row r="247">
          <cell r="F247" t="str">
            <v>MRS161</v>
          </cell>
          <cell r="G247" t="str">
            <v>MAKASSAR_412</v>
          </cell>
          <cell r="H247">
            <v>119.63337</v>
          </cell>
          <cell r="I247">
            <v>-4.9901289999999996</v>
          </cell>
          <cell r="J247" t="str">
            <v>18TS02B0529</v>
          </cell>
        </row>
        <row r="248">
          <cell r="F248" t="str">
            <v>MRW094</v>
          </cell>
          <cell r="G248" t="str">
            <v>DMT Bete-Bete</v>
          </cell>
          <cell r="H248">
            <v>122.2343</v>
          </cell>
          <cell r="I248">
            <v>-2.92475</v>
          </cell>
          <cell r="J248" t="str">
            <v>17TS03B0219</v>
          </cell>
        </row>
        <row r="249">
          <cell r="F249" t="str">
            <v>MRW095</v>
          </cell>
          <cell r="G249" t="str">
            <v>DMT Tangofa</v>
          </cell>
          <cell r="H249">
            <v>122.27458</v>
          </cell>
          <cell r="I249">
            <v>-2.9537200000000001</v>
          </cell>
          <cell r="J249" t="str">
            <v>17TS03B0220</v>
          </cell>
        </row>
        <row r="250">
          <cell r="F250" t="str">
            <v>MSJ123</v>
          </cell>
          <cell r="G250" t="str">
            <v>NAGARI KOTA BESAR</v>
          </cell>
          <cell r="H250">
            <v>101.66686</v>
          </cell>
          <cell r="I250">
            <v>-1.197778</v>
          </cell>
          <cell r="J250" t="str">
            <v>18TS02B0407</v>
          </cell>
        </row>
        <row r="251">
          <cell r="F251" t="str">
            <v>MSJ124</v>
          </cell>
          <cell r="G251" t="str">
            <v>Bonjol Abai Siat</v>
          </cell>
          <cell r="H251">
            <v>101.623802</v>
          </cell>
          <cell r="I251">
            <v>-1.1677789999999999</v>
          </cell>
          <cell r="J251" t="str">
            <v>18TS02B0378</v>
          </cell>
        </row>
        <row r="252">
          <cell r="F252" t="str">
            <v>MSJ154</v>
          </cell>
          <cell r="G252" t="str">
            <v>NAGARI SILAGO</v>
          </cell>
          <cell r="H252">
            <v>101.247417</v>
          </cell>
          <cell r="I252">
            <v>-1.019806</v>
          </cell>
          <cell r="J252" t="str">
            <v>18TS02B0379</v>
          </cell>
        </row>
        <row r="253">
          <cell r="F253" t="str">
            <v>MSJ156</v>
          </cell>
          <cell r="G253" t="str">
            <v>BUKIT JAYA NAGARI RANAH PALABI</v>
          </cell>
          <cell r="H253">
            <v>101.707221</v>
          </cell>
          <cell r="I253">
            <v>-0.96668600000000005</v>
          </cell>
          <cell r="J253" t="str">
            <v>18TS02B0380</v>
          </cell>
        </row>
        <row r="254">
          <cell r="F254" t="str">
            <v>MSK072</v>
          </cell>
          <cell r="G254" t="str">
            <v>MERBAU MENDAHARA</v>
          </cell>
          <cell r="H254">
            <v>103.59043</v>
          </cell>
          <cell r="I254">
            <v>-1.06355</v>
          </cell>
          <cell r="J254" t="str">
            <v>18TS02B0467</v>
          </cell>
        </row>
        <row r="255">
          <cell r="F255" t="str">
            <v>MSK073</v>
          </cell>
          <cell r="G255" t="str">
            <v>RANO</v>
          </cell>
          <cell r="H255">
            <v>103.773529</v>
          </cell>
          <cell r="I255">
            <v>-1.1771339999999999</v>
          </cell>
          <cell r="J255" t="str">
            <v>18TS02B0468</v>
          </cell>
        </row>
        <row r="256">
          <cell r="F256" t="str">
            <v>MSK074</v>
          </cell>
          <cell r="G256" t="str">
            <v>MENCOLOK</v>
          </cell>
          <cell r="H256">
            <v>103.50564</v>
          </cell>
          <cell r="I256">
            <v>-1.2149700000000001</v>
          </cell>
          <cell r="J256" t="str">
            <v>18TS02B0469</v>
          </cell>
        </row>
        <row r="257">
          <cell r="F257" t="str">
            <v>MSK075</v>
          </cell>
          <cell r="G257" t="str">
            <v>PANGKAL DURI</v>
          </cell>
          <cell r="H257">
            <v>103.56388200000001</v>
          </cell>
          <cell r="I257">
            <v>-0.93048200000000003</v>
          </cell>
          <cell r="J257" t="str">
            <v>18TS02B0470</v>
          </cell>
        </row>
        <row r="258">
          <cell r="F258" t="str">
            <v>MSK076</v>
          </cell>
          <cell r="G258" t="str">
            <v>SINGKEP</v>
          </cell>
          <cell r="H258">
            <v>103.77889</v>
          </cell>
          <cell r="I258">
            <v>-1.073186</v>
          </cell>
          <cell r="J258" t="str">
            <v>18TS02B0471</v>
          </cell>
        </row>
        <row r="259">
          <cell r="F259" t="str">
            <v>MSK077</v>
          </cell>
          <cell r="G259" t="str">
            <v>DUSUN SUNGAI TAWAR</v>
          </cell>
          <cell r="H259">
            <v>103.74955</v>
          </cell>
          <cell r="I259">
            <v>-1.085126</v>
          </cell>
          <cell r="J259" t="str">
            <v>18TS02B0395</v>
          </cell>
        </row>
        <row r="260">
          <cell r="F260" t="str">
            <v>MTB088</v>
          </cell>
          <cell r="G260" t="str">
            <v>SPBU SUNGAI BENGKAL</v>
          </cell>
          <cell r="H260">
            <v>102.695532</v>
          </cell>
          <cell r="I260">
            <v>-1.536659</v>
          </cell>
          <cell r="J260" t="str">
            <v>18TS02B0341</v>
          </cell>
        </row>
        <row r="261">
          <cell r="F261" t="str">
            <v>MTK128</v>
          </cell>
          <cell r="G261" t="str">
            <v>DESA SINAR SURYA</v>
          </cell>
          <cell r="H261">
            <v>105.70247999999999</v>
          </cell>
          <cell r="I261">
            <v>-2.1074709999999999</v>
          </cell>
          <cell r="J261" t="str">
            <v>18TS02B0319</v>
          </cell>
        </row>
        <row r="262">
          <cell r="F262" t="str">
            <v>MTP045</v>
          </cell>
          <cell r="G262" t="str">
            <v>Bendungan Karang Intan_LS_Mitratel</v>
          </cell>
          <cell r="H262">
            <v>114.957583</v>
          </cell>
          <cell r="I262">
            <v>-3.4662989999999998</v>
          </cell>
          <cell r="J262" t="str">
            <v>17TS07B0114</v>
          </cell>
        </row>
        <row r="263">
          <cell r="F263" t="str">
            <v>MTP218</v>
          </cell>
          <cell r="G263" t="str">
            <v>MAKMUR KARYA</v>
          </cell>
          <cell r="H263">
            <v>114.90177</v>
          </cell>
          <cell r="I263">
            <v>-3.1961599999999999</v>
          </cell>
          <cell r="J263" t="str">
            <v>16TS11B1119</v>
          </cell>
        </row>
        <row r="264">
          <cell r="F264" t="str">
            <v>MTR308</v>
          </cell>
          <cell r="G264" t="str">
            <v>Desa Bentek</v>
          </cell>
          <cell r="H264">
            <v>116.082184</v>
          </cell>
          <cell r="I264">
            <v>-8.4438169999999992</v>
          </cell>
          <cell r="J264" t="str">
            <v>18TS02B0585</v>
          </cell>
        </row>
        <row r="265">
          <cell r="F265" t="str">
            <v>MWR208</v>
          </cell>
          <cell r="G265" t="str">
            <v>WATARIRI</v>
          </cell>
          <cell r="H265">
            <v>134.209293</v>
          </cell>
          <cell r="I265">
            <v>-1.2509030000000001</v>
          </cell>
          <cell r="J265" t="str">
            <v>18TS02B0482</v>
          </cell>
        </row>
        <row r="266">
          <cell r="F266" t="str">
            <v>MWR222</v>
          </cell>
          <cell r="G266" t="str">
            <v>Sairo</v>
          </cell>
          <cell r="H266">
            <v>134.038635</v>
          </cell>
          <cell r="I266">
            <v>-0.80263899999999999</v>
          </cell>
          <cell r="J266" t="str">
            <v>18TS02B0486</v>
          </cell>
        </row>
        <row r="267">
          <cell r="F267" t="str">
            <v>NAB070</v>
          </cell>
          <cell r="G267" t="str">
            <v>DMT KPR Nabarua</v>
          </cell>
          <cell r="H267">
            <v>135.52802</v>
          </cell>
          <cell r="I267">
            <v>-3.3496199999999998</v>
          </cell>
          <cell r="J267" t="str">
            <v>16TS03B0333</v>
          </cell>
        </row>
        <row r="268">
          <cell r="F268" t="str">
            <v>NAB094</v>
          </cell>
          <cell r="G268" t="str">
            <v>MAIDEI</v>
          </cell>
          <cell r="H268">
            <v>135.83241200000001</v>
          </cell>
          <cell r="I268">
            <v>-3.2162609999999998</v>
          </cell>
          <cell r="J268" t="str">
            <v>18TS02B0479</v>
          </cell>
        </row>
        <row r="269">
          <cell r="F269" t="str">
            <v>NAB097</v>
          </cell>
          <cell r="G269" t="str">
            <v>WANGGAR SARI</v>
          </cell>
          <cell r="H269">
            <v>135.345654</v>
          </cell>
          <cell r="I269">
            <v>-3.4148700000000001</v>
          </cell>
          <cell r="J269" t="str">
            <v>18TS02B0480</v>
          </cell>
        </row>
        <row r="270">
          <cell r="F270" t="str">
            <v>NAB098</v>
          </cell>
          <cell r="G270" t="str">
            <v>WAROKI</v>
          </cell>
          <cell r="H270">
            <v>135.42026999999999</v>
          </cell>
          <cell r="I270">
            <v>-3.3680919999999999</v>
          </cell>
          <cell r="J270" t="str">
            <v>18TS02B0477</v>
          </cell>
        </row>
        <row r="271">
          <cell r="F271" t="str">
            <v>NAB120</v>
          </cell>
          <cell r="G271" t="str">
            <v>SP 1 Lagari</v>
          </cell>
          <cell r="H271">
            <v>135.73064600000001</v>
          </cell>
          <cell r="I271">
            <v>-3.1791109999999998</v>
          </cell>
          <cell r="J271" t="str">
            <v>18TS02B0478</v>
          </cell>
        </row>
        <row r="272">
          <cell r="F272" t="str">
            <v>NAB202</v>
          </cell>
          <cell r="G272" t="str">
            <v>DMT Nusantara Nabire</v>
          </cell>
          <cell r="H272">
            <v>135.58234999999999</v>
          </cell>
          <cell r="I272">
            <v>-3.2775300000000001</v>
          </cell>
          <cell r="J272" t="str">
            <v>16TS03B0338</v>
          </cell>
        </row>
        <row r="273">
          <cell r="F273" t="str">
            <v>NBA010</v>
          </cell>
          <cell r="G273" t="str">
            <v>3419_PAHAUMAN</v>
          </cell>
          <cell r="H273">
            <v>109.635321</v>
          </cell>
          <cell r="I273">
            <v>0.271617</v>
          </cell>
          <cell r="J273" t="str">
            <v>18TS02B0555</v>
          </cell>
        </row>
        <row r="274">
          <cell r="F274" t="str">
            <v>NBA065</v>
          </cell>
          <cell r="G274" t="str">
            <v>STKIP PAMANE TALINO_LS_KDI</v>
          </cell>
          <cell r="H274">
            <v>109.938236</v>
          </cell>
          <cell r="I274">
            <v>0.34036300000000003</v>
          </cell>
          <cell r="J274" t="str">
            <v>18TS02B0547</v>
          </cell>
        </row>
        <row r="275">
          <cell r="F275" t="str">
            <v>NIK010</v>
          </cell>
          <cell r="G275" t="str">
            <v>BATU KOTAM</v>
          </cell>
          <cell r="H275">
            <v>111.554047</v>
          </cell>
          <cell r="I275">
            <v>-2.2852440000000001</v>
          </cell>
          <cell r="J275" t="str">
            <v>18TS02B0510</v>
          </cell>
        </row>
        <row r="276">
          <cell r="F276" t="str">
            <v>NWI171</v>
          </cell>
          <cell r="G276" t="str">
            <v>BANYU BIRUWIDODAREN</v>
          </cell>
          <cell r="H276">
            <v>111.18837600000001</v>
          </cell>
          <cell r="I276">
            <v>-7.4101980000000003</v>
          </cell>
          <cell r="J276" t="str">
            <v>18TS02B0649</v>
          </cell>
        </row>
        <row r="277">
          <cell r="F277" t="str">
            <v>NWI180</v>
          </cell>
          <cell r="G277" t="str">
            <v>GENENGGENENG2</v>
          </cell>
          <cell r="H277">
            <v>111.40567299999999</v>
          </cell>
          <cell r="I277">
            <v>-7.4766250000000003</v>
          </cell>
          <cell r="J277" t="str">
            <v>18TS02B0646</v>
          </cell>
        </row>
        <row r="278">
          <cell r="F278" t="str">
            <v>OKI353</v>
          </cell>
          <cell r="G278" t="str">
            <v>Desa Kuang Dalem Timur</v>
          </cell>
          <cell r="H278">
            <v>104.50486585</v>
          </cell>
          <cell r="I278">
            <v>-3.6954953800000001</v>
          </cell>
          <cell r="J278" t="str">
            <v>18TS02B0327</v>
          </cell>
        </row>
        <row r="279">
          <cell r="F279" t="str">
            <v>OKI367</v>
          </cell>
          <cell r="G279" t="str">
            <v>Marga Bakti</v>
          </cell>
          <cell r="H279">
            <v>105.08231117</v>
          </cell>
          <cell r="I279">
            <v>-3.9571284800000002</v>
          </cell>
          <cell r="J279" t="str">
            <v>18TS02B0328</v>
          </cell>
        </row>
        <row r="280">
          <cell r="F280" t="str">
            <v>OKI371</v>
          </cell>
          <cell r="G280" t="str">
            <v>Jaya Bakti</v>
          </cell>
          <cell r="H280">
            <v>105.02237125000001</v>
          </cell>
          <cell r="I280">
            <v>-3.95244704</v>
          </cell>
          <cell r="J280" t="str">
            <v>18TS02B0326</v>
          </cell>
        </row>
        <row r="281">
          <cell r="F281" t="str">
            <v>OKI372</v>
          </cell>
          <cell r="G281" t="str">
            <v>Cahaya Mas 2</v>
          </cell>
          <cell r="H281">
            <v>104.7994794</v>
          </cell>
          <cell r="I281">
            <v>-4.15270954</v>
          </cell>
          <cell r="J281" t="str">
            <v>18TS02B0325</v>
          </cell>
        </row>
        <row r="282">
          <cell r="F282" t="str">
            <v>OKI373</v>
          </cell>
          <cell r="G282" t="str">
            <v>Kuala Sungai Jeruju</v>
          </cell>
          <cell r="H282">
            <v>105.853577</v>
          </cell>
          <cell r="I282">
            <v>-3.4908999999999999</v>
          </cell>
          <cell r="J282" t="str">
            <v>18TS02B0324</v>
          </cell>
        </row>
        <row r="283">
          <cell r="F283" t="str">
            <v>OKI374</v>
          </cell>
          <cell r="G283" t="str">
            <v>Desa Serapek</v>
          </cell>
          <cell r="H283">
            <v>104.76564633</v>
          </cell>
          <cell r="I283">
            <v>-3.5583479100000002</v>
          </cell>
          <cell r="J283" t="str">
            <v>18TS02B0323</v>
          </cell>
        </row>
        <row r="284">
          <cell r="F284" t="str">
            <v>OKI375</v>
          </cell>
          <cell r="G284" t="str">
            <v>Bumiarjo</v>
          </cell>
          <cell r="H284">
            <v>104.97549211</v>
          </cell>
          <cell r="I284">
            <v>-3.8800465900000001</v>
          </cell>
          <cell r="J284" t="str">
            <v>18TS02B0322</v>
          </cell>
        </row>
        <row r="285">
          <cell r="F285" t="str">
            <v>OKI376</v>
          </cell>
          <cell r="G285" t="str">
            <v>Dabuk Makmur</v>
          </cell>
          <cell r="H285">
            <v>105.13382501</v>
          </cell>
          <cell r="I285">
            <v>-3.7990338100000001</v>
          </cell>
          <cell r="J285" t="str">
            <v>18TS02B0321</v>
          </cell>
        </row>
        <row r="286">
          <cell r="F286" t="str">
            <v>OKS008</v>
          </cell>
          <cell r="G286" t="str">
            <v>BIME OKSIBI</v>
          </cell>
          <cell r="H286">
            <v>140.21859499999999</v>
          </cell>
          <cell r="I286">
            <v>-4.484909</v>
          </cell>
          <cell r="J286" t="str">
            <v>18TS02B0488</v>
          </cell>
        </row>
        <row r="287">
          <cell r="F287" t="str">
            <v>OKU255</v>
          </cell>
          <cell r="G287" t="str">
            <v>DESA KARANG DAPO</v>
          </cell>
          <cell r="H287">
            <v>104.35065899999999</v>
          </cell>
          <cell r="I287">
            <v>-3.856865</v>
          </cell>
          <cell r="J287" t="str">
            <v>18TS02B0472</v>
          </cell>
        </row>
        <row r="288">
          <cell r="F288" t="str">
            <v>PAL433</v>
          </cell>
          <cell r="G288" t="str">
            <v>PALU_1540</v>
          </cell>
          <cell r="H288">
            <v>120.132385</v>
          </cell>
          <cell r="I288">
            <v>-1.1907540000000001</v>
          </cell>
          <cell r="J288" t="str">
            <v>18TS02B0519</v>
          </cell>
        </row>
        <row r="289">
          <cell r="F289" t="str">
            <v>PAR260</v>
          </cell>
          <cell r="G289" t="str">
            <v>Ampalu</v>
          </cell>
          <cell r="H289">
            <v>100.69292</v>
          </cell>
          <cell r="I289">
            <v>-1.5074000000000001</v>
          </cell>
          <cell r="J289" t="str">
            <v>18TS02B0406</v>
          </cell>
        </row>
        <row r="290">
          <cell r="F290" t="str">
            <v>PAR261</v>
          </cell>
          <cell r="G290" t="str">
            <v>Taluak Tiga Sakato</v>
          </cell>
          <cell r="H290">
            <v>100.650426</v>
          </cell>
          <cell r="I290">
            <v>-1.4975909999999999</v>
          </cell>
          <cell r="J290" t="str">
            <v>18TS02B0422</v>
          </cell>
        </row>
        <row r="291">
          <cell r="F291" t="str">
            <v>PAR262</v>
          </cell>
          <cell r="G291" t="str">
            <v>Pulau Rajo Inderapura</v>
          </cell>
          <cell r="H291">
            <v>100.881255</v>
          </cell>
          <cell r="I291">
            <v>-2.0241199999999999</v>
          </cell>
          <cell r="J291" t="str">
            <v>18TS02B0423</v>
          </cell>
        </row>
        <row r="292">
          <cell r="F292" t="str">
            <v>PAR263</v>
          </cell>
          <cell r="G292" t="str">
            <v>Sungai Sariak</v>
          </cell>
          <cell r="H292">
            <v>101.097998</v>
          </cell>
          <cell r="I292">
            <v>-2.4171649999999998</v>
          </cell>
          <cell r="J292" t="str">
            <v>18TS02B0370</v>
          </cell>
        </row>
        <row r="293">
          <cell r="F293" t="str">
            <v>PAR264</v>
          </cell>
          <cell r="G293" t="str">
            <v>VI Lingkung</v>
          </cell>
          <cell r="H293">
            <v>100.352338</v>
          </cell>
          <cell r="I293">
            <v>-0.62697099999999995</v>
          </cell>
          <cell r="J293" t="str">
            <v>18TS02B0371</v>
          </cell>
        </row>
        <row r="294">
          <cell r="F294" t="str">
            <v>PAY621</v>
          </cell>
          <cell r="G294" t="str">
            <v>LUBUAK BATINGKOK</v>
          </cell>
          <cell r="H294">
            <v>100.6265556</v>
          </cell>
          <cell r="I294">
            <v>-0.15725</v>
          </cell>
          <cell r="J294" t="str">
            <v>18TS02B0394</v>
          </cell>
        </row>
        <row r="295">
          <cell r="F295" t="str">
            <v>PAY622</v>
          </cell>
          <cell r="G295" t="str">
            <v>SITUJUAH LADANG LAWEH</v>
          </cell>
          <cell r="H295">
            <v>100.61563889999999</v>
          </cell>
          <cell r="I295">
            <v>-0.32252777999999999</v>
          </cell>
          <cell r="J295" t="str">
            <v>18TS02B0410</v>
          </cell>
        </row>
        <row r="296">
          <cell r="F296" t="str">
            <v>PAY624</v>
          </cell>
          <cell r="G296" t="str">
            <v>PIOBANG</v>
          </cell>
          <cell r="H296">
            <v>100.5645773</v>
          </cell>
          <cell r="I296">
            <v>-0.21111582000000001</v>
          </cell>
          <cell r="J296" t="str">
            <v>18TS02B0411</v>
          </cell>
        </row>
        <row r="297">
          <cell r="F297" t="str">
            <v>PAY625</v>
          </cell>
          <cell r="G297" t="str">
            <v>TAEH BUKIK</v>
          </cell>
          <cell r="H297">
            <v>100.6065935</v>
          </cell>
          <cell r="I297">
            <v>-0.13123171</v>
          </cell>
          <cell r="J297" t="str">
            <v>18TS02B0412</v>
          </cell>
        </row>
        <row r="298">
          <cell r="F298" t="str">
            <v>PAY626</v>
          </cell>
          <cell r="G298" t="str">
            <v>SITANANG</v>
          </cell>
          <cell r="H298">
            <v>100.762175</v>
          </cell>
          <cell r="I298">
            <v>-0.25707194999999999</v>
          </cell>
          <cell r="J298" t="str">
            <v>18TS02B0413</v>
          </cell>
        </row>
        <row r="299">
          <cell r="F299" t="str">
            <v>PAY627</v>
          </cell>
          <cell r="G299" t="str">
            <v>LABUAH GUNUANG</v>
          </cell>
          <cell r="H299">
            <v>100.71551220000001</v>
          </cell>
          <cell r="I299">
            <v>-0.30738172000000002</v>
          </cell>
          <cell r="J299" t="str">
            <v>18TS02B0415</v>
          </cell>
        </row>
        <row r="300">
          <cell r="F300" t="str">
            <v>PAY628</v>
          </cell>
          <cell r="G300" t="str">
            <v>KUBANG</v>
          </cell>
          <cell r="H300">
            <v>100.4948488</v>
          </cell>
          <cell r="I300">
            <v>-0.14095956000000001</v>
          </cell>
          <cell r="J300" t="str">
            <v>18TS02B0416</v>
          </cell>
        </row>
        <row r="301">
          <cell r="F301" t="str">
            <v>PAY629</v>
          </cell>
          <cell r="G301" t="str">
            <v>TALANG MAUA</v>
          </cell>
          <cell r="H301">
            <v>100.5523056</v>
          </cell>
          <cell r="I301">
            <v>-5.2555560000000001E-2</v>
          </cell>
          <cell r="J301" t="str">
            <v>18TS02B0417</v>
          </cell>
        </row>
        <row r="302">
          <cell r="F302" t="str">
            <v>PAY630</v>
          </cell>
          <cell r="G302" t="str">
            <v>BARUAH GUNUANG</v>
          </cell>
          <cell r="H302">
            <v>100.39331300000001</v>
          </cell>
          <cell r="I302">
            <v>1.5776999999999999E-2</v>
          </cell>
          <cell r="J302" t="str">
            <v>18TS02B0418</v>
          </cell>
        </row>
        <row r="303">
          <cell r="F303" t="str">
            <v>PBI284</v>
          </cell>
          <cell r="G303" t="str">
            <v>MUARA SUGIHAN 2</v>
          </cell>
          <cell r="H303">
            <v>105.19943600000001</v>
          </cell>
          <cell r="I303">
            <v>-2.4269660000000002</v>
          </cell>
          <cell r="J303" t="str">
            <v>18TS02B0359</v>
          </cell>
        </row>
        <row r="304">
          <cell r="F304" t="str">
            <v>PBI285</v>
          </cell>
          <cell r="G304" t="str">
            <v>MARGO MULYO 2</v>
          </cell>
          <cell r="H304">
            <v>105.21907400000001</v>
          </cell>
          <cell r="I304">
            <v>-2.5133459999999999</v>
          </cell>
          <cell r="J304" t="str">
            <v>18TS02B0355</v>
          </cell>
        </row>
        <row r="305">
          <cell r="F305" t="str">
            <v>PBI286</v>
          </cell>
          <cell r="G305" t="str">
            <v>KARANG SARI 2</v>
          </cell>
          <cell r="H305">
            <v>104.712333</v>
          </cell>
          <cell r="I305">
            <v>-2.2343250000000001</v>
          </cell>
          <cell r="J305" t="str">
            <v>18TS02B0354</v>
          </cell>
        </row>
        <row r="306">
          <cell r="F306" t="str">
            <v>PBI287</v>
          </cell>
          <cell r="G306" t="str">
            <v>CENDANA MUARA 2</v>
          </cell>
          <cell r="H306">
            <v>105.31974700000001</v>
          </cell>
          <cell r="I306">
            <v>-2.4641769999999998</v>
          </cell>
          <cell r="J306" t="str">
            <v>18TS02B0353</v>
          </cell>
        </row>
        <row r="307">
          <cell r="F307" t="str">
            <v>PBI288</v>
          </cell>
          <cell r="G307" t="str">
            <v>BETUG DALAM</v>
          </cell>
          <cell r="H307">
            <v>104.256829</v>
          </cell>
          <cell r="I307">
            <v>-2.8711150000000001</v>
          </cell>
          <cell r="J307" t="str">
            <v>18TS02B0352</v>
          </cell>
        </row>
        <row r="308">
          <cell r="F308" t="str">
            <v>PBI289</v>
          </cell>
          <cell r="G308" t="str">
            <v>ENGGAL REJO 2</v>
          </cell>
          <cell r="H308">
            <v>105.00665499999999</v>
          </cell>
          <cell r="I308">
            <v>-2.5586479999999998</v>
          </cell>
          <cell r="J308" t="str">
            <v>18TS02B0351</v>
          </cell>
        </row>
        <row r="309">
          <cell r="F309" t="str">
            <v>PBI298</v>
          </cell>
          <cell r="G309" t="str">
            <v xml:space="preserve">SEBELIK </v>
          </cell>
          <cell r="H309">
            <v>104.77915299999999</v>
          </cell>
          <cell r="I309">
            <v>-2.7275520000000002</v>
          </cell>
          <cell r="J309" t="str">
            <v>18TS02B0350</v>
          </cell>
        </row>
        <row r="310">
          <cell r="F310" t="str">
            <v>PBI299</v>
          </cell>
          <cell r="G310" t="str">
            <v>PANGKALAN BENTENG 2</v>
          </cell>
          <cell r="H310">
            <v>104.64113399999999</v>
          </cell>
          <cell r="I310">
            <v>-2.8411119999999999</v>
          </cell>
          <cell r="J310" t="str">
            <v>18TS02B0349</v>
          </cell>
        </row>
        <row r="311">
          <cell r="F311" t="str">
            <v>PBU053</v>
          </cell>
          <cell r="G311" t="str">
            <v>NATAI BARU</v>
          </cell>
          <cell r="H311">
            <v>111.65925799999999</v>
          </cell>
          <cell r="I311">
            <v>-2.623942</v>
          </cell>
          <cell r="J311" t="str">
            <v>18TS02B0509</v>
          </cell>
        </row>
        <row r="312">
          <cell r="F312" t="str">
            <v>PBU088</v>
          </cell>
          <cell r="G312" t="str">
            <v>2120195_PklnBunTimur_CDC</v>
          </cell>
          <cell r="H312">
            <v>111.68944399999999</v>
          </cell>
          <cell r="I312">
            <v>-2.6045039999999999</v>
          </cell>
          <cell r="J312" t="str">
            <v>18TS02B0505</v>
          </cell>
        </row>
        <row r="313">
          <cell r="F313" t="str">
            <v>PGA038</v>
          </cell>
          <cell r="G313" t="str">
            <v>Perkantoran PGA</v>
          </cell>
          <cell r="H313">
            <v>103.201165</v>
          </cell>
          <cell r="I313">
            <v>-4.0419090000000004</v>
          </cell>
          <cell r="J313" t="str">
            <v>18TS02B0318</v>
          </cell>
        </row>
        <row r="314">
          <cell r="F314" t="str">
            <v>PGA040</v>
          </cell>
          <cell r="G314" t="str">
            <v>SUMBER JAYA</v>
          </cell>
          <cell r="H314">
            <v>103.24269099999999</v>
          </cell>
          <cell r="I314">
            <v>-4.0995609999999996</v>
          </cell>
          <cell r="J314" t="str">
            <v>18TS02B0338</v>
          </cell>
        </row>
        <row r="315">
          <cell r="F315" t="str">
            <v>PKJ106</v>
          </cell>
          <cell r="G315" t="str">
            <v>MAKASSAR_428</v>
          </cell>
          <cell r="H315">
            <v>119.573695</v>
          </cell>
          <cell r="I315">
            <v>-4.8335910000000002</v>
          </cell>
          <cell r="J315" t="str">
            <v>18TS02B0538</v>
          </cell>
        </row>
        <row r="316">
          <cell r="F316" t="str">
            <v>PKL712</v>
          </cell>
          <cell r="G316" t="str">
            <v>Bligorejo Doro</v>
          </cell>
          <cell r="H316">
            <v>109.693556</v>
          </cell>
          <cell r="I316">
            <v>-7.0050039999999996</v>
          </cell>
          <cell r="J316" t="str">
            <v>18TS02B0584</v>
          </cell>
        </row>
        <row r="317">
          <cell r="F317" t="str">
            <v>PKR274</v>
          </cell>
          <cell r="G317" t="str">
            <v>HARAPAN JAYA</v>
          </cell>
          <cell r="H317">
            <v>101.913669</v>
          </cell>
          <cell r="I317">
            <v>0.198909</v>
          </cell>
          <cell r="J317" t="str">
            <v>18TS02B0372</v>
          </cell>
        </row>
        <row r="318">
          <cell r="F318" t="str">
            <v>PLG777</v>
          </cell>
          <cell r="G318" t="str">
            <v>PULOKERTO2</v>
          </cell>
          <cell r="H318">
            <v>104.652919</v>
          </cell>
          <cell r="I318">
            <v>-3.026135</v>
          </cell>
          <cell r="J318" t="str">
            <v>18TS02B0320</v>
          </cell>
        </row>
        <row r="319">
          <cell r="F319" t="str">
            <v>PLP228</v>
          </cell>
          <cell r="G319" t="str">
            <v>PARE PARE_1785</v>
          </cell>
          <cell r="H319">
            <v>120.35252199999999</v>
          </cell>
          <cell r="I319">
            <v>-3.4201299999999999</v>
          </cell>
          <cell r="J319" t="str">
            <v>18TS02B0522</v>
          </cell>
        </row>
        <row r="320">
          <cell r="F320" t="str">
            <v>PLP231</v>
          </cell>
          <cell r="G320" t="str">
            <v>PARE PARE_1792</v>
          </cell>
          <cell r="H320">
            <v>120.38491</v>
          </cell>
          <cell r="I320">
            <v>-3.3671549999999999</v>
          </cell>
          <cell r="J320" t="str">
            <v>18TS02B0532</v>
          </cell>
        </row>
        <row r="321">
          <cell r="F321" t="str">
            <v>PLP235</v>
          </cell>
          <cell r="G321" t="str">
            <v>PARE PARE_1820</v>
          </cell>
          <cell r="H321">
            <v>120.3423267</v>
          </cell>
          <cell r="I321">
            <v>-3.3858321660000001</v>
          </cell>
          <cell r="J321" t="str">
            <v>18TS02B0521</v>
          </cell>
        </row>
        <row r="322">
          <cell r="F322" t="str">
            <v>PLW112</v>
          </cell>
          <cell r="G322" t="str">
            <v>PARE PARE_1718</v>
          </cell>
          <cell r="H322">
            <v>119.205901</v>
          </cell>
          <cell r="I322">
            <v>-3.4366896499999999</v>
          </cell>
          <cell r="J322" t="str">
            <v>18TS02B0537</v>
          </cell>
        </row>
        <row r="323">
          <cell r="F323" t="str">
            <v>PLW119</v>
          </cell>
          <cell r="G323" t="str">
            <v>PARE PARE_1730</v>
          </cell>
          <cell r="H323">
            <v>119.2991036</v>
          </cell>
          <cell r="I323">
            <v>-3.3788168719999998</v>
          </cell>
          <cell r="J323" t="str">
            <v>18TS02B0523</v>
          </cell>
        </row>
        <row r="324">
          <cell r="F324" t="str">
            <v>PLW120</v>
          </cell>
          <cell r="G324" t="str">
            <v>PARE PARE_1734</v>
          </cell>
          <cell r="H324">
            <v>119.3191188</v>
          </cell>
          <cell r="I324">
            <v>-3.4272201469999999</v>
          </cell>
          <cell r="J324" t="str">
            <v>18TS02B0536</v>
          </cell>
        </row>
        <row r="325">
          <cell r="F325" t="str">
            <v>PML708</v>
          </cell>
          <cell r="G325" t="str">
            <v>Blue Wanarata</v>
          </cell>
          <cell r="H325">
            <v>109.41049</v>
          </cell>
          <cell r="I325">
            <v>-7.0890899999999997</v>
          </cell>
          <cell r="J325" t="str">
            <v>18TS02B0606</v>
          </cell>
        </row>
        <row r="326">
          <cell r="F326" t="str">
            <v>PMR009</v>
          </cell>
          <cell r="G326" t="str">
            <v>DESA DOLOK HULUAN</v>
          </cell>
          <cell r="H326">
            <v>98.795500000000004</v>
          </cell>
          <cell r="I326">
            <v>2.8931</v>
          </cell>
          <cell r="J326" t="str">
            <v>18TS02B0444</v>
          </cell>
        </row>
        <row r="327">
          <cell r="F327" t="str">
            <v>PNJ027</v>
          </cell>
          <cell r="G327" t="str">
            <v>GN. MAKMUR 2</v>
          </cell>
          <cell r="H327">
            <v>116.4131030393668</v>
          </cell>
          <cell r="I327">
            <v>-1.514078401808324</v>
          </cell>
          <cell r="J327" t="str">
            <v>18TS02B0552</v>
          </cell>
        </row>
        <row r="328">
          <cell r="F328" t="str">
            <v>PPN100</v>
          </cell>
          <cell r="G328" t="str">
            <v>MAHATO</v>
          </cell>
          <cell r="H328">
            <v>100.189379</v>
          </cell>
          <cell r="I328">
            <v>1.373928</v>
          </cell>
          <cell r="J328" t="str">
            <v>18TS02B0393</v>
          </cell>
        </row>
        <row r="329">
          <cell r="F329" t="str">
            <v>PPN101</v>
          </cell>
          <cell r="G329" t="str">
            <v>MUARA MUSU</v>
          </cell>
          <cell r="H329">
            <v>100.39071</v>
          </cell>
          <cell r="I329">
            <v>0.980074</v>
          </cell>
          <cell r="J329" t="str">
            <v>18TS02B0392</v>
          </cell>
        </row>
        <row r="330">
          <cell r="F330" t="str">
            <v>PPN102</v>
          </cell>
          <cell r="G330" t="str">
            <v>Danau Lancang 2</v>
          </cell>
          <cell r="H330">
            <v>100.833353</v>
          </cell>
          <cell r="I330">
            <v>0.89248899999999998</v>
          </cell>
          <cell r="J330" t="str">
            <v>18TS02B0374</v>
          </cell>
        </row>
        <row r="331">
          <cell r="F331" t="str">
            <v>PPN103</v>
          </cell>
          <cell r="G331" t="str">
            <v>Kasangmungkal 2</v>
          </cell>
          <cell r="H331">
            <v>100.75770300000001</v>
          </cell>
          <cell r="I331">
            <v>1.0636110000000001</v>
          </cell>
          <cell r="J331" t="str">
            <v>18TS02B0375</v>
          </cell>
        </row>
        <row r="332">
          <cell r="F332" t="str">
            <v>PPN105</v>
          </cell>
          <cell r="G332" t="str">
            <v>SEROMBAU INDAH</v>
          </cell>
          <cell r="H332">
            <v>100.440558</v>
          </cell>
          <cell r="I332">
            <v>0.93183899999999997</v>
          </cell>
          <cell r="J332" t="str">
            <v>18TS02B0376</v>
          </cell>
        </row>
        <row r="333">
          <cell r="F333" t="str">
            <v>PRO037</v>
          </cell>
          <cell r="G333" t="str">
            <v>BAOSANLORNGRAYUN</v>
          </cell>
          <cell r="H333">
            <v>111.415325</v>
          </cell>
          <cell r="I333">
            <v>-8.1055539999999997</v>
          </cell>
          <cell r="J333" t="str">
            <v>18TS02B0645</v>
          </cell>
        </row>
        <row r="334">
          <cell r="F334" t="str">
            <v>PSN420</v>
          </cell>
          <cell r="G334" t="str">
            <v>BENDO MUNGALBANGIL</v>
          </cell>
          <cell r="H334">
            <v>112.78725</v>
          </cell>
          <cell r="I334">
            <v>-7.59171</v>
          </cell>
          <cell r="J334" t="str">
            <v>18TS02B0594</v>
          </cell>
        </row>
        <row r="335">
          <cell r="F335" t="str">
            <v>PSO137</v>
          </cell>
          <cell r="G335" t="str">
            <v>DMT PLTA Poso</v>
          </cell>
          <cell r="H335">
            <v>120.656589</v>
          </cell>
          <cell r="I335">
            <v>-1.651913</v>
          </cell>
          <cell r="J335" t="str">
            <v>17TS07B0328</v>
          </cell>
        </row>
        <row r="336">
          <cell r="F336" t="str">
            <v>PSO146</v>
          </cell>
          <cell r="G336" t="str">
            <v>DMT Puncak Dingin</v>
          </cell>
          <cell r="H336">
            <v>120.3031</v>
          </cell>
          <cell r="I336">
            <v>-1.3221510000000001</v>
          </cell>
          <cell r="J336" t="str">
            <v>17TS03B0340</v>
          </cell>
        </row>
        <row r="337">
          <cell r="F337" t="str">
            <v>PSP761</v>
          </cell>
          <cell r="G337" t="str">
            <v>REP. DESA BUKAS</v>
          </cell>
          <cell r="H337">
            <v>99.075580000000002</v>
          </cell>
          <cell r="I337">
            <v>1.2535700000000001</v>
          </cell>
          <cell r="J337" t="str">
            <v>18TS02B0441</v>
          </cell>
        </row>
        <row r="338">
          <cell r="F338" t="str">
            <v>PSP778</v>
          </cell>
          <cell r="G338" t="str">
            <v>PT ANJ AGRI SIAIS</v>
          </cell>
          <cell r="H338">
            <v>99.160849999999996</v>
          </cell>
          <cell r="I338">
            <v>1.1677</v>
          </cell>
          <cell r="J338" t="str">
            <v>18TS02B0440</v>
          </cell>
        </row>
        <row r="339">
          <cell r="F339" t="str">
            <v>PWK747</v>
          </cell>
          <cell r="G339" t="str">
            <v>GRRENAMANI</v>
          </cell>
          <cell r="H339">
            <v>107.441896</v>
          </cell>
          <cell r="I339">
            <v>-6.5308700000000002</v>
          </cell>
          <cell r="J339" t="str">
            <v>18TS02B0245</v>
          </cell>
        </row>
        <row r="340">
          <cell r="F340" t="str">
            <v>PWK749</v>
          </cell>
          <cell r="G340" t="str">
            <v>GANDASOLIPLEREDML</v>
          </cell>
          <cell r="H340">
            <v>107.37577779999999</v>
          </cell>
          <cell r="I340">
            <v>-6.6734166669999997</v>
          </cell>
          <cell r="J340" t="str">
            <v>18TS02B0304</v>
          </cell>
        </row>
        <row r="341">
          <cell r="F341" t="str">
            <v>PWK750</v>
          </cell>
          <cell r="G341" t="str">
            <v>SUKAJADIPONDOK SALAMML</v>
          </cell>
          <cell r="H341">
            <v>107.46488890000001</v>
          </cell>
          <cell r="I341">
            <v>-6.6130805559999999</v>
          </cell>
          <cell r="J341" t="str">
            <v>18TS02B0303</v>
          </cell>
        </row>
        <row r="342">
          <cell r="F342" t="str">
            <v>PWK751</v>
          </cell>
          <cell r="G342" t="str">
            <v>CIPARUNGSARICIBATUML</v>
          </cell>
          <cell r="H342">
            <v>107.55563890000001</v>
          </cell>
          <cell r="I342">
            <v>-6.4829972219999998</v>
          </cell>
          <cell r="J342" t="str">
            <v>18TS02B0302</v>
          </cell>
        </row>
        <row r="343">
          <cell r="F343" t="str">
            <v>PWK752</v>
          </cell>
          <cell r="G343" t="str">
            <v>SUKAMULYATEGAL WARUML</v>
          </cell>
          <cell r="H343">
            <v>107.34494170000001</v>
          </cell>
          <cell r="I343">
            <v>-6.6278888890000003</v>
          </cell>
          <cell r="J343" t="str">
            <v>18TS02B0301</v>
          </cell>
        </row>
        <row r="344">
          <cell r="F344" t="str">
            <v>PWK753</v>
          </cell>
          <cell r="G344" t="str">
            <v>GUNUNGKARUNGMANIISML</v>
          </cell>
          <cell r="H344">
            <v>107.30605</v>
          </cell>
          <cell r="I344">
            <v>-6.6789500000000004</v>
          </cell>
          <cell r="J344" t="str">
            <v>18TS02B0300</v>
          </cell>
        </row>
        <row r="345">
          <cell r="F345" t="str">
            <v>PWK754</v>
          </cell>
          <cell r="G345" t="str">
            <v>CISEUREUHPURWAKARTAML</v>
          </cell>
          <cell r="H345">
            <v>107.46584300000001</v>
          </cell>
          <cell r="I345">
            <v>-6.5257420000000002</v>
          </cell>
          <cell r="J345" t="str">
            <v>18TS02B0286</v>
          </cell>
        </row>
        <row r="346">
          <cell r="F346" t="str">
            <v>PWK755</v>
          </cell>
          <cell r="G346" t="str">
            <v>CIPAISANCIWARENGML</v>
          </cell>
          <cell r="H346">
            <v>107.435928</v>
          </cell>
          <cell r="I346">
            <v>-6.5544789999999997</v>
          </cell>
          <cell r="J346" t="str">
            <v>18TS02B0285</v>
          </cell>
        </row>
        <row r="347">
          <cell r="F347" t="str">
            <v>PWK756</v>
          </cell>
          <cell r="G347" t="str">
            <v>BUNGURSARIBUNGURSARIML</v>
          </cell>
          <cell r="H347">
            <v>107.485714</v>
          </cell>
          <cell r="I347">
            <v>-6.4896960000000004</v>
          </cell>
          <cell r="J347" t="str">
            <v>18TS02B0284</v>
          </cell>
        </row>
        <row r="348">
          <cell r="F348" t="str">
            <v>PWK757</v>
          </cell>
          <cell r="G348" t="str">
            <v>CIPAISANPURWAKARTAML</v>
          </cell>
          <cell r="H348">
            <v>107.436601</v>
          </cell>
          <cell r="I348">
            <v>-6.5453720000000004</v>
          </cell>
          <cell r="J348" t="str">
            <v>18TS02B0283</v>
          </cell>
        </row>
        <row r="349">
          <cell r="F349" t="str">
            <v>PWK758</v>
          </cell>
          <cell r="G349" t="str">
            <v>LEBAKANYARPASAWAHANML</v>
          </cell>
          <cell r="H349">
            <v>107.465013</v>
          </cell>
          <cell r="I349">
            <v>-6.5781280000000004</v>
          </cell>
          <cell r="J349" t="str">
            <v>18TS02B0282</v>
          </cell>
        </row>
        <row r="350">
          <cell r="F350" t="str">
            <v>PWK759</v>
          </cell>
          <cell r="G350" t="str">
            <v>MARGASARIPASAWAHANML</v>
          </cell>
          <cell r="H350">
            <v>107.478309</v>
          </cell>
          <cell r="I350">
            <v>-6.566821</v>
          </cell>
          <cell r="J350" t="str">
            <v>18TS02B0281</v>
          </cell>
        </row>
        <row r="351">
          <cell r="F351" t="str">
            <v>PWK760</v>
          </cell>
          <cell r="G351" t="str">
            <v>CITEKOPLEREDML</v>
          </cell>
          <cell r="H351">
            <v>107.367178</v>
          </cell>
          <cell r="I351">
            <v>-6.6468100000000003</v>
          </cell>
          <cell r="J351" t="str">
            <v>18TS02B0280</v>
          </cell>
        </row>
        <row r="352">
          <cell r="F352" t="str">
            <v>PWK761</v>
          </cell>
          <cell r="G352" t="str">
            <v>CISAATCAMPAKAML</v>
          </cell>
          <cell r="H352">
            <v>107.53186700000001</v>
          </cell>
          <cell r="I352">
            <v>-6.4506180000000004</v>
          </cell>
          <cell r="J352" t="str">
            <v>18TS02B0279</v>
          </cell>
        </row>
        <row r="353">
          <cell r="F353" t="str">
            <v>PWK762</v>
          </cell>
          <cell r="G353" t="str">
            <v>CIKUMPAYCAMPAKAML</v>
          </cell>
          <cell r="H353">
            <v>107.493591</v>
          </cell>
          <cell r="I353">
            <v>-6.4710850000000004</v>
          </cell>
          <cell r="J353" t="str">
            <v>18TS02B0278</v>
          </cell>
        </row>
        <row r="354">
          <cell r="F354" t="str">
            <v>PWK769</v>
          </cell>
          <cell r="G354" t="str">
            <v>KERTAJAYAPASAWAHANML</v>
          </cell>
          <cell r="H354">
            <v>107.450908</v>
          </cell>
          <cell r="I354">
            <v>-6.5739780000000003</v>
          </cell>
          <cell r="J354" t="str">
            <v>18TS02B0277</v>
          </cell>
        </row>
        <row r="355">
          <cell r="F355" t="str">
            <v>PWR699</v>
          </cell>
          <cell r="G355" t="str">
            <v>Blue Bojong Ngombol</v>
          </cell>
          <cell r="H355">
            <v>109.921891</v>
          </cell>
          <cell r="I355">
            <v>-7.8221439999999998</v>
          </cell>
          <cell r="J355" t="str">
            <v>18TS02B0602</v>
          </cell>
        </row>
        <row r="356">
          <cell r="F356" t="str">
            <v>PWT810</v>
          </cell>
          <cell r="G356" t="str">
            <v>Blue Kedung Benda</v>
          </cell>
          <cell r="H356">
            <v>109.374008</v>
          </cell>
          <cell r="I356">
            <v>-7.6681860000000004</v>
          </cell>
          <cell r="J356" t="str">
            <v>18TS02B0607</v>
          </cell>
        </row>
        <row r="357">
          <cell r="F357" t="str">
            <v>PYB823</v>
          </cell>
          <cell r="G357" t="str">
            <v>BITUNGAN BEJANGKAR</v>
          </cell>
          <cell r="H357">
            <v>99.272079000000005</v>
          </cell>
          <cell r="I357">
            <v>0.41217100000000001</v>
          </cell>
          <cell r="J357" t="str">
            <v>18TS02B0442</v>
          </cell>
        </row>
        <row r="358">
          <cell r="F358" t="str">
            <v>RAP040</v>
          </cell>
          <cell r="G358" t="str">
            <v>DESA TELUK BINJAI</v>
          </cell>
          <cell r="H358">
            <v>99.907413000000005</v>
          </cell>
          <cell r="I358">
            <v>2.5330919999999999</v>
          </cell>
          <cell r="J358" t="str">
            <v>18TS02B0431</v>
          </cell>
        </row>
        <row r="359">
          <cell r="F359" t="str">
            <v>RAP041</v>
          </cell>
          <cell r="G359" t="str">
            <v>PT. SERBA HUTA JAYA</v>
          </cell>
          <cell r="H359">
            <v>99.936150999999995</v>
          </cell>
          <cell r="I359">
            <v>2.2249639999999999</v>
          </cell>
          <cell r="J359" t="str">
            <v>18TS02B0430</v>
          </cell>
        </row>
        <row r="360">
          <cell r="F360" t="str">
            <v>RAP046</v>
          </cell>
          <cell r="G360" t="str">
            <v>DESA TORGANDA</v>
          </cell>
          <cell r="H360">
            <v>100.262905</v>
          </cell>
          <cell r="I360">
            <v>1.6267959999999999</v>
          </cell>
          <cell r="J360" t="str">
            <v>18TS02B0429</v>
          </cell>
        </row>
        <row r="361">
          <cell r="F361" t="str">
            <v>RAP047</v>
          </cell>
          <cell r="G361" t="str">
            <v>PKS TELUK RAMPAH</v>
          </cell>
          <cell r="H361">
            <v>99.882555999999994</v>
          </cell>
          <cell r="I361">
            <v>2.5428899999999999</v>
          </cell>
          <cell r="J361" t="str">
            <v>18TS02B0428</v>
          </cell>
        </row>
        <row r="362">
          <cell r="F362" t="str">
            <v>RAP048</v>
          </cell>
          <cell r="G362" t="str">
            <v>DESA TELUK RAMPAH</v>
          </cell>
          <cell r="H362">
            <v>99.902299999999997</v>
          </cell>
          <cell r="I362">
            <v>1.7821100000000001</v>
          </cell>
          <cell r="J362" t="str">
            <v>18TS02B0427</v>
          </cell>
        </row>
        <row r="363">
          <cell r="F363" t="str">
            <v>RAP052</v>
          </cell>
          <cell r="G363" t="str">
            <v>DESA JAWI JAWI</v>
          </cell>
          <cell r="H363">
            <v>100.112861</v>
          </cell>
          <cell r="I363">
            <v>2.4987889999999999</v>
          </cell>
          <cell r="J363" t="str">
            <v>18TS02B0426</v>
          </cell>
        </row>
        <row r="364">
          <cell r="F364" t="str">
            <v>RBG721</v>
          </cell>
          <cell r="G364" t="str">
            <v>Blue Woro</v>
          </cell>
          <cell r="H364">
            <v>111.563303</v>
          </cell>
          <cell r="I364">
            <v>-6.6697610000000003</v>
          </cell>
          <cell r="J364" t="str">
            <v>18TS02B0614</v>
          </cell>
        </row>
        <row r="365">
          <cell r="F365" t="str">
            <v>RGT103</v>
          </cell>
          <cell r="G365" t="str">
            <v>Tani Makmur</v>
          </cell>
          <cell r="H365">
            <v>102.37238499999999</v>
          </cell>
          <cell r="I365">
            <v>-0.455405</v>
          </cell>
          <cell r="J365" t="str">
            <v>18TS02B0388</v>
          </cell>
        </row>
        <row r="366">
          <cell r="F366" t="str">
            <v>RGT106</v>
          </cell>
          <cell r="G366" t="str">
            <v>Tambak</v>
          </cell>
          <cell r="H366">
            <v>102.605237</v>
          </cell>
          <cell r="I366">
            <v>-0.38490000000000002</v>
          </cell>
          <cell r="J366" t="str">
            <v>18TS02B0387</v>
          </cell>
        </row>
        <row r="367">
          <cell r="F367" t="str">
            <v>RHA098</v>
          </cell>
          <cell r="G367" t="str">
            <v>KENDARI_101</v>
          </cell>
          <cell r="H367">
            <v>122.387663</v>
          </cell>
          <cell r="I367">
            <v>-4.8470849999999999</v>
          </cell>
          <cell r="J367" t="str">
            <v>18TS02B0518</v>
          </cell>
        </row>
        <row r="368">
          <cell r="F368" t="str">
            <v>RHA112</v>
          </cell>
          <cell r="G368" t="str">
            <v>KENDARI_70</v>
          </cell>
          <cell r="H368">
            <v>122.372935</v>
          </cell>
          <cell r="I368">
            <v>-4.7515609999999997</v>
          </cell>
          <cell r="J368" t="str">
            <v>18TS02B0474</v>
          </cell>
        </row>
        <row r="369">
          <cell r="F369" t="str">
            <v>RTA022</v>
          </cell>
          <cell r="G369" t="str">
            <v>PT. TBM</v>
          </cell>
          <cell r="H369">
            <v>114.8823</v>
          </cell>
          <cell r="I369">
            <v>-2.7032060000000002</v>
          </cell>
          <cell r="J369" t="str">
            <v>18TS02B0501</v>
          </cell>
        </row>
        <row r="370">
          <cell r="F370" t="str">
            <v>SAG086</v>
          </cell>
          <cell r="G370" t="str">
            <v>PT ANEKA TAMBANG_LS_Mitratel</v>
          </cell>
          <cell r="H370">
            <v>110.142309</v>
          </cell>
          <cell r="I370">
            <v>-6.191E-2</v>
          </cell>
          <cell r="J370" t="str">
            <v>17TS07B0108</v>
          </cell>
        </row>
        <row r="371">
          <cell r="F371" t="str">
            <v>SAG088</v>
          </cell>
          <cell r="G371" t="str">
            <v>ROAD TO ANTAM_LS_Mitratel</v>
          </cell>
          <cell r="H371">
            <v>110.128529</v>
          </cell>
          <cell r="I371">
            <v>-5.3311999999999998E-2</v>
          </cell>
          <cell r="J371" t="str">
            <v>17TS07B0110</v>
          </cell>
        </row>
        <row r="372">
          <cell r="F372" t="str">
            <v>SAG300</v>
          </cell>
          <cell r="G372" t="str">
            <v>SAG300MA1_MT_DSSOTOK</v>
          </cell>
          <cell r="H372">
            <v>110.46769999999999</v>
          </cell>
          <cell r="I372">
            <v>0.72601000000000004</v>
          </cell>
          <cell r="J372" t="str">
            <v>17TS03B0200</v>
          </cell>
        </row>
        <row r="373">
          <cell r="F373" t="str">
            <v>SAG301</v>
          </cell>
          <cell r="G373" t="str">
            <v>MT_DSMALENGGANG</v>
          </cell>
          <cell r="H373">
            <v>110.67453999999999</v>
          </cell>
          <cell r="I373">
            <v>0.78256999999999999</v>
          </cell>
          <cell r="J373" t="str">
            <v>17TS03B0201</v>
          </cell>
        </row>
        <row r="374">
          <cell r="F374" t="str">
            <v>SAG304</v>
          </cell>
          <cell r="G374" t="str">
            <v>SAG304MA1_MT_SMP5SEKAYAM</v>
          </cell>
          <cell r="H374">
            <v>110.48009999999999</v>
          </cell>
          <cell r="I374">
            <v>0.84091000000000005</v>
          </cell>
          <cell r="J374" t="str">
            <v>17TS03B0204</v>
          </cell>
        </row>
        <row r="375">
          <cell r="F375" t="str">
            <v>SAK074</v>
          </cell>
          <cell r="G375" t="str">
            <v>PALU_1233</v>
          </cell>
          <cell r="H375">
            <v>123.58735900000001</v>
          </cell>
          <cell r="I375">
            <v>-1.712771</v>
          </cell>
          <cell r="J375" t="str">
            <v>18TS02B0475</v>
          </cell>
        </row>
        <row r="376">
          <cell r="F376" t="str">
            <v>SAT221</v>
          </cell>
          <cell r="G376" t="str">
            <v>Desa Midar</v>
          </cell>
          <cell r="H376">
            <v>104.37399600000001</v>
          </cell>
          <cell r="I376">
            <v>-3.273663</v>
          </cell>
          <cell r="J376" t="str">
            <v>18TS02B0339</v>
          </cell>
        </row>
        <row r="377">
          <cell r="F377" t="str">
            <v>SBS031</v>
          </cell>
          <cell r="G377" t="str">
            <v>311CD15G9_SungaiBaru_XL</v>
          </cell>
          <cell r="H377">
            <v>109.1985</v>
          </cell>
          <cell r="I377">
            <v>1.3528888889999999</v>
          </cell>
          <cell r="J377" t="str">
            <v>18TS02B0553</v>
          </cell>
        </row>
        <row r="378">
          <cell r="F378" t="str">
            <v>SBS063</v>
          </cell>
          <cell r="G378" t="str">
            <v>PTANISENABAH</v>
          </cell>
          <cell r="H378">
            <v>109.50765800000001</v>
          </cell>
          <cell r="I378">
            <v>1.349842</v>
          </cell>
          <cell r="J378" t="str">
            <v>18TS02B0504</v>
          </cell>
        </row>
        <row r="379">
          <cell r="F379" t="str">
            <v>SDA586</v>
          </cell>
          <cell r="G379" t="str">
            <v>PENATARSEWUTANGGULANGIN2</v>
          </cell>
          <cell r="H379">
            <v>112.7618529377815</v>
          </cell>
          <cell r="I379">
            <v>-7.5183924673496207</v>
          </cell>
          <cell r="J379" t="str">
            <v>18TS02B0642</v>
          </cell>
        </row>
        <row r="380">
          <cell r="F380" t="str">
            <v>SDK126</v>
          </cell>
          <cell r="G380" t="str">
            <v>SMKN 1 Pardomuan</v>
          </cell>
          <cell r="H380">
            <v>98.053604000000007</v>
          </cell>
          <cell r="I380">
            <v>2.9078731000000002</v>
          </cell>
          <cell r="J380" t="str">
            <v>18TS02B0652</v>
          </cell>
        </row>
        <row r="381">
          <cell r="F381" t="str">
            <v>SDK140</v>
          </cell>
          <cell r="G381" t="str">
            <v>PARBULUAN V</v>
          </cell>
          <cell r="H381">
            <v>98.504883000000007</v>
          </cell>
          <cell r="I381">
            <v>2.6080670000000001</v>
          </cell>
          <cell r="J381" t="str">
            <v>18TS02B0443</v>
          </cell>
        </row>
        <row r="382">
          <cell r="F382" t="str">
            <v>SGE159</v>
          </cell>
          <cell r="G382" t="str">
            <v>TALANG KERINCI</v>
          </cell>
          <cell r="H382">
            <v>103.71221</v>
          </cell>
          <cell r="I382">
            <v>-1.735887</v>
          </cell>
          <cell r="J382" t="str">
            <v>18TS02B0455</v>
          </cell>
        </row>
        <row r="383">
          <cell r="F383" t="str">
            <v>SGE160</v>
          </cell>
          <cell r="G383" t="str">
            <v>RUKAM</v>
          </cell>
          <cell r="H383">
            <v>103.784233</v>
          </cell>
          <cell r="I383">
            <v>-1.409886</v>
          </cell>
          <cell r="J383" t="str">
            <v>18TS02B0456</v>
          </cell>
        </row>
        <row r="384">
          <cell r="F384" t="str">
            <v>SGR173</v>
          </cell>
          <cell r="G384" t="str">
            <v>Padangbulia3</v>
          </cell>
          <cell r="H384">
            <v>115.140486</v>
          </cell>
          <cell r="I384">
            <v>-8.1727450000000008</v>
          </cell>
          <cell r="J384" t="str">
            <v>18TS02B0586</v>
          </cell>
        </row>
        <row r="385">
          <cell r="F385" t="str">
            <v>SHR026</v>
          </cell>
          <cell r="G385" t="str">
            <v>CENAYAN</v>
          </cell>
          <cell r="H385">
            <v>110.68156399999999</v>
          </cell>
          <cell r="I385">
            <v>-0.41375400000000001</v>
          </cell>
          <cell r="J385" t="str">
            <v>18TS02B0511</v>
          </cell>
        </row>
        <row r="386">
          <cell r="F386" t="str">
            <v>SHR030</v>
          </cell>
          <cell r="G386" t="str">
            <v>BELITANG DUA</v>
          </cell>
          <cell r="H386">
            <v>111.23797399999999</v>
          </cell>
          <cell r="I386">
            <v>0.167491</v>
          </cell>
          <cell r="J386" t="str">
            <v>18TS02B0507</v>
          </cell>
        </row>
        <row r="387">
          <cell r="F387" t="str">
            <v>SIN099</v>
          </cell>
          <cell r="G387" t="str">
            <v>MAKASSAR_554</v>
          </cell>
          <cell r="H387">
            <v>120.261073</v>
          </cell>
          <cell r="I387">
            <v>-5.1377899999999999</v>
          </cell>
          <cell r="J387" t="str">
            <v>18TS02B0560</v>
          </cell>
        </row>
        <row r="388">
          <cell r="F388" t="str">
            <v>SIN100</v>
          </cell>
          <cell r="G388" t="str">
            <v>MAKASSAR_558</v>
          </cell>
          <cell r="H388">
            <v>120.247304</v>
          </cell>
          <cell r="I388">
            <v>-5.1365869999999996</v>
          </cell>
          <cell r="J388" t="str">
            <v>18TS02B0531</v>
          </cell>
        </row>
        <row r="389">
          <cell r="F389" t="str">
            <v>SKB861</v>
          </cell>
          <cell r="G389" t="str">
            <v>TAMANBAHAGIA</v>
          </cell>
          <cell r="H389">
            <v>106.91758299999999</v>
          </cell>
          <cell r="I389">
            <v>-6.92469</v>
          </cell>
          <cell r="J389" t="str">
            <v>18TS02B0227</v>
          </cell>
        </row>
        <row r="390">
          <cell r="F390" t="str">
            <v>SKB862</v>
          </cell>
          <cell r="G390" t="str">
            <v>JLCIAULPASIR</v>
          </cell>
          <cell r="H390">
            <v>106.943977</v>
          </cell>
          <cell r="I390">
            <v>-6.9238039999999996</v>
          </cell>
          <cell r="J390" t="str">
            <v>18TS02B0229</v>
          </cell>
        </row>
        <row r="391">
          <cell r="F391" t="str">
            <v>SKD179</v>
          </cell>
          <cell r="G391" t="str">
            <v>PT NEF 2</v>
          </cell>
          <cell r="H391">
            <v>105.59191199999999</v>
          </cell>
          <cell r="I391">
            <v>-5.0215759999999996</v>
          </cell>
          <cell r="J391" t="str">
            <v>18TS02B0331</v>
          </cell>
        </row>
        <row r="392">
          <cell r="F392" t="str">
            <v>SKG160</v>
          </cell>
          <cell r="G392" t="str">
            <v>PARE PARE_1974</v>
          </cell>
          <cell r="H392">
            <v>120.014335</v>
          </cell>
          <cell r="I392">
            <v>-4.1437730000000004</v>
          </cell>
          <cell r="J392" t="str">
            <v>18TS02B0563</v>
          </cell>
        </row>
        <row r="393">
          <cell r="F393" t="str">
            <v>SKH775</v>
          </cell>
          <cell r="G393" t="str">
            <v>Cangkol Mojolaban</v>
          </cell>
          <cell r="H393">
            <v>110.892799</v>
          </cell>
          <cell r="I393">
            <v>-7.6127570000000002</v>
          </cell>
          <cell r="J393" t="str">
            <v>18TS02B0574</v>
          </cell>
        </row>
        <row r="394">
          <cell r="F394" t="str">
            <v>SKY269</v>
          </cell>
          <cell r="G394" t="str">
            <v>Mandiangin Batubara</v>
          </cell>
          <cell r="H394">
            <v>104.040694</v>
          </cell>
          <cell r="I394">
            <v>-2.3993060000000002</v>
          </cell>
          <cell r="J394" t="str">
            <v>18TS02B0396</v>
          </cell>
        </row>
        <row r="395">
          <cell r="F395" t="str">
            <v>SKY270</v>
          </cell>
          <cell r="G395" t="str">
            <v>KARANG AGUNG</v>
          </cell>
          <cell r="H395">
            <v>104.44558499999999</v>
          </cell>
          <cell r="I395">
            <v>-2.3411170000000001</v>
          </cell>
          <cell r="J395" t="str">
            <v>18TS02B0360</v>
          </cell>
        </row>
        <row r="396">
          <cell r="F396" t="str">
            <v>SKY271</v>
          </cell>
          <cell r="G396" t="str">
            <v>SRI KARANGREJO 2</v>
          </cell>
          <cell r="H396">
            <v>104.49921999999999</v>
          </cell>
          <cell r="I396">
            <v>-2.2619069999999999</v>
          </cell>
          <cell r="J396" t="str">
            <v>18TS02B0358</v>
          </cell>
        </row>
        <row r="397">
          <cell r="F397" t="str">
            <v>SKY272</v>
          </cell>
          <cell r="G397" t="str">
            <v>SRI KARANGREJO 3</v>
          </cell>
          <cell r="H397">
            <v>104.54677100000001</v>
          </cell>
          <cell r="I397">
            <v>-2.2746019999999998</v>
          </cell>
          <cell r="J397" t="str">
            <v>18TS02B0357</v>
          </cell>
        </row>
        <row r="398">
          <cell r="F398" t="str">
            <v>SKY273</v>
          </cell>
          <cell r="G398" t="str">
            <v>SUNGAI LILIN 4</v>
          </cell>
          <cell r="H398">
            <v>104.090592</v>
          </cell>
          <cell r="I398">
            <v>-2.6472410000000002</v>
          </cell>
          <cell r="J398" t="str">
            <v>18TS02B0356</v>
          </cell>
        </row>
        <row r="399">
          <cell r="F399" t="str">
            <v>SLK087</v>
          </cell>
          <cell r="G399" t="str">
            <v>Jorong Tabuah</v>
          </cell>
          <cell r="H399">
            <v>100.906476</v>
          </cell>
          <cell r="I399">
            <v>-1.268073</v>
          </cell>
          <cell r="J399" t="str">
            <v>18TS02B0391</v>
          </cell>
        </row>
        <row r="400">
          <cell r="F400" t="str">
            <v>SLK101</v>
          </cell>
          <cell r="G400" t="str">
            <v>KOTO GADANG GUGUAK</v>
          </cell>
          <cell r="H400">
            <v>100.671322</v>
          </cell>
          <cell r="I400">
            <v>-0.921462</v>
          </cell>
          <cell r="J400" t="str">
            <v>18TS02B0381</v>
          </cell>
        </row>
        <row r="401">
          <cell r="F401" t="str">
            <v>SLK102</v>
          </cell>
          <cell r="G401" t="str">
            <v>AIE DINGIN</v>
          </cell>
          <cell r="H401">
            <v>100.8124019</v>
          </cell>
          <cell r="I401">
            <v>-1.14593308</v>
          </cell>
          <cell r="J401" t="str">
            <v>18TS02B0382</v>
          </cell>
        </row>
        <row r="402">
          <cell r="F402" t="str">
            <v>SLK103</v>
          </cell>
          <cell r="G402" t="str">
            <v>DILAM</v>
          </cell>
          <cell r="H402">
            <v>100.74148080000001</v>
          </cell>
          <cell r="I402">
            <v>-0.92024289000000004</v>
          </cell>
          <cell r="J402" t="str">
            <v>18TS02B0383</v>
          </cell>
        </row>
        <row r="403">
          <cell r="F403" t="str">
            <v>SLK104</v>
          </cell>
          <cell r="G403" t="str">
            <v>SELAYO</v>
          </cell>
          <cell r="H403">
            <v>100.608693</v>
          </cell>
          <cell r="I403">
            <v>-0.83037499999999997</v>
          </cell>
          <cell r="J403" t="str">
            <v>18TS02B0384</v>
          </cell>
        </row>
        <row r="404">
          <cell r="F404" t="str">
            <v>SLT124</v>
          </cell>
          <cell r="G404" t="str">
            <v>DESA SILIP</v>
          </cell>
          <cell r="H404">
            <v>105.84665800000001</v>
          </cell>
          <cell r="I404">
            <v>-1.765897</v>
          </cell>
          <cell r="J404" t="str">
            <v>18TS02B0366</v>
          </cell>
        </row>
        <row r="405">
          <cell r="F405" t="str">
            <v>SLT125</v>
          </cell>
          <cell r="G405" t="str">
            <v>DESA TANAH BAWAH</v>
          </cell>
          <cell r="H405">
            <v>105.819213</v>
          </cell>
          <cell r="I405">
            <v>-2.0344639999999998</v>
          </cell>
          <cell r="J405" t="str">
            <v>18TS02B0365</v>
          </cell>
        </row>
        <row r="406">
          <cell r="F406" t="str">
            <v>SMA028</v>
          </cell>
          <cell r="G406" t="str">
            <v>212A078L1_GMSAjang2_CDC</v>
          </cell>
          <cell r="H406">
            <v>111.18588889999999</v>
          </cell>
          <cell r="I406">
            <v>-2.1218611109999999</v>
          </cell>
          <cell r="J406" t="str">
            <v>18TS02B0503</v>
          </cell>
        </row>
        <row r="407">
          <cell r="F407" t="str">
            <v>SMD362</v>
          </cell>
          <cell r="G407" t="str">
            <v>PEMKABSUMEDANG - KELSITU</v>
          </cell>
          <cell r="H407">
            <v>107.91091299999999</v>
          </cell>
          <cell r="I407">
            <v>-6.8398070000000004</v>
          </cell>
          <cell r="J407" t="str">
            <v>17TS11W0797</v>
          </cell>
        </row>
        <row r="408">
          <cell r="F408" t="str">
            <v>SMD363</v>
          </cell>
          <cell r="G408" t="str">
            <v>MARGAMULYASMD-LICIN</v>
          </cell>
          <cell r="H408">
            <v>107.94596199999999</v>
          </cell>
          <cell r="I408">
            <v>-6.8082529999999997</v>
          </cell>
          <cell r="J408" t="str">
            <v>18TS02B0208</v>
          </cell>
        </row>
        <row r="409">
          <cell r="F409" t="str">
            <v>SMD366</v>
          </cell>
          <cell r="G409" t="str">
            <v>KELSITU - KELKOTAKALER</v>
          </cell>
          <cell r="H409">
            <v>107.920402</v>
          </cell>
          <cell r="I409">
            <v>-6.8463500000000002</v>
          </cell>
          <cell r="J409" t="str">
            <v>18TS02B0216</v>
          </cell>
        </row>
        <row r="410">
          <cell r="F410" t="str">
            <v>SMD374</v>
          </cell>
          <cell r="G410" t="str">
            <v>UJUNG JAYA , CIPELANG</v>
          </cell>
          <cell r="H410">
            <v>107.930615</v>
          </cell>
          <cell r="I410">
            <v>-6.8437239999999999</v>
          </cell>
          <cell r="J410" t="str">
            <v>18TS02B0196</v>
          </cell>
        </row>
        <row r="411">
          <cell r="F411" t="str">
            <v>SMI023</v>
          </cell>
          <cell r="G411" t="str">
            <v>Kasunaweja 2</v>
          </cell>
          <cell r="H411">
            <v>138.03265099999999</v>
          </cell>
          <cell r="I411">
            <v>-2.3002739999999999</v>
          </cell>
          <cell r="J411" t="str">
            <v>18TS02B0493</v>
          </cell>
        </row>
        <row r="412">
          <cell r="F412" t="str">
            <v>SMP171</v>
          </cell>
          <cell r="G412" t="str">
            <v>PRENDUANPRAGAAN2</v>
          </cell>
          <cell r="H412">
            <v>113.674412</v>
          </cell>
          <cell r="I412">
            <v>-7.0887320000000003</v>
          </cell>
          <cell r="J412" t="str">
            <v>18TS02B0643</v>
          </cell>
        </row>
        <row r="413">
          <cell r="F413" t="str">
            <v>SMP172</v>
          </cell>
          <cell r="G413" t="str">
            <v>SEPANJANGSAPEKEN2</v>
          </cell>
          <cell r="H413">
            <v>115.82186</v>
          </cell>
          <cell r="I413">
            <v>-7.1988599999999998</v>
          </cell>
          <cell r="J413" t="str">
            <v>18TS02B0640</v>
          </cell>
        </row>
        <row r="414">
          <cell r="F414" t="str">
            <v>SON353</v>
          </cell>
          <cell r="G414" t="str">
            <v>DMT G. Bomolit</v>
          </cell>
          <cell r="H414">
            <v>131.25246000000001</v>
          </cell>
          <cell r="I414">
            <v>-0.87344999999999995</v>
          </cell>
          <cell r="J414" t="str">
            <v>16TS01B0361</v>
          </cell>
        </row>
        <row r="415">
          <cell r="F415" t="str">
            <v>SPG135</v>
          </cell>
          <cell r="G415" t="str">
            <v>KARANG PENANG OLOHKARANG PENANG2</v>
          </cell>
          <cell r="H415">
            <v>113.39944439999999</v>
          </cell>
          <cell r="I415">
            <v>-6.9755555999999999</v>
          </cell>
          <cell r="J415" t="str">
            <v>18TS02B0641</v>
          </cell>
        </row>
        <row r="416">
          <cell r="F416" t="str">
            <v>SRA718</v>
          </cell>
          <cell r="G416" t="str">
            <v>Bendo Kedungupit</v>
          </cell>
          <cell r="H416">
            <v>110.96595000000001</v>
          </cell>
          <cell r="I416">
            <v>-7.3622870000000002</v>
          </cell>
          <cell r="J416" t="str">
            <v>18TS02B0580</v>
          </cell>
        </row>
        <row r="417">
          <cell r="F417" t="str">
            <v>SRA721</v>
          </cell>
          <cell r="G417" t="str">
            <v>Blue Gebang Sukodono</v>
          </cell>
          <cell r="H417">
            <v>110.967327</v>
          </cell>
          <cell r="I417">
            <v>-7.30823</v>
          </cell>
          <cell r="J417" t="str">
            <v>18TS02B0610</v>
          </cell>
        </row>
        <row r="418">
          <cell r="F418" t="str">
            <v>SRA722</v>
          </cell>
          <cell r="G418" t="str">
            <v>Blue Mlale Jenar</v>
          </cell>
          <cell r="H418">
            <v>111.08902399999999</v>
          </cell>
          <cell r="I418">
            <v>-7.3417729999999999</v>
          </cell>
          <cell r="J418" t="str">
            <v>18TS02B0611</v>
          </cell>
        </row>
        <row r="419">
          <cell r="F419" t="str">
            <v>SRG202</v>
          </cell>
          <cell r="G419" t="str">
            <v>BANJARSARISERANGML</v>
          </cell>
          <cell r="H419">
            <v>106.18899999999999</v>
          </cell>
          <cell r="I419">
            <v>-6.1535500000000001</v>
          </cell>
          <cell r="J419" t="str">
            <v>18TS02B0299</v>
          </cell>
        </row>
        <row r="420">
          <cell r="F420" t="str">
            <v>SRG203</v>
          </cell>
          <cell r="G420" t="str">
            <v>NYAPAHWALANTAKAML</v>
          </cell>
          <cell r="H420">
            <v>106.218</v>
          </cell>
          <cell r="I420">
            <v>-6.1913299999999998</v>
          </cell>
          <cell r="J420" t="str">
            <v>18TS02B0298</v>
          </cell>
        </row>
        <row r="421">
          <cell r="F421" t="str">
            <v>SRG204</v>
          </cell>
          <cell r="G421" t="str">
            <v>SEPANGTAKTAKANML</v>
          </cell>
          <cell r="H421">
            <v>106.126</v>
          </cell>
          <cell r="I421">
            <v>-6.1418299999999997</v>
          </cell>
          <cell r="J421" t="str">
            <v>18TS02B0297</v>
          </cell>
        </row>
        <row r="422">
          <cell r="F422" t="str">
            <v>SRG205</v>
          </cell>
          <cell r="G422" t="str">
            <v>PENGAMPELANWALANTAKAML</v>
          </cell>
          <cell r="H422">
            <v>106.242</v>
          </cell>
          <cell r="I422">
            <v>-6.1468100000000003</v>
          </cell>
          <cell r="J422" t="str">
            <v>18TS02B0296</v>
          </cell>
        </row>
        <row r="423">
          <cell r="F423" t="str">
            <v>SRG206</v>
          </cell>
          <cell r="G423" t="str">
            <v>TEMBONGCIPOCOK JAYAML</v>
          </cell>
          <cell r="H423">
            <v>106.146</v>
          </cell>
          <cell r="I423">
            <v>-6.16092</v>
          </cell>
          <cell r="J423" t="str">
            <v>18TS02B0295</v>
          </cell>
        </row>
        <row r="424">
          <cell r="F424" t="str">
            <v>SRG207</v>
          </cell>
          <cell r="G424" t="str">
            <v>PASULUHANWALANTAKAML</v>
          </cell>
          <cell r="H424">
            <v>106.22799999999999</v>
          </cell>
          <cell r="I424">
            <v>-6.1676900000000003</v>
          </cell>
          <cell r="J424" t="str">
            <v>18TS02B0294</v>
          </cell>
        </row>
        <row r="425">
          <cell r="F425" t="str">
            <v>SRG208</v>
          </cell>
          <cell r="G425" t="str">
            <v>WARUNG JAUDKASEMENML</v>
          </cell>
          <cell r="H425">
            <v>106.176</v>
          </cell>
          <cell r="I425">
            <v>-6.0808999999999997</v>
          </cell>
          <cell r="J425" t="str">
            <v>18TS02B0293</v>
          </cell>
        </row>
        <row r="426">
          <cell r="F426" t="str">
            <v>SRG209</v>
          </cell>
          <cell r="G426" t="str">
            <v>KASUNYATANKASEMENML</v>
          </cell>
          <cell r="H426">
            <v>106.151493</v>
          </cell>
          <cell r="I426">
            <v>-6.0529640000000002</v>
          </cell>
          <cell r="J426" t="str">
            <v>18TS02B0292</v>
          </cell>
        </row>
        <row r="427">
          <cell r="F427" t="str">
            <v>SRG210</v>
          </cell>
          <cell r="G427" t="str">
            <v>MESJID PRIYAYIKASEMENML</v>
          </cell>
          <cell r="H427">
            <v>106.20004299999999</v>
          </cell>
          <cell r="I427">
            <v>-6.0826529999999996</v>
          </cell>
          <cell r="J427" t="str">
            <v>18TS02B0291</v>
          </cell>
        </row>
        <row r="428">
          <cell r="F428" t="str">
            <v>SRG211</v>
          </cell>
          <cell r="G428" t="str">
            <v>KASEMENKASEMENML</v>
          </cell>
          <cell r="H428">
            <v>106.145646</v>
          </cell>
          <cell r="I428">
            <v>-6.077528</v>
          </cell>
          <cell r="J428" t="str">
            <v>18TS02B0290</v>
          </cell>
        </row>
        <row r="429">
          <cell r="F429" t="str">
            <v>SRG212</v>
          </cell>
          <cell r="G429" t="str">
            <v>TAMANBARUTAKTAKANML</v>
          </cell>
          <cell r="H429">
            <v>106.121548</v>
          </cell>
          <cell r="I429">
            <v>-6.0883079999999996</v>
          </cell>
          <cell r="J429" t="str">
            <v>18TS02B0289</v>
          </cell>
        </row>
        <row r="430">
          <cell r="F430" t="str">
            <v>SRG215</v>
          </cell>
          <cell r="G430" t="str">
            <v>PANGGUNGJATITAKTAKANML</v>
          </cell>
          <cell r="H430">
            <v>106.128636</v>
          </cell>
          <cell r="I430">
            <v>-6.1167579999999999</v>
          </cell>
          <cell r="J430" t="str">
            <v>18TS02B0288</v>
          </cell>
        </row>
        <row r="431">
          <cell r="F431" t="str">
            <v>SRG913</v>
          </cell>
          <cell r="G431" t="str">
            <v>PAGERAGUNGWALANTAKAML</v>
          </cell>
          <cell r="H431">
            <v>106.210497</v>
          </cell>
          <cell r="I431">
            <v>-6.1436169999999999</v>
          </cell>
          <cell r="J431" t="str">
            <v>18TS02B0287</v>
          </cell>
        </row>
        <row r="432">
          <cell r="F432" t="str">
            <v>SRG967</v>
          </cell>
          <cell r="G432" t="str">
            <v>JLJENDRALSUDIRMANSERANG</v>
          </cell>
          <cell r="H432">
            <v>106.193248</v>
          </cell>
          <cell r="I432">
            <v>-6.1327090000000002</v>
          </cell>
          <cell r="J432" t="str">
            <v>17TS11B0833</v>
          </cell>
        </row>
        <row r="433">
          <cell r="F433" t="str">
            <v>SRG968</v>
          </cell>
          <cell r="G433" t="str">
            <v>JLINSINYURSUTAMI</v>
          </cell>
          <cell r="H433">
            <v>106.01227280000001</v>
          </cell>
          <cell r="I433">
            <v>-6.0424921999999999</v>
          </cell>
          <cell r="J433" t="str">
            <v>18TS02B0230</v>
          </cell>
        </row>
        <row r="434">
          <cell r="F434" t="str">
            <v>SRG969</v>
          </cell>
          <cell r="G434" t="str">
            <v>JLSYEKHNAWAWIML</v>
          </cell>
          <cell r="H434">
            <v>106.1902857</v>
          </cell>
          <cell r="I434">
            <v>-6.1588595000000002</v>
          </cell>
          <cell r="J434" t="str">
            <v>18TS02B0305</v>
          </cell>
        </row>
        <row r="435">
          <cell r="F435" t="str">
            <v>SRJ097</v>
          </cell>
          <cell r="G435" t="str">
            <v>TABIR</v>
          </cell>
          <cell r="H435">
            <v>102.510048</v>
          </cell>
          <cell r="I435">
            <v>-1.971233</v>
          </cell>
          <cell r="J435" t="str">
            <v>18TS02B0453</v>
          </cell>
        </row>
        <row r="436">
          <cell r="F436" t="str">
            <v>SSU020</v>
          </cell>
          <cell r="G436" t="str">
            <v>WEDA BAY NIKEL</v>
          </cell>
          <cell r="H436">
            <v>127.93423799999999</v>
          </cell>
          <cell r="I436">
            <v>0.465702</v>
          </cell>
          <cell r="J436" t="str">
            <v>18TS02B0516</v>
          </cell>
        </row>
        <row r="437">
          <cell r="F437" t="str">
            <v>STB294</v>
          </cell>
          <cell r="G437" t="str">
            <v>Kuala Musam</v>
          </cell>
          <cell r="H437">
            <v>98.176540000000003</v>
          </cell>
          <cell r="I437">
            <v>3.6278519999999999</v>
          </cell>
          <cell r="J437" t="str">
            <v>18TS02B0398</v>
          </cell>
        </row>
        <row r="438">
          <cell r="F438" t="str">
            <v>STB299</v>
          </cell>
          <cell r="G438" t="str">
            <v>Kutambaru 2</v>
          </cell>
          <cell r="H438">
            <v>98.265034999999997</v>
          </cell>
          <cell r="I438">
            <v>3.8423069999999999</v>
          </cell>
          <cell r="J438" t="str">
            <v>18TS02B0397</v>
          </cell>
        </row>
        <row r="439">
          <cell r="F439" t="str">
            <v>STB369</v>
          </cell>
          <cell r="G439" t="str">
            <v>Naman Jahe</v>
          </cell>
          <cell r="H439">
            <v>98.275274999999993</v>
          </cell>
          <cell r="I439">
            <v>3.5137320000000001</v>
          </cell>
          <cell r="J439" t="str">
            <v>18TS02B0449</v>
          </cell>
        </row>
        <row r="440">
          <cell r="F440" t="str">
            <v>SUB652</v>
          </cell>
          <cell r="G440" t="str">
            <v>BO-RANCAASIH-PATOKBEUSI</v>
          </cell>
          <cell r="H440">
            <v>107.696337</v>
          </cell>
          <cell r="I440">
            <v>-6.367159</v>
          </cell>
          <cell r="J440" t="str">
            <v>18TS02B0274</v>
          </cell>
        </row>
        <row r="441">
          <cell r="F441" t="str">
            <v>SUB653</v>
          </cell>
          <cell r="G441" t="str">
            <v>BO-KALENSARI-COMPRENG</v>
          </cell>
          <cell r="H441">
            <v>107.903881</v>
          </cell>
          <cell r="I441">
            <v>-6.3569599999999999</v>
          </cell>
          <cell r="J441" t="str">
            <v>18TS02B0275</v>
          </cell>
        </row>
        <row r="442">
          <cell r="F442" t="str">
            <v>SUB659</v>
          </cell>
          <cell r="G442" t="str">
            <v>BO-CIMAYASARI-CIPEUNDEUY</v>
          </cell>
          <cell r="H442">
            <v>107.56956599999999</v>
          </cell>
          <cell r="I442">
            <v>-6.5284209999999998</v>
          </cell>
          <cell r="J442" t="str">
            <v>18TS02B0267</v>
          </cell>
        </row>
        <row r="443">
          <cell r="F443" t="str">
            <v>SUB661</v>
          </cell>
          <cell r="G443" t="str">
            <v>BO-PADAMULYA-CIPUNAGARA</v>
          </cell>
          <cell r="H443">
            <v>107.8318</v>
          </cell>
          <cell r="I443">
            <v>-6.4922820000000003</v>
          </cell>
          <cell r="J443" t="str">
            <v>18TS02B0268</v>
          </cell>
        </row>
        <row r="444">
          <cell r="F444" t="str">
            <v>SUB664</v>
          </cell>
          <cell r="G444" t="str">
            <v>SARIREJA</v>
          </cell>
          <cell r="H444">
            <v>107.69033666670001</v>
          </cell>
          <cell r="I444">
            <v>-6.7028549999999996</v>
          </cell>
          <cell r="J444" t="str">
            <v>18TS02B0203</v>
          </cell>
        </row>
        <row r="445">
          <cell r="F445" t="str">
            <v>SUB666</v>
          </cell>
          <cell r="G445" t="str">
            <v>LETNAN UKIN</v>
          </cell>
          <cell r="H445">
            <v>107.775829</v>
          </cell>
          <cell r="I445">
            <v>-6.5683179999999997</v>
          </cell>
          <cell r="J445" t="str">
            <v>18TS02B0204</v>
          </cell>
        </row>
        <row r="446">
          <cell r="F446" t="str">
            <v>SUB667</v>
          </cell>
          <cell r="G446" t="str">
            <v>DSSALAMJAYA-KEMBANGSARI</v>
          </cell>
          <cell r="H446">
            <v>107.61415100000001</v>
          </cell>
          <cell r="I446">
            <v>-6.4372429999999996</v>
          </cell>
          <cell r="J446" t="str">
            <v>18TS02B0205</v>
          </cell>
        </row>
        <row r="447">
          <cell r="F447" t="str">
            <v>SUB673</v>
          </cell>
          <cell r="G447" t="str">
            <v>ARIFRAHMANHAKIM</v>
          </cell>
          <cell r="H447">
            <v>107.754006</v>
          </cell>
          <cell r="I447">
            <v>-6.5523470000000001</v>
          </cell>
          <cell r="J447" t="str">
            <v>17TS05W0338</v>
          </cell>
        </row>
        <row r="448">
          <cell r="F448" t="str">
            <v>SUB674</v>
          </cell>
          <cell r="G448" t="str">
            <v>CAGAKBRO</v>
          </cell>
          <cell r="H448">
            <v>107.68817199999999</v>
          </cell>
          <cell r="I448">
            <v>-6.6672599999999997</v>
          </cell>
          <cell r="J448" t="str">
            <v>18TS02B0221</v>
          </cell>
        </row>
        <row r="449">
          <cell r="F449" t="str">
            <v>TBI067</v>
          </cell>
          <cell r="G449" t="str">
            <v>DESA SUKAJAYA</v>
          </cell>
          <cell r="H449">
            <v>106.18526</v>
          </cell>
          <cell r="I449">
            <v>-2.790359</v>
          </cell>
          <cell r="J449" t="str">
            <v>18TS02B0368</v>
          </cell>
        </row>
        <row r="450">
          <cell r="F450" t="str">
            <v>TBI068</v>
          </cell>
          <cell r="G450" t="str">
            <v>DESA GUDANG</v>
          </cell>
          <cell r="H450">
            <v>106.038189</v>
          </cell>
          <cell r="I450">
            <v>-2.7114340000000001</v>
          </cell>
          <cell r="J450" t="str">
            <v>18TS02B0367</v>
          </cell>
        </row>
        <row r="451">
          <cell r="F451" t="str">
            <v>TBN175</v>
          </cell>
          <cell r="G451" t="str">
            <v>PRUNGGAHAN KULONSEMANDING</v>
          </cell>
          <cell r="H451">
            <v>112.0224</v>
          </cell>
          <cell r="I451">
            <v>-6.9309010000000004</v>
          </cell>
          <cell r="J451" t="str">
            <v>18TS02B0633</v>
          </cell>
        </row>
        <row r="452">
          <cell r="F452" t="str">
            <v>TBN179</v>
          </cell>
          <cell r="G452" t="str">
            <v>GAJIKEREK2</v>
          </cell>
          <cell r="H452">
            <v>111.859061</v>
          </cell>
          <cell r="I452">
            <v>-6.8753200000000003</v>
          </cell>
          <cell r="J452" t="str">
            <v>18TS02B0636</v>
          </cell>
        </row>
        <row r="453">
          <cell r="F453" t="str">
            <v>TBN180</v>
          </cell>
          <cell r="G453" t="str">
            <v>SUMBERAGUNGPLUMPANG2</v>
          </cell>
          <cell r="H453">
            <v>112.10872000000001</v>
          </cell>
          <cell r="I453">
            <v>-7.009868</v>
          </cell>
          <cell r="J453" t="str">
            <v>18TS02B0635</v>
          </cell>
        </row>
        <row r="454">
          <cell r="F454" t="str">
            <v>TDO355</v>
          </cell>
          <cell r="G454" t="str">
            <v>MEARES SOPUTAN MINING</v>
          </cell>
          <cell r="H454">
            <v>125.0945</v>
          </cell>
          <cell r="I454">
            <v>1.5738000000000001</v>
          </cell>
          <cell r="J454" t="str">
            <v>18TS02B0530</v>
          </cell>
        </row>
        <row r="455">
          <cell r="F455" t="str">
            <v>TGK137</v>
          </cell>
          <cell r="G455" t="str">
            <v>NGADIMULYOKAMPAK</v>
          </cell>
          <cell r="H455">
            <v>111.62329699999999</v>
          </cell>
          <cell r="I455">
            <v>-8.2342270000000006</v>
          </cell>
          <cell r="J455" t="str">
            <v>18TS02B0650</v>
          </cell>
        </row>
        <row r="456">
          <cell r="F456" t="str">
            <v>TGK142</v>
          </cell>
          <cell r="G456" t="str">
            <v>MASARANBENDUNGAN2</v>
          </cell>
          <cell r="H456">
            <v>111.65389999999999</v>
          </cell>
          <cell r="I456">
            <v>-7.9549260000000004</v>
          </cell>
          <cell r="J456" t="str">
            <v>18TS02B0647</v>
          </cell>
        </row>
        <row r="457">
          <cell r="F457" t="str">
            <v>TGR439</v>
          </cell>
          <cell r="G457" t="str">
            <v>AYANAGOLDENKARAWACI</v>
          </cell>
          <cell r="H457">
            <v>106.584194</v>
          </cell>
          <cell r="I457">
            <v>-6.2538299999999998</v>
          </cell>
          <cell r="J457" t="str">
            <v>18TS02B0259</v>
          </cell>
        </row>
        <row r="458">
          <cell r="F458" t="str">
            <v>TGR442</v>
          </cell>
          <cell r="G458" t="str">
            <v>CIHIDEUNGTALAGA</v>
          </cell>
          <cell r="H458">
            <v>106.507693</v>
          </cell>
          <cell r="I458">
            <v>-6.2124980000000001</v>
          </cell>
          <cell r="J458" t="str">
            <v>18TS02B0256</v>
          </cell>
        </row>
        <row r="459">
          <cell r="F459" t="str">
            <v>TGR455</v>
          </cell>
          <cell r="G459" t="str">
            <v>JLPERANCISDADAP</v>
          </cell>
          <cell r="H459">
            <v>106.71439100000001</v>
          </cell>
          <cell r="I459">
            <v>-6.0896559999999997</v>
          </cell>
          <cell r="J459" t="str">
            <v>18TS02B0257</v>
          </cell>
        </row>
        <row r="460">
          <cell r="F460" t="str">
            <v>TGR460</v>
          </cell>
          <cell r="G460" t="str">
            <v>JLGAJAHBARONG</v>
          </cell>
          <cell r="H460">
            <v>106.46318599999999</v>
          </cell>
          <cell r="I460">
            <v>-6.2745369999999996</v>
          </cell>
          <cell r="J460" t="str">
            <v>18TS02B0232</v>
          </cell>
        </row>
        <row r="461">
          <cell r="F461" t="str">
            <v>TGR461</v>
          </cell>
          <cell r="G461" t="str">
            <v>PERUMAHANANIELAND</v>
          </cell>
          <cell r="H461">
            <v>106.404263</v>
          </cell>
          <cell r="I461">
            <v>-6.2718769999999999</v>
          </cell>
          <cell r="J461" t="str">
            <v>18TS02B0231</v>
          </cell>
        </row>
        <row r="462">
          <cell r="F462" t="str">
            <v>TGR467</v>
          </cell>
          <cell r="G462" t="str">
            <v>GRAHASEGOVIA</v>
          </cell>
          <cell r="H462">
            <v>106.53802</v>
          </cell>
          <cell r="I462">
            <v>-6.2637010000000002</v>
          </cell>
          <cell r="J462" t="str">
            <v>18TS02B0258</v>
          </cell>
        </row>
        <row r="463">
          <cell r="F463" t="str">
            <v>TGT072</v>
          </cell>
          <cell r="G463" t="str">
            <v>DS SEBAKUNG TAKA</v>
          </cell>
          <cell r="H463">
            <v>116.42778</v>
          </cell>
          <cell r="I463">
            <v>-1.5622199999999999</v>
          </cell>
          <cell r="J463" t="str">
            <v>18TS02B0546</v>
          </cell>
        </row>
        <row r="464">
          <cell r="F464" t="str">
            <v>TGT073</v>
          </cell>
          <cell r="G464" t="str">
            <v>DS SULILIRAN BARU</v>
          </cell>
          <cell r="H464">
            <v>116.25543</v>
          </cell>
          <cell r="I464">
            <v>-1.98525</v>
          </cell>
          <cell r="J464" t="str">
            <v>18TS02B0551</v>
          </cell>
        </row>
        <row r="465">
          <cell r="F465" t="str">
            <v>TGT077</v>
          </cell>
          <cell r="G465" t="str">
            <v>MA SUBUSSALAM KUARO</v>
          </cell>
          <cell r="H465">
            <v>116.09439999999999</v>
          </cell>
          <cell r="I465">
            <v>-1.8198399999999999</v>
          </cell>
          <cell r="J465" t="str">
            <v>18TS02B0549</v>
          </cell>
        </row>
        <row r="466">
          <cell r="F466" t="str">
            <v>TIS055</v>
          </cell>
          <cell r="G466" t="str">
            <v>TEBAT AGUNG</v>
          </cell>
          <cell r="H466">
            <v>102.835345</v>
          </cell>
          <cell r="I466">
            <v>-4.266133</v>
          </cell>
          <cell r="J466" t="str">
            <v>18TS02B0363</v>
          </cell>
        </row>
        <row r="467">
          <cell r="F467" t="str">
            <v>TJN101</v>
          </cell>
          <cell r="G467" t="str">
            <v>Kampung Baru</v>
          </cell>
          <cell r="H467">
            <v>107.62742</v>
          </cell>
          <cell r="I467">
            <v>-2.950952</v>
          </cell>
          <cell r="J467" t="str">
            <v>18TS02B0450</v>
          </cell>
        </row>
        <row r="468">
          <cell r="F468" t="str">
            <v>TMB043</v>
          </cell>
          <cell r="G468" t="str">
            <v>WERSAR</v>
          </cell>
          <cell r="H468">
            <v>131.97556</v>
          </cell>
          <cell r="I468">
            <v>-1.4803189999999999</v>
          </cell>
          <cell r="J468" t="str">
            <v>18TS02B0481</v>
          </cell>
        </row>
        <row r="469">
          <cell r="F469" t="str">
            <v>TMB052</v>
          </cell>
          <cell r="G469" t="str">
            <v>Pemda Maybrat 2</v>
          </cell>
          <cell r="H469">
            <v>132.19408200000001</v>
          </cell>
          <cell r="I469">
            <v>-1.275396</v>
          </cell>
          <cell r="J469" t="str">
            <v>18TS02B0490</v>
          </cell>
        </row>
        <row r="470">
          <cell r="F470" t="str">
            <v>TMB055</v>
          </cell>
          <cell r="G470" t="str">
            <v>WERSAR</v>
          </cell>
          <cell r="H470">
            <v>131.990039</v>
          </cell>
          <cell r="I470">
            <v>-1.468925</v>
          </cell>
          <cell r="J470" t="str">
            <v>18TS02B0485</v>
          </cell>
        </row>
        <row r="471">
          <cell r="F471" t="str">
            <v>TMG674</v>
          </cell>
          <cell r="G471" t="str">
            <v>Blue Purwosari</v>
          </cell>
          <cell r="H471">
            <v>110.25742700000001</v>
          </cell>
          <cell r="I471">
            <v>-7.32104</v>
          </cell>
          <cell r="J471" t="str">
            <v>18TS02B0616</v>
          </cell>
        </row>
        <row r="472">
          <cell r="F472" t="str">
            <v>TMG678</v>
          </cell>
          <cell r="G472" t="str">
            <v>Muntung</v>
          </cell>
          <cell r="H472">
            <v>110.05443099999999</v>
          </cell>
          <cell r="I472">
            <v>-7.2152260000000004</v>
          </cell>
          <cell r="J472" t="str">
            <v>18TS02B0576</v>
          </cell>
        </row>
        <row r="473">
          <cell r="F473" t="str">
            <v>TML037</v>
          </cell>
          <cell r="G473" t="str">
            <v>3133471G9_PASARPANAS_LS_Mitratel</v>
          </cell>
          <cell r="H473">
            <v>115.241426</v>
          </cell>
          <cell r="I473">
            <v>-2.197473</v>
          </cell>
          <cell r="J473" t="str">
            <v>17TS07B0118</v>
          </cell>
        </row>
        <row r="474">
          <cell r="F474" t="str">
            <v>TML055</v>
          </cell>
          <cell r="G474" t="str">
            <v>BAMBAN</v>
          </cell>
          <cell r="H474">
            <v>115.26992300000001</v>
          </cell>
          <cell r="I474">
            <v>-2.168593</v>
          </cell>
          <cell r="J474" t="str">
            <v>18TS02B0512</v>
          </cell>
        </row>
        <row r="475">
          <cell r="F475" t="str">
            <v>TML078</v>
          </cell>
          <cell r="G475" t="str">
            <v>DUSUN TIMUR V_LS_Mitratel</v>
          </cell>
          <cell r="H475">
            <v>115.181083</v>
          </cell>
          <cell r="I475">
            <v>-2.1242770000000002</v>
          </cell>
          <cell r="J475" t="str">
            <v>17TS07B0115</v>
          </cell>
        </row>
        <row r="476">
          <cell r="F476" t="str">
            <v>TML112</v>
          </cell>
          <cell r="G476" t="str">
            <v>DESA JAAR_LS_Mitratel</v>
          </cell>
          <cell r="H476">
            <v>115.22312100000001</v>
          </cell>
          <cell r="I476">
            <v>-2.1709269999999998</v>
          </cell>
          <cell r="J476" t="str">
            <v>17TS07B0117</v>
          </cell>
        </row>
        <row r="477">
          <cell r="F477" t="str">
            <v>TML113</v>
          </cell>
          <cell r="G477" t="str">
            <v>DUSUN TIMUR VI__LS_Mitratel</v>
          </cell>
          <cell r="H477">
            <v>115.195955</v>
          </cell>
          <cell r="I477">
            <v>-2.1408830000000001</v>
          </cell>
          <cell r="J477" t="str">
            <v>17TS07B0116</v>
          </cell>
        </row>
        <row r="478">
          <cell r="F478" t="str">
            <v>TOB061</v>
          </cell>
          <cell r="G478" t="str">
            <v>PULAU MOROTAI</v>
          </cell>
          <cell r="H478">
            <v>128.307862</v>
          </cell>
          <cell r="I478">
            <v>2.0557020000000001</v>
          </cell>
          <cell r="J478" t="str">
            <v>17TS11B0135</v>
          </cell>
        </row>
        <row r="479">
          <cell r="F479" t="str">
            <v>TOB071</v>
          </cell>
          <cell r="G479" t="str">
            <v>MONUMEN TRIKORA MOROTAI</v>
          </cell>
          <cell r="H479">
            <v>128.30424099999999</v>
          </cell>
          <cell r="I479">
            <v>2.0368979999999999</v>
          </cell>
          <cell r="J479" t="str">
            <v>17TS11B0134</v>
          </cell>
        </row>
        <row r="480">
          <cell r="F480" t="str">
            <v>TOB086</v>
          </cell>
          <cell r="G480" t="str">
            <v>TOB022-1</v>
          </cell>
          <cell r="H480">
            <v>127.90580300000001</v>
          </cell>
          <cell r="I480">
            <v>1.184531</v>
          </cell>
          <cell r="J480" t="str">
            <v>18TS02B0526</v>
          </cell>
        </row>
        <row r="481">
          <cell r="F481" t="str">
            <v>TRG042</v>
          </cell>
          <cell r="G481" t="str">
            <v>BNPuhun_LS_Mtratel</v>
          </cell>
          <cell r="H481">
            <v>116.799781</v>
          </cell>
          <cell r="I481">
            <v>-0.27911999999999998</v>
          </cell>
          <cell r="J481" t="str">
            <v>18TS02B0515</v>
          </cell>
        </row>
        <row r="482">
          <cell r="F482" t="str">
            <v>TRG144</v>
          </cell>
          <cell r="G482" t="str">
            <v>Split SMA NURUl YAQIN SEBULU_LS_Mitratel</v>
          </cell>
          <cell r="H482">
            <v>116.80696500000001</v>
          </cell>
          <cell r="I482">
            <v>-0.32415300000000002</v>
          </cell>
          <cell r="J482" t="str">
            <v>17TS07B0123</v>
          </cell>
        </row>
        <row r="483">
          <cell r="F483" t="str">
            <v>TRG148</v>
          </cell>
          <cell r="G483" t="str">
            <v>LEKAQ KIDAU_LS_Mitratel</v>
          </cell>
          <cell r="H483">
            <v>116.857783</v>
          </cell>
          <cell r="I483">
            <v>-0.27469300000000002</v>
          </cell>
          <cell r="J483" t="str">
            <v>17TS07B0124</v>
          </cell>
        </row>
        <row r="484">
          <cell r="F484" t="str">
            <v>TRT756</v>
          </cell>
          <cell r="G484" t="str">
            <v>JAMBUR NAULI</v>
          </cell>
          <cell r="H484">
            <v>98.985052999999994</v>
          </cell>
          <cell r="I484">
            <v>2.1177133000000001</v>
          </cell>
          <cell r="J484" t="str">
            <v>18TS02B0434</v>
          </cell>
        </row>
        <row r="485">
          <cell r="F485" t="str">
            <v>TRT764</v>
          </cell>
          <cell r="G485" t="str">
            <v>SITOLU OMPU</v>
          </cell>
          <cell r="H485">
            <v>99.075011000000003</v>
          </cell>
          <cell r="I485">
            <v>1.7887</v>
          </cell>
          <cell r="J485" t="str">
            <v>18TS02B0438</v>
          </cell>
        </row>
        <row r="486">
          <cell r="F486" t="str">
            <v>TRT885</v>
          </cell>
          <cell r="G486" t="str">
            <v>GODUNG BOROTAN</v>
          </cell>
          <cell r="H486">
            <v>99.104220999999995</v>
          </cell>
          <cell r="I486">
            <v>1.9977874</v>
          </cell>
          <cell r="J486" t="str">
            <v>18TS02B0437</v>
          </cell>
        </row>
        <row r="487">
          <cell r="F487" t="str">
            <v>TRT890</v>
          </cell>
          <cell r="G487" t="str">
            <v>SIMAMORA HASIBUAN</v>
          </cell>
          <cell r="H487">
            <v>98.865701999999999</v>
          </cell>
          <cell r="I487">
            <v>2.1980249999999999</v>
          </cell>
          <cell r="J487" t="str">
            <v>18TS02B0433</v>
          </cell>
        </row>
        <row r="488">
          <cell r="F488" t="str">
            <v>TRT891</v>
          </cell>
          <cell r="G488" t="str">
            <v>Silantom Jae (PADANG PARSADAAN)</v>
          </cell>
          <cell r="H488">
            <v>99.329746999999998</v>
          </cell>
          <cell r="I488">
            <v>1.8868674000000001</v>
          </cell>
          <cell r="J488" t="str">
            <v>18TS02B0432</v>
          </cell>
        </row>
        <row r="489">
          <cell r="F489" t="str">
            <v>TSK903</v>
          </cell>
          <cell r="G489" t="str">
            <v>BO-CIKALONG-SODONGHILIR</v>
          </cell>
          <cell r="H489">
            <v>108.052116</v>
          </cell>
          <cell r="I489">
            <v>-7.459873</v>
          </cell>
          <cell r="J489" t="str">
            <v>18TS02B0272</v>
          </cell>
        </row>
        <row r="490">
          <cell r="F490" t="str">
            <v>TSK907</v>
          </cell>
          <cell r="G490" t="str">
            <v>BO-SUKAMAJU-BANTARKALONG</v>
          </cell>
          <cell r="H490">
            <v>108.087452</v>
          </cell>
          <cell r="I490">
            <v>-7.5385910000000003</v>
          </cell>
          <cell r="J490" t="str">
            <v>18TS02B0273</v>
          </cell>
        </row>
        <row r="491">
          <cell r="F491" t="str">
            <v>TSK912</v>
          </cell>
          <cell r="G491" t="str">
            <v>BO-LEUWIDULANG-SODONGHILIR</v>
          </cell>
          <cell r="H491">
            <v>108.109939</v>
          </cell>
          <cell r="I491">
            <v>-7.4568019999999997</v>
          </cell>
          <cell r="J491" t="str">
            <v>18TS02B0270</v>
          </cell>
        </row>
        <row r="492">
          <cell r="F492" t="str">
            <v>TSK921</v>
          </cell>
          <cell r="G492" t="str">
            <v>BO-KERTAMUKTI-CIAWI</v>
          </cell>
          <cell r="H492">
            <v>108.115217</v>
          </cell>
          <cell r="I492">
            <v>-7.1901070000000002</v>
          </cell>
          <cell r="J492" t="str">
            <v>18TS02B0269</v>
          </cell>
        </row>
        <row r="493">
          <cell r="F493" t="str">
            <v>TSK927</v>
          </cell>
          <cell r="G493" t="str">
            <v>SMP N 2 PAGERAGEUNG</v>
          </cell>
          <cell r="H493">
            <v>108.181399</v>
          </cell>
          <cell r="I493">
            <v>-7.1308980000000002</v>
          </cell>
          <cell r="J493" t="str">
            <v>18TS02B0192</v>
          </cell>
        </row>
        <row r="494">
          <cell r="F494" t="str">
            <v>TSK928</v>
          </cell>
          <cell r="G494" t="str">
            <v>SITUS AGUNG TAPA</v>
          </cell>
          <cell r="H494">
            <v>108.13228599999999</v>
          </cell>
          <cell r="I494">
            <v>-7.1920840000000004</v>
          </cell>
          <cell r="J494" t="str">
            <v>18TS02B0193</v>
          </cell>
        </row>
        <row r="495">
          <cell r="F495" t="str">
            <v>TSK931</v>
          </cell>
          <cell r="G495" t="str">
            <v>BADAKDAEH - RELOKPARNA</v>
          </cell>
          <cell r="H495">
            <v>108.115719</v>
          </cell>
          <cell r="I495">
            <v>-7.3496350000000001</v>
          </cell>
          <cell r="J495" t="str">
            <v>18TS02B0194</v>
          </cell>
        </row>
        <row r="496">
          <cell r="F496" t="str">
            <v>TSK937</v>
          </cell>
          <cell r="G496" t="str">
            <v>PERUM SUKAHERANG SINGAPARNA</v>
          </cell>
          <cell r="H496">
            <v>108.09805799999999</v>
          </cell>
          <cell r="I496">
            <v>-7.3470969999999998</v>
          </cell>
          <cell r="J496" t="str">
            <v>18TS02B0212</v>
          </cell>
        </row>
        <row r="497">
          <cell r="F497" t="str">
            <v>TSK938</v>
          </cell>
          <cell r="G497" t="str">
            <v>PERUM PURWASARI CISAYONG</v>
          </cell>
          <cell r="H497">
            <v>108.151008</v>
          </cell>
          <cell r="I497">
            <v>-7.2356660000000002</v>
          </cell>
          <cell r="J497" t="str">
            <v>18TS02B0213</v>
          </cell>
        </row>
        <row r="498">
          <cell r="F498" t="str">
            <v>TSK939</v>
          </cell>
          <cell r="G498" t="str">
            <v>PERUM SODONGHILIR</v>
          </cell>
          <cell r="H498">
            <v>108.083794</v>
          </cell>
          <cell r="I498">
            <v>-7.4902930000000003</v>
          </cell>
          <cell r="J498" t="str">
            <v>18TS02B0214</v>
          </cell>
        </row>
        <row r="499">
          <cell r="F499" t="str">
            <v>TSK940</v>
          </cell>
          <cell r="G499" t="str">
            <v>PERUM KARIKIL MANGKUBUMI</v>
          </cell>
          <cell r="H499">
            <v>108.169146</v>
          </cell>
          <cell r="I499">
            <v>-7.3575619999999997</v>
          </cell>
          <cell r="J499" t="str">
            <v>17TS05W0339</v>
          </cell>
        </row>
        <row r="500">
          <cell r="F500" t="str">
            <v>TSK945</v>
          </cell>
          <cell r="G500" t="str">
            <v>TANJUNGJAYAWARUNGBDG</v>
          </cell>
          <cell r="H500">
            <v>108.11969499999999</v>
          </cell>
          <cell r="I500">
            <v>-7.3760690000000002</v>
          </cell>
          <cell r="J500" t="str">
            <v>18TS02B0215</v>
          </cell>
        </row>
        <row r="501">
          <cell r="F501" t="str">
            <v>TUK910</v>
          </cell>
          <cell r="G501" t="str">
            <v>HILIMONDREGERAYA</v>
          </cell>
          <cell r="H501">
            <v>97.811368999999999</v>
          </cell>
          <cell r="I501">
            <v>0.62790950000000001</v>
          </cell>
          <cell r="J501" t="str">
            <v>18TS02B0435</v>
          </cell>
        </row>
        <row r="502">
          <cell r="F502" t="str">
            <v>TUL301</v>
          </cell>
          <cell r="G502" t="str">
            <v>DMT Kelanit</v>
          </cell>
          <cell r="H502">
            <v>132.68860000000001</v>
          </cell>
          <cell r="I502">
            <v>-5.6542899999999996</v>
          </cell>
          <cell r="J502" t="str">
            <v>16TS03B0355</v>
          </cell>
        </row>
        <row r="503">
          <cell r="F503" t="str">
            <v>UNH042</v>
          </cell>
          <cell r="G503" t="str">
            <v>KENDARI_118</v>
          </cell>
          <cell r="H503">
            <v>122.02594008068</v>
          </cell>
          <cell r="I503">
            <v>-3.8478892267933</v>
          </cell>
          <cell r="J503" t="str">
            <v>18TS02B0561</v>
          </cell>
        </row>
        <row r="504">
          <cell r="F504" t="str">
            <v>UNH044</v>
          </cell>
          <cell r="G504" t="str">
            <v>KENDARI_143</v>
          </cell>
          <cell r="H504">
            <v>122.05312600000001</v>
          </cell>
          <cell r="I504">
            <v>-3.8490570000000002</v>
          </cell>
          <cell r="J504" t="str">
            <v>18TS02B0533</v>
          </cell>
        </row>
        <row r="505">
          <cell r="F505" t="str">
            <v>UNH050</v>
          </cell>
          <cell r="G505" t="str">
            <v>KENDARI_217</v>
          </cell>
          <cell r="H505">
            <v>122.11418999999999</v>
          </cell>
          <cell r="I505">
            <v>-3.8647529999999999</v>
          </cell>
          <cell r="J505" t="str">
            <v>18TS02B0528</v>
          </cell>
        </row>
        <row r="506">
          <cell r="F506" t="str">
            <v>UNH051</v>
          </cell>
          <cell r="G506" t="str">
            <v>KENDARI_221</v>
          </cell>
          <cell r="H506">
            <v>122.222188</v>
          </cell>
          <cell r="I506">
            <v>-3.9902220000000002</v>
          </cell>
          <cell r="J506" t="str">
            <v>18TS02B0517</v>
          </cell>
        </row>
        <row r="507">
          <cell r="F507" t="str">
            <v>UNH053</v>
          </cell>
          <cell r="G507" t="str">
            <v>KENDARI_228</v>
          </cell>
          <cell r="H507">
            <v>122.06235220000001</v>
          </cell>
          <cell r="I507">
            <v>-3.918363577</v>
          </cell>
          <cell r="J507" t="str">
            <v>18TS02B0539</v>
          </cell>
        </row>
        <row r="508">
          <cell r="F508" t="str">
            <v>UNR764</v>
          </cell>
          <cell r="G508" t="str">
            <v>Candi Gedongsongo</v>
          </cell>
          <cell r="H508">
            <v>110.341865</v>
          </cell>
          <cell r="I508">
            <v>-7.2103580000000003</v>
          </cell>
          <cell r="J508" t="str">
            <v>18TS02B0582</v>
          </cell>
        </row>
        <row r="509">
          <cell r="F509" t="str">
            <v>UNR765</v>
          </cell>
          <cell r="G509" t="str">
            <v>Kebonagung</v>
          </cell>
          <cell r="H509">
            <v>110.301131</v>
          </cell>
          <cell r="I509">
            <v>-7.2616300000000003</v>
          </cell>
          <cell r="J509" t="str">
            <v>18TS02B0583</v>
          </cell>
        </row>
        <row r="510">
          <cell r="F510" t="str">
            <v>WAM084</v>
          </cell>
          <cell r="G510" t="str">
            <v>MCP Kampus STKIP Wamena</v>
          </cell>
          <cell r="H510">
            <v>138.94484499999999</v>
          </cell>
          <cell r="I510">
            <v>-4.0475680000000001</v>
          </cell>
          <cell r="J510" t="str">
            <v>18TS02B0542</v>
          </cell>
        </row>
        <row r="511">
          <cell r="F511" t="str">
            <v>WAM088</v>
          </cell>
          <cell r="G511" t="str">
            <v>B2S HUBIKIAK JAYAWIJAYA</v>
          </cell>
          <cell r="H511">
            <v>138.891974</v>
          </cell>
          <cell r="I511">
            <v>-4.0411349999999997</v>
          </cell>
          <cell r="J511" t="str">
            <v>18TS02B0487</v>
          </cell>
        </row>
        <row r="512">
          <cell r="F512" t="str">
            <v>WAT655</v>
          </cell>
          <cell r="G512" t="str">
            <v>Bandara Glagah</v>
          </cell>
          <cell r="H512">
            <v>110.078137</v>
          </cell>
          <cell r="I512">
            <v>-7.9054200000000003</v>
          </cell>
          <cell r="J512" t="str">
            <v>18TS02B0581</v>
          </cell>
        </row>
        <row r="513">
          <cell r="F513" t="str">
            <v>WNG718</v>
          </cell>
          <cell r="G513" t="str">
            <v>Blue Hargorejo Tirtomoyo</v>
          </cell>
          <cell r="H513">
            <v>111.273225</v>
          </cell>
          <cell r="I513">
            <v>-7.8846439999999998</v>
          </cell>
          <cell r="J513" t="str">
            <v>18TS02B0604</v>
          </cell>
        </row>
        <row r="514">
          <cell r="F514" t="str">
            <v>WNG720</v>
          </cell>
          <cell r="G514" t="str">
            <v xml:space="preserve">Blue Balerarjo Eromoko </v>
          </cell>
          <cell r="H514">
            <v>110.863364</v>
          </cell>
          <cell r="I514">
            <v>-8.0162639999999996</v>
          </cell>
          <cell r="J514" t="str">
            <v>18TS02B0605</v>
          </cell>
        </row>
        <row r="515">
          <cell r="F515" t="str">
            <v>WRS053</v>
          </cell>
          <cell r="G515" t="str">
            <v>UPT ARSO V / WIYANTRI</v>
          </cell>
          <cell r="H515">
            <v>140.626</v>
          </cell>
          <cell r="I515">
            <v>-2.8152400000000002</v>
          </cell>
          <cell r="J515" t="str">
            <v>18TS02B0492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e"/>
      <sheetName val="Rekap"/>
      <sheetName val="Pivot Nilai"/>
      <sheetName val="Pivot Mitra"/>
      <sheetName val="Sheet1"/>
      <sheetName val="Site List"/>
      <sheetName val="Note"/>
      <sheetName val="Referen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L1" t="str">
            <v>Tower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CME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 t="str">
            <v>SACME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 t="str">
            <v>Total (Incl. Alokasi Additional 10%)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</row>
        <row r="2">
          <cell r="B2" t="str">
            <v>Area</v>
          </cell>
          <cell r="C2" t="str">
            <v>Regional</v>
          </cell>
          <cell r="D2" t="str">
            <v>Propinsi</v>
          </cell>
          <cell r="E2" t="str">
            <v>Cluster</v>
          </cell>
          <cell r="F2" t="str">
            <v>Kategori</v>
          </cell>
          <cell r="G2" t="str">
            <v>Nama Kabupaten / Kota</v>
          </cell>
          <cell r="H2" t="str">
            <v>SIS</v>
          </cell>
          <cell r="I2" t="str">
            <v>Sitac</v>
          </cell>
          <cell r="J2" t="str">
            <v>IMB</v>
          </cell>
          <cell r="K2" t="str">
            <v>Lahan</v>
          </cell>
          <cell r="L2" t="str">
            <v>SST 42 NL</v>
          </cell>
          <cell r="M2" t="str">
            <v>SST 42 NL 3 Leg Roundbar</v>
          </cell>
          <cell r="N2" t="str">
            <v>SST 42 m 3 Leg Siku</v>
          </cell>
          <cell r="O2" t="str">
            <v>SST 42 m SNL</v>
          </cell>
          <cell r="P2" t="str">
            <v>GM 42 m Profile Siku Light</v>
          </cell>
          <cell r="Q2" t="str">
            <v>GM 42 m Roundbar</v>
          </cell>
          <cell r="R2" t="str">
            <v>SST 42 NL</v>
          </cell>
          <cell r="S2" t="str">
            <v>SST 42 NL 3 Leg Roundbar</v>
          </cell>
          <cell r="T2" t="str">
            <v>SST 42 m 3 Leg Siku</v>
          </cell>
          <cell r="U2" t="str">
            <v>SST 42 m SNL</v>
          </cell>
          <cell r="V2" t="str">
            <v>GM 42 m Profile Siku Light</v>
          </cell>
          <cell r="W2" t="str">
            <v>GM 42 m Roundbar</v>
          </cell>
          <cell r="X2" t="str">
            <v>PLN 10,6 KVA</v>
          </cell>
          <cell r="Y2" t="str">
            <v>Mounting</v>
          </cell>
          <cell r="Z2" t="str">
            <v>SST 42 NL</v>
          </cell>
          <cell r="AA2" t="str">
            <v>SST 42 NL 3 Leg Roundbar</v>
          </cell>
          <cell r="AB2" t="str">
            <v>SST 42 m 3 Leg Siku</v>
          </cell>
          <cell r="AC2" t="str">
            <v>SST 42 m SNL</v>
          </cell>
          <cell r="AD2" t="str">
            <v>GM 42 m Profile Siku Light</v>
          </cell>
          <cell r="AE2" t="str">
            <v>GM 42 m Roundbar</v>
          </cell>
          <cell r="AF2" t="str">
            <v>SST 42 NL</v>
          </cell>
          <cell r="AG2" t="str">
            <v>SST 42 NL 3 Leg Roundbar</v>
          </cell>
          <cell r="AH2" t="str">
            <v>SST 42 m 3 Leg Siku</v>
          </cell>
          <cell r="AI2" t="str">
            <v>SST 42 m SNL</v>
          </cell>
          <cell r="AJ2" t="str">
            <v>GM 42 m Profile Siku Light</v>
          </cell>
          <cell r="AK2" t="str">
            <v>GM 42 m Roundbar</v>
          </cell>
        </row>
        <row r="3">
          <cell r="A3" t="str">
            <v>KabupatenAceh Barat</v>
          </cell>
          <cell r="B3" t="str">
            <v>Area 1</v>
          </cell>
          <cell r="C3" t="str">
            <v>Sumbagut</v>
          </cell>
          <cell r="D3" t="str">
            <v>Aceh</v>
          </cell>
          <cell r="E3" t="str">
            <v>ACEH</v>
          </cell>
          <cell r="F3" t="str">
            <v>Kabupaten</v>
          </cell>
          <cell r="G3" t="str">
            <v>Aceh Barat</v>
          </cell>
          <cell r="H3">
            <v>13525000</v>
          </cell>
          <cell r="I3">
            <v>71033000</v>
          </cell>
          <cell r="J3">
            <v>74502000</v>
          </cell>
          <cell r="K3">
            <v>127198067.17391305</v>
          </cell>
          <cell r="L3">
            <v>129470250</v>
          </cell>
          <cell r="M3">
            <v>136125000</v>
          </cell>
          <cell r="N3">
            <v>107441176</v>
          </cell>
          <cell r="O3">
            <v>123157160</v>
          </cell>
          <cell r="P3">
            <v>146250000</v>
          </cell>
          <cell r="Q3">
            <v>143750000</v>
          </cell>
          <cell r="R3">
            <v>245089899</v>
          </cell>
          <cell r="S3">
            <v>220334863.2567414</v>
          </cell>
          <cell r="T3">
            <v>198554112.44393981</v>
          </cell>
          <cell r="U3">
            <v>208109311.87688333</v>
          </cell>
          <cell r="V3">
            <v>147937503.33941245</v>
          </cell>
          <cell r="W3">
            <v>144361227.96951461</v>
          </cell>
          <cell r="X3">
            <v>29436100</v>
          </cell>
          <cell r="Y3">
            <v>9000000</v>
          </cell>
          <cell r="Z3">
            <v>699254316.173913</v>
          </cell>
          <cell r="AA3">
            <v>672154030.43065453</v>
          </cell>
          <cell r="AB3">
            <v>621689455.61785293</v>
          </cell>
          <cell r="AC3">
            <v>646960639.05079639</v>
          </cell>
          <cell r="AD3">
            <v>609881670.51332545</v>
          </cell>
          <cell r="AE3">
            <v>603805395.14342761</v>
          </cell>
          <cell r="AF3">
            <v>759279747.79130435</v>
          </cell>
          <cell r="AG3">
            <v>739369433.47372007</v>
          </cell>
          <cell r="AH3">
            <v>683858401.17963827</v>
          </cell>
          <cell r="AI3">
            <v>711656702.95587611</v>
          </cell>
          <cell r="AJ3">
            <v>670869837.56465805</v>
          </cell>
          <cell r="AK3">
            <v>664185934.6577704</v>
          </cell>
        </row>
        <row r="4">
          <cell r="A4" t="str">
            <v>KabupatenAceh Barat Daya</v>
          </cell>
          <cell r="B4" t="str">
            <v>Area 1</v>
          </cell>
          <cell r="C4" t="str">
            <v>Sumbagut</v>
          </cell>
          <cell r="D4" t="str">
            <v>Aceh</v>
          </cell>
          <cell r="E4" t="str">
            <v>ACEH</v>
          </cell>
          <cell r="F4" t="str">
            <v>Kabupaten</v>
          </cell>
          <cell r="G4" t="str">
            <v>Aceh Barat Daya</v>
          </cell>
          <cell r="H4">
            <v>13525000</v>
          </cell>
          <cell r="I4">
            <v>71033000</v>
          </cell>
          <cell r="J4">
            <v>78300000</v>
          </cell>
          <cell r="K4">
            <v>127198067.17391305</v>
          </cell>
          <cell r="L4">
            <v>129470250</v>
          </cell>
          <cell r="M4">
            <v>136125000</v>
          </cell>
          <cell r="N4">
            <v>107441176</v>
          </cell>
          <cell r="O4">
            <v>123157160</v>
          </cell>
          <cell r="P4">
            <v>146250000</v>
          </cell>
          <cell r="Q4">
            <v>143750000</v>
          </cell>
          <cell r="R4">
            <v>245089899</v>
          </cell>
          <cell r="S4">
            <v>220334863.2567414</v>
          </cell>
          <cell r="T4">
            <v>198554112.44393981</v>
          </cell>
          <cell r="U4">
            <v>208109311.87688333</v>
          </cell>
          <cell r="V4">
            <v>147937503.33941245</v>
          </cell>
          <cell r="W4">
            <v>144361227.96951461</v>
          </cell>
          <cell r="X4">
            <v>29436100</v>
          </cell>
          <cell r="Y4">
            <v>9000000</v>
          </cell>
          <cell r="Z4">
            <v>703052316.173913</v>
          </cell>
          <cell r="AA4">
            <v>675952030.43065453</v>
          </cell>
          <cell r="AB4">
            <v>625487455.61785293</v>
          </cell>
          <cell r="AC4">
            <v>650758639.05079639</v>
          </cell>
          <cell r="AD4">
            <v>613679670.51332545</v>
          </cell>
          <cell r="AE4">
            <v>607603395.14342761</v>
          </cell>
          <cell r="AF4">
            <v>763457547.79130435</v>
          </cell>
          <cell r="AG4">
            <v>743547233.47372007</v>
          </cell>
          <cell r="AH4">
            <v>688036201.17963827</v>
          </cell>
          <cell r="AI4">
            <v>715834502.95587611</v>
          </cell>
          <cell r="AJ4">
            <v>675047637.56465805</v>
          </cell>
          <cell r="AK4">
            <v>668363734.6577704</v>
          </cell>
        </row>
        <row r="5">
          <cell r="A5" t="str">
            <v>KabupatenAceh Besar</v>
          </cell>
          <cell r="B5" t="str">
            <v>Area 1</v>
          </cell>
          <cell r="C5" t="str">
            <v>Sumbagut</v>
          </cell>
          <cell r="D5" t="str">
            <v>Aceh</v>
          </cell>
          <cell r="E5" t="str">
            <v>ACEH</v>
          </cell>
          <cell r="F5" t="str">
            <v>Kabupaten</v>
          </cell>
          <cell r="G5" t="str">
            <v>Aceh Besar</v>
          </cell>
          <cell r="H5">
            <v>13525000</v>
          </cell>
          <cell r="I5">
            <v>85000000</v>
          </cell>
          <cell r="J5">
            <v>90000000</v>
          </cell>
          <cell r="K5">
            <v>127198067.17391305</v>
          </cell>
          <cell r="L5">
            <v>129470250</v>
          </cell>
          <cell r="M5">
            <v>136125000</v>
          </cell>
          <cell r="N5">
            <v>107441176</v>
          </cell>
          <cell r="O5">
            <v>123157160</v>
          </cell>
          <cell r="P5">
            <v>146250000</v>
          </cell>
          <cell r="Q5">
            <v>143750000</v>
          </cell>
          <cell r="R5">
            <v>245089899</v>
          </cell>
          <cell r="S5">
            <v>220334863.2567414</v>
          </cell>
          <cell r="T5">
            <v>198554112.44393981</v>
          </cell>
          <cell r="U5">
            <v>208109311.87688333</v>
          </cell>
          <cell r="V5">
            <v>147937503.33941245</v>
          </cell>
          <cell r="W5">
            <v>144361227.96951461</v>
          </cell>
          <cell r="X5">
            <v>29436100</v>
          </cell>
          <cell r="Y5">
            <v>9000000</v>
          </cell>
          <cell r="Z5">
            <v>728719316.173913</v>
          </cell>
          <cell r="AA5">
            <v>701619030.43065453</v>
          </cell>
          <cell r="AB5">
            <v>651154455.61785293</v>
          </cell>
          <cell r="AC5">
            <v>676425639.05079639</v>
          </cell>
          <cell r="AD5">
            <v>639346670.51332545</v>
          </cell>
          <cell r="AE5">
            <v>633270395.14342761</v>
          </cell>
          <cell r="AF5">
            <v>791691247.79130435</v>
          </cell>
          <cell r="AG5">
            <v>771780933.47372007</v>
          </cell>
          <cell r="AH5">
            <v>716269901.17963827</v>
          </cell>
          <cell r="AI5">
            <v>744068202.95587611</v>
          </cell>
          <cell r="AJ5">
            <v>703281337.56465805</v>
          </cell>
          <cell r="AK5">
            <v>696597434.6577704</v>
          </cell>
        </row>
        <row r="6">
          <cell r="A6" t="str">
            <v>KabupatenAceh Jaya</v>
          </cell>
          <cell r="B6" t="str">
            <v>Area 1</v>
          </cell>
          <cell r="C6" t="str">
            <v>Sumbagut</v>
          </cell>
          <cell r="D6" t="str">
            <v>Aceh</v>
          </cell>
          <cell r="E6" t="str">
            <v>ACEH</v>
          </cell>
          <cell r="F6" t="str">
            <v>Kabupaten</v>
          </cell>
          <cell r="G6" t="str">
            <v>Aceh Jaya</v>
          </cell>
          <cell r="H6">
            <v>13525000</v>
          </cell>
          <cell r="I6">
            <v>85000000</v>
          </cell>
          <cell r="J6">
            <v>90000000</v>
          </cell>
          <cell r="K6">
            <v>127198067.17391305</v>
          </cell>
          <cell r="L6">
            <v>129470250</v>
          </cell>
          <cell r="M6">
            <v>136125000</v>
          </cell>
          <cell r="N6">
            <v>107441176</v>
          </cell>
          <cell r="O6">
            <v>123157160</v>
          </cell>
          <cell r="P6">
            <v>146250000</v>
          </cell>
          <cell r="Q6">
            <v>143750000</v>
          </cell>
          <cell r="R6">
            <v>245089899</v>
          </cell>
          <cell r="S6">
            <v>220334863.2567414</v>
          </cell>
          <cell r="T6">
            <v>198554112.44393981</v>
          </cell>
          <cell r="U6">
            <v>208109311.87688333</v>
          </cell>
          <cell r="V6">
            <v>147937503.33941245</v>
          </cell>
          <cell r="W6">
            <v>144361227.96951461</v>
          </cell>
          <cell r="X6">
            <v>29436100</v>
          </cell>
          <cell r="Y6">
            <v>9000000</v>
          </cell>
          <cell r="Z6">
            <v>728719316.173913</v>
          </cell>
          <cell r="AA6">
            <v>701619030.43065453</v>
          </cell>
          <cell r="AB6">
            <v>651154455.61785293</v>
          </cell>
          <cell r="AC6">
            <v>676425639.05079639</v>
          </cell>
          <cell r="AD6">
            <v>639346670.51332545</v>
          </cell>
          <cell r="AE6">
            <v>633270395.14342761</v>
          </cell>
          <cell r="AF6">
            <v>791691247.79130435</v>
          </cell>
          <cell r="AG6">
            <v>771780933.47372007</v>
          </cell>
          <cell r="AH6">
            <v>716269901.17963827</v>
          </cell>
          <cell r="AI6">
            <v>744068202.95587611</v>
          </cell>
          <cell r="AJ6">
            <v>703281337.56465805</v>
          </cell>
          <cell r="AK6">
            <v>696597434.6577704</v>
          </cell>
        </row>
        <row r="7">
          <cell r="A7" t="str">
            <v>KabupatenAceh Selatan</v>
          </cell>
          <cell r="B7" t="str">
            <v>Area 1</v>
          </cell>
          <cell r="C7" t="str">
            <v>Sumbagut</v>
          </cell>
          <cell r="D7" t="str">
            <v>Aceh</v>
          </cell>
          <cell r="E7" t="str">
            <v>ACEH</v>
          </cell>
          <cell r="F7" t="str">
            <v>Kabupaten</v>
          </cell>
          <cell r="G7" t="str">
            <v>Aceh Selatan</v>
          </cell>
          <cell r="H7">
            <v>13525000</v>
          </cell>
          <cell r="I7">
            <v>90000000</v>
          </cell>
          <cell r="J7">
            <v>95000000</v>
          </cell>
          <cell r="K7">
            <v>127198067.17391305</v>
          </cell>
          <cell r="L7">
            <v>129470250</v>
          </cell>
          <cell r="M7">
            <v>136125000</v>
          </cell>
          <cell r="N7">
            <v>107441176</v>
          </cell>
          <cell r="O7">
            <v>123157160</v>
          </cell>
          <cell r="P7">
            <v>146250000</v>
          </cell>
          <cell r="Q7">
            <v>143750000</v>
          </cell>
          <cell r="R7">
            <v>245089899</v>
          </cell>
          <cell r="S7">
            <v>220334863.2567414</v>
          </cell>
          <cell r="T7">
            <v>198554112.44393981</v>
          </cell>
          <cell r="U7">
            <v>208109311.87688333</v>
          </cell>
          <cell r="V7">
            <v>147937503.33941245</v>
          </cell>
          <cell r="W7">
            <v>144361227.96951461</v>
          </cell>
          <cell r="X7">
            <v>29436100</v>
          </cell>
          <cell r="Y7">
            <v>9000000</v>
          </cell>
          <cell r="Z7">
            <v>738719316.173913</v>
          </cell>
          <cell r="AA7">
            <v>711619030.43065453</v>
          </cell>
          <cell r="AB7">
            <v>661154455.61785293</v>
          </cell>
          <cell r="AC7">
            <v>686425639.05079639</v>
          </cell>
          <cell r="AD7">
            <v>649346670.51332545</v>
          </cell>
          <cell r="AE7">
            <v>643270395.14342761</v>
          </cell>
          <cell r="AF7">
            <v>802691247.79130435</v>
          </cell>
          <cell r="AG7">
            <v>782780933.47372007</v>
          </cell>
          <cell r="AH7">
            <v>727269901.17963827</v>
          </cell>
          <cell r="AI7">
            <v>755068202.95587611</v>
          </cell>
          <cell r="AJ7">
            <v>714281337.56465805</v>
          </cell>
          <cell r="AK7">
            <v>707597434.6577704</v>
          </cell>
        </row>
        <row r="8">
          <cell r="A8" t="str">
            <v>KabupatenAceh Singkil</v>
          </cell>
          <cell r="B8" t="str">
            <v>Area 1</v>
          </cell>
          <cell r="C8" t="str">
            <v>Sumbagut</v>
          </cell>
          <cell r="D8" t="str">
            <v>Aceh</v>
          </cell>
          <cell r="E8" t="str">
            <v>ACEH</v>
          </cell>
          <cell r="F8" t="str">
            <v>Kabupaten</v>
          </cell>
          <cell r="G8" t="str">
            <v>Aceh Singkil</v>
          </cell>
          <cell r="H8">
            <v>13525000</v>
          </cell>
          <cell r="I8">
            <v>85000000</v>
          </cell>
          <cell r="J8">
            <v>95000000</v>
          </cell>
          <cell r="K8">
            <v>127198067.17391305</v>
          </cell>
          <cell r="L8">
            <v>129470250</v>
          </cell>
          <cell r="M8">
            <v>136125000</v>
          </cell>
          <cell r="N8">
            <v>107441176</v>
          </cell>
          <cell r="O8">
            <v>123157160</v>
          </cell>
          <cell r="P8">
            <v>146250000</v>
          </cell>
          <cell r="Q8">
            <v>143750000</v>
          </cell>
          <cell r="R8">
            <v>245089899</v>
          </cell>
          <cell r="S8">
            <v>220334863.2567414</v>
          </cell>
          <cell r="T8">
            <v>198554112.44393981</v>
          </cell>
          <cell r="U8">
            <v>208109311.87688333</v>
          </cell>
          <cell r="V8">
            <v>147937503.33941245</v>
          </cell>
          <cell r="W8">
            <v>144361227.96951461</v>
          </cell>
          <cell r="X8">
            <v>29436100</v>
          </cell>
          <cell r="Y8">
            <v>9000000</v>
          </cell>
          <cell r="Z8">
            <v>733719316.173913</v>
          </cell>
          <cell r="AA8">
            <v>706619030.43065453</v>
          </cell>
          <cell r="AB8">
            <v>656154455.61785293</v>
          </cell>
          <cell r="AC8">
            <v>681425639.05079639</v>
          </cell>
          <cell r="AD8">
            <v>644346670.51332545</v>
          </cell>
          <cell r="AE8">
            <v>638270395.14342761</v>
          </cell>
          <cell r="AF8">
            <v>797191247.79130435</v>
          </cell>
          <cell r="AG8">
            <v>777280933.47372007</v>
          </cell>
          <cell r="AH8">
            <v>721769901.17963827</v>
          </cell>
          <cell r="AI8">
            <v>749568202.95587611</v>
          </cell>
          <cell r="AJ8">
            <v>708781337.56465805</v>
          </cell>
          <cell r="AK8">
            <v>702097434.6577704</v>
          </cell>
        </row>
        <row r="9">
          <cell r="A9" t="str">
            <v>KabupatenAceh Tamiang</v>
          </cell>
          <cell r="B9" t="str">
            <v>Area 1</v>
          </cell>
          <cell r="C9" t="str">
            <v>Sumbagut</v>
          </cell>
          <cell r="D9" t="str">
            <v>Aceh</v>
          </cell>
          <cell r="E9" t="str">
            <v>ACEH</v>
          </cell>
          <cell r="F9" t="str">
            <v>Kabupaten</v>
          </cell>
          <cell r="G9" t="str">
            <v>Aceh Tamiang</v>
          </cell>
          <cell r="H9">
            <v>13525000</v>
          </cell>
          <cell r="I9">
            <v>71033000</v>
          </cell>
          <cell r="J9">
            <v>79695000</v>
          </cell>
          <cell r="K9">
            <v>127198067.17391305</v>
          </cell>
          <cell r="L9">
            <v>129470250</v>
          </cell>
          <cell r="M9">
            <v>136125000</v>
          </cell>
          <cell r="N9">
            <v>107441176</v>
          </cell>
          <cell r="O9">
            <v>123157160</v>
          </cell>
          <cell r="P9">
            <v>146250000</v>
          </cell>
          <cell r="Q9">
            <v>143750000</v>
          </cell>
          <cell r="R9">
            <v>245089899</v>
          </cell>
          <cell r="S9">
            <v>220334863.2567414</v>
          </cell>
          <cell r="T9">
            <v>198554112.44393981</v>
          </cell>
          <cell r="U9">
            <v>208109311.87688333</v>
          </cell>
          <cell r="V9">
            <v>147937503.33941245</v>
          </cell>
          <cell r="W9">
            <v>144361227.96951461</v>
          </cell>
          <cell r="X9">
            <v>29436100</v>
          </cell>
          <cell r="Y9">
            <v>9000000</v>
          </cell>
          <cell r="Z9">
            <v>704447316.173913</v>
          </cell>
          <cell r="AA9">
            <v>677347030.43065453</v>
          </cell>
          <cell r="AB9">
            <v>626882455.61785293</v>
          </cell>
          <cell r="AC9">
            <v>652153639.05079639</v>
          </cell>
          <cell r="AD9">
            <v>615074670.51332545</v>
          </cell>
          <cell r="AE9">
            <v>608998395.14342761</v>
          </cell>
          <cell r="AF9">
            <v>764992047.79130435</v>
          </cell>
          <cell r="AG9">
            <v>745081733.47372007</v>
          </cell>
          <cell r="AH9">
            <v>689570701.17963827</v>
          </cell>
          <cell r="AI9">
            <v>717369002.95587611</v>
          </cell>
          <cell r="AJ9">
            <v>676582137.56465805</v>
          </cell>
          <cell r="AK9">
            <v>669898234.6577704</v>
          </cell>
        </row>
        <row r="10">
          <cell r="A10" t="str">
            <v>KabupatenAceh Tengah</v>
          </cell>
          <cell r="B10" t="str">
            <v>Area 1</v>
          </cell>
          <cell r="C10" t="str">
            <v>Sumbagut</v>
          </cell>
          <cell r="D10" t="str">
            <v>Aceh</v>
          </cell>
          <cell r="E10" t="str">
            <v>ACEH</v>
          </cell>
          <cell r="F10" t="str">
            <v>Kabupaten</v>
          </cell>
          <cell r="G10" t="str">
            <v>Aceh Tengah</v>
          </cell>
          <cell r="H10">
            <v>13525000</v>
          </cell>
          <cell r="I10">
            <v>85000000</v>
          </cell>
          <cell r="J10">
            <v>90000000</v>
          </cell>
          <cell r="K10">
            <v>127198067.17391305</v>
          </cell>
          <cell r="L10">
            <v>129470250</v>
          </cell>
          <cell r="M10">
            <v>136125000</v>
          </cell>
          <cell r="N10">
            <v>107441176</v>
          </cell>
          <cell r="O10">
            <v>123157160</v>
          </cell>
          <cell r="P10">
            <v>146250000</v>
          </cell>
          <cell r="Q10">
            <v>143750000</v>
          </cell>
          <cell r="R10">
            <v>245089899</v>
          </cell>
          <cell r="S10">
            <v>220334863.2567414</v>
          </cell>
          <cell r="T10">
            <v>198554112.44393981</v>
          </cell>
          <cell r="U10">
            <v>208109311.87688333</v>
          </cell>
          <cell r="V10">
            <v>147937503.33941245</v>
          </cell>
          <cell r="W10">
            <v>144361227.96951461</v>
          </cell>
          <cell r="X10">
            <v>29436100</v>
          </cell>
          <cell r="Y10">
            <v>9000000</v>
          </cell>
          <cell r="Z10">
            <v>728719316.173913</v>
          </cell>
          <cell r="AA10">
            <v>701619030.43065453</v>
          </cell>
          <cell r="AB10">
            <v>651154455.61785293</v>
          </cell>
          <cell r="AC10">
            <v>676425639.05079639</v>
          </cell>
          <cell r="AD10">
            <v>639346670.51332545</v>
          </cell>
          <cell r="AE10">
            <v>633270395.14342761</v>
          </cell>
          <cell r="AF10">
            <v>791691247.79130435</v>
          </cell>
          <cell r="AG10">
            <v>771780933.47372007</v>
          </cell>
          <cell r="AH10">
            <v>716269901.17963827</v>
          </cell>
          <cell r="AI10">
            <v>744068202.95587611</v>
          </cell>
          <cell r="AJ10">
            <v>703281337.56465805</v>
          </cell>
          <cell r="AK10">
            <v>696597434.6577704</v>
          </cell>
        </row>
        <row r="11">
          <cell r="A11" t="str">
            <v>KabupatenAceh Tenggara</v>
          </cell>
          <cell r="B11" t="str">
            <v>Area 1</v>
          </cell>
          <cell r="C11" t="str">
            <v>Sumbagut</v>
          </cell>
          <cell r="D11" t="str">
            <v>Aceh</v>
          </cell>
          <cell r="E11" t="str">
            <v>ACEH</v>
          </cell>
          <cell r="F11" t="str">
            <v>Kabupaten</v>
          </cell>
          <cell r="G11" t="str">
            <v>Aceh Tenggara</v>
          </cell>
          <cell r="H11">
            <v>13525000</v>
          </cell>
          <cell r="I11">
            <v>83000000</v>
          </cell>
          <cell r="J11">
            <v>90000000</v>
          </cell>
          <cell r="K11">
            <v>127198067.17391305</v>
          </cell>
          <cell r="L11">
            <v>129470250</v>
          </cell>
          <cell r="M11">
            <v>136125000</v>
          </cell>
          <cell r="N11">
            <v>107441176</v>
          </cell>
          <cell r="O11">
            <v>123157160</v>
          </cell>
          <cell r="P11">
            <v>146250000</v>
          </cell>
          <cell r="Q11">
            <v>143750000</v>
          </cell>
          <cell r="R11">
            <v>245089899</v>
          </cell>
          <cell r="S11">
            <v>220334863.2567414</v>
          </cell>
          <cell r="T11">
            <v>198554112.44393981</v>
          </cell>
          <cell r="U11">
            <v>208109311.87688333</v>
          </cell>
          <cell r="V11">
            <v>147937503.33941245</v>
          </cell>
          <cell r="W11">
            <v>144361227.96951461</v>
          </cell>
          <cell r="X11">
            <v>29436100</v>
          </cell>
          <cell r="Y11">
            <v>9000000</v>
          </cell>
          <cell r="Z11">
            <v>726719316.173913</v>
          </cell>
          <cell r="AA11">
            <v>699619030.43065453</v>
          </cell>
          <cell r="AB11">
            <v>649154455.61785293</v>
          </cell>
          <cell r="AC11">
            <v>674425639.05079639</v>
          </cell>
          <cell r="AD11">
            <v>637346670.51332545</v>
          </cell>
          <cell r="AE11">
            <v>631270395.14342761</v>
          </cell>
          <cell r="AF11">
            <v>789491247.79130435</v>
          </cell>
          <cell r="AG11">
            <v>769580933.47372007</v>
          </cell>
          <cell r="AH11">
            <v>714069901.17963827</v>
          </cell>
          <cell r="AI11">
            <v>741868202.95587611</v>
          </cell>
          <cell r="AJ11">
            <v>701081337.56465805</v>
          </cell>
          <cell r="AK11">
            <v>694397434.6577704</v>
          </cell>
        </row>
        <row r="12">
          <cell r="A12" t="str">
            <v>KabupatenAceh Timur</v>
          </cell>
          <cell r="B12" t="str">
            <v>Area 1</v>
          </cell>
          <cell r="C12" t="str">
            <v>Sumbagut</v>
          </cell>
          <cell r="D12" t="str">
            <v>Aceh</v>
          </cell>
          <cell r="E12" t="str">
            <v>ACEH</v>
          </cell>
          <cell r="F12" t="str">
            <v>Kabupaten</v>
          </cell>
          <cell r="G12" t="str">
            <v>Aceh Timur</v>
          </cell>
          <cell r="H12">
            <v>13525000</v>
          </cell>
          <cell r="I12">
            <v>71033000</v>
          </cell>
          <cell r="J12">
            <v>79695000</v>
          </cell>
          <cell r="K12">
            <v>127198067.17391305</v>
          </cell>
          <cell r="L12">
            <v>129470250</v>
          </cell>
          <cell r="M12">
            <v>136125000</v>
          </cell>
          <cell r="N12">
            <v>107441176</v>
          </cell>
          <cell r="O12">
            <v>123157160</v>
          </cell>
          <cell r="P12">
            <v>146250000</v>
          </cell>
          <cell r="Q12">
            <v>143750000</v>
          </cell>
          <cell r="R12">
            <v>245089899</v>
          </cell>
          <cell r="S12">
            <v>220334863.2567414</v>
          </cell>
          <cell r="T12">
            <v>198554112.44393981</v>
          </cell>
          <cell r="U12">
            <v>208109311.87688333</v>
          </cell>
          <cell r="V12">
            <v>147937503.33941245</v>
          </cell>
          <cell r="W12">
            <v>144361227.96951461</v>
          </cell>
          <cell r="X12">
            <v>29436100</v>
          </cell>
          <cell r="Y12">
            <v>9000000</v>
          </cell>
          <cell r="Z12">
            <v>704447316.173913</v>
          </cell>
          <cell r="AA12">
            <v>677347030.43065453</v>
          </cell>
          <cell r="AB12">
            <v>626882455.61785293</v>
          </cell>
          <cell r="AC12">
            <v>652153639.05079639</v>
          </cell>
          <cell r="AD12">
            <v>615074670.51332545</v>
          </cell>
          <cell r="AE12">
            <v>608998395.14342761</v>
          </cell>
          <cell r="AF12">
            <v>764992047.79130435</v>
          </cell>
          <cell r="AG12">
            <v>745081733.47372007</v>
          </cell>
          <cell r="AH12">
            <v>689570701.17963827</v>
          </cell>
          <cell r="AI12">
            <v>717369002.95587611</v>
          </cell>
          <cell r="AJ12">
            <v>676582137.56465805</v>
          </cell>
          <cell r="AK12">
            <v>669898234.6577704</v>
          </cell>
        </row>
        <row r="13">
          <cell r="A13" t="str">
            <v>KabupatenAceh Utara</v>
          </cell>
          <cell r="B13" t="str">
            <v>Area 1</v>
          </cell>
          <cell r="C13" t="str">
            <v>Sumbagut</v>
          </cell>
          <cell r="D13" t="str">
            <v>Aceh</v>
          </cell>
          <cell r="E13" t="str">
            <v>ACEH</v>
          </cell>
          <cell r="F13" t="str">
            <v>Kabupaten</v>
          </cell>
          <cell r="G13" t="str">
            <v>Aceh Utara</v>
          </cell>
          <cell r="H13">
            <v>13525000</v>
          </cell>
          <cell r="I13">
            <v>71033000</v>
          </cell>
          <cell r="J13">
            <v>90000000</v>
          </cell>
          <cell r="K13">
            <v>127198067.17391305</v>
          </cell>
          <cell r="L13">
            <v>129470250</v>
          </cell>
          <cell r="M13">
            <v>136125000</v>
          </cell>
          <cell r="N13">
            <v>107441176</v>
          </cell>
          <cell r="O13">
            <v>123157160</v>
          </cell>
          <cell r="P13">
            <v>146250000</v>
          </cell>
          <cell r="Q13">
            <v>143750000</v>
          </cell>
          <cell r="R13">
            <v>245089899</v>
          </cell>
          <cell r="S13">
            <v>220334863.2567414</v>
          </cell>
          <cell r="T13">
            <v>198554112.44393981</v>
          </cell>
          <cell r="U13">
            <v>208109311.87688333</v>
          </cell>
          <cell r="V13">
            <v>147937503.33941245</v>
          </cell>
          <cell r="W13">
            <v>144361227.96951461</v>
          </cell>
          <cell r="X13">
            <v>29436100</v>
          </cell>
          <cell r="Y13">
            <v>9000000</v>
          </cell>
          <cell r="Z13">
            <v>714752316.173913</v>
          </cell>
          <cell r="AA13">
            <v>687652030.43065453</v>
          </cell>
          <cell r="AB13">
            <v>637187455.61785293</v>
          </cell>
          <cell r="AC13">
            <v>662458639.05079639</v>
          </cell>
          <cell r="AD13">
            <v>625379670.51332545</v>
          </cell>
          <cell r="AE13">
            <v>619303395.14342761</v>
          </cell>
          <cell r="AF13">
            <v>776327547.79130435</v>
          </cell>
          <cell r="AG13">
            <v>756417233.47372007</v>
          </cell>
          <cell r="AH13">
            <v>700906201.17963827</v>
          </cell>
          <cell r="AI13">
            <v>728704502.95587611</v>
          </cell>
          <cell r="AJ13">
            <v>687917637.56465805</v>
          </cell>
          <cell r="AK13">
            <v>681233734.6577704</v>
          </cell>
        </row>
        <row r="14">
          <cell r="A14" t="str">
            <v>KabupatenBener Meriah</v>
          </cell>
          <cell r="B14" t="str">
            <v>Area 1</v>
          </cell>
          <cell r="C14" t="str">
            <v>Sumbagut</v>
          </cell>
          <cell r="D14" t="str">
            <v>Aceh</v>
          </cell>
          <cell r="E14" t="str">
            <v>ACEH</v>
          </cell>
          <cell r="F14" t="str">
            <v>Kabupaten</v>
          </cell>
          <cell r="G14" t="str">
            <v>Bener Meriah</v>
          </cell>
          <cell r="H14">
            <v>13525000</v>
          </cell>
          <cell r="I14">
            <v>87000000</v>
          </cell>
          <cell r="J14">
            <v>95000000</v>
          </cell>
          <cell r="K14">
            <v>127198067.17391305</v>
          </cell>
          <cell r="L14">
            <v>129470250</v>
          </cell>
          <cell r="M14">
            <v>136125000</v>
          </cell>
          <cell r="N14">
            <v>107441176</v>
          </cell>
          <cell r="O14">
            <v>123157160</v>
          </cell>
          <cell r="P14">
            <v>146250000</v>
          </cell>
          <cell r="Q14">
            <v>143750000</v>
          </cell>
          <cell r="R14">
            <v>245089899</v>
          </cell>
          <cell r="S14">
            <v>220334863.2567414</v>
          </cell>
          <cell r="T14">
            <v>198554112.44393981</v>
          </cell>
          <cell r="U14">
            <v>208109311.87688333</v>
          </cell>
          <cell r="V14">
            <v>147937503.33941245</v>
          </cell>
          <cell r="W14">
            <v>144361227.96951461</v>
          </cell>
          <cell r="X14">
            <v>29436100</v>
          </cell>
          <cell r="Y14">
            <v>9000000</v>
          </cell>
          <cell r="Z14">
            <v>735719316.173913</v>
          </cell>
          <cell r="AA14">
            <v>708619030.43065453</v>
          </cell>
          <cell r="AB14">
            <v>658154455.61785293</v>
          </cell>
          <cell r="AC14">
            <v>683425639.05079639</v>
          </cell>
          <cell r="AD14">
            <v>646346670.51332545</v>
          </cell>
          <cell r="AE14">
            <v>640270395.14342761</v>
          </cell>
          <cell r="AF14">
            <v>799391247.79130435</v>
          </cell>
          <cell r="AG14">
            <v>779480933.47372007</v>
          </cell>
          <cell r="AH14">
            <v>723969901.17963827</v>
          </cell>
          <cell r="AI14">
            <v>751768202.95587611</v>
          </cell>
          <cell r="AJ14">
            <v>710981337.56465805</v>
          </cell>
          <cell r="AK14">
            <v>704297434.6577704</v>
          </cell>
        </row>
        <row r="15">
          <cell r="A15" t="str">
            <v>KabupatenBireuen</v>
          </cell>
          <cell r="B15" t="str">
            <v>Area 1</v>
          </cell>
          <cell r="C15" t="str">
            <v>Sumbagut</v>
          </cell>
          <cell r="D15" t="str">
            <v>Aceh</v>
          </cell>
          <cell r="E15" t="str">
            <v>ACEH</v>
          </cell>
          <cell r="F15" t="str">
            <v>Kabupaten</v>
          </cell>
          <cell r="G15" t="str">
            <v>Bireuen</v>
          </cell>
          <cell r="H15">
            <v>13525000</v>
          </cell>
          <cell r="I15">
            <v>105000000</v>
          </cell>
          <cell r="J15">
            <v>110000000</v>
          </cell>
          <cell r="K15">
            <v>127198067.17391305</v>
          </cell>
          <cell r="L15">
            <v>129470250</v>
          </cell>
          <cell r="M15">
            <v>136125000</v>
          </cell>
          <cell r="N15">
            <v>107441176</v>
          </cell>
          <cell r="O15">
            <v>123157160</v>
          </cell>
          <cell r="P15">
            <v>146250000</v>
          </cell>
          <cell r="Q15">
            <v>143750000</v>
          </cell>
          <cell r="R15">
            <v>245089899</v>
          </cell>
          <cell r="S15">
            <v>220334863.2567414</v>
          </cell>
          <cell r="T15">
            <v>198554112.44393981</v>
          </cell>
          <cell r="U15">
            <v>208109311.87688333</v>
          </cell>
          <cell r="V15">
            <v>147937503.33941245</v>
          </cell>
          <cell r="W15">
            <v>144361227.96951461</v>
          </cell>
          <cell r="X15">
            <v>29436100</v>
          </cell>
          <cell r="Y15">
            <v>9000000</v>
          </cell>
          <cell r="Z15">
            <v>768719316.173913</v>
          </cell>
          <cell r="AA15">
            <v>741619030.43065453</v>
          </cell>
          <cell r="AB15">
            <v>691154455.61785293</v>
          </cell>
          <cell r="AC15">
            <v>716425639.05079639</v>
          </cell>
          <cell r="AD15">
            <v>679346670.51332545</v>
          </cell>
          <cell r="AE15">
            <v>673270395.14342761</v>
          </cell>
          <cell r="AF15">
            <v>835691247.79130435</v>
          </cell>
          <cell r="AG15">
            <v>815780933.47372007</v>
          </cell>
          <cell r="AH15">
            <v>760269901.17963827</v>
          </cell>
          <cell r="AI15">
            <v>788068202.95587611</v>
          </cell>
          <cell r="AJ15">
            <v>747281337.56465805</v>
          </cell>
          <cell r="AK15">
            <v>740597434.6577704</v>
          </cell>
        </row>
        <row r="16">
          <cell r="A16" t="str">
            <v>KabupatenGayo Lues</v>
          </cell>
          <cell r="B16" t="str">
            <v>Area 1</v>
          </cell>
          <cell r="C16" t="str">
            <v>Sumbagut</v>
          </cell>
          <cell r="D16" t="str">
            <v>Aceh</v>
          </cell>
          <cell r="E16" t="str">
            <v>ACEH</v>
          </cell>
          <cell r="F16" t="str">
            <v>Kabupaten</v>
          </cell>
          <cell r="G16" t="str">
            <v>Gayo Lues</v>
          </cell>
          <cell r="H16">
            <v>13525000</v>
          </cell>
          <cell r="I16">
            <v>85000000</v>
          </cell>
          <cell r="J16">
            <v>95000000</v>
          </cell>
          <cell r="K16">
            <v>127198067.17391305</v>
          </cell>
          <cell r="L16">
            <v>129470250</v>
          </cell>
          <cell r="M16">
            <v>136125000</v>
          </cell>
          <cell r="N16">
            <v>107441176</v>
          </cell>
          <cell r="O16">
            <v>123157160</v>
          </cell>
          <cell r="P16">
            <v>146250000</v>
          </cell>
          <cell r="Q16">
            <v>143750000</v>
          </cell>
          <cell r="R16">
            <v>245089899</v>
          </cell>
          <cell r="S16">
            <v>220334863.2567414</v>
          </cell>
          <cell r="T16">
            <v>198554112.44393981</v>
          </cell>
          <cell r="U16">
            <v>208109311.87688333</v>
          </cell>
          <cell r="V16">
            <v>147937503.33941245</v>
          </cell>
          <cell r="W16">
            <v>144361227.96951461</v>
          </cell>
          <cell r="X16">
            <v>29436100</v>
          </cell>
          <cell r="Y16">
            <v>9000000</v>
          </cell>
          <cell r="Z16">
            <v>733719316.173913</v>
          </cell>
          <cell r="AA16">
            <v>706619030.43065453</v>
          </cell>
          <cell r="AB16">
            <v>656154455.61785293</v>
          </cell>
          <cell r="AC16">
            <v>681425639.05079639</v>
          </cell>
          <cell r="AD16">
            <v>644346670.51332545</v>
          </cell>
          <cell r="AE16">
            <v>638270395.14342761</v>
          </cell>
          <cell r="AF16">
            <v>797191247.79130435</v>
          </cell>
          <cell r="AG16">
            <v>777280933.47372007</v>
          </cell>
          <cell r="AH16">
            <v>721769901.17963827</v>
          </cell>
          <cell r="AI16">
            <v>749568202.95587611</v>
          </cell>
          <cell r="AJ16">
            <v>708781337.56465805</v>
          </cell>
          <cell r="AK16">
            <v>702097434.6577704</v>
          </cell>
        </row>
        <row r="17">
          <cell r="A17" t="str">
            <v>KabupatenNagan Raya</v>
          </cell>
          <cell r="B17" t="str">
            <v>Area 1</v>
          </cell>
          <cell r="C17" t="str">
            <v>Sumbagut</v>
          </cell>
          <cell r="D17" t="str">
            <v>Aceh</v>
          </cell>
          <cell r="E17" t="str">
            <v>ACEH</v>
          </cell>
          <cell r="F17" t="str">
            <v>Kabupaten</v>
          </cell>
          <cell r="G17" t="str">
            <v>Nagan Raya</v>
          </cell>
          <cell r="H17">
            <v>13525000</v>
          </cell>
          <cell r="I17">
            <v>92000000</v>
          </cell>
          <cell r="J17">
            <v>110000000</v>
          </cell>
          <cell r="K17">
            <v>127198067.17391305</v>
          </cell>
          <cell r="L17">
            <v>129470250</v>
          </cell>
          <cell r="M17">
            <v>136125000</v>
          </cell>
          <cell r="N17">
            <v>107441176</v>
          </cell>
          <cell r="O17">
            <v>123157160</v>
          </cell>
          <cell r="P17">
            <v>146250000</v>
          </cell>
          <cell r="Q17">
            <v>143750000</v>
          </cell>
          <cell r="R17">
            <v>245089899</v>
          </cell>
          <cell r="S17">
            <v>220334863.2567414</v>
          </cell>
          <cell r="T17">
            <v>198554112.44393981</v>
          </cell>
          <cell r="U17">
            <v>208109311.87688333</v>
          </cell>
          <cell r="V17">
            <v>147937503.33941245</v>
          </cell>
          <cell r="W17">
            <v>144361227.96951461</v>
          </cell>
          <cell r="X17">
            <v>29436100</v>
          </cell>
          <cell r="Y17">
            <v>9000000</v>
          </cell>
          <cell r="Z17">
            <v>755719316.173913</v>
          </cell>
          <cell r="AA17">
            <v>728619030.43065453</v>
          </cell>
          <cell r="AB17">
            <v>678154455.61785293</v>
          </cell>
          <cell r="AC17">
            <v>703425639.05079639</v>
          </cell>
          <cell r="AD17">
            <v>666346670.51332545</v>
          </cell>
          <cell r="AE17">
            <v>660270395.14342761</v>
          </cell>
          <cell r="AF17">
            <v>821391247.79130435</v>
          </cell>
          <cell r="AG17">
            <v>801480933.47372007</v>
          </cell>
          <cell r="AH17">
            <v>745969901.17963827</v>
          </cell>
          <cell r="AI17">
            <v>773768202.95587611</v>
          </cell>
          <cell r="AJ17">
            <v>732981337.56465805</v>
          </cell>
          <cell r="AK17">
            <v>726297434.6577704</v>
          </cell>
        </row>
        <row r="18">
          <cell r="A18" t="str">
            <v>KabupatenPidie</v>
          </cell>
          <cell r="B18" t="str">
            <v>Area 1</v>
          </cell>
          <cell r="C18" t="str">
            <v>Sumbagut</v>
          </cell>
          <cell r="D18" t="str">
            <v>Aceh</v>
          </cell>
          <cell r="E18" t="str">
            <v>ACEH</v>
          </cell>
          <cell r="F18" t="str">
            <v>Kabupaten</v>
          </cell>
          <cell r="G18" t="str">
            <v>Pidie</v>
          </cell>
          <cell r="H18">
            <v>13525000</v>
          </cell>
          <cell r="I18">
            <v>90000000</v>
          </cell>
          <cell r="J18">
            <v>90000000</v>
          </cell>
          <cell r="K18">
            <v>127198067.17391305</v>
          </cell>
          <cell r="L18">
            <v>129470250</v>
          </cell>
          <cell r="M18">
            <v>136125000</v>
          </cell>
          <cell r="N18">
            <v>107441176</v>
          </cell>
          <cell r="O18">
            <v>123157160</v>
          </cell>
          <cell r="P18">
            <v>146250000</v>
          </cell>
          <cell r="Q18">
            <v>143750000</v>
          </cell>
          <cell r="R18">
            <v>245089899</v>
          </cell>
          <cell r="S18">
            <v>220334863.2567414</v>
          </cell>
          <cell r="T18">
            <v>198554112.44393981</v>
          </cell>
          <cell r="U18">
            <v>208109311.87688333</v>
          </cell>
          <cell r="V18">
            <v>147937503.33941245</v>
          </cell>
          <cell r="W18">
            <v>144361227.96951461</v>
          </cell>
          <cell r="X18">
            <v>29436100</v>
          </cell>
          <cell r="Y18">
            <v>9000000</v>
          </cell>
          <cell r="Z18">
            <v>733719316.173913</v>
          </cell>
          <cell r="AA18">
            <v>706619030.43065453</v>
          </cell>
          <cell r="AB18">
            <v>656154455.61785293</v>
          </cell>
          <cell r="AC18">
            <v>681425639.05079639</v>
          </cell>
          <cell r="AD18">
            <v>644346670.51332545</v>
          </cell>
          <cell r="AE18">
            <v>638270395.14342761</v>
          </cell>
          <cell r="AF18">
            <v>797191247.79130435</v>
          </cell>
          <cell r="AG18">
            <v>777280933.47372007</v>
          </cell>
          <cell r="AH18">
            <v>721769901.17963827</v>
          </cell>
          <cell r="AI18">
            <v>749568202.95587611</v>
          </cell>
          <cell r="AJ18">
            <v>708781337.56465805</v>
          </cell>
          <cell r="AK18">
            <v>702097434.6577704</v>
          </cell>
        </row>
        <row r="19">
          <cell r="A19" t="str">
            <v>KabupatenPidie Jaya</v>
          </cell>
          <cell r="B19" t="str">
            <v>Area 1</v>
          </cell>
          <cell r="C19" t="str">
            <v>Sumbagut</v>
          </cell>
          <cell r="D19" t="str">
            <v>Aceh</v>
          </cell>
          <cell r="E19" t="str">
            <v>ACEH</v>
          </cell>
          <cell r="F19" t="str">
            <v>Kabupaten</v>
          </cell>
          <cell r="G19" t="str">
            <v>Pidie Jaya</v>
          </cell>
          <cell r="H19">
            <v>13525000</v>
          </cell>
          <cell r="I19">
            <v>90000000</v>
          </cell>
          <cell r="J19">
            <v>90000000</v>
          </cell>
          <cell r="K19">
            <v>127198067.17391305</v>
          </cell>
          <cell r="L19">
            <v>129470250</v>
          </cell>
          <cell r="M19">
            <v>136125000</v>
          </cell>
          <cell r="N19">
            <v>107441176</v>
          </cell>
          <cell r="O19">
            <v>123157160</v>
          </cell>
          <cell r="P19">
            <v>146250000</v>
          </cell>
          <cell r="Q19">
            <v>143750000</v>
          </cell>
          <cell r="R19">
            <v>245089899</v>
          </cell>
          <cell r="S19">
            <v>220334863.2567414</v>
          </cell>
          <cell r="T19">
            <v>198554112.44393981</v>
          </cell>
          <cell r="U19">
            <v>208109311.87688333</v>
          </cell>
          <cell r="V19">
            <v>147937503.33941245</v>
          </cell>
          <cell r="W19">
            <v>144361227.96951461</v>
          </cell>
          <cell r="X19">
            <v>29436100</v>
          </cell>
          <cell r="Y19">
            <v>9000000</v>
          </cell>
          <cell r="Z19">
            <v>733719316.173913</v>
          </cell>
          <cell r="AA19">
            <v>706619030.43065453</v>
          </cell>
          <cell r="AB19">
            <v>656154455.61785293</v>
          </cell>
          <cell r="AC19">
            <v>681425639.05079639</v>
          </cell>
          <cell r="AD19">
            <v>644346670.51332545</v>
          </cell>
          <cell r="AE19">
            <v>638270395.14342761</v>
          </cell>
          <cell r="AF19">
            <v>797191247.79130435</v>
          </cell>
          <cell r="AG19">
            <v>777280933.47372007</v>
          </cell>
          <cell r="AH19">
            <v>721769901.17963827</v>
          </cell>
          <cell r="AI19">
            <v>749568202.95587611</v>
          </cell>
          <cell r="AJ19">
            <v>708781337.56465805</v>
          </cell>
          <cell r="AK19">
            <v>702097434.6577704</v>
          </cell>
        </row>
        <row r="20">
          <cell r="A20" t="str">
            <v>KabupatenSimeulue</v>
          </cell>
          <cell r="B20" t="str">
            <v>Area 1</v>
          </cell>
          <cell r="C20" t="str">
            <v>Sumbagut</v>
          </cell>
          <cell r="D20" t="str">
            <v>Aceh</v>
          </cell>
          <cell r="E20" t="str">
            <v>ACEH</v>
          </cell>
          <cell r="F20" t="str">
            <v>Kabupaten</v>
          </cell>
          <cell r="G20" t="str">
            <v>Simeulue</v>
          </cell>
          <cell r="H20">
            <v>13525000</v>
          </cell>
          <cell r="I20">
            <v>85000000</v>
          </cell>
          <cell r="J20">
            <v>95000000</v>
          </cell>
          <cell r="K20">
            <v>127198067.17391305</v>
          </cell>
          <cell r="L20">
            <v>129470250</v>
          </cell>
          <cell r="M20">
            <v>136125000</v>
          </cell>
          <cell r="N20">
            <v>107441176</v>
          </cell>
          <cell r="O20">
            <v>123157160</v>
          </cell>
          <cell r="P20">
            <v>146250000</v>
          </cell>
          <cell r="Q20">
            <v>143750000</v>
          </cell>
          <cell r="R20">
            <v>245089899</v>
          </cell>
          <cell r="S20">
            <v>220334863.2567414</v>
          </cell>
          <cell r="T20">
            <v>198554112.44393981</v>
          </cell>
          <cell r="U20">
            <v>208109311.87688333</v>
          </cell>
          <cell r="V20">
            <v>147937503.33941245</v>
          </cell>
          <cell r="W20">
            <v>144361227.96951461</v>
          </cell>
          <cell r="X20">
            <v>29436100</v>
          </cell>
          <cell r="Y20">
            <v>9000000</v>
          </cell>
          <cell r="Z20">
            <v>733719316.173913</v>
          </cell>
          <cell r="AA20">
            <v>706619030.43065453</v>
          </cell>
          <cell r="AB20">
            <v>656154455.61785293</v>
          </cell>
          <cell r="AC20">
            <v>681425639.05079639</v>
          </cell>
          <cell r="AD20">
            <v>644346670.51332545</v>
          </cell>
          <cell r="AE20">
            <v>638270395.14342761</v>
          </cell>
          <cell r="AF20">
            <v>797191247.79130435</v>
          </cell>
          <cell r="AG20">
            <v>777280933.47372007</v>
          </cell>
          <cell r="AH20">
            <v>721769901.17963827</v>
          </cell>
          <cell r="AI20">
            <v>749568202.95587611</v>
          </cell>
          <cell r="AJ20">
            <v>708781337.56465805</v>
          </cell>
          <cell r="AK20">
            <v>702097434.6577704</v>
          </cell>
        </row>
        <row r="21">
          <cell r="A21" t="str">
            <v>KotaBanda Aceh</v>
          </cell>
          <cell r="B21" t="str">
            <v>Area 1</v>
          </cell>
          <cell r="C21" t="str">
            <v>Sumbagut</v>
          </cell>
          <cell r="D21" t="str">
            <v>Aceh</v>
          </cell>
          <cell r="E21" t="str">
            <v>ACEH</v>
          </cell>
          <cell r="F21" t="str">
            <v>Kota</v>
          </cell>
          <cell r="G21" t="str">
            <v>Banda Aceh</v>
          </cell>
          <cell r="H21">
            <v>13525000</v>
          </cell>
          <cell r="I21">
            <v>95000000</v>
          </cell>
          <cell r="J21">
            <v>102060000</v>
          </cell>
          <cell r="K21">
            <v>127198067.17391305</v>
          </cell>
          <cell r="L21">
            <v>129470250</v>
          </cell>
          <cell r="M21">
            <v>136125000</v>
          </cell>
          <cell r="N21">
            <v>107441176</v>
          </cell>
          <cell r="O21">
            <v>123157160</v>
          </cell>
          <cell r="P21">
            <v>146250000</v>
          </cell>
          <cell r="Q21">
            <v>143750000</v>
          </cell>
          <cell r="R21">
            <v>245089899</v>
          </cell>
          <cell r="S21">
            <v>220334863.2567414</v>
          </cell>
          <cell r="T21">
            <v>198554112.44393981</v>
          </cell>
          <cell r="U21">
            <v>208109311.87688333</v>
          </cell>
          <cell r="V21">
            <v>147937503.33941245</v>
          </cell>
          <cell r="W21">
            <v>144361227.96951461</v>
          </cell>
          <cell r="X21">
            <v>29436100</v>
          </cell>
          <cell r="Y21">
            <v>9000000</v>
          </cell>
          <cell r="Z21">
            <v>750779316.173913</v>
          </cell>
          <cell r="AA21">
            <v>723679030.43065453</v>
          </cell>
          <cell r="AB21">
            <v>673214455.61785293</v>
          </cell>
          <cell r="AC21">
            <v>698485639.05079639</v>
          </cell>
          <cell r="AD21">
            <v>661406670.51332545</v>
          </cell>
          <cell r="AE21">
            <v>655330395.14342761</v>
          </cell>
          <cell r="AF21">
            <v>815957247.79130435</v>
          </cell>
          <cell r="AG21">
            <v>796046933.47372007</v>
          </cell>
          <cell r="AH21">
            <v>740535901.17963827</v>
          </cell>
          <cell r="AI21">
            <v>768334202.95587611</v>
          </cell>
          <cell r="AJ21">
            <v>727547337.56465805</v>
          </cell>
          <cell r="AK21">
            <v>720863434.6577704</v>
          </cell>
        </row>
        <row r="22">
          <cell r="A22" t="str">
            <v>KotaLangsa</v>
          </cell>
          <cell r="B22" t="str">
            <v>Area 1</v>
          </cell>
          <cell r="C22" t="str">
            <v>Sumbagut</v>
          </cell>
          <cell r="D22" t="str">
            <v>Aceh</v>
          </cell>
          <cell r="E22" t="str">
            <v>ACEH</v>
          </cell>
          <cell r="F22" t="str">
            <v>Kota</v>
          </cell>
          <cell r="G22" t="str">
            <v>Langsa</v>
          </cell>
          <cell r="H22">
            <v>13525000</v>
          </cell>
          <cell r="I22">
            <v>83033000</v>
          </cell>
          <cell r="J22">
            <v>75240000</v>
          </cell>
          <cell r="K22">
            <v>127198067.17391305</v>
          </cell>
          <cell r="L22">
            <v>129470250</v>
          </cell>
          <cell r="M22">
            <v>136125000</v>
          </cell>
          <cell r="N22">
            <v>107441176</v>
          </cell>
          <cell r="O22">
            <v>123157160</v>
          </cell>
          <cell r="P22">
            <v>146250000</v>
          </cell>
          <cell r="Q22">
            <v>143750000</v>
          </cell>
          <cell r="R22">
            <v>245089899</v>
          </cell>
          <cell r="S22">
            <v>220334863.2567414</v>
          </cell>
          <cell r="T22">
            <v>198554112.44393981</v>
          </cell>
          <cell r="U22">
            <v>208109311.87688333</v>
          </cell>
          <cell r="V22">
            <v>147937503.33941245</v>
          </cell>
          <cell r="W22">
            <v>144361227.96951461</v>
          </cell>
          <cell r="X22">
            <v>29436100</v>
          </cell>
          <cell r="Y22">
            <v>9000000</v>
          </cell>
          <cell r="Z22">
            <v>711992316.173913</v>
          </cell>
          <cell r="AA22">
            <v>684892030.43065453</v>
          </cell>
          <cell r="AB22">
            <v>634427455.61785293</v>
          </cell>
          <cell r="AC22">
            <v>659698639.05079639</v>
          </cell>
          <cell r="AD22">
            <v>622619670.51332545</v>
          </cell>
          <cell r="AE22">
            <v>616543395.14342761</v>
          </cell>
          <cell r="AF22">
            <v>773291547.79130435</v>
          </cell>
          <cell r="AG22">
            <v>753381233.47372007</v>
          </cell>
          <cell r="AH22">
            <v>697870201.17963827</v>
          </cell>
          <cell r="AI22">
            <v>725668502.95587611</v>
          </cell>
          <cell r="AJ22">
            <v>684881637.56465805</v>
          </cell>
          <cell r="AK22">
            <v>678197734.6577704</v>
          </cell>
        </row>
        <row r="23">
          <cell r="A23" t="str">
            <v>KotaLhokseumawe</v>
          </cell>
          <cell r="B23" t="str">
            <v>Area 1</v>
          </cell>
          <cell r="C23" t="str">
            <v>Sumbagut</v>
          </cell>
          <cell r="D23" t="str">
            <v>Aceh</v>
          </cell>
          <cell r="E23" t="str">
            <v>ACEH</v>
          </cell>
          <cell r="F23" t="str">
            <v>Kota</v>
          </cell>
          <cell r="G23" t="str">
            <v>Lhokseumawe</v>
          </cell>
          <cell r="H23">
            <v>13525000</v>
          </cell>
          <cell r="I23">
            <v>110000000</v>
          </cell>
          <cell r="J23">
            <v>120000000</v>
          </cell>
          <cell r="K23">
            <v>127198067.17391305</v>
          </cell>
          <cell r="L23">
            <v>129470250</v>
          </cell>
          <cell r="M23">
            <v>136125000</v>
          </cell>
          <cell r="N23">
            <v>107441176</v>
          </cell>
          <cell r="O23">
            <v>123157160</v>
          </cell>
          <cell r="P23">
            <v>146250000</v>
          </cell>
          <cell r="Q23">
            <v>143750000</v>
          </cell>
          <cell r="R23">
            <v>245089899</v>
          </cell>
          <cell r="S23">
            <v>220334863.2567414</v>
          </cell>
          <cell r="T23">
            <v>198554112.44393981</v>
          </cell>
          <cell r="U23">
            <v>208109311.87688333</v>
          </cell>
          <cell r="V23">
            <v>147937503.33941245</v>
          </cell>
          <cell r="W23">
            <v>144361227.96951461</v>
          </cell>
          <cell r="X23">
            <v>29436100</v>
          </cell>
          <cell r="Y23">
            <v>9000000</v>
          </cell>
          <cell r="Z23">
            <v>783719316.173913</v>
          </cell>
          <cell r="AA23">
            <v>756619030.43065453</v>
          </cell>
          <cell r="AB23">
            <v>706154455.61785293</v>
          </cell>
          <cell r="AC23">
            <v>731425639.05079639</v>
          </cell>
          <cell r="AD23">
            <v>694346670.51332545</v>
          </cell>
          <cell r="AE23">
            <v>688270395.14342761</v>
          </cell>
          <cell r="AF23">
            <v>852191247.79130435</v>
          </cell>
          <cell r="AG23">
            <v>832280933.47372007</v>
          </cell>
          <cell r="AH23">
            <v>776769901.17963827</v>
          </cell>
          <cell r="AI23">
            <v>804568202.95587611</v>
          </cell>
          <cell r="AJ23">
            <v>763781337.56465805</v>
          </cell>
          <cell r="AK23">
            <v>757097434.6577704</v>
          </cell>
        </row>
        <row r="24">
          <cell r="A24" t="str">
            <v>KotaSabang</v>
          </cell>
          <cell r="B24" t="str">
            <v>Area 1</v>
          </cell>
          <cell r="C24" t="str">
            <v>Sumbagut</v>
          </cell>
          <cell r="D24" t="str">
            <v>Aceh</v>
          </cell>
          <cell r="E24" t="str">
            <v>ACEH</v>
          </cell>
          <cell r="F24" t="str">
            <v>Kota</v>
          </cell>
          <cell r="G24" t="str">
            <v>Sabang</v>
          </cell>
          <cell r="H24">
            <v>13525000</v>
          </cell>
          <cell r="I24">
            <v>78137000</v>
          </cell>
          <cell r="J24">
            <v>65340000</v>
          </cell>
          <cell r="K24">
            <v>127198067.17391305</v>
          </cell>
          <cell r="L24">
            <v>129470250</v>
          </cell>
          <cell r="M24">
            <v>136125000</v>
          </cell>
          <cell r="N24">
            <v>107441176</v>
          </cell>
          <cell r="O24">
            <v>123157160</v>
          </cell>
          <cell r="P24">
            <v>146250000</v>
          </cell>
          <cell r="Q24">
            <v>143750000</v>
          </cell>
          <cell r="R24">
            <v>245089899</v>
          </cell>
          <cell r="S24">
            <v>220334863.2567414</v>
          </cell>
          <cell r="T24">
            <v>198554112.44393981</v>
          </cell>
          <cell r="U24">
            <v>208109311.87688333</v>
          </cell>
          <cell r="V24">
            <v>147937503.33941245</v>
          </cell>
          <cell r="W24">
            <v>144361227.96951461</v>
          </cell>
          <cell r="X24">
            <v>29436100</v>
          </cell>
          <cell r="Y24">
            <v>9000000</v>
          </cell>
          <cell r="Z24">
            <v>697196316.173913</v>
          </cell>
          <cell r="AA24">
            <v>670096030.43065453</v>
          </cell>
          <cell r="AB24">
            <v>619631455.61785293</v>
          </cell>
          <cell r="AC24">
            <v>644902639.05079639</v>
          </cell>
          <cell r="AD24">
            <v>607823670.51332545</v>
          </cell>
          <cell r="AE24">
            <v>601747395.14342761</v>
          </cell>
          <cell r="AF24">
            <v>757015947.79130435</v>
          </cell>
          <cell r="AG24">
            <v>737105633.47372007</v>
          </cell>
          <cell r="AH24">
            <v>681594601.17963827</v>
          </cell>
          <cell r="AI24">
            <v>709392902.95587611</v>
          </cell>
          <cell r="AJ24">
            <v>668606037.56465805</v>
          </cell>
          <cell r="AK24">
            <v>661922134.6577704</v>
          </cell>
        </row>
        <row r="25">
          <cell r="A25" t="str">
            <v>KotaSubulussalam</v>
          </cell>
          <cell r="B25" t="str">
            <v>Area 1</v>
          </cell>
          <cell r="C25" t="str">
            <v>Sumbagut</v>
          </cell>
          <cell r="D25" t="str">
            <v>Aceh</v>
          </cell>
          <cell r="E25" t="str">
            <v>ACEH</v>
          </cell>
          <cell r="F25" t="str">
            <v>Kota</v>
          </cell>
          <cell r="G25" t="str">
            <v>Subulussalam</v>
          </cell>
          <cell r="H25">
            <v>13525000</v>
          </cell>
          <cell r="I25">
            <v>87000000</v>
          </cell>
          <cell r="J25">
            <v>95000000</v>
          </cell>
          <cell r="K25">
            <v>127198067.17391305</v>
          </cell>
          <cell r="L25">
            <v>129470250</v>
          </cell>
          <cell r="M25">
            <v>136125000</v>
          </cell>
          <cell r="N25">
            <v>107441176</v>
          </cell>
          <cell r="O25">
            <v>123157160</v>
          </cell>
          <cell r="P25">
            <v>146250000</v>
          </cell>
          <cell r="Q25">
            <v>143750000</v>
          </cell>
          <cell r="R25">
            <v>245089899</v>
          </cell>
          <cell r="S25">
            <v>220334863.2567414</v>
          </cell>
          <cell r="T25">
            <v>198554112.44393981</v>
          </cell>
          <cell r="U25">
            <v>208109311.87688333</v>
          </cell>
          <cell r="V25">
            <v>147937503.33941245</v>
          </cell>
          <cell r="W25">
            <v>144361227.96951461</v>
          </cell>
          <cell r="X25">
            <v>29436100</v>
          </cell>
          <cell r="Y25">
            <v>9000000</v>
          </cell>
          <cell r="Z25">
            <v>735719316.173913</v>
          </cell>
          <cell r="AA25">
            <v>708619030.43065453</v>
          </cell>
          <cell r="AB25">
            <v>658154455.61785293</v>
          </cell>
          <cell r="AC25">
            <v>683425639.05079639</v>
          </cell>
          <cell r="AD25">
            <v>646346670.51332545</v>
          </cell>
          <cell r="AE25">
            <v>640270395.14342761</v>
          </cell>
          <cell r="AF25">
            <v>799391247.79130435</v>
          </cell>
          <cell r="AG25">
            <v>779480933.47372007</v>
          </cell>
          <cell r="AH25">
            <v>723969901.17963827</v>
          </cell>
          <cell r="AI25">
            <v>751768202.95587611</v>
          </cell>
          <cell r="AJ25">
            <v>710981337.56465805</v>
          </cell>
          <cell r="AK25">
            <v>704297434.6577704</v>
          </cell>
        </row>
        <row r="26">
          <cell r="A26" t="str">
            <v>KabupatenAsahan</v>
          </cell>
          <cell r="B26" t="str">
            <v>Area 1</v>
          </cell>
          <cell r="C26" t="str">
            <v>Sumbagut</v>
          </cell>
          <cell r="D26" t="str">
            <v>Sumatera Utara</v>
          </cell>
          <cell r="E26" t="str">
            <v>SUMUT</v>
          </cell>
          <cell r="F26" t="str">
            <v>Kabupaten</v>
          </cell>
          <cell r="G26" t="str">
            <v>Asahan</v>
          </cell>
          <cell r="H26">
            <v>13225000</v>
          </cell>
          <cell r="I26">
            <v>86137000</v>
          </cell>
          <cell r="J26">
            <v>95000000</v>
          </cell>
          <cell r="K26">
            <v>147845117.43771043</v>
          </cell>
          <cell r="L26">
            <v>129470250</v>
          </cell>
          <cell r="M26">
            <v>136125000</v>
          </cell>
          <cell r="N26">
            <v>107441176</v>
          </cell>
          <cell r="O26">
            <v>123157160</v>
          </cell>
          <cell r="P26">
            <v>146250000</v>
          </cell>
          <cell r="Q26">
            <v>143750000</v>
          </cell>
          <cell r="R26">
            <v>234091689</v>
          </cell>
          <cell r="S26">
            <v>210208053.45202953</v>
          </cell>
          <cell r="T26">
            <v>189445402.4778598</v>
          </cell>
          <cell r="U26">
            <v>198355952.58575645</v>
          </cell>
          <cell r="V26">
            <v>141450300.04797047</v>
          </cell>
          <cell r="W26">
            <v>138215897.78745389</v>
          </cell>
          <cell r="X26">
            <v>28916800</v>
          </cell>
          <cell r="Y26">
            <v>9000000</v>
          </cell>
          <cell r="Z26">
            <v>743685856.4377104</v>
          </cell>
          <cell r="AA26">
            <v>717456970.88973999</v>
          </cell>
          <cell r="AB26">
            <v>668010495.91557026</v>
          </cell>
          <cell r="AC26">
            <v>692637030.02346683</v>
          </cell>
          <cell r="AD26">
            <v>658824217.48568082</v>
          </cell>
          <cell r="AE26">
            <v>653089815.22516429</v>
          </cell>
          <cell r="AF26">
            <v>808154442.08148146</v>
          </cell>
          <cell r="AG26">
            <v>789202667.97871411</v>
          </cell>
          <cell r="AH26">
            <v>734811545.50712729</v>
          </cell>
          <cell r="AI26">
            <v>761900733.02581358</v>
          </cell>
          <cell r="AJ26">
            <v>724706639.234249</v>
          </cell>
          <cell r="AK26">
            <v>718398796.74768078</v>
          </cell>
        </row>
        <row r="27">
          <cell r="A27" t="str">
            <v>KabupatenBatubara</v>
          </cell>
          <cell r="B27" t="str">
            <v>Area 1</v>
          </cell>
          <cell r="C27" t="str">
            <v>Sumbagut</v>
          </cell>
          <cell r="D27" t="str">
            <v>Sumatera Utara</v>
          </cell>
          <cell r="E27" t="str">
            <v>SUMUT</v>
          </cell>
          <cell r="F27" t="str">
            <v>Kabupaten</v>
          </cell>
          <cell r="G27" t="str">
            <v>Batubara</v>
          </cell>
          <cell r="H27">
            <v>13225000</v>
          </cell>
          <cell r="I27">
            <v>86137000</v>
          </cell>
          <cell r="J27">
            <v>120000000</v>
          </cell>
          <cell r="K27">
            <v>147845117.43771043</v>
          </cell>
          <cell r="L27">
            <v>129470250</v>
          </cell>
          <cell r="M27">
            <v>136125000</v>
          </cell>
          <cell r="N27">
            <v>107441176</v>
          </cell>
          <cell r="O27">
            <v>123157160</v>
          </cell>
          <cell r="P27">
            <v>146250000</v>
          </cell>
          <cell r="Q27">
            <v>143750000</v>
          </cell>
          <cell r="R27">
            <v>234091689</v>
          </cell>
          <cell r="S27">
            <v>210208053.45202953</v>
          </cell>
          <cell r="T27">
            <v>189445402.4778598</v>
          </cell>
          <cell r="U27">
            <v>198355952.58575645</v>
          </cell>
          <cell r="V27">
            <v>141450300.04797047</v>
          </cell>
          <cell r="W27">
            <v>138215897.78745389</v>
          </cell>
          <cell r="X27">
            <v>28916800</v>
          </cell>
          <cell r="Y27">
            <v>9000000</v>
          </cell>
          <cell r="Z27">
            <v>768685856.4377104</v>
          </cell>
          <cell r="AA27">
            <v>742456970.88973999</v>
          </cell>
          <cell r="AB27">
            <v>693010495.91557026</v>
          </cell>
          <cell r="AC27">
            <v>717637030.02346683</v>
          </cell>
          <cell r="AD27">
            <v>683824217.48568082</v>
          </cell>
          <cell r="AE27">
            <v>678089815.22516429</v>
          </cell>
          <cell r="AF27">
            <v>835654442.08148146</v>
          </cell>
          <cell r="AG27">
            <v>816702667.97871411</v>
          </cell>
          <cell r="AH27">
            <v>762311545.5071274</v>
          </cell>
          <cell r="AI27">
            <v>789400733.02581358</v>
          </cell>
          <cell r="AJ27">
            <v>752206639.234249</v>
          </cell>
          <cell r="AK27">
            <v>745898796.74768078</v>
          </cell>
        </row>
        <row r="28">
          <cell r="A28" t="str">
            <v>KabupatenDairi</v>
          </cell>
          <cell r="B28" t="str">
            <v>Area 1</v>
          </cell>
          <cell r="C28" t="str">
            <v>Sumbagut</v>
          </cell>
          <cell r="D28" t="str">
            <v>Sumatera Utara</v>
          </cell>
          <cell r="E28" t="str">
            <v>SUMUT</v>
          </cell>
          <cell r="F28" t="str">
            <v>Kabupaten</v>
          </cell>
          <cell r="G28" t="str">
            <v>Dairi</v>
          </cell>
          <cell r="H28">
            <v>13225000</v>
          </cell>
          <cell r="I28">
            <v>86137000</v>
          </cell>
          <cell r="J28">
            <v>120000000</v>
          </cell>
          <cell r="K28">
            <v>147845117.43771043</v>
          </cell>
          <cell r="L28">
            <v>129470250</v>
          </cell>
          <cell r="M28">
            <v>136125000</v>
          </cell>
          <cell r="N28">
            <v>107441176</v>
          </cell>
          <cell r="O28">
            <v>123157160</v>
          </cell>
          <cell r="P28">
            <v>146250000</v>
          </cell>
          <cell r="Q28">
            <v>143750000</v>
          </cell>
          <cell r="R28">
            <v>234091689</v>
          </cell>
          <cell r="S28">
            <v>210208053.45202953</v>
          </cell>
          <cell r="T28">
            <v>189445402.4778598</v>
          </cell>
          <cell r="U28">
            <v>198355952.58575645</v>
          </cell>
          <cell r="V28">
            <v>141450300.04797047</v>
          </cell>
          <cell r="W28">
            <v>138215897.78745389</v>
          </cell>
          <cell r="X28">
            <v>28916800</v>
          </cell>
          <cell r="Y28">
            <v>9000000</v>
          </cell>
          <cell r="Z28">
            <v>768685856.4377104</v>
          </cell>
          <cell r="AA28">
            <v>742456970.88973999</v>
          </cell>
          <cell r="AB28">
            <v>693010495.91557026</v>
          </cell>
          <cell r="AC28">
            <v>717637030.02346683</v>
          </cell>
          <cell r="AD28">
            <v>683824217.48568082</v>
          </cell>
          <cell r="AE28">
            <v>678089815.22516429</v>
          </cell>
          <cell r="AF28">
            <v>835654442.08148146</v>
          </cell>
          <cell r="AG28">
            <v>816702667.97871411</v>
          </cell>
          <cell r="AH28">
            <v>762311545.5071274</v>
          </cell>
          <cell r="AI28">
            <v>789400733.02581358</v>
          </cell>
          <cell r="AJ28">
            <v>752206639.234249</v>
          </cell>
          <cell r="AK28">
            <v>745898796.74768078</v>
          </cell>
        </row>
        <row r="29">
          <cell r="A29" t="str">
            <v>KabupatenDeli Serdang</v>
          </cell>
          <cell r="B29" t="str">
            <v>Area 1</v>
          </cell>
          <cell r="C29" t="str">
            <v>Sumbagut</v>
          </cell>
          <cell r="D29" t="str">
            <v>Sumatera Utara</v>
          </cell>
          <cell r="E29" t="str">
            <v>SUMUT</v>
          </cell>
          <cell r="F29" t="str">
            <v>Kabupaten</v>
          </cell>
          <cell r="G29" t="str">
            <v>Deli Serdang</v>
          </cell>
          <cell r="H29">
            <v>13225000</v>
          </cell>
          <cell r="I29">
            <v>86137000</v>
          </cell>
          <cell r="J29">
            <v>140000000</v>
          </cell>
          <cell r="K29">
            <v>147845117.43771043</v>
          </cell>
          <cell r="L29">
            <v>129470250</v>
          </cell>
          <cell r="M29">
            <v>136125000</v>
          </cell>
          <cell r="N29">
            <v>107441176</v>
          </cell>
          <cell r="O29">
            <v>123157160</v>
          </cell>
          <cell r="P29">
            <v>146250000</v>
          </cell>
          <cell r="Q29">
            <v>143750000</v>
          </cell>
          <cell r="R29">
            <v>234091689</v>
          </cell>
          <cell r="S29">
            <v>210208053.45202953</v>
          </cell>
          <cell r="T29">
            <v>189445402.4778598</v>
          </cell>
          <cell r="U29">
            <v>198355952.58575645</v>
          </cell>
          <cell r="V29">
            <v>141450300.04797047</v>
          </cell>
          <cell r="W29">
            <v>138215897.78745389</v>
          </cell>
          <cell r="X29">
            <v>28916800</v>
          </cell>
          <cell r="Y29">
            <v>9000000</v>
          </cell>
          <cell r="Z29">
            <v>788685856.4377104</v>
          </cell>
          <cell r="AA29">
            <v>762456970.88973999</v>
          </cell>
          <cell r="AB29">
            <v>713010495.91557026</v>
          </cell>
          <cell r="AC29">
            <v>737637030.02346683</v>
          </cell>
          <cell r="AD29">
            <v>703824217.48568082</v>
          </cell>
          <cell r="AE29">
            <v>698089815.22516429</v>
          </cell>
          <cell r="AF29">
            <v>857654442.08148146</v>
          </cell>
          <cell r="AG29">
            <v>838702667.97871411</v>
          </cell>
          <cell r="AH29">
            <v>784311545.5071274</v>
          </cell>
          <cell r="AI29">
            <v>811400733.02581358</v>
          </cell>
          <cell r="AJ29">
            <v>774206639.234249</v>
          </cell>
          <cell r="AK29">
            <v>767898796.74768078</v>
          </cell>
        </row>
        <row r="30">
          <cell r="A30" t="str">
            <v>KabupatenHumbang Hasundutan</v>
          </cell>
          <cell r="B30" t="str">
            <v>Area 1</v>
          </cell>
          <cell r="C30" t="str">
            <v>Sumbagut</v>
          </cell>
          <cell r="D30" t="str">
            <v>Sumatera Utara</v>
          </cell>
          <cell r="E30" t="str">
            <v>SUMUT</v>
          </cell>
          <cell r="F30" t="str">
            <v>Kabupaten</v>
          </cell>
          <cell r="G30" t="str">
            <v>Humbang Hasundutan</v>
          </cell>
          <cell r="H30">
            <v>13225000</v>
          </cell>
          <cell r="I30">
            <v>85000000</v>
          </cell>
          <cell r="J30">
            <v>105000000</v>
          </cell>
          <cell r="K30">
            <v>147845117.43771043</v>
          </cell>
          <cell r="L30">
            <v>129470250</v>
          </cell>
          <cell r="M30">
            <v>136125000</v>
          </cell>
          <cell r="N30">
            <v>107441176</v>
          </cell>
          <cell r="O30">
            <v>123157160</v>
          </cell>
          <cell r="P30">
            <v>146250000</v>
          </cell>
          <cell r="Q30">
            <v>143750000</v>
          </cell>
          <cell r="R30">
            <v>234091689</v>
          </cell>
          <cell r="S30">
            <v>210208053.45202953</v>
          </cell>
          <cell r="T30">
            <v>189445402.4778598</v>
          </cell>
          <cell r="U30">
            <v>198355952.58575645</v>
          </cell>
          <cell r="V30">
            <v>141450300.04797047</v>
          </cell>
          <cell r="W30">
            <v>138215897.78745389</v>
          </cell>
          <cell r="X30">
            <v>28916800</v>
          </cell>
          <cell r="Y30">
            <v>9000000</v>
          </cell>
          <cell r="Z30">
            <v>752548856.4377104</v>
          </cell>
          <cell r="AA30">
            <v>726319970.88973999</v>
          </cell>
          <cell r="AB30">
            <v>676873495.91557026</v>
          </cell>
          <cell r="AC30">
            <v>701500030.02346683</v>
          </cell>
          <cell r="AD30">
            <v>667687217.48568082</v>
          </cell>
          <cell r="AE30">
            <v>661952815.22516429</v>
          </cell>
          <cell r="AF30">
            <v>817903742.08148146</v>
          </cell>
          <cell r="AG30">
            <v>798951967.97871411</v>
          </cell>
          <cell r="AH30">
            <v>744560845.5071274</v>
          </cell>
          <cell r="AI30">
            <v>771650033.02581358</v>
          </cell>
          <cell r="AJ30">
            <v>734455939.234249</v>
          </cell>
          <cell r="AK30">
            <v>728148096.74768078</v>
          </cell>
        </row>
        <row r="31">
          <cell r="A31" t="str">
            <v>KabupatenKaro</v>
          </cell>
          <cell r="B31" t="str">
            <v>Area 1</v>
          </cell>
          <cell r="C31" t="str">
            <v>Sumbagut</v>
          </cell>
          <cell r="D31" t="str">
            <v>Sumatera Utara</v>
          </cell>
          <cell r="E31" t="str">
            <v>SUMUT</v>
          </cell>
          <cell r="F31" t="str">
            <v>Kabupaten</v>
          </cell>
          <cell r="G31" t="str">
            <v>Karo</v>
          </cell>
          <cell r="H31">
            <v>13225000</v>
          </cell>
          <cell r="I31">
            <v>86137000</v>
          </cell>
          <cell r="J31">
            <v>135000000</v>
          </cell>
          <cell r="K31">
            <v>147845117.43771043</v>
          </cell>
          <cell r="L31">
            <v>129470250</v>
          </cell>
          <cell r="M31">
            <v>136125000</v>
          </cell>
          <cell r="N31">
            <v>107441176</v>
          </cell>
          <cell r="O31">
            <v>123157160</v>
          </cell>
          <cell r="P31">
            <v>146250000</v>
          </cell>
          <cell r="Q31">
            <v>143750000</v>
          </cell>
          <cell r="R31">
            <v>234091689</v>
          </cell>
          <cell r="S31">
            <v>210208053.45202953</v>
          </cell>
          <cell r="T31">
            <v>189445402.4778598</v>
          </cell>
          <cell r="U31">
            <v>198355952.58575645</v>
          </cell>
          <cell r="V31">
            <v>141450300.04797047</v>
          </cell>
          <cell r="W31">
            <v>138215897.78745389</v>
          </cell>
          <cell r="X31">
            <v>28916800</v>
          </cell>
          <cell r="Y31">
            <v>9000000</v>
          </cell>
          <cell r="Z31">
            <v>783685856.4377104</v>
          </cell>
          <cell r="AA31">
            <v>757456970.88973999</v>
          </cell>
          <cell r="AB31">
            <v>708010495.91557026</v>
          </cell>
          <cell r="AC31">
            <v>732637030.02346683</v>
          </cell>
          <cell r="AD31">
            <v>698824217.48568082</v>
          </cell>
          <cell r="AE31">
            <v>693089815.22516429</v>
          </cell>
          <cell r="AF31">
            <v>852154442.08148146</v>
          </cell>
          <cell r="AG31">
            <v>833202667.97871411</v>
          </cell>
          <cell r="AH31">
            <v>778811545.5071274</v>
          </cell>
          <cell r="AI31">
            <v>805900733.02581358</v>
          </cell>
          <cell r="AJ31">
            <v>768706639.234249</v>
          </cell>
          <cell r="AK31">
            <v>762398796.74768078</v>
          </cell>
        </row>
        <row r="32">
          <cell r="A32" t="str">
            <v>KabupatenLabuhanbatu</v>
          </cell>
          <cell r="B32" t="str">
            <v>Area 1</v>
          </cell>
          <cell r="C32" t="str">
            <v>Sumbagut</v>
          </cell>
          <cell r="D32" t="str">
            <v>Sumatera Utara</v>
          </cell>
          <cell r="E32" t="str">
            <v>SUMUT</v>
          </cell>
          <cell r="F32" t="str">
            <v>Kabupaten</v>
          </cell>
          <cell r="G32" t="str">
            <v>Labuhanbatu</v>
          </cell>
          <cell r="H32">
            <v>13225000</v>
          </cell>
          <cell r="I32">
            <v>86137000</v>
          </cell>
          <cell r="J32">
            <v>90000000</v>
          </cell>
          <cell r="K32">
            <v>147845117.43771043</v>
          </cell>
          <cell r="L32">
            <v>129470250</v>
          </cell>
          <cell r="M32">
            <v>136125000</v>
          </cell>
          <cell r="N32">
            <v>107441176</v>
          </cell>
          <cell r="O32">
            <v>123157160</v>
          </cell>
          <cell r="P32">
            <v>146250000</v>
          </cell>
          <cell r="Q32">
            <v>143750000</v>
          </cell>
          <cell r="R32">
            <v>234091689</v>
          </cell>
          <cell r="S32">
            <v>210208053.45202953</v>
          </cell>
          <cell r="T32">
            <v>189445402.4778598</v>
          </cell>
          <cell r="U32">
            <v>198355952.58575645</v>
          </cell>
          <cell r="V32">
            <v>141450300.04797047</v>
          </cell>
          <cell r="W32">
            <v>138215897.78745389</v>
          </cell>
          <cell r="X32">
            <v>28916800</v>
          </cell>
          <cell r="Y32">
            <v>9000000</v>
          </cell>
          <cell r="Z32">
            <v>738685856.4377104</v>
          </cell>
          <cell r="AA32">
            <v>712456970.88973999</v>
          </cell>
          <cell r="AB32">
            <v>663010495.91557026</v>
          </cell>
          <cell r="AC32">
            <v>687637030.02346683</v>
          </cell>
          <cell r="AD32">
            <v>653824217.48568082</v>
          </cell>
          <cell r="AE32">
            <v>648089815.22516429</v>
          </cell>
          <cell r="AF32">
            <v>802654442.08148146</v>
          </cell>
          <cell r="AG32">
            <v>783702667.97871411</v>
          </cell>
          <cell r="AH32">
            <v>729311545.50712729</v>
          </cell>
          <cell r="AI32">
            <v>756400733.02581358</v>
          </cell>
          <cell r="AJ32">
            <v>719206639.234249</v>
          </cell>
          <cell r="AK32">
            <v>712898796.74768078</v>
          </cell>
        </row>
        <row r="33">
          <cell r="A33" t="str">
            <v>KabupatenLabuhanbatu Selatan</v>
          </cell>
          <cell r="B33" t="str">
            <v>Area 1</v>
          </cell>
          <cell r="C33" t="str">
            <v>Sumbagut</v>
          </cell>
          <cell r="D33" t="str">
            <v>Sumatera Utara</v>
          </cell>
          <cell r="E33" t="str">
            <v>SUMUT</v>
          </cell>
          <cell r="F33" t="str">
            <v>Kabupaten</v>
          </cell>
          <cell r="G33" t="str">
            <v>Labuhanbatu Selatan</v>
          </cell>
          <cell r="H33">
            <v>13225000</v>
          </cell>
          <cell r="I33">
            <v>86137000</v>
          </cell>
          <cell r="J33">
            <v>95000000</v>
          </cell>
          <cell r="K33">
            <v>147845117.43771043</v>
          </cell>
          <cell r="L33">
            <v>129470250</v>
          </cell>
          <cell r="M33">
            <v>136125000</v>
          </cell>
          <cell r="N33">
            <v>107441176</v>
          </cell>
          <cell r="O33">
            <v>123157160</v>
          </cell>
          <cell r="P33">
            <v>146250000</v>
          </cell>
          <cell r="Q33">
            <v>143750000</v>
          </cell>
          <cell r="R33">
            <v>234091689</v>
          </cell>
          <cell r="S33">
            <v>210208053.45202953</v>
          </cell>
          <cell r="T33">
            <v>189445402.4778598</v>
          </cell>
          <cell r="U33">
            <v>198355952.58575645</v>
          </cell>
          <cell r="V33">
            <v>141450300.04797047</v>
          </cell>
          <cell r="W33">
            <v>138215897.78745389</v>
          </cell>
          <cell r="X33">
            <v>28916800</v>
          </cell>
          <cell r="Y33">
            <v>9000000</v>
          </cell>
          <cell r="Z33">
            <v>743685856.4377104</v>
          </cell>
          <cell r="AA33">
            <v>717456970.88973999</v>
          </cell>
          <cell r="AB33">
            <v>668010495.91557026</v>
          </cell>
          <cell r="AC33">
            <v>692637030.02346683</v>
          </cell>
          <cell r="AD33">
            <v>658824217.48568082</v>
          </cell>
          <cell r="AE33">
            <v>653089815.22516429</v>
          </cell>
          <cell r="AF33">
            <v>808154442.08148146</v>
          </cell>
          <cell r="AG33">
            <v>789202667.97871411</v>
          </cell>
          <cell r="AH33">
            <v>734811545.50712729</v>
          </cell>
          <cell r="AI33">
            <v>761900733.02581358</v>
          </cell>
          <cell r="AJ33">
            <v>724706639.234249</v>
          </cell>
          <cell r="AK33">
            <v>718398796.74768078</v>
          </cell>
        </row>
        <row r="34">
          <cell r="A34" t="str">
            <v>KabupatenLabuhanbatu Utara</v>
          </cell>
          <cell r="B34" t="str">
            <v>Area 1</v>
          </cell>
          <cell r="C34" t="str">
            <v>Sumbagut</v>
          </cell>
          <cell r="D34" t="str">
            <v>Sumatera Utara</v>
          </cell>
          <cell r="E34" t="str">
            <v>SUMUT</v>
          </cell>
          <cell r="F34" t="str">
            <v>Kabupaten</v>
          </cell>
          <cell r="G34" t="str">
            <v>Labuhanbatu Utara</v>
          </cell>
          <cell r="H34">
            <v>13225000</v>
          </cell>
          <cell r="I34">
            <v>86137000</v>
          </cell>
          <cell r="J34">
            <v>99000000</v>
          </cell>
          <cell r="K34">
            <v>147845117.43771043</v>
          </cell>
          <cell r="L34">
            <v>129470250</v>
          </cell>
          <cell r="M34">
            <v>136125000</v>
          </cell>
          <cell r="N34">
            <v>107441176</v>
          </cell>
          <cell r="O34">
            <v>123157160</v>
          </cell>
          <cell r="P34">
            <v>146250000</v>
          </cell>
          <cell r="Q34">
            <v>143750000</v>
          </cell>
          <cell r="R34">
            <v>234091689</v>
          </cell>
          <cell r="S34">
            <v>210208053.45202953</v>
          </cell>
          <cell r="T34">
            <v>189445402.4778598</v>
          </cell>
          <cell r="U34">
            <v>198355952.58575645</v>
          </cell>
          <cell r="V34">
            <v>141450300.04797047</v>
          </cell>
          <cell r="W34">
            <v>138215897.78745389</v>
          </cell>
          <cell r="X34">
            <v>28916800</v>
          </cell>
          <cell r="Y34">
            <v>9000000</v>
          </cell>
          <cell r="Z34">
            <v>747685856.4377104</v>
          </cell>
          <cell r="AA34">
            <v>721456970.88973999</v>
          </cell>
          <cell r="AB34">
            <v>672010495.91557026</v>
          </cell>
          <cell r="AC34">
            <v>696637030.02346683</v>
          </cell>
          <cell r="AD34">
            <v>662824217.48568082</v>
          </cell>
          <cell r="AE34">
            <v>657089815.22516429</v>
          </cell>
          <cell r="AF34">
            <v>812554442.08148146</v>
          </cell>
          <cell r="AG34">
            <v>793602667.97871411</v>
          </cell>
          <cell r="AH34">
            <v>739211545.5071274</v>
          </cell>
          <cell r="AI34">
            <v>766300733.02581358</v>
          </cell>
          <cell r="AJ34">
            <v>729106639.234249</v>
          </cell>
          <cell r="AK34">
            <v>722798796.74768078</v>
          </cell>
        </row>
        <row r="35">
          <cell r="A35" t="str">
            <v>KabupatenLangkat</v>
          </cell>
          <cell r="B35" t="str">
            <v>Area 1</v>
          </cell>
          <cell r="C35" t="str">
            <v>Sumbagut</v>
          </cell>
          <cell r="D35" t="str">
            <v>Sumatera Utara</v>
          </cell>
          <cell r="E35" t="str">
            <v>SUMUT</v>
          </cell>
          <cell r="F35" t="str">
            <v>Kabupaten</v>
          </cell>
          <cell r="G35" t="str">
            <v>Langkat</v>
          </cell>
          <cell r="H35">
            <v>13225000</v>
          </cell>
          <cell r="I35">
            <v>86137000</v>
          </cell>
          <cell r="J35">
            <v>120000000</v>
          </cell>
          <cell r="K35">
            <v>147845117.43771043</v>
          </cell>
          <cell r="L35">
            <v>129470250</v>
          </cell>
          <cell r="M35">
            <v>136125000</v>
          </cell>
          <cell r="N35">
            <v>107441176</v>
          </cell>
          <cell r="O35">
            <v>123157160</v>
          </cell>
          <cell r="P35">
            <v>146250000</v>
          </cell>
          <cell r="Q35">
            <v>143750000</v>
          </cell>
          <cell r="R35">
            <v>234091689</v>
          </cell>
          <cell r="S35">
            <v>210208053.45202953</v>
          </cell>
          <cell r="T35">
            <v>189445402.4778598</v>
          </cell>
          <cell r="U35">
            <v>198355952.58575645</v>
          </cell>
          <cell r="V35">
            <v>141450300.04797047</v>
          </cell>
          <cell r="W35">
            <v>138215897.78745389</v>
          </cell>
          <cell r="X35">
            <v>28916800</v>
          </cell>
          <cell r="Y35">
            <v>9000000</v>
          </cell>
          <cell r="Z35">
            <v>768685856.4377104</v>
          </cell>
          <cell r="AA35">
            <v>742456970.88973999</v>
          </cell>
          <cell r="AB35">
            <v>693010495.91557026</v>
          </cell>
          <cell r="AC35">
            <v>717637030.02346683</v>
          </cell>
          <cell r="AD35">
            <v>683824217.48568082</v>
          </cell>
          <cell r="AE35">
            <v>678089815.22516429</v>
          </cell>
          <cell r="AF35">
            <v>835654442.08148146</v>
          </cell>
          <cell r="AG35">
            <v>816702667.97871411</v>
          </cell>
          <cell r="AH35">
            <v>762311545.5071274</v>
          </cell>
          <cell r="AI35">
            <v>789400733.02581358</v>
          </cell>
          <cell r="AJ35">
            <v>752206639.234249</v>
          </cell>
          <cell r="AK35">
            <v>745898796.74768078</v>
          </cell>
        </row>
        <row r="36">
          <cell r="A36" t="str">
            <v>KabupatenMandailing Natal</v>
          </cell>
          <cell r="B36" t="str">
            <v>Area 1</v>
          </cell>
          <cell r="C36" t="str">
            <v>Sumbagut</v>
          </cell>
          <cell r="D36" t="str">
            <v>Sumatera Utara</v>
          </cell>
          <cell r="E36" t="str">
            <v>SUMUT</v>
          </cell>
          <cell r="F36" t="str">
            <v>Kabupaten</v>
          </cell>
          <cell r="G36" t="str">
            <v>Mandailing Natal</v>
          </cell>
          <cell r="H36">
            <v>13225000</v>
          </cell>
          <cell r="I36">
            <v>86137000</v>
          </cell>
          <cell r="J36">
            <v>115000000</v>
          </cell>
          <cell r="K36">
            <v>147845117.43771043</v>
          </cell>
          <cell r="L36">
            <v>129470250</v>
          </cell>
          <cell r="M36">
            <v>136125000</v>
          </cell>
          <cell r="N36">
            <v>107441176</v>
          </cell>
          <cell r="O36">
            <v>123157160</v>
          </cell>
          <cell r="P36">
            <v>146250000</v>
          </cell>
          <cell r="Q36">
            <v>143750000</v>
          </cell>
          <cell r="R36">
            <v>234091689</v>
          </cell>
          <cell r="S36">
            <v>210208053.45202953</v>
          </cell>
          <cell r="T36">
            <v>189445402.4778598</v>
          </cell>
          <cell r="U36">
            <v>198355952.58575645</v>
          </cell>
          <cell r="V36">
            <v>141450300.04797047</v>
          </cell>
          <cell r="W36">
            <v>138215897.78745389</v>
          </cell>
          <cell r="X36">
            <v>28916800</v>
          </cell>
          <cell r="Y36">
            <v>9000000</v>
          </cell>
          <cell r="Z36">
            <v>763685856.4377104</v>
          </cell>
          <cell r="AA36">
            <v>737456970.88973999</v>
          </cell>
          <cell r="AB36">
            <v>688010495.91557026</v>
          </cell>
          <cell r="AC36">
            <v>712637030.02346683</v>
          </cell>
          <cell r="AD36">
            <v>678824217.48568082</v>
          </cell>
          <cell r="AE36">
            <v>673089815.22516429</v>
          </cell>
          <cell r="AF36">
            <v>830154442.08148146</v>
          </cell>
          <cell r="AG36">
            <v>811202667.97871411</v>
          </cell>
          <cell r="AH36">
            <v>756811545.5071274</v>
          </cell>
          <cell r="AI36">
            <v>783900733.02581358</v>
          </cell>
          <cell r="AJ36">
            <v>746706639.234249</v>
          </cell>
          <cell r="AK36">
            <v>740398796.74768078</v>
          </cell>
        </row>
        <row r="37">
          <cell r="A37" t="str">
            <v>KabupatenNias</v>
          </cell>
          <cell r="B37" t="str">
            <v>Area 1</v>
          </cell>
          <cell r="C37" t="str">
            <v>Sumbagut</v>
          </cell>
          <cell r="D37" t="str">
            <v>Sumatera Utara</v>
          </cell>
          <cell r="E37" t="str">
            <v>KEP NIAS</v>
          </cell>
          <cell r="F37" t="str">
            <v>Kabupaten</v>
          </cell>
          <cell r="G37" t="str">
            <v>Nias</v>
          </cell>
          <cell r="H37">
            <v>15725000</v>
          </cell>
          <cell r="I37">
            <v>85000000</v>
          </cell>
          <cell r="J37">
            <v>80000000</v>
          </cell>
          <cell r="K37">
            <v>97222221.5</v>
          </cell>
          <cell r="L37">
            <v>129470250</v>
          </cell>
          <cell r="M37">
            <v>136125000</v>
          </cell>
          <cell r="N37">
            <v>107441176</v>
          </cell>
          <cell r="O37">
            <v>123157160</v>
          </cell>
          <cell r="P37">
            <v>146250000</v>
          </cell>
          <cell r="Q37">
            <v>143750000</v>
          </cell>
          <cell r="R37">
            <v>255955614</v>
          </cell>
          <cell r="S37">
            <v>229243699.48084021</v>
          </cell>
          <cell r="T37">
            <v>206185334.36985523</v>
          </cell>
          <cell r="U37">
            <v>215957888.97306842</v>
          </cell>
          <cell r="V37">
            <v>153027404.90377519</v>
          </cell>
          <cell r="W37">
            <v>149545321.5813795</v>
          </cell>
          <cell r="X37">
            <v>28916800</v>
          </cell>
          <cell r="Y37">
            <v>9000000</v>
          </cell>
          <cell r="Z37">
            <v>701289885.5</v>
          </cell>
          <cell r="AA37">
            <v>672232720.98084021</v>
          </cell>
          <cell r="AB37">
            <v>620490531.86985517</v>
          </cell>
          <cell r="AC37">
            <v>645979070.47306848</v>
          </cell>
          <cell r="AD37">
            <v>606141426.40377522</v>
          </cell>
          <cell r="AE37">
            <v>600159343.08137953</v>
          </cell>
          <cell r="AF37">
            <v>761518874.05000007</v>
          </cell>
          <cell r="AG37">
            <v>739455993.0789243</v>
          </cell>
          <cell r="AH37">
            <v>682539585.05684078</v>
          </cell>
          <cell r="AI37">
            <v>710576977.52037537</v>
          </cell>
          <cell r="AJ37">
            <v>666755569.04415274</v>
          </cell>
          <cell r="AK37">
            <v>660175277.38951755</v>
          </cell>
        </row>
        <row r="38">
          <cell r="A38" t="str">
            <v>KabupatenNias Barat</v>
          </cell>
          <cell r="B38" t="str">
            <v>Area 1</v>
          </cell>
          <cell r="C38" t="str">
            <v>Sumbagut</v>
          </cell>
          <cell r="D38" t="str">
            <v>Sumatera Utara</v>
          </cell>
          <cell r="E38" t="str">
            <v>KEP NIAS</v>
          </cell>
          <cell r="F38" t="str">
            <v>Kabupaten</v>
          </cell>
          <cell r="G38" t="str">
            <v>Nias Barat</v>
          </cell>
          <cell r="H38">
            <v>15725000</v>
          </cell>
          <cell r="I38">
            <v>85000000</v>
          </cell>
          <cell r="J38">
            <v>80000000</v>
          </cell>
          <cell r="K38">
            <v>97222221.5</v>
          </cell>
          <cell r="L38">
            <v>129470250</v>
          </cell>
          <cell r="M38">
            <v>136125000</v>
          </cell>
          <cell r="N38">
            <v>107441176</v>
          </cell>
          <cell r="O38">
            <v>123157160</v>
          </cell>
          <cell r="P38">
            <v>146250000</v>
          </cell>
          <cell r="Q38">
            <v>143750000</v>
          </cell>
          <cell r="R38">
            <v>255955614</v>
          </cell>
          <cell r="S38">
            <v>229243699.48084021</v>
          </cell>
          <cell r="T38">
            <v>206185334.36985523</v>
          </cell>
          <cell r="U38">
            <v>215957888.97306842</v>
          </cell>
          <cell r="V38">
            <v>153027404.90377519</v>
          </cell>
          <cell r="W38">
            <v>149545321.5813795</v>
          </cell>
          <cell r="X38">
            <v>28916800</v>
          </cell>
          <cell r="Y38">
            <v>9000000</v>
          </cell>
          <cell r="Z38">
            <v>701289885.5</v>
          </cell>
          <cell r="AA38">
            <v>672232720.98084021</v>
          </cell>
          <cell r="AB38">
            <v>620490531.86985517</v>
          </cell>
          <cell r="AC38">
            <v>645979070.47306848</v>
          </cell>
          <cell r="AD38">
            <v>606141426.40377522</v>
          </cell>
          <cell r="AE38">
            <v>600159343.08137953</v>
          </cell>
          <cell r="AF38">
            <v>761518874.05000007</v>
          </cell>
          <cell r="AG38">
            <v>739455993.0789243</v>
          </cell>
          <cell r="AH38">
            <v>682539585.05684078</v>
          </cell>
          <cell r="AI38">
            <v>710576977.52037537</v>
          </cell>
          <cell r="AJ38">
            <v>666755569.04415274</v>
          </cell>
          <cell r="AK38">
            <v>660175277.38951755</v>
          </cell>
        </row>
        <row r="39">
          <cell r="A39" t="str">
            <v>KabupatenNias Selatan</v>
          </cell>
          <cell r="B39" t="str">
            <v>Area 1</v>
          </cell>
          <cell r="C39" t="str">
            <v>Sumbagut</v>
          </cell>
          <cell r="D39" t="str">
            <v>Sumatera Utara</v>
          </cell>
          <cell r="E39" t="str">
            <v>KEP NIAS</v>
          </cell>
          <cell r="F39" t="str">
            <v>Kabupaten</v>
          </cell>
          <cell r="G39" t="str">
            <v>Nias Selatan</v>
          </cell>
          <cell r="H39">
            <v>15725000</v>
          </cell>
          <cell r="I39">
            <v>85000000</v>
          </cell>
          <cell r="J39">
            <v>80000000</v>
          </cell>
          <cell r="K39">
            <v>97222221.5</v>
          </cell>
          <cell r="L39">
            <v>129470250</v>
          </cell>
          <cell r="M39">
            <v>136125000</v>
          </cell>
          <cell r="N39">
            <v>107441176</v>
          </cell>
          <cell r="O39">
            <v>123157160</v>
          </cell>
          <cell r="P39">
            <v>146250000</v>
          </cell>
          <cell r="Q39">
            <v>143750000</v>
          </cell>
          <cell r="R39">
            <v>255955614</v>
          </cell>
          <cell r="S39">
            <v>229243699.48084021</v>
          </cell>
          <cell r="T39">
            <v>206185334.36985523</v>
          </cell>
          <cell r="U39">
            <v>215957888.97306842</v>
          </cell>
          <cell r="V39">
            <v>153027404.90377519</v>
          </cell>
          <cell r="W39">
            <v>149545321.5813795</v>
          </cell>
          <cell r="X39">
            <v>28916800</v>
          </cell>
          <cell r="Y39">
            <v>9000000</v>
          </cell>
          <cell r="Z39">
            <v>701289885.5</v>
          </cell>
          <cell r="AA39">
            <v>672232720.98084021</v>
          </cell>
          <cell r="AB39">
            <v>620490531.86985517</v>
          </cell>
          <cell r="AC39">
            <v>645979070.47306848</v>
          </cell>
          <cell r="AD39">
            <v>606141426.40377522</v>
          </cell>
          <cell r="AE39">
            <v>600159343.08137953</v>
          </cell>
          <cell r="AF39">
            <v>761518874.05000007</v>
          </cell>
          <cell r="AG39">
            <v>739455993.0789243</v>
          </cell>
          <cell r="AH39">
            <v>682539585.05684078</v>
          </cell>
          <cell r="AI39">
            <v>710576977.52037537</v>
          </cell>
          <cell r="AJ39">
            <v>666755569.04415274</v>
          </cell>
          <cell r="AK39">
            <v>660175277.38951755</v>
          </cell>
        </row>
        <row r="40">
          <cell r="A40" t="str">
            <v>KabupatenNias Utara</v>
          </cell>
          <cell r="B40" t="str">
            <v>Area 1</v>
          </cell>
          <cell r="C40" t="str">
            <v>Sumbagut</v>
          </cell>
          <cell r="D40" t="str">
            <v>Sumatera Utara</v>
          </cell>
          <cell r="E40" t="str">
            <v>KEP NIAS</v>
          </cell>
          <cell r="F40" t="str">
            <v>Kabupaten</v>
          </cell>
          <cell r="G40" t="str">
            <v>Nias Utara</v>
          </cell>
          <cell r="H40">
            <v>15725000</v>
          </cell>
          <cell r="I40">
            <v>85000000</v>
          </cell>
          <cell r="J40">
            <v>80000000</v>
          </cell>
          <cell r="K40">
            <v>97222221.5</v>
          </cell>
          <cell r="L40">
            <v>129470250</v>
          </cell>
          <cell r="M40">
            <v>136125000</v>
          </cell>
          <cell r="N40">
            <v>107441176</v>
          </cell>
          <cell r="O40">
            <v>123157160</v>
          </cell>
          <cell r="P40">
            <v>146250000</v>
          </cell>
          <cell r="Q40">
            <v>143750000</v>
          </cell>
          <cell r="R40">
            <v>255955614</v>
          </cell>
          <cell r="S40">
            <v>229243699.48084021</v>
          </cell>
          <cell r="T40">
            <v>206185334.36985523</v>
          </cell>
          <cell r="U40">
            <v>215957888.97306842</v>
          </cell>
          <cell r="V40">
            <v>153027404.90377519</v>
          </cell>
          <cell r="W40">
            <v>149545321.5813795</v>
          </cell>
          <cell r="X40">
            <v>28916800</v>
          </cell>
          <cell r="Y40">
            <v>9000000</v>
          </cell>
          <cell r="Z40">
            <v>701289885.5</v>
          </cell>
          <cell r="AA40">
            <v>672232720.98084021</v>
          </cell>
          <cell r="AB40">
            <v>620490531.86985517</v>
          </cell>
          <cell r="AC40">
            <v>645979070.47306848</v>
          </cell>
          <cell r="AD40">
            <v>606141426.40377522</v>
          </cell>
          <cell r="AE40">
            <v>600159343.08137953</v>
          </cell>
          <cell r="AF40">
            <v>761518874.05000007</v>
          </cell>
          <cell r="AG40">
            <v>739455993.0789243</v>
          </cell>
          <cell r="AH40">
            <v>682539585.05684078</v>
          </cell>
          <cell r="AI40">
            <v>710576977.52037537</v>
          </cell>
          <cell r="AJ40">
            <v>666755569.04415274</v>
          </cell>
          <cell r="AK40">
            <v>660175277.38951755</v>
          </cell>
        </row>
        <row r="41">
          <cell r="A41" t="str">
            <v>KabupatenPadang Lawas</v>
          </cell>
          <cell r="B41" t="str">
            <v>Area 1</v>
          </cell>
          <cell r="C41" t="str">
            <v>Sumbagut</v>
          </cell>
          <cell r="D41" t="str">
            <v>Sumatera Utara</v>
          </cell>
          <cell r="E41" t="str">
            <v>SUMUT</v>
          </cell>
          <cell r="F41" t="str">
            <v>Kabupaten</v>
          </cell>
          <cell r="G41" t="str">
            <v>Padang Lawas</v>
          </cell>
          <cell r="H41">
            <v>13225000</v>
          </cell>
          <cell r="I41">
            <v>86137000</v>
          </cell>
          <cell r="J41">
            <v>110000000</v>
          </cell>
          <cell r="K41">
            <v>147845117.43771043</v>
          </cell>
          <cell r="L41">
            <v>129470250</v>
          </cell>
          <cell r="M41">
            <v>136125000</v>
          </cell>
          <cell r="N41">
            <v>107441176</v>
          </cell>
          <cell r="O41">
            <v>123157160</v>
          </cell>
          <cell r="P41">
            <v>146250000</v>
          </cell>
          <cell r="Q41">
            <v>143750000</v>
          </cell>
          <cell r="R41">
            <v>234091689</v>
          </cell>
          <cell r="S41">
            <v>210208053.45202953</v>
          </cell>
          <cell r="T41">
            <v>189445402.4778598</v>
          </cell>
          <cell r="U41">
            <v>198355952.58575645</v>
          </cell>
          <cell r="V41">
            <v>141450300.04797047</v>
          </cell>
          <cell r="W41">
            <v>138215897.78745389</v>
          </cell>
          <cell r="X41">
            <v>28916800</v>
          </cell>
          <cell r="Y41">
            <v>9000000</v>
          </cell>
          <cell r="Z41">
            <v>758685856.4377104</v>
          </cell>
          <cell r="AA41">
            <v>732456970.88973999</v>
          </cell>
          <cell r="AB41">
            <v>683010495.91557026</v>
          </cell>
          <cell r="AC41">
            <v>707637030.02346683</v>
          </cell>
          <cell r="AD41">
            <v>673824217.48568082</v>
          </cell>
          <cell r="AE41">
            <v>668089815.22516429</v>
          </cell>
          <cell r="AF41">
            <v>824654442.08148146</v>
          </cell>
          <cell r="AG41">
            <v>805702667.97871411</v>
          </cell>
          <cell r="AH41">
            <v>751311545.5071274</v>
          </cell>
          <cell r="AI41">
            <v>778400733.02581358</v>
          </cell>
          <cell r="AJ41">
            <v>741206639.234249</v>
          </cell>
          <cell r="AK41">
            <v>734898796.74768078</v>
          </cell>
        </row>
        <row r="42">
          <cell r="A42" t="str">
            <v>KabupatenPadang Lawas Utara</v>
          </cell>
          <cell r="B42" t="str">
            <v>Area 1</v>
          </cell>
          <cell r="C42" t="str">
            <v>Sumbagut</v>
          </cell>
          <cell r="D42" t="str">
            <v>Sumatera Utara</v>
          </cell>
          <cell r="E42" t="str">
            <v>SUMUT</v>
          </cell>
          <cell r="F42" t="str">
            <v>Kabupaten</v>
          </cell>
          <cell r="G42" t="str">
            <v>Padang Lawas Utara</v>
          </cell>
          <cell r="H42">
            <v>13225000</v>
          </cell>
          <cell r="I42">
            <v>86137000</v>
          </cell>
          <cell r="J42">
            <v>110000000</v>
          </cell>
          <cell r="K42">
            <v>147845117.43771043</v>
          </cell>
          <cell r="L42">
            <v>129470250</v>
          </cell>
          <cell r="M42">
            <v>136125000</v>
          </cell>
          <cell r="N42">
            <v>107441176</v>
          </cell>
          <cell r="O42">
            <v>123157160</v>
          </cell>
          <cell r="P42">
            <v>146250000</v>
          </cell>
          <cell r="Q42">
            <v>143750000</v>
          </cell>
          <cell r="R42">
            <v>234091689</v>
          </cell>
          <cell r="S42">
            <v>210208053.45202953</v>
          </cell>
          <cell r="T42">
            <v>189445402.4778598</v>
          </cell>
          <cell r="U42">
            <v>198355952.58575645</v>
          </cell>
          <cell r="V42">
            <v>141450300.04797047</v>
          </cell>
          <cell r="W42">
            <v>138215897.78745389</v>
          </cell>
          <cell r="X42">
            <v>28916800</v>
          </cell>
          <cell r="Y42">
            <v>9000000</v>
          </cell>
          <cell r="Z42">
            <v>758685856.4377104</v>
          </cell>
          <cell r="AA42">
            <v>732456970.88973999</v>
          </cell>
          <cell r="AB42">
            <v>683010495.91557026</v>
          </cell>
          <cell r="AC42">
            <v>707637030.02346683</v>
          </cell>
          <cell r="AD42">
            <v>673824217.48568082</v>
          </cell>
          <cell r="AE42">
            <v>668089815.22516429</v>
          </cell>
          <cell r="AF42">
            <v>824654442.08148146</v>
          </cell>
          <cell r="AG42">
            <v>805702667.97871411</v>
          </cell>
          <cell r="AH42">
            <v>751311545.5071274</v>
          </cell>
          <cell r="AI42">
            <v>778400733.02581358</v>
          </cell>
          <cell r="AJ42">
            <v>741206639.234249</v>
          </cell>
          <cell r="AK42">
            <v>734898796.74768078</v>
          </cell>
        </row>
        <row r="43">
          <cell r="A43" t="str">
            <v>KabupatenPakpak Bharat</v>
          </cell>
          <cell r="B43" t="str">
            <v>Area 1</v>
          </cell>
          <cell r="C43" t="str">
            <v>Sumbagut</v>
          </cell>
          <cell r="D43" t="str">
            <v>Sumatera Utara</v>
          </cell>
          <cell r="E43" t="str">
            <v>SUMUT</v>
          </cell>
          <cell r="F43" t="str">
            <v>Kabupaten</v>
          </cell>
          <cell r="G43" t="str">
            <v>Pakpak Bharat</v>
          </cell>
          <cell r="H43">
            <v>13225000</v>
          </cell>
          <cell r="I43">
            <v>86137000</v>
          </cell>
          <cell r="J43">
            <v>95000000</v>
          </cell>
          <cell r="K43">
            <v>147845117.43771043</v>
          </cell>
          <cell r="L43">
            <v>129470250</v>
          </cell>
          <cell r="M43">
            <v>136125000</v>
          </cell>
          <cell r="N43">
            <v>107441176</v>
          </cell>
          <cell r="O43">
            <v>123157160</v>
          </cell>
          <cell r="P43">
            <v>146250000</v>
          </cell>
          <cell r="Q43">
            <v>143750000</v>
          </cell>
          <cell r="R43">
            <v>234091689</v>
          </cell>
          <cell r="S43">
            <v>210208053.45202953</v>
          </cell>
          <cell r="T43">
            <v>189445402.4778598</v>
          </cell>
          <cell r="U43">
            <v>198355952.58575645</v>
          </cell>
          <cell r="V43">
            <v>141450300.04797047</v>
          </cell>
          <cell r="W43">
            <v>138215897.78745389</v>
          </cell>
          <cell r="X43">
            <v>28916800</v>
          </cell>
          <cell r="Y43">
            <v>9000000</v>
          </cell>
          <cell r="Z43">
            <v>743685856.4377104</v>
          </cell>
          <cell r="AA43">
            <v>717456970.88973999</v>
          </cell>
          <cell r="AB43">
            <v>668010495.91557026</v>
          </cell>
          <cell r="AC43">
            <v>692637030.02346683</v>
          </cell>
          <cell r="AD43">
            <v>658824217.48568082</v>
          </cell>
          <cell r="AE43">
            <v>653089815.22516429</v>
          </cell>
          <cell r="AF43">
            <v>808154442.08148146</v>
          </cell>
          <cell r="AG43">
            <v>789202667.97871411</v>
          </cell>
          <cell r="AH43">
            <v>734811545.50712729</v>
          </cell>
          <cell r="AI43">
            <v>761900733.02581358</v>
          </cell>
          <cell r="AJ43">
            <v>724706639.234249</v>
          </cell>
          <cell r="AK43">
            <v>718398796.74768078</v>
          </cell>
        </row>
        <row r="44">
          <cell r="A44" t="str">
            <v>KabupatenSamosir</v>
          </cell>
          <cell r="B44" t="str">
            <v>Area 1</v>
          </cell>
          <cell r="C44" t="str">
            <v>Sumbagut</v>
          </cell>
          <cell r="D44" t="str">
            <v>Sumatera Utara</v>
          </cell>
          <cell r="E44" t="str">
            <v>SUMUT</v>
          </cell>
          <cell r="F44" t="str">
            <v>Kabupaten</v>
          </cell>
          <cell r="G44" t="str">
            <v>Samosir</v>
          </cell>
          <cell r="H44">
            <v>13225000</v>
          </cell>
          <cell r="I44">
            <v>86137000</v>
          </cell>
          <cell r="J44">
            <v>97200000</v>
          </cell>
          <cell r="K44">
            <v>147845117.43771043</v>
          </cell>
          <cell r="L44">
            <v>129470250</v>
          </cell>
          <cell r="M44">
            <v>136125000</v>
          </cell>
          <cell r="N44">
            <v>107441176</v>
          </cell>
          <cell r="O44">
            <v>123157160</v>
          </cell>
          <cell r="P44">
            <v>146250000</v>
          </cell>
          <cell r="Q44">
            <v>143750000</v>
          </cell>
          <cell r="R44">
            <v>234091689</v>
          </cell>
          <cell r="S44">
            <v>210208053.45202953</v>
          </cell>
          <cell r="T44">
            <v>189445402.4778598</v>
          </cell>
          <cell r="U44">
            <v>198355952.58575645</v>
          </cell>
          <cell r="V44">
            <v>141450300.04797047</v>
          </cell>
          <cell r="W44">
            <v>138215897.78745389</v>
          </cell>
          <cell r="X44">
            <v>28916800</v>
          </cell>
          <cell r="Y44">
            <v>9000000</v>
          </cell>
          <cell r="Z44">
            <v>745885856.4377104</v>
          </cell>
          <cell r="AA44">
            <v>719656970.88973999</v>
          </cell>
          <cell r="AB44">
            <v>670210495.91557026</v>
          </cell>
          <cell r="AC44">
            <v>694837030.02346683</v>
          </cell>
          <cell r="AD44">
            <v>661024217.48568082</v>
          </cell>
          <cell r="AE44">
            <v>655289815.22516429</v>
          </cell>
          <cell r="AF44">
            <v>810574442.08148146</v>
          </cell>
          <cell r="AG44">
            <v>791622667.97871411</v>
          </cell>
          <cell r="AH44">
            <v>737231545.50712729</v>
          </cell>
          <cell r="AI44">
            <v>764320733.02581358</v>
          </cell>
          <cell r="AJ44">
            <v>727126639.234249</v>
          </cell>
          <cell r="AK44">
            <v>720818796.74768078</v>
          </cell>
        </row>
        <row r="45">
          <cell r="A45" t="str">
            <v>KabupatenSerdang Bedagai</v>
          </cell>
          <cell r="B45" t="str">
            <v>Area 1</v>
          </cell>
          <cell r="C45" t="str">
            <v>Sumbagut</v>
          </cell>
          <cell r="D45" t="str">
            <v>Sumatera Utara</v>
          </cell>
          <cell r="E45" t="str">
            <v>SUMUT</v>
          </cell>
          <cell r="F45" t="str">
            <v>Kabupaten</v>
          </cell>
          <cell r="G45" t="str">
            <v>Serdang Bedagai</v>
          </cell>
          <cell r="H45">
            <v>13225000</v>
          </cell>
          <cell r="I45">
            <v>86137000</v>
          </cell>
          <cell r="J45">
            <v>90000000</v>
          </cell>
          <cell r="K45">
            <v>147845117.43771043</v>
          </cell>
          <cell r="L45">
            <v>129470250</v>
          </cell>
          <cell r="M45">
            <v>136125000</v>
          </cell>
          <cell r="N45">
            <v>107441176</v>
          </cell>
          <cell r="O45">
            <v>123157160</v>
          </cell>
          <cell r="P45">
            <v>146250000</v>
          </cell>
          <cell r="Q45">
            <v>143750000</v>
          </cell>
          <cell r="R45">
            <v>234091689</v>
          </cell>
          <cell r="S45">
            <v>210208053.45202953</v>
          </cell>
          <cell r="T45">
            <v>189445402.4778598</v>
          </cell>
          <cell r="U45">
            <v>198355952.58575645</v>
          </cell>
          <cell r="V45">
            <v>141450300.04797047</v>
          </cell>
          <cell r="W45">
            <v>138215897.78745389</v>
          </cell>
          <cell r="X45">
            <v>28916800</v>
          </cell>
          <cell r="Y45">
            <v>9000000</v>
          </cell>
          <cell r="Z45">
            <v>738685856.4377104</v>
          </cell>
          <cell r="AA45">
            <v>712456970.88973999</v>
          </cell>
          <cell r="AB45">
            <v>663010495.91557026</v>
          </cell>
          <cell r="AC45">
            <v>687637030.02346683</v>
          </cell>
          <cell r="AD45">
            <v>653824217.48568082</v>
          </cell>
          <cell r="AE45">
            <v>648089815.22516429</v>
          </cell>
          <cell r="AF45">
            <v>802654442.08148146</v>
          </cell>
          <cell r="AG45">
            <v>783702667.97871411</v>
          </cell>
          <cell r="AH45">
            <v>729311545.50712729</v>
          </cell>
          <cell r="AI45">
            <v>756400733.02581358</v>
          </cell>
          <cell r="AJ45">
            <v>719206639.234249</v>
          </cell>
          <cell r="AK45">
            <v>712898796.74768078</v>
          </cell>
        </row>
        <row r="46">
          <cell r="A46" t="str">
            <v>KabupatenSimalungun</v>
          </cell>
          <cell r="B46" t="str">
            <v>Area 1</v>
          </cell>
          <cell r="C46" t="str">
            <v>Sumbagut</v>
          </cell>
          <cell r="D46" t="str">
            <v>Sumatera Utara</v>
          </cell>
          <cell r="E46" t="str">
            <v>SUMUT</v>
          </cell>
          <cell r="F46" t="str">
            <v>Kabupaten</v>
          </cell>
          <cell r="G46" t="str">
            <v>Simalungun</v>
          </cell>
          <cell r="H46">
            <v>13225000</v>
          </cell>
          <cell r="I46">
            <v>70637000</v>
          </cell>
          <cell r="J46">
            <v>57201000</v>
          </cell>
          <cell r="K46">
            <v>147845117.43771043</v>
          </cell>
          <cell r="L46">
            <v>129470250</v>
          </cell>
          <cell r="M46">
            <v>136125000</v>
          </cell>
          <cell r="N46">
            <v>107441176</v>
          </cell>
          <cell r="O46">
            <v>123157160</v>
          </cell>
          <cell r="P46">
            <v>146250000</v>
          </cell>
          <cell r="Q46">
            <v>143750000</v>
          </cell>
          <cell r="R46">
            <v>234091689</v>
          </cell>
          <cell r="S46">
            <v>210208053.45202953</v>
          </cell>
          <cell r="T46">
            <v>189445402.4778598</v>
          </cell>
          <cell r="U46">
            <v>198355952.58575645</v>
          </cell>
          <cell r="V46">
            <v>141450300.04797047</v>
          </cell>
          <cell r="W46">
            <v>138215897.78745389</v>
          </cell>
          <cell r="X46">
            <v>28916800</v>
          </cell>
          <cell r="Y46">
            <v>9000000</v>
          </cell>
          <cell r="Z46">
            <v>690386856.4377104</v>
          </cell>
          <cell r="AA46">
            <v>664157970.88973999</v>
          </cell>
          <cell r="AB46">
            <v>614711495.91557026</v>
          </cell>
          <cell r="AC46">
            <v>639338030.02346683</v>
          </cell>
          <cell r="AD46">
            <v>605525217.48568082</v>
          </cell>
          <cell r="AE46">
            <v>599790815.22516429</v>
          </cell>
          <cell r="AF46">
            <v>749525542.08148146</v>
          </cell>
          <cell r="AG46">
            <v>730573767.97871399</v>
          </cell>
          <cell r="AH46">
            <v>676182645.50712729</v>
          </cell>
          <cell r="AI46">
            <v>703271833.02581358</v>
          </cell>
          <cell r="AJ46">
            <v>666077739.234249</v>
          </cell>
          <cell r="AK46">
            <v>659769896.74768078</v>
          </cell>
        </row>
        <row r="47">
          <cell r="A47" t="str">
            <v>KabupatenTapanuli Selatan</v>
          </cell>
          <cell r="B47" t="str">
            <v>Area 1</v>
          </cell>
          <cell r="C47" t="str">
            <v>Sumbagut</v>
          </cell>
          <cell r="D47" t="str">
            <v>Sumatera Utara</v>
          </cell>
          <cell r="E47" t="str">
            <v>SUMUT</v>
          </cell>
          <cell r="F47" t="str">
            <v>Kabupaten</v>
          </cell>
          <cell r="G47" t="str">
            <v>Tapanuli Selatan</v>
          </cell>
          <cell r="H47">
            <v>13225000</v>
          </cell>
          <cell r="I47">
            <v>86137000</v>
          </cell>
          <cell r="J47">
            <v>110000000</v>
          </cell>
          <cell r="K47">
            <v>147845117.43771043</v>
          </cell>
          <cell r="L47">
            <v>129470250</v>
          </cell>
          <cell r="M47">
            <v>136125000</v>
          </cell>
          <cell r="N47">
            <v>107441176</v>
          </cell>
          <cell r="O47">
            <v>123157160</v>
          </cell>
          <cell r="P47">
            <v>146250000</v>
          </cell>
          <cell r="Q47">
            <v>143750000</v>
          </cell>
          <cell r="R47">
            <v>234091689</v>
          </cell>
          <cell r="S47">
            <v>210208053.45202953</v>
          </cell>
          <cell r="T47">
            <v>189445402.4778598</v>
          </cell>
          <cell r="U47">
            <v>198355952.58575645</v>
          </cell>
          <cell r="V47">
            <v>141450300.04797047</v>
          </cell>
          <cell r="W47">
            <v>138215897.78745389</v>
          </cell>
          <cell r="X47">
            <v>28916800</v>
          </cell>
          <cell r="Y47">
            <v>9000000</v>
          </cell>
          <cell r="Z47">
            <v>758685856.4377104</v>
          </cell>
          <cell r="AA47">
            <v>732456970.88973999</v>
          </cell>
          <cell r="AB47">
            <v>683010495.91557026</v>
          </cell>
          <cell r="AC47">
            <v>707637030.02346683</v>
          </cell>
          <cell r="AD47">
            <v>673824217.48568082</v>
          </cell>
          <cell r="AE47">
            <v>668089815.22516429</v>
          </cell>
          <cell r="AF47">
            <v>824654442.08148146</v>
          </cell>
          <cell r="AG47">
            <v>805702667.97871411</v>
          </cell>
          <cell r="AH47">
            <v>751311545.5071274</v>
          </cell>
          <cell r="AI47">
            <v>778400733.02581358</v>
          </cell>
          <cell r="AJ47">
            <v>741206639.234249</v>
          </cell>
          <cell r="AK47">
            <v>734898796.74768078</v>
          </cell>
        </row>
        <row r="48">
          <cell r="A48" t="str">
            <v>KabupatenTapanuli Tengah</v>
          </cell>
          <cell r="B48" t="str">
            <v>Area 1</v>
          </cell>
          <cell r="C48" t="str">
            <v>Sumbagut</v>
          </cell>
          <cell r="D48" t="str">
            <v>Sumatera Utara</v>
          </cell>
          <cell r="E48" t="str">
            <v>SUMUT</v>
          </cell>
          <cell r="F48" t="str">
            <v>Kabupaten</v>
          </cell>
          <cell r="G48" t="str">
            <v>Tapanuli Tengah</v>
          </cell>
          <cell r="H48">
            <v>13225000</v>
          </cell>
          <cell r="I48">
            <v>86137000</v>
          </cell>
          <cell r="J48">
            <v>97200000</v>
          </cell>
          <cell r="K48">
            <v>147845117.43771043</v>
          </cell>
          <cell r="L48">
            <v>129470250</v>
          </cell>
          <cell r="M48">
            <v>136125000</v>
          </cell>
          <cell r="N48">
            <v>107441176</v>
          </cell>
          <cell r="O48">
            <v>123157160</v>
          </cell>
          <cell r="P48">
            <v>146250000</v>
          </cell>
          <cell r="Q48">
            <v>143750000</v>
          </cell>
          <cell r="R48">
            <v>234091689</v>
          </cell>
          <cell r="S48">
            <v>210208053.45202953</v>
          </cell>
          <cell r="T48">
            <v>189445402.4778598</v>
          </cell>
          <cell r="U48">
            <v>198355952.58575645</v>
          </cell>
          <cell r="V48">
            <v>141450300.04797047</v>
          </cell>
          <cell r="W48">
            <v>138215897.78745389</v>
          </cell>
          <cell r="X48">
            <v>28916800</v>
          </cell>
          <cell r="Y48">
            <v>9000000</v>
          </cell>
          <cell r="Z48">
            <v>745885856.4377104</v>
          </cell>
          <cell r="AA48">
            <v>719656970.88973999</v>
          </cell>
          <cell r="AB48">
            <v>670210495.91557026</v>
          </cell>
          <cell r="AC48">
            <v>694837030.02346683</v>
          </cell>
          <cell r="AD48">
            <v>661024217.48568082</v>
          </cell>
          <cell r="AE48">
            <v>655289815.22516429</v>
          </cell>
          <cell r="AF48">
            <v>810574442.08148146</v>
          </cell>
          <cell r="AG48">
            <v>791622667.97871411</v>
          </cell>
          <cell r="AH48">
            <v>737231545.50712729</v>
          </cell>
          <cell r="AI48">
            <v>764320733.02581358</v>
          </cell>
          <cell r="AJ48">
            <v>727126639.234249</v>
          </cell>
          <cell r="AK48">
            <v>720818796.74768078</v>
          </cell>
        </row>
        <row r="49">
          <cell r="A49" t="str">
            <v>KabupatenTapanuli Utara</v>
          </cell>
          <cell r="B49" t="str">
            <v>Area 1</v>
          </cell>
          <cell r="C49" t="str">
            <v>Sumbagut</v>
          </cell>
          <cell r="D49" t="str">
            <v>Sumatera Utara</v>
          </cell>
          <cell r="E49" t="str">
            <v>SUMUT</v>
          </cell>
          <cell r="F49" t="str">
            <v>Kabupaten</v>
          </cell>
          <cell r="G49" t="str">
            <v>Tapanuli Utara</v>
          </cell>
          <cell r="H49">
            <v>13225000</v>
          </cell>
          <cell r="I49">
            <v>85000000</v>
          </cell>
          <cell r="J49">
            <v>120000000</v>
          </cell>
          <cell r="K49">
            <v>147845117.43771043</v>
          </cell>
          <cell r="L49">
            <v>129470250</v>
          </cell>
          <cell r="M49">
            <v>136125000</v>
          </cell>
          <cell r="N49">
            <v>107441176</v>
          </cell>
          <cell r="O49">
            <v>123157160</v>
          </cell>
          <cell r="P49">
            <v>146250000</v>
          </cell>
          <cell r="Q49">
            <v>143750000</v>
          </cell>
          <cell r="R49">
            <v>234091689</v>
          </cell>
          <cell r="S49">
            <v>210208053.45202953</v>
          </cell>
          <cell r="T49">
            <v>189445402.4778598</v>
          </cell>
          <cell r="U49">
            <v>198355952.58575645</v>
          </cell>
          <cell r="V49">
            <v>141450300.04797047</v>
          </cell>
          <cell r="W49">
            <v>138215897.78745389</v>
          </cell>
          <cell r="X49">
            <v>28916800</v>
          </cell>
          <cell r="Y49">
            <v>9000000</v>
          </cell>
          <cell r="Z49">
            <v>767548856.4377104</v>
          </cell>
          <cell r="AA49">
            <v>741319970.88973999</v>
          </cell>
          <cell r="AB49">
            <v>691873495.91557026</v>
          </cell>
          <cell r="AC49">
            <v>716500030.02346683</v>
          </cell>
          <cell r="AD49">
            <v>682687217.48568082</v>
          </cell>
          <cell r="AE49">
            <v>676952815.22516429</v>
          </cell>
          <cell r="AF49">
            <v>834403742.08148146</v>
          </cell>
          <cell r="AG49">
            <v>815451967.97871411</v>
          </cell>
          <cell r="AH49">
            <v>761060845.5071274</v>
          </cell>
          <cell r="AI49">
            <v>788150033.02581358</v>
          </cell>
          <cell r="AJ49">
            <v>750955939.234249</v>
          </cell>
          <cell r="AK49">
            <v>744648096.74768078</v>
          </cell>
        </row>
        <row r="50">
          <cell r="A50" t="str">
            <v>KabupatenToba Samosir</v>
          </cell>
          <cell r="B50" t="str">
            <v>Area 1</v>
          </cell>
          <cell r="C50" t="str">
            <v>Sumbagut</v>
          </cell>
          <cell r="D50" t="str">
            <v>Sumatera Utara</v>
          </cell>
          <cell r="E50" t="str">
            <v>SUMUT</v>
          </cell>
          <cell r="F50" t="str">
            <v>Kabupaten</v>
          </cell>
          <cell r="G50" t="str">
            <v>Toba Samosir</v>
          </cell>
          <cell r="H50">
            <v>13225000</v>
          </cell>
          <cell r="I50">
            <v>86137000</v>
          </cell>
          <cell r="J50">
            <v>95000000</v>
          </cell>
          <cell r="K50">
            <v>147845117.43771043</v>
          </cell>
          <cell r="L50">
            <v>129470250</v>
          </cell>
          <cell r="M50">
            <v>136125000</v>
          </cell>
          <cell r="N50">
            <v>107441176</v>
          </cell>
          <cell r="O50">
            <v>123157160</v>
          </cell>
          <cell r="P50">
            <v>146250000</v>
          </cell>
          <cell r="Q50">
            <v>143750000</v>
          </cell>
          <cell r="R50">
            <v>234091689</v>
          </cell>
          <cell r="S50">
            <v>210208053.45202953</v>
          </cell>
          <cell r="T50">
            <v>189445402.4778598</v>
          </cell>
          <cell r="U50">
            <v>198355952.58575645</v>
          </cell>
          <cell r="V50">
            <v>141450300.04797047</v>
          </cell>
          <cell r="W50">
            <v>138215897.78745389</v>
          </cell>
          <cell r="X50">
            <v>28916800</v>
          </cell>
          <cell r="Y50">
            <v>9000000</v>
          </cell>
          <cell r="Z50">
            <v>743685856.4377104</v>
          </cell>
          <cell r="AA50">
            <v>717456970.88973999</v>
          </cell>
          <cell r="AB50">
            <v>668010495.91557026</v>
          </cell>
          <cell r="AC50">
            <v>692637030.02346683</v>
          </cell>
          <cell r="AD50">
            <v>658824217.48568082</v>
          </cell>
          <cell r="AE50">
            <v>653089815.22516429</v>
          </cell>
          <cell r="AF50">
            <v>808154442.08148146</v>
          </cell>
          <cell r="AG50">
            <v>789202667.97871411</v>
          </cell>
          <cell r="AH50">
            <v>734811545.50712729</v>
          </cell>
          <cell r="AI50">
            <v>761900733.02581358</v>
          </cell>
          <cell r="AJ50">
            <v>724706639.234249</v>
          </cell>
          <cell r="AK50">
            <v>718398796.74768078</v>
          </cell>
        </row>
        <row r="51">
          <cell r="A51" t="str">
            <v>KotaBinjai</v>
          </cell>
          <cell r="B51" t="str">
            <v>Area 1</v>
          </cell>
          <cell r="C51" t="str">
            <v>Sumbagut</v>
          </cell>
          <cell r="D51" t="str">
            <v>Sumatera Utara</v>
          </cell>
          <cell r="E51" t="str">
            <v>SUMUT</v>
          </cell>
          <cell r="F51" t="str">
            <v>Kota</v>
          </cell>
          <cell r="G51" t="str">
            <v>Binjai</v>
          </cell>
          <cell r="H51">
            <v>13225000</v>
          </cell>
          <cell r="I51">
            <v>86137000</v>
          </cell>
          <cell r="J51">
            <v>110000000</v>
          </cell>
          <cell r="K51">
            <v>147845117.43771043</v>
          </cell>
          <cell r="L51">
            <v>129470250</v>
          </cell>
          <cell r="M51">
            <v>136125000</v>
          </cell>
          <cell r="N51">
            <v>107441176</v>
          </cell>
          <cell r="O51">
            <v>123157160</v>
          </cell>
          <cell r="P51">
            <v>146250000</v>
          </cell>
          <cell r="Q51">
            <v>143750000</v>
          </cell>
          <cell r="R51">
            <v>234091689</v>
          </cell>
          <cell r="S51">
            <v>210208053.45202953</v>
          </cell>
          <cell r="T51">
            <v>189445402.4778598</v>
          </cell>
          <cell r="U51">
            <v>198355952.58575645</v>
          </cell>
          <cell r="V51">
            <v>141450300.04797047</v>
          </cell>
          <cell r="W51">
            <v>138215897.78745389</v>
          </cell>
          <cell r="X51">
            <v>28916800</v>
          </cell>
          <cell r="Y51">
            <v>9000000</v>
          </cell>
          <cell r="Z51">
            <v>758685856.4377104</v>
          </cell>
          <cell r="AA51">
            <v>732456970.88973999</v>
          </cell>
          <cell r="AB51">
            <v>683010495.91557026</v>
          </cell>
          <cell r="AC51">
            <v>707637030.02346683</v>
          </cell>
          <cell r="AD51">
            <v>673824217.48568082</v>
          </cell>
          <cell r="AE51">
            <v>668089815.22516429</v>
          </cell>
          <cell r="AF51">
            <v>824654442.08148146</v>
          </cell>
          <cell r="AG51">
            <v>805702667.97871411</v>
          </cell>
          <cell r="AH51">
            <v>751311545.5071274</v>
          </cell>
          <cell r="AI51">
            <v>778400733.02581358</v>
          </cell>
          <cell r="AJ51">
            <v>741206639.234249</v>
          </cell>
          <cell r="AK51">
            <v>734898796.74768078</v>
          </cell>
        </row>
        <row r="52">
          <cell r="A52" t="str">
            <v>KotaGunungsitoli</v>
          </cell>
          <cell r="B52" t="str">
            <v>Area 1</v>
          </cell>
          <cell r="C52" t="str">
            <v>Sumbagut</v>
          </cell>
          <cell r="D52" t="str">
            <v>Sumatera Utara</v>
          </cell>
          <cell r="E52" t="str">
            <v>KEP NIAS</v>
          </cell>
          <cell r="F52" t="str">
            <v>Kota</v>
          </cell>
          <cell r="G52" t="str">
            <v>Gunungsitoli</v>
          </cell>
          <cell r="H52">
            <v>15725000</v>
          </cell>
          <cell r="I52">
            <v>90000000</v>
          </cell>
          <cell r="J52">
            <v>80000000</v>
          </cell>
          <cell r="K52">
            <v>97222221.5</v>
          </cell>
          <cell r="L52">
            <v>129470250</v>
          </cell>
          <cell r="M52">
            <v>136125000</v>
          </cell>
          <cell r="N52">
            <v>107441176</v>
          </cell>
          <cell r="O52">
            <v>123157160</v>
          </cell>
          <cell r="P52">
            <v>146250000</v>
          </cell>
          <cell r="Q52">
            <v>143750000</v>
          </cell>
          <cell r="R52">
            <v>255955614</v>
          </cell>
          <cell r="S52">
            <v>229243699.48084021</v>
          </cell>
          <cell r="T52">
            <v>206185334.36985523</v>
          </cell>
          <cell r="U52">
            <v>215957888.97306842</v>
          </cell>
          <cell r="V52">
            <v>153027404.90377519</v>
          </cell>
          <cell r="W52">
            <v>149545321.5813795</v>
          </cell>
          <cell r="X52">
            <v>28916800</v>
          </cell>
          <cell r="Y52">
            <v>9000000</v>
          </cell>
          <cell r="Z52">
            <v>706289885.5</v>
          </cell>
          <cell r="AA52">
            <v>677232720.98084021</v>
          </cell>
          <cell r="AB52">
            <v>625490531.86985517</v>
          </cell>
          <cell r="AC52">
            <v>650979070.47306848</v>
          </cell>
          <cell r="AD52">
            <v>611141426.40377522</v>
          </cell>
          <cell r="AE52">
            <v>605159343.08137953</v>
          </cell>
          <cell r="AF52">
            <v>767018874.05000007</v>
          </cell>
          <cell r="AG52">
            <v>744955993.0789243</v>
          </cell>
          <cell r="AH52">
            <v>688039585.05684078</v>
          </cell>
          <cell r="AI52">
            <v>716076977.52037537</v>
          </cell>
          <cell r="AJ52">
            <v>672255569.04415274</v>
          </cell>
          <cell r="AK52">
            <v>665675277.38951755</v>
          </cell>
        </row>
        <row r="53">
          <cell r="A53" t="str">
            <v>KotaMedan</v>
          </cell>
          <cell r="B53" t="str">
            <v>Area 1</v>
          </cell>
          <cell r="C53" t="str">
            <v>Sumbagut</v>
          </cell>
          <cell r="D53" t="str">
            <v>Sumatera Utara</v>
          </cell>
          <cell r="E53" t="str">
            <v>SUMUT</v>
          </cell>
          <cell r="F53" t="str">
            <v>Kota</v>
          </cell>
          <cell r="G53" t="str">
            <v>Medan</v>
          </cell>
          <cell r="H53">
            <v>13225000</v>
          </cell>
          <cell r="I53">
            <v>86137000</v>
          </cell>
          <cell r="J53">
            <v>95000000</v>
          </cell>
          <cell r="K53">
            <v>147845117.43771043</v>
          </cell>
          <cell r="L53">
            <v>129470250</v>
          </cell>
          <cell r="M53">
            <v>136125000</v>
          </cell>
          <cell r="N53">
            <v>107441176</v>
          </cell>
          <cell r="O53">
            <v>123157160</v>
          </cell>
          <cell r="P53">
            <v>146250000</v>
          </cell>
          <cell r="Q53">
            <v>143750000</v>
          </cell>
          <cell r="R53">
            <v>234091689</v>
          </cell>
          <cell r="S53">
            <v>210208053.45202953</v>
          </cell>
          <cell r="T53">
            <v>189445402.4778598</v>
          </cell>
          <cell r="U53">
            <v>198355952.58575645</v>
          </cell>
          <cell r="V53">
            <v>141450300.04797047</v>
          </cell>
          <cell r="W53">
            <v>138215897.78745389</v>
          </cell>
          <cell r="X53">
            <v>28916800</v>
          </cell>
          <cell r="Y53">
            <v>9000000</v>
          </cell>
          <cell r="Z53">
            <v>743685856.4377104</v>
          </cell>
          <cell r="AA53">
            <v>717456970.88973999</v>
          </cell>
          <cell r="AB53">
            <v>668010495.91557026</v>
          </cell>
          <cell r="AC53">
            <v>692637030.02346683</v>
          </cell>
          <cell r="AD53">
            <v>658824217.48568082</v>
          </cell>
          <cell r="AE53">
            <v>653089815.22516429</v>
          </cell>
          <cell r="AF53">
            <v>808154442.08148146</v>
          </cell>
          <cell r="AG53">
            <v>789202667.97871411</v>
          </cell>
          <cell r="AH53">
            <v>734811545.50712729</v>
          </cell>
          <cell r="AI53">
            <v>761900733.02581358</v>
          </cell>
          <cell r="AJ53">
            <v>724706639.234249</v>
          </cell>
          <cell r="AK53">
            <v>718398796.74768078</v>
          </cell>
        </row>
        <row r="54">
          <cell r="A54" t="str">
            <v>KotaPadangsidempuan</v>
          </cell>
          <cell r="B54" t="str">
            <v>Area 1</v>
          </cell>
          <cell r="C54" t="str">
            <v>Sumbagut</v>
          </cell>
          <cell r="D54" t="str">
            <v>Sumatera Utara</v>
          </cell>
          <cell r="E54" t="str">
            <v>SUMUT</v>
          </cell>
          <cell r="F54" t="str">
            <v>Kota</v>
          </cell>
          <cell r="G54" t="str">
            <v>Padangsidempuan</v>
          </cell>
          <cell r="H54">
            <v>13225000</v>
          </cell>
          <cell r="I54">
            <v>85000000</v>
          </cell>
          <cell r="J54">
            <v>97200000</v>
          </cell>
          <cell r="K54">
            <v>147845117.43771043</v>
          </cell>
          <cell r="L54">
            <v>129470250</v>
          </cell>
          <cell r="M54">
            <v>136125000</v>
          </cell>
          <cell r="N54">
            <v>107441176</v>
          </cell>
          <cell r="O54">
            <v>123157160</v>
          </cell>
          <cell r="P54">
            <v>146250000</v>
          </cell>
          <cell r="Q54">
            <v>143750000</v>
          </cell>
          <cell r="R54">
            <v>234091689</v>
          </cell>
          <cell r="S54">
            <v>210208053.45202953</v>
          </cell>
          <cell r="T54">
            <v>189445402.4778598</v>
          </cell>
          <cell r="U54">
            <v>198355952.58575645</v>
          </cell>
          <cell r="V54">
            <v>141450300.04797047</v>
          </cell>
          <cell r="W54">
            <v>138215897.78745389</v>
          </cell>
          <cell r="X54">
            <v>28916800</v>
          </cell>
          <cell r="Y54">
            <v>9000000</v>
          </cell>
          <cell r="Z54">
            <v>744748856.4377104</v>
          </cell>
          <cell r="AA54">
            <v>718519970.88973999</v>
          </cell>
          <cell r="AB54">
            <v>669073495.91557026</v>
          </cell>
          <cell r="AC54">
            <v>693700030.02346683</v>
          </cell>
          <cell r="AD54">
            <v>659887217.48568082</v>
          </cell>
          <cell r="AE54">
            <v>654152815.22516429</v>
          </cell>
          <cell r="AF54">
            <v>809323742.08148146</v>
          </cell>
          <cell r="AG54">
            <v>790371967.97871411</v>
          </cell>
          <cell r="AH54">
            <v>735980845.50712729</v>
          </cell>
          <cell r="AI54">
            <v>763070033.02581358</v>
          </cell>
          <cell r="AJ54">
            <v>725875939.234249</v>
          </cell>
          <cell r="AK54">
            <v>719568096.74768078</v>
          </cell>
        </row>
        <row r="55">
          <cell r="A55" t="str">
            <v>KotaPematangsiantar</v>
          </cell>
          <cell r="B55" t="str">
            <v>Area 1</v>
          </cell>
          <cell r="C55" t="str">
            <v>Sumbagut</v>
          </cell>
          <cell r="D55" t="str">
            <v>Sumatera Utara</v>
          </cell>
          <cell r="E55" t="str">
            <v>SUMUT</v>
          </cell>
          <cell r="F55" t="str">
            <v>Kota</v>
          </cell>
          <cell r="G55" t="str">
            <v>Pematangsiantar</v>
          </cell>
          <cell r="H55">
            <v>13225000</v>
          </cell>
          <cell r="I55">
            <v>70637000</v>
          </cell>
          <cell r="J55">
            <v>94500000</v>
          </cell>
          <cell r="K55">
            <v>147845117.43771043</v>
          </cell>
          <cell r="L55">
            <v>129470250</v>
          </cell>
          <cell r="M55">
            <v>136125000</v>
          </cell>
          <cell r="N55">
            <v>107441176</v>
          </cell>
          <cell r="O55">
            <v>123157160</v>
          </cell>
          <cell r="P55">
            <v>146250000</v>
          </cell>
          <cell r="Q55">
            <v>143750000</v>
          </cell>
          <cell r="R55">
            <v>234091689</v>
          </cell>
          <cell r="S55">
            <v>210208053.45202953</v>
          </cell>
          <cell r="T55">
            <v>189445402.4778598</v>
          </cell>
          <cell r="U55">
            <v>198355952.58575645</v>
          </cell>
          <cell r="V55">
            <v>141450300.04797047</v>
          </cell>
          <cell r="W55">
            <v>138215897.78745389</v>
          </cell>
          <cell r="X55">
            <v>28916800</v>
          </cell>
          <cell r="Y55">
            <v>9000000</v>
          </cell>
          <cell r="Z55">
            <v>727685856.4377104</v>
          </cell>
          <cell r="AA55">
            <v>701456970.88973999</v>
          </cell>
          <cell r="AB55">
            <v>652010495.91557026</v>
          </cell>
          <cell r="AC55">
            <v>676637030.02346683</v>
          </cell>
          <cell r="AD55">
            <v>642824217.48568082</v>
          </cell>
          <cell r="AE55">
            <v>637089815.22516429</v>
          </cell>
          <cell r="AF55">
            <v>790554442.08148146</v>
          </cell>
          <cell r="AG55">
            <v>771602667.97871411</v>
          </cell>
          <cell r="AH55">
            <v>717211545.50712729</v>
          </cell>
          <cell r="AI55">
            <v>744300733.02581358</v>
          </cell>
          <cell r="AJ55">
            <v>707106639.234249</v>
          </cell>
          <cell r="AK55">
            <v>700798796.74768078</v>
          </cell>
        </row>
        <row r="56">
          <cell r="A56" t="str">
            <v>KotaSibolga</v>
          </cell>
          <cell r="B56" t="str">
            <v>Area 1</v>
          </cell>
          <cell r="C56" t="str">
            <v>Sumbagut</v>
          </cell>
          <cell r="D56" t="str">
            <v>Sumatera Utara</v>
          </cell>
          <cell r="E56" t="str">
            <v>SUMUT</v>
          </cell>
          <cell r="F56" t="str">
            <v>Kota</v>
          </cell>
          <cell r="G56" t="str">
            <v>Sibolga</v>
          </cell>
          <cell r="H56">
            <v>13225000</v>
          </cell>
          <cell r="I56">
            <v>86137000</v>
          </cell>
          <cell r="J56">
            <v>110000000</v>
          </cell>
          <cell r="K56">
            <v>147845117.43771043</v>
          </cell>
          <cell r="L56">
            <v>129470250</v>
          </cell>
          <cell r="M56">
            <v>136125000</v>
          </cell>
          <cell r="N56">
            <v>107441176</v>
          </cell>
          <cell r="O56">
            <v>123157160</v>
          </cell>
          <cell r="P56">
            <v>146250000</v>
          </cell>
          <cell r="Q56">
            <v>143750000</v>
          </cell>
          <cell r="R56">
            <v>234091689</v>
          </cell>
          <cell r="S56">
            <v>210208053.45202953</v>
          </cell>
          <cell r="T56">
            <v>189445402.4778598</v>
          </cell>
          <cell r="U56">
            <v>198355952.58575645</v>
          </cell>
          <cell r="V56">
            <v>141450300.04797047</v>
          </cell>
          <cell r="W56">
            <v>138215897.78745389</v>
          </cell>
          <cell r="X56">
            <v>28916800</v>
          </cell>
          <cell r="Y56">
            <v>9000000</v>
          </cell>
          <cell r="Z56">
            <v>758685856.4377104</v>
          </cell>
          <cell r="AA56">
            <v>732456970.88973999</v>
          </cell>
          <cell r="AB56">
            <v>683010495.91557026</v>
          </cell>
          <cell r="AC56">
            <v>707637030.02346683</v>
          </cell>
          <cell r="AD56">
            <v>673824217.48568082</v>
          </cell>
          <cell r="AE56">
            <v>668089815.22516429</v>
          </cell>
          <cell r="AF56">
            <v>824654442.08148146</v>
          </cell>
          <cell r="AG56">
            <v>805702667.97871411</v>
          </cell>
          <cell r="AH56">
            <v>751311545.5071274</v>
          </cell>
          <cell r="AI56">
            <v>778400733.02581358</v>
          </cell>
          <cell r="AJ56">
            <v>741206639.234249</v>
          </cell>
          <cell r="AK56">
            <v>734898796.74768078</v>
          </cell>
        </row>
        <row r="57">
          <cell r="A57" t="str">
            <v>KotaTanjungbalai</v>
          </cell>
          <cell r="B57" t="str">
            <v>Area 1</v>
          </cell>
          <cell r="C57" t="str">
            <v>Sumbagut</v>
          </cell>
          <cell r="D57" t="str">
            <v>Sumatera Utara</v>
          </cell>
          <cell r="E57" t="str">
            <v>SUMUT</v>
          </cell>
          <cell r="F57" t="str">
            <v>Kota</v>
          </cell>
          <cell r="G57" t="str">
            <v>Tanjungbalai</v>
          </cell>
          <cell r="H57">
            <v>13225000</v>
          </cell>
          <cell r="I57">
            <v>85000000</v>
          </cell>
          <cell r="J57">
            <v>100000000</v>
          </cell>
          <cell r="K57">
            <v>147845117.43771043</v>
          </cell>
          <cell r="L57">
            <v>129470250</v>
          </cell>
          <cell r="M57">
            <v>136125000</v>
          </cell>
          <cell r="N57">
            <v>107441176</v>
          </cell>
          <cell r="O57">
            <v>123157160</v>
          </cell>
          <cell r="P57">
            <v>146250000</v>
          </cell>
          <cell r="Q57">
            <v>143750000</v>
          </cell>
          <cell r="R57">
            <v>234091689</v>
          </cell>
          <cell r="S57">
            <v>210208053.45202953</v>
          </cell>
          <cell r="T57">
            <v>189445402.4778598</v>
          </cell>
          <cell r="U57">
            <v>198355952.58575645</v>
          </cell>
          <cell r="V57">
            <v>141450300.04797047</v>
          </cell>
          <cell r="W57">
            <v>138215897.78745389</v>
          </cell>
          <cell r="X57">
            <v>28916800</v>
          </cell>
          <cell r="Y57">
            <v>9000000</v>
          </cell>
          <cell r="Z57">
            <v>747548856.4377104</v>
          </cell>
          <cell r="AA57">
            <v>721319970.88973999</v>
          </cell>
          <cell r="AB57">
            <v>671873495.91557026</v>
          </cell>
          <cell r="AC57">
            <v>696500030.02346683</v>
          </cell>
          <cell r="AD57">
            <v>662687217.48568082</v>
          </cell>
          <cell r="AE57">
            <v>656952815.22516429</v>
          </cell>
          <cell r="AF57">
            <v>812403742.08148146</v>
          </cell>
          <cell r="AG57">
            <v>793451967.97871411</v>
          </cell>
          <cell r="AH57">
            <v>739060845.5071274</v>
          </cell>
          <cell r="AI57">
            <v>766150033.02581358</v>
          </cell>
          <cell r="AJ57">
            <v>728955939.234249</v>
          </cell>
          <cell r="AK57">
            <v>722648096.74768078</v>
          </cell>
        </row>
        <row r="58">
          <cell r="A58" t="str">
            <v>KotaTebing Tinggi</v>
          </cell>
          <cell r="B58" t="str">
            <v>Area 1</v>
          </cell>
          <cell r="C58" t="str">
            <v>Sumbagut</v>
          </cell>
          <cell r="D58" t="str">
            <v>Sumatera Utara</v>
          </cell>
          <cell r="E58" t="str">
            <v>SUMUT</v>
          </cell>
          <cell r="F58" t="str">
            <v>Kota</v>
          </cell>
          <cell r="G58" t="str">
            <v>Tebing Tinggi</v>
          </cell>
          <cell r="H58">
            <v>13225000</v>
          </cell>
          <cell r="I58">
            <v>86137000</v>
          </cell>
          <cell r="J58">
            <v>110000000</v>
          </cell>
          <cell r="K58">
            <v>147845117.43771043</v>
          </cell>
          <cell r="L58">
            <v>129470250</v>
          </cell>
          <cell r="M58">
            <v>136125000</v>
          </cell>
          <cell r="N58">
            <v>107441176</v>
          </cell>
          <cell r="O58">
            <v>123157160</v>
          </cell>
          <cell r="P58">
            <v>146250000</v>
          </cell>
          <cell r="Q58">
            <v>143750000</v>
          </cell>
          <cell r="R58">
            <v>234091689</v>
          </cell>
          <cell r="S58">
            <v>210208053.45202953</v>
          </cell>
          <cell r="T58">
            <v>189445402.4778598</v>
          </cell>
          <cell r="U58">
            <v>198355952.58575645</v>
          </cell>
          <cell r="V58">
            <v>141450300.04797047</v>
          </cell>
          <cell r="W58">
            <v>138215897.78745389</v>
          </cell>
          <cell r="X58">
            <v>28916800</v>
          </cell>
          <cell r="Y58">
            <v>9000000</v>
          </cell>
          <cell r="Z58">
            <v>758685856.4377104</v>
          </cell>
          <cell r="AA58">
            <v>732456970.88973999</v>
          </cell>
          <cell r="AB58">
            <v>683010495.91557026</v>
          </cell>
          <cell r="AC58">
            <v>707637030.02346683</v>
          </cell>
          <cell r="AD58">
            <v>673824217.48568082</v>
          </cell>
          <cell r="AE58">
            <v>668089815.22516429</v>
          </cell>
          <cell r="AF58">
            <v>824654442.08148146</v>
          </cell>
          <cell r="AG58">
            <v>805702667.97871411</v>
          </cell>
          <cell r="AH58">
            <v>751311545.5071274</v>
          </cell>
          <cell r="AI58">
            <v>778400733.02581358</v>
          </cell>
          <cell r="AJ58">
            <v>741206639.234249</v>
          </cell>
          <cell r="AK58">
            <v>734898796.74768078</v>
          </cell>
        </row>
        <row r="59">
          <cell r="A59" t="str">
            <v>KabupatenAgam</v>
          </cell>
          <cell r="B59" t="str">
            <v>Area 1</v>
          </cell>
          <cell r="C59" t="str">
            <v>Sumbagteng</v>
          </cell>
          <cell r="D59" t="str">
            <v>Sumatera Barat</v>
          </cell>
          <cell r="E59" t="str">
            <v>RIAU DARATAN</v>
          </cell>
          <cell r="F59" t="str">
            <v>Kabupaten</v>
          </cell>
          <cell r="G59" t="str">
            <v>Agam</v>
          </cell>
          <cell r="H59">
            <v>13225000</v>
          </cell>
          <cell r="I59">
            <v>83835000</v>
          </cell>
          <cell r="J59">
            <v>127000000</v>
          </cell>
          <cell r="K59">
            <v>159259258.66666666</v>
          </cell>
          <cell r="L59">
            <v>129470250</v>
          </cell>
          <cell r="M59">
            <v>136125000</v>
          </cell>
          <cell r="N59">
            <v>107441176</v>
          </cell>
          <cell r="O59">
            <v>123157160</v>
          </cell>
          <cell r="P59">
            <v>146250000</v>
          </cell>
          <cell r="Q59">
            <v>143750000</v>
          </cell>
          <cell r="R59">
            <v>237396951</v>
          </cell>
          <cell r="S59">
            <v>213444526.2567414</v>
          </cell>
          <cell r="T59">
            <v>192470681.94393981</v>
          </cell>
          <cell r="U59">
            <v>201589289.19688332</v>
          </cell>
          <cell r="V59">
            <v>143843200.08941245</v>
          </cell>
          <cell r="W59">
            <v>140471702.1695146</v>
          </cell>
          <cell r="X59">
            <v>28916800</v>
          </cell>
          <cell r="Y59">
            <v>9000000</v>
          </cell>
          <cell r="Z59">
            <v>788103259.66666663</v>
          </cell>
          <cell r="AA59">
            <v>761805584.92340803</v>
          </cell>
          <cell r="AB59">
            <v>712147916.61060643</v>
          </cell>
          <cell r="AC59">
            <v>736982507.86354995</v>
          </cell>
          <cell r="AD59">
            <v>702329258.75607908</v>
          </cell>
          <cell r="AE59">
            <v>696457760.83618116</v>
          </cell>
          <cell r="AF59">
            <v>857013585.63333333</v>
          </cell>
          <cell r="AG59">
            <v>837986143.41574895</v>
          </cell>
          <cell r="AH59">
            <v>783362708.27166712</v>
          </cell>
          <cell r="AI59">
            <v>810680758.64990497</v>
          </cell>
          <cell r="AJ59">
            <v>772562184.63168705</v>
          </cell>
          <cell r="AK59">
            <v>766103536.91979933</v>
          </cell>
        </row>
        <row r="60">
          <cell r="A60" t="str">
            <v>KabupatenDharmasraya</v>
          </cell>
          <cell r="B60" t="str">
            <v>Area 1</v>
          </cell>
          <cell r="C60" t="str">
            <v>Sumbagteng</v>
          </cell>
          <cell r="D60" t="str">
            <v>Sumatera Barat</v>
          </cell>
          <cell r="E60" t="str">
            <v>RIAU DARATAN</v>
          </cell>
          <cell r="F60" t="str">
            <v>Kabupaten</v>
          </cell>
          <cell r="G60" t="str">
            <v>Dharmasraya</v>
          </cell>
          <cell r="H60">
            <v>13225000</v>
          </cell>
          <cell r="I60">
            <v>83835000</v>
          </cell>
          <cell r="J60">
            <v>205000000</v>
          </cell>
          <cell r="K60">
            <v>156944444</v>
          </cell>
          <cell r="L60">
            <v>129470250</v>
          </cell>
          <cell r="M60">
            <v>136125000</v>
          </cell>
          <cell r="N60">
            <v>107441176</v>
          </cell>
          <cell r="O60">
            <v>123157160</v>
          </cell>
          <cell r="P60">
            <v>146250000</v>
          </cell>
          <cell r="Q60">
            <v>143750000</v>
          </cell>
          <cell r="R60">
            <v>237396951</v>
          </cell>
          <cell r="S60">
            <v>213444526.2567414</v>
          </cell>
          <cell r="T60">
            <v>192470681.94393981</v>
          </cell>
          <cell r="U60">
            <v>201589289.19688332</v>
          </cell>
          <cell r="V60">
            <v>143843200.08941245</v>
          </cell>
          <cell r="W60">
            <v>140471702.1695146</v>
          </cell>
          <cell r="X60">
            <v>28916800</v>
          </cell>
          <cell r="Y60">
            <v>9000000</v>
          </cell>
          <cell r="Z60">
            <v>863788445</v>
          </cell>
          <cell r="AA60">
            <v>837490770.2567414</v>
          </cell>
          <cell r="AB60">
            <v>787833101.94393981</v>
          </cell>
          <cell r="AC60">
            <v>812667693.19688332</v>
          </cell>
          <cell r="AD60">
            <v>778014444.08941245</v>
          </cell>
          <cell r="AE60">
            <v>772142946.16951466</v>
          </cell>
          <cell r="AF60">
            <v>940267289.50000012</v>
          </cell>
          <cell r="AG60">
            <v>921239847.28241563</v>
          </cell>
          <cell r="AH60">
            <v>866616412.1383338</v>
          </cell>
          <cell r="AI60">
            <v>893934462.51657176</v>
          </cell>
          <cell r="AJ60">
            <v>855815888.49835372</v>
          </cell>
          <cell r="AK60">
            <v>849357240.78646624</v>
          </cell>
        </row>
        <row r="61">
          <cell r="A61" t="str">
            <v>KabupatenKepulauan Mentawai</v>
          </cell>
          <cell r="B61" t="str">
            <v>Area 1</v>
          </cell>
          <cell r="C61" t="str">
            <v>Sumbagteng</v>
          </cell>
          <cell r="D61" t="str">
            <v>Sumatera Barat</v>
          </cell>
          <cell r="E61" t="str">
            <v>RIAU DARATAN</v>
          </cell>
          <cell r="F61" t="str">
            <v>Kabupaten</v>
          </cell>
          <cell r="G61" t="str">
            <v>Kepulauan Mentawai</v>
          </cell>
          <cell r="H61">
            <v>13225000</v>
          </cell>
          <cell r="I61">
            <v>81219000</v>
          </cell>
          <cell r="J61">
            <v>68310000</v>
          </cell>
          <cell r="K61">
            <v>135185184.66666666</v>
          </cell>
          <cell r="L61">
            <v>129470250</v>
          </cell>
          <cell r="M61">
            <v>136125000</v>
          </cell>
          <cell r="N61">
            <v>107441176</v>
          </cell>
          <cell r="O61">
            <v>123157160</v>
          </cell>
          <cell r="P61">
            <v>146250000</v>
          </cell>
          <cell r="Q61">
            <v>143750000</v>
          </cell>
          <cell r="R61">
            <v>237396951</v>
          </cell>
          <cell r="S61">
            <v>213444526.2567414</v>
          </cell>
          <cell r="T61">
            <v>192470681.94393981</v>
          </cell>
          <cell r="U61">
            <v>201589289.19688332</v>
          </cell>
          <cell r="V61">
            <v>143843200.08941245</v>
          </cell>
          <cell r="W61">
            <v>140471702.1695146</v>
          </cell>
          <cell r="X61">
            <v>28916800</v>
          </cell>
          <cell r="Y61">
            <v>9000000</v>
          </cell>
          <cell r="Z61">
            <v>702723185.66666663</v>
          </cell>
          <cell r="AA61">
            <v>676425510.92340803</v>
          </cell>
          <cell r="AB61">
            <v>626767842.61060643</v>
          </cell>
          <cell r="AC61">
            <v>651602433.86354995</v>
          </cell>
          <cell r="AD61">
            <v>616949184.75607908</v>
          </cell>
          <cell r="AE61">
            <v>611077686.83618116</v>
          </cell>
          <cell r="AF61">
            <v>763095504.23333335</v>
          </cell>
          <cell r="AG61">
            <v>744068062.01574886</v>
          </cell>
          <cell r="AH61">
            <v>689444626.87166715</v>
          </cell>
          <cell r="AI61">
            <v>716762677.24990499</v>
          </cell>
          <cell r="AJ61">
            <v>678644103.23168707</v>
          </cell>
          <cell r="AK61">
            <v>672185455.51979935</v>
          </cell>
        </row>
        <row r="62">
          <cell r="A62" t="str">
            <v>KabupatenLima Puluh Kota</v>
          </cell>
          <cell r="B62" t="str">
            <v>Area 1</v>
          </cell>
          <cell r="C62" t="str">
            <v>Sumbagteng</v>
          </cell>
          <cell r="D62" t="str">
            <v>Sumatera Barat</v>
          </cell>
          <cell r="E62" t="str">
            <v>RIAU DARATAN</v>
          </cell>
          <cell r="F62" t="str">
            <v>Kabupaten</v>
          </cell>
          <cell r="G62" t="str">
            <v>Lima Puluh Kota</v>
          </cell>
          <cell r="H62">
            <v>13225000</v>
          </cell>
          <cell r="I62">
            <v>83835000</v>
          </cell>
          <cell r="J62">
            <v>140000000</v>
          </cell>
          <cell r="K62">
            <v>189166666.66666666</v>
          </cell>
          <cell r="L62">
            <v>129470250</v>
          </cell>
          <cell r="M62">
            <v>136125000</v>
          </cell>
          <cell r="N62">
            <v>107441176</v>
          </cell>
          <cell r="O62">
            <v>123157160</v>
          </cell>
          <cell r="P62">
            <v>146250000</v>
          </cell>
          <cell r="Q62">
            <v>143750000</v>
          </cell>
          <cell r="R62">
            <v>237396951</v>
          </cell>
          <cell r="S62">
            <v>213444526.2567414</v>
          </cell>
          <cell r="T62">
            <v>192470681.94393981</v>
          </cell>
          <cell r="U62">
            <v>201589289.19688332</v>
          </cell>
          <cell r="V62">
            <v>143843200.08941245</v>
          </cell>
          <cell r="W62">
            <v>140471702.1695146</v>
          </cell>
          <cell r="X62">
            <v>28916800</v>
          </cell>
          <cell r="Y62">
            <v>9000000</v>
          </cell>
          <cell r="Z62">
            <v>831010667.66666663</v>
          </cell>
          <cell r="AA62">
            <v>804712992.92340803</v>
          </cell>
          <cell r="AB62">
            <v>755055324.61060643</v>
          </cell>
          <cell r="AC62">
            <v>779889915.86354995</v>
          </cell>
          <cell r="AD62">
            <v>745236666.75607908</v>
          </cell>
          <cell r="AE62">
            <v>739365168.83618116</v>
          </cell>
          <cell r="AF62">
            <v>904211734.4333334</v>
          </cell>
          <cell r="AG62">
            <v>885184292.21574891</v>
          </cell>
          <cell r="AH62">
            <v>830560857.07166719</v>
          </cell>
          <cell r="AI62">
            <v>857878907.44990504</v>
          </cell>
          <cell r="AJ62">
            <v>819760333.431687</v>
          </cell>
          <cell r="AK62">
            <v>813301685.7197994</v>
          </cell>
        </row>
        <row r="63">
          <cell r="A63" t="str">
            <v>KabupatenPadang Pariaman</v>
          </cell>
          <cell r="B63" t="str">
            <v>Area 1</v>
          </cell>
          <cell r="C63" t="str">
            <v>Sumbagteng</v>
          </cell>
          <cell r="D63" t="str">
            <v>Sumatera Barat</v>
          </cell>
          <cell r="E63" t="str">
            <v>RIAU DARATAN</v>
          </cell>
          <cell r="F63" t="str">
            <v>Kabupaten</v>
          </cell>
          <cell r="G63" t="str">
            <v>Padang Pariaman</v>
          </cell>
          <cell r="H63">
            <v>13225000</v>
          </cell>
          <cell r="I63">
            <v>83835000</v>
          </cell>
          <cell r="J63">
            <v>140000000</v>
          </cell>
          <cell r="K63">
            <v>159259258.66666666</v>
          </cell>
          <cell r="L63">
            <v>129470250</v>
          </cell>
          <cell r="M63">
            <v>136125000</v>
          </cell>
          <cell r="N63">
            <v>107441176</v>
          </cell>
          <cell r="O63">
            <v>123157160</v>
          </cell>
          <cell r="P63">
            <v>146250000</v>
          </cell>
          <cell r="Q63">
            <v>143750000</v>
          </cell>
          <cell r="R63">
            <v>237396951</v>
          </cell>
          <cell r="S63">
            <v>213444526.2567414</v>
          </cell>
          <cell r="T63">
            <v>192470681.94393981</v>
          </cell>
          <cell r="U63">
            <v>201589289.19688332</v>
          </cell>
          <cell r="V63">
            <v>143843200.08941245</v>
          </cell>
          <cell r="W63">
            <v>140471702.1695146</v>
          </cell>
          <cell r="X63">
            <v>28916800</v>
          </cell>
          <cell r="Y63">
            <v>9000000</v>
          </cell>
          <cell r="Z63">
            <v>801103259.66666663</v>
          </cell>
          <cell r="AA63">
            <v>774805584.92340803</v>
          </cell>
          <cell r="AB63">
            <v>725147916.61060643</v>
          </cell>
          <cell r="AC63">
            <v>749982507.86354995</v>
          </cell>
          <cell r="AD63">
            <v>715329258.75607908</v>
          </cell>
          <cell r="AE63">
            <v>709457760.83618116</v>
          </cell>
          <cell r="AF63">
            <v>871313585.63333333</v>
          </cell>
          <cell r="AG63">
            <v>852286143.41574895</v>
          </cell>
          <cell r="AH63">
            <v>797662708.27166712</v>
          </cell>
          <cell r="AI63">
            <v>824980758.64990497</v>
          </cell>
          <cell r="AJ63">
            <v>786862184.63168705</v>
          </cell>
          <cell r="AK63">
            <v>780403536.91979933</v>
          </cell>
        </row>
        <row r="64">
          <cell r="A64" t="str">
            <v>KabupatenPasaman</v>
          </cell>
          <cell r="B64" t="str">
            <v>Area 1</v>
          </cell>
          <cell r="C64" t="str">
            <v>Sumbagteng</v>
          </cell>
          <cell r="D64" t="str">
            <v>Sumatera Barat</v>
          </cell>
          <cell r="E64" t="str">
            <v>RIAU DARATAN</v>
          </cell>
          <cell r="F64" t="str">
            <v>Kabupaten</v>
          </cell>
          <cell r="G64" t="str">
            <v>Pasaman</v>
          </cell>
          <cell r="H64">
            <v>13225000</v>
          </cell>
          <cell r="I64">
            <v>83835000</v>
          </cell>
          <cell r="J64">
            <v>100000000</v>
          </cell>
          <cell r="K64">
            <v>148148148</v>
          </cell>
          <cell r="L64">
            <v>129470250</v>
          </cell>
          <cell r="M64">
            <v>136125000</v>
          </cell>
          <cell r="N64">
            <v>107441176</v>
          </cell>
          <cell r="O64">
            <v>123157160</v>
          </cell>
          <cell r="P64">
            <v>146250000</v>
          </cell>
          <cell r="Q64">
            <v>143750000</v>
          </cell>
          <cell r="R64">
            <v>237396951</v>
          </cell>
          <cell r="S64">
            <v>213444526.2567414</v>
          </cell>
          <cell r="T64">
            <v>192470681.94393981</v>
          </cell>
          <cell r="U64">
            <v>201589289.19688332</v>
          </cell>
          <cell r="V64">
            <v>143843200.08941245</v>
          </cell>
          <cell r="W64">
            <v>140471702.1695146</v>
          </cell>
          <cell r="X64">
            <v>28916800</v>
          </cell>
          <cell r="Y64">
            <v>9000000</v>
          </cell>
          <cell r="Z64">
            <v>749992149</v>
          </cell>
          <cell r="AA64">
            <v>723694474.2567414</v>
          </cell>
          <cell r="AB64">
            <v>674036805.94393981</v>
          </cell>
          <cell r="AC64">
            <v>698871397.19688332</v>
          </cell>
          <cell r="AD64">
            <v>664218148.08941245</v>
          </cell>
          <cell r="AE64">
            <v>658346650.16951466</v>
          </cell>
          <cell r="AF64">
            <v>815091363.9000001</v>
          </cell>
          <cell r="AG64">
            <v>796063921.6824156</v>
          </cell>
          <cell r="AH64">
            <v>741440486.53833389</v>
          </cell>
          <cell r="AI64">
            <v>768758536.91657174</v>
          </cell>
          <cell r="AJ64">
            <v>730639962.8983537</v>
          </cell>
          <cell r="AK64">
            <v>724181315.18646622</v>
          </cell>
        </row>
        <row r="65">
          <cell r="A65" t="str">
            <v>KabupatenPasaman Barat</v>
          </cell>
          <cell r="B65" t="str">
            <v>Area 1</v>
          </cell>
          <cell r="C65" t="str">
            <v>Sumbagteng</v>
          </cell>
          <cell r="D65" t="str">
            <v>Sumatera Barat</v>
          </cell>
          <cell r="E65" t="str">
            <v>RIAU DARATAN</v>
          </cell>
          <cell r="F65" t="str">
            <v>Kabupaten</v>
          </cell>
          <cell r="G65" t="str">
            <v>Pasaman Barat</v>
          </cell>
          <cell r="H65">
            <v>13225000</v>
          </cell>
          <cell r="I65">
            <v>83835000</v>
          </cell>
          <cell r="J65">
            <v>124740000</v>
          </cell>
          <cell r="K65">
            <v>159259258.66666666</v>
          </cell>
          <cell r="L65">
            <v>129470250</v>
          </cell>
          <cell r="M65">
            <v>136125000</v>
          </cell>
          <cell r="N65">
            <v>107441176</v>
          </cell>
          <cell r="O65">
            <v>123157160</v>
          </cell>
          <cell r="P65">
            <v>146250000</v>
          </cell>
          <cell r="Q65">
            <v>143750000</v>
          </cell>
          <cell r="R65">
            <v>237396951</v>
          </cell>
          <cell r="S65">
            <v>213444526.2567414</v>
          </cell>
          <cell r="T65">
            <v>192470681.94393981</v>
          </cell>
          <cell r="U65">
            <v>201589289.19688332</v>
          </cell>
          <cell r="V65">
            <v>143843200.08941245</v>
          </cell>
          <cell r="W65">
            <v>140471702.1695146</v>
          </cell>
          <cell r="X65">
            <v>28916800</v>
          </cell>
          <cell r="Y65">
            <v>9000000</v>
          </cell>
          <cell r="Z65">
            <v>785843259.66666663</v>
          </cell>
          <cell r="AA65">
            <v>759545584.92340803</v>
          </cell>
          <cell r="AB65">
            <v>709887916.61060643</v>
          </cell>
          <cell r="AC65">
            <v>734722507.86354995</v>
          </cell>
          <cell r="AD65">
            <v>700069258.75607908</v>
          </cell>
          <cell r="AE65">
            <v>694197760.83618116</v>
          </cell>
          <cell r="AF65">
            <v>854527585.63333333</v>
          </cell>
          <cell r="AG65">
            <v>835500143.41574895</v>
          </cell>
          <cell r="AH65">
            <v>780876708.27166712</v>
          </cell>
          <cell r="AI65">
            <v>808194758.64990497</v>
          </cell>
          <cell r="AJ65">
            <v>770076184.63168705</v>
          </cell>
          <cell r="AK65">
            <v>763617536.91979933</v>
          </cell>
        </row>
        <row r="66">
          <cell r="A66" t="str">
            <v>KabupatenPesisir Selatan</v>
          </cell>
          <cell r="B66" t="str">
            <v>Area 1</v>
          </cell>
          <cell r="C66" t="str">
            <v>Sumbagteng</v>
          </cell>
          <cell r="D66" t="str">
            <v>Sumatera Barat</v>
          </cell>
          <cell r="E66" t="str">
            <v>RIAU DARATAN</v>
          </cell>
          <cell r="F66" t="str">
            <v>Kabupaten</v>
          </cell>
          <cell r="G66" t="str">
            <v>Pesisir Selatan</v>
          </cell>
          <cell r="H66">
            <v>13225000</v>
          </cell>
          <cell r="I66">
            <v>83835000</v>
          </cell>
          <cell r="J66">
            <v>140000000</v>
          </cell>
          <cell r="K66">
            <v>188888891.25</v>
          </cell>
          <cell r="L66">
            <v>129470250</v>
          </cell>
          <cell r="M66">
            <v>136125000</v>
          </cell>
          <cell r="N66">
            <v>107441176</v>
          </cell>
          <cell r="O66">
            <v>123157160</v>
          </cell>
          <cell r="P66">
            <v>146250000</v>
          </cell>
          <cell r="Q66">
            <v>143750000</v>
          </cell>
          <cell r="R66">
            <v>237396951</v>
          </cell>
          <cell r="S66">
            <v>213444526.2567414</v>
          </cell>
          <cell r="T66">
            <v>192470681.94393981</v>
          </cell>
          <cell r="U66">
            <v>201589289.19688332</v>
          </cell>
          <cell r="V66">
            <v>143843200.08941245</v>
          </cell>
          <cell r="W66">
            <v>140471702.1695146</v>
          </cell>
          <cell r="X66">
            <v>28916800</v>
          </cell>
          <cell r="Y66">
            <v>9000000</v>
          </cell>
          <cell r="Z66">
            <v>830732892.25</v>
          </cell>
          <cell r="AA66">
            <v>804435217.5067414</v>
          </cell>
          <cell r="AB66">
            <v>754777549.19393981</v>
          </cell>
          <cell r="AC66">
            <v>779612140.44688332</v>
          </cell>
          <cell r="AD66">
            <v>744958891.33941245</v>
          </cell>
          <cell r="AE66">
            <v>739087393.41951466</v>
          </cell>
          <cell r="AF66">
            <v>903906181.47500002</v>
          </cell>
          <cell r="AG66">
            <v>884878739.25741565</v>
          </cell>
          <cell r="AH66">
            <v>830255304.11333382</v>
          </cell>
          <cell r="AI66">
            <v>857573354.49157166</v>
          </cell>
          <cell r="AJ66">
            <v>819454780.47335374</v>
          </cell>
          <cell r="AK66">
            <v>812996132.76146615</v>
          </cell>
        </row>
        <row r="67">
          <cell r="A67" t="str">
            <v>KabupatenSijunjung</v>
          </cell>
          <cell r="B67" t="str">
            <v>Area 1</v>
          </cell>
          <cell r="C67" t="str">
            <v>Sumbagteng</v>
          </cell>
          <cell r="D67" t="str">
            <v>Sumatera Barat</v>
          </cell>
          <cell r="E67" t="str">
            <v>RIAU DARATAN</v>
          </cell>
          <cell r="F67" t="str">
            <v>Kabupaten</v>
          </cell>
          <cell r="G67" t="str">
            <v>Sijunjung</v>
          </cell>
          <cell r="H67">
            <v>13225000</v>
          </cell>
          <cell r="I67">
            <v>83835000</v>
          </cell>
          <cell r="J67">
            <v>145000000</v>
          </cell>
          <cell r="K67">
            <v>156944444</v>
          </cell>
          <cell r="L67">
            <v>129470250</v>
          </cell>
          <cell r="M67">
            <v>136125000</v>
          </cell>
          <cell r="N67">
            <v>107441176</v>
          </cell>
          <cell r="O67">
            <v>123157160</v>
          </cell>
          <cell r="P67">
            <v>146250000</v>
          </cell>
          <cell r="Q67">
            <v>143750000</v>
          </cell>
          <cell r="R67">
            <v>237396951</v>
          </cell>
          <cell r="S67">
            <v>213444526.2567414</v>
          </cell>
          <cell r="T67">
            <v>192470681.94393981</v>
          </cell>
          <cell r="U67">
            <v>201589289.19688332</v>
          </cell>
          <cell r="V67">
            <v>143843200.08941245</v>
          </cell>
          <cell r="W67">
            <v>140471702.1695146</v>
          </cell>
          <cell r="X67">
            <v>28916800</v>
          </cell>
          <cell r="Y67">
            <v>9000000</v>
          </cell>
          <cell r="Z67">
            <v>803788445</v>
          </cell>
          <cell r="AA67">
            <v>777490770.2567414</v>
          </cell>
          <cell r="AB67">
            <v>727833101.94393981</v>
          </cell>
          <cell r="AC67">
            <v>752667693.19688332</v>
          </cell>
          <cell r="AD67">
            <v>718014444.08941245</v>
          </cell>
          <cell r="AE67">
            <v>712142946.16951466</v>
          </cell>
          <cell r="AF67">
            <v>874267289.50000012</v>
          </cell>
          <cell r="AG67">
            <v>855239847.28241563</v>
          </cell>
          <cell r="AH67">
            <v>800616412.1383338</v>
          </cell>
          <cell r="AI67">
            <v>827934462.51657176</v>
          </cell>
          <cell r="AJ67">
            <v>789815888.49835372</v>
          </cell>
          <cell r="AK67">
            <v>783357240.78646624</v>
          </cell>
        </row>
        <row r="68">
          <cell r="A68" t="str">
            <v>KabupatenSolok</v>
          </cell>
          <cell r="B68" t="str">
            <v>Area 1</v>
          </cell>
          <cell r="C68" t="str">
            <v>Sumbagteng</v>
          </cell>
          <cell r="D68" t="str">
            <v>Sumatera Barat</v>
          </cell>
          <cell r="E68" t="str">
            <v>RIAU DARATAN</v>
          </cell>
          <cell r="F68" t="str">
            <v>Kabupaten</v>
          </cell>
          <cell r="G68" t="str">
            <v>Solok</v>
          </cell>
          <cell r="H68">
            <v>13225000</v>
          </cell>
          <cell r="I68">
            <v>83835000</v>
          </cell>
          <cell r="J68">
            <v>136080000</v>
          </cell>
          <cell r="K68">
            <v>159722221.25</v>
          </cell>
          <cell r="L68">
            <v>129470250</v>
          </cell>
          <cell r="M68">
            <v>136125000</v>
          </cell>
          <cell r="N68">
            <v>107441176</v>
          </cell>
          <cell r="O68">
            <v>123157160</v>
          </cell>
          <cell r="P68">
            <v>146250000</v>
          </cell>
          <cell r="Q68">
            <v>143750000</v>
          </cell>
          <cell r="R68">
            <v>237396951</v>
          </cell>
          <cell r="S68">
            <v>213444526.2567414</v>
          </cell>
          <cell r="T68">
            <v>192470681.94393981</v>
          </cell>
          <cell r="U68">
            <v>201589289.19688332</v>
          </cell>
          <cell r="V68">
            <v>143843200.08941245</v>
          </cell>
          <cell r="W68">
            <v>140471702.1695146</v>
          </cell>
          <cell r="X68">
            <v>28916800</v>
          </cell>
          <cell r="Y68">
            <v>9000000</v>
          </cell>
          <cell r="Z68">
            <v>797646222.25</v>
          </cell>
          <cell r="AA68">
            <v>771348547.5067414</v>
          </cell>
          <cell r="AB68">
            <v>721690879.19393981</v>
          </cell>
          <cell r="AC68">
            <v>746525470.44688332</v>
          </cell>
          <cell r="AD68">
            <v>711872221.33941245</v>
          </cell>
          <cell r="AE68">
            <v>706000723.41951466</v>
          </cell>
          <cell r="AF68">
            <v>867510844.47500002</v>
          </cell>
          <cell r="AG68">
            <v>848483402.25741565</v>
          </cell>
          <cell r="AH68">
            <v>793859967.11333382</v>
          </cell>
          <cell r="AI68">
            <v>821178017.49157166</v>
          </cell>
          <cell r="AJ68">
            <v>783059443.47335374</v>
          </cell>
          <cell r="AK68">
            <v>776600795.76146615</v>
          </cell>
        </row>
        <row r="69">
          <cell r="A69" t="str">
            <v>KabupatenSolok Selatan</v>
          </cell>
          <cell r="B69" t="str">
            <v>Area 1</v>
          </cell>
          <cell r="C69" t="str">
            <v>Sumbagteng</v>
          </cell>
          <cell r="D69" t="str">
            <v>Sumatera Barat</v>
          </cell>
          <cell r="E69" t="str">
            <v>RIAU DARATAN</v>
          </cell>
          <cell r="F69" t="str">
            <v>Kabupaten</v>
          </cell>
          <cell r="G69" t="str">
            <v>Solok Selatan</v>
          </cell>
          <cell r="H69">
            <v>13225000</v>
          </cell>
          <cell r="I69">
            <v>83835000</v>
          </cell>
          <cell r="J69">
            <v>145000000</v>
          </cell>
          <cell r="K69">
            <v>159722221.25</v>
          </cell>
          <cell r="L69">
            <v>129470250</v>
          </cell>
          <cell r="M69">
            <v>136125000</v>
          </cell>
          <cell r="N69">
            <v>107441176</v>
          </cell>
          <cell r="O69">
            <v>123157160</v>
          </cell>
          <cell r="P69">
            <v>146250000</v>
          </cell>
          <cell r="Q69">
            <v>143750000</v>
          </cell>
          <cell r="R69">
            <v>237396951</v>
          </cell>
          <cell r="S69">
            <v>213444526.2567414</v>
          </cell>
          <cell r="T69">
            <v>192470681.94393981</v>
          </cell>
          <cell r="U69">
            <v>201589289.19688332</v>
          </cell>
          <cell r="V69">
            <v>143843200.08941245</v>
          </cell>
          <cell r="W69">
            <v>140471702.1695146</v>
          </cell>
          <cell r="X69">
            <v>28916800</v>
          </cell>
          <cell r="Y69">
            <v>9000000</v>
          </cell>
          <cell r="Z69">
            <v>806566222.25</v>
          </cell>
          <cell r="AA69">
            <v>780268547.5067414</v>
          </cell>
          <cell r="AB69">
            <v>730610879.19393981</v>
          </cell>
          <cell r="AC69">
            <v>755445470.44688332</v>
          </cell>
          <cell r="AD69">
            <v>720792221.33941245</v>
          </cell>
          <cell r="AE69">
            <v>714920723.41951466</v>
          </cell>
          <cell r="AF69">
            <v>877322844.47500002</v>
          </cell>
          <cell r="AG69">
            <v>858295402.25741565</v>
          </cell>
          <cell r="AH69">
            <v>803671967.11333382</v>
          </cell>
          <cell r="AI69">
            <v>830990017.49157166</v>
          </cell>
          <cell r="AJ69">
            <v>792871443.47335374</v>
          </cell>
          <cell r="AK69">
            <v>786412795.76146615</v>
          </cell>
        </row>
        <row r="70">
          <cell r="A70" t="str">
            <v>KabupatenTanah Datar</v>
          </cell>
          <cell r="B70" t="str">
            <v>Area 1</v>
          </cell>
          <cell r="C70" t="str">
            <v>Sumbagteng</v>
          </cell>
          <cell r="D70" t="str">
            <v>Sumatera Barat</v>
          </cell>
          <cell r="E70" t="str">
            <v>RIAU DARATAN</v>
          </cell>
          <cell r="F70" t="str">
            <v>Kabupaten</v>
          </cell>
          <cell r="G70" t="str">
            <v>Tanah Datar</v>
          </cell>
          <cell r="H70">
            <v>13225000</v>
          </cell>
          <cell r="I70">
            <v>83835000</v>
          </cell>
          <cell r="J70">
            <v>140000000</v>
          </cell>
          <cell r="K70">
            <v>189166666.66666666</v>
          </cell>
          <cell r="L70">
            <v>129470250</v>
          </cell>
          <cell r="M70">
            <v>136125000</v>
          </cell>
          <cell r="N70">
            <v>107441176</v>
          </cell>
          <cell r="O70">
            <v>123157160</v>
          </cell>
          <cell r="P70">
            <v>146250000</v>
          </cell>
          <cell r="Q70">
            <v>143750000</v>
          </cell>
          <cell r="R70">
            <v>237396951</v>
          </cell>
          <cell r="S70">
            <v>213444526.2567414</v>
          </cell>
          <cell r="T70">
            <v>192470681.94393981</v>
          </cell>
          <cell r="U70">
            <v>201589289.19688332</v>
          </cell>
          <cell r="V70">
            <v>143843200.08941245</v>
          </cell>
          <cell r="W70">
            <v>140471702.1695146</v>
          </cell>
          <cell r="X70">
            <v>28916800</v>
          </cell>
          <cell r="Y70">
            <v>9000000</v>
          </cell>
          <cell r="Z70">
            <v>831010667.66666663</v>
          </cell>
          <cell r="AA70">
            <v>804712992.92340803</v>
          </cell>
          <cell r="AB70">
            <v>755055324.61060643</v>
          </cell>
          <cell r="AC70">
            <v>779889915.86354995</v>
          </cell>
          <cell r="AD70">
            <v>745236666.75607908</v>
          </cell>
          <cell r="AE70">
            <v>739365168.83618116</v>
          </cell>
          <cell r="AF70">
            <v>904211734.4333334</v>
          </cell>
          <cell r="AG70">
            <v>885184292.21574891</v>
          </cell>
          <cell r="AH70">
            <v>830560857.07166719</v>
          </cell>
          <cell r="AI70">
            <v>857878907.44990504</v>
          </cell>
          <cell r="AJ70">
            <v>819760333.431687</v>
          </cell>
          <cell r="AK70">
            <v>813301685.7197994</v>
          </cell>
        </row>
        <row r="71">
          <cell r="A71" t="str">
            <v>KotaBukittinggi</v>
          </cell>
          <cell r="B71" t="str">
            <v>Area 1</v>
          </cell>
          <cell r="C71" t="str">
            <v>Sumbagteng</v>
          </cell>
          <cell r="D71" t="str">
            <v>Sumatera Barat</v>
          </cell>
          <cell r="E71" t="str">
            <v>RIAU DARATAN</v>
          </cell>
          <cell r="F71" t="str">
            <v>Kota</v>
          </cell>
          <cell r="G71" t="str">
            <v>Bukittinggi</v>
          </cell>
          <cell r="H71">
            <v>13225000</v>
          </cell>
          <cell r="I71">
            <v>95000000</v>
          </cell>
          <cell r="J71">
            <v>175000000</v>
          </cell>
          <cell r="K71">
            <v>159259258.66666666</v>
          </cell>
          <cell r="L71">
            <v>129470250</v>
          </cell>
          <cell r="M71">
            <v>136125000</v>
          </cell>
          <cell r="N71">
            <v>107441176</v>
          </cell>
          <cell r="O71">
            <v>123157160</v>
          </cell>
          <cell r="P71">
            <v>146250000</v>
          </cell>
          <cell r="Q71">
            <v>143750000</v>
          </cell>
          <cell r="R71">
            <v>237396951</v>
          </cell>
          <cell r="S71">
            <v>213444526.2567414</v>
          </cell>
          <cell r="T71">
            <v>192470681.94393981</v>
          </cell>
          <cell r="U71">
            <v>201589289.19688332</v>
          </cell>
          <cell r="V71">
            <v>143843200.08941245</v>
          </cell>
          <cell r="W71">
            <v>140471702.1695146</v>
          </cell>
          <cell r="X71">
            <v>28916800</v>
          </cell>
          <cell r="Y71">
            <v>9000000</v>
          </cell>
          <cell r="Z71">
            <v>847268259.66666663</v>
          </cell>
          <cell r="AA71">
            <v>820970584.92340803</v>
          </cell>
          <cell r="AB71">
            <v>771312916.61060643</v>
          </cell>
          <cell r="AC71">
            <v>796147507.86354995</v>
          </cell>
          <cell r="AD71">
            <v>761494258.75607908</v>
          </cell>
          <cell r="AE71">
            <v>755622760.83618116</v>
          </cell>
          <cell r="AF71">
            <v>922095085.63333333</v>
          </cell>
          <cell r="AG71">
            <v>903067643.41574895</v>
          </cell>
          <cell r="AH71">
            <v>848444208.27166712</v>
          </cell>
          <cell r="AI71">
            <v>875762258.64990497</v>
          </cell>
          <cell r="AJ71">
            <v>837643684.63168705</v>
          </cell>
          <cell r="AK71">
            <v>831185036.91979933</v>
          </cell>
        </row>
        <row r="72">
          <cell r="A72" t="str">
            <v>KotaPadang</v>
          </cell>
          <cell r="B72" t="str">
            <v>Area 1</v>
          </cell>
          <cell r="C72" t="str">
            <v>Sumbagteng</v>
          </cell>
          <cell r="D72" t="str">
            <v>Sumatera Barat</v>
          </cell>
          <cell r="E72" t="str">
            <v>RIAU DARATAN</v>
          </cell>
          <cell r="F72" t="str">
            <v>Kota</v>
          </cell>
          <cell r="G72" t="str">
            <v>Padang</v>
          </cell>
          <cell r="H72">
            <v>13225000</v>
          </cell>
          <cell r="I72">
            <v>86137000</v>
          </cell>
          <cell r="J72">
            <v>221000000</v>
          </cell>
          <cell r="K72">
            <v>188888891.25</v>
          </cell>
          <cell r="L72">
            <v>129470250</v>
          </cell>
          <cell r="M72">
            <v>136125000</v>
          </cell>
          <cell r="N72">
            <v>107441176</v>
          </cell>
          <cell r="O72">
            <v>123157160</v>
          </cell>
          <cell r="P72">
            <v>146250000</v>
          </cell>
          <cell r="Q72">
            <v>143750000</v>
          </cell>
          <cell r="R72">
            <v>237396951</v>
          </cell>
          <cell r="S72">
            <v>213444526.2567414</v>
          </cell>
          <cell r="T72">
            <v>192470681.94393981</v>
          </cell>
          <cell r="U72">
            <v>201589289.19688332</v>
          </cell>
          <cell r="V72">
            <v>143843200.08941245</v>
          </cell>
          <cell r="W72">
            <v>140471702.1695146</v>
          </cell>
          <cell r="X72">
            <v>28916800</v>
          </cell>
          <cell r="Y72">
            <v>9000000</v>
          </cell>
          <cell r="Z72">
            <v>914034892.25</v>
          </cell>
          <cell r="AA72">
            <v>887737217.5067414</v>
          </cell>
          <cell r="AB72">
            <v>838079549.19393981</v>
          </cell>
          <cell r="AC72">
            <v>862914140.44688332</v>
          </cell>
          <cell r="AD72">
            <v>828260891.33941245</v>
          </cell>
          <cell r="AE72">
            <v>822389393.41951466</v>
          </cell>
          <cell r="AF72">
            <v>995538381.47500002</v>
          </cell>
          <cell r="AG72">
            <v>976510939.25741565</v>
          </cell>
          <cell r="AH72">
            <v>921887504.11333382</v>
          </cell>
          <cell r="AI72">
            <v>949205554.49157178</v>
          </cell>
          <cell r="AJ72">
            <v>911086980.47335374</v>
          </cell>
          <cell r="AK72">
            <v>904628332.76146615</v>
          </cell>
        </row>
        <row r="73">
          <cell r="A73" t="str">
            <v>KotaPadangpanjang</v>
          </cell>
          <cell r="B73" t="str">
            <v>Area 1</v>
          </cell>
          <cell r="C73" t="str">
            <v>Sumbagteng</v>
          </cell>
          <cell r="D73" t="str">
            <v>Sumatera Barat</v>
          </cell>
          <cell r="E73" t="str">
            <v>RIAU DARATAN</v>
          </cell>
          <cell r="F73" t="str">
            <v>Kota</v>
          </cell>
          <cell r="G73" t="str">
            <v>Padangpanjang</v>
          </cell>
          <cell r="H73">
            <v>13225000</v>
          </cell>
          <cell r="I73">
            <v>83835000</v>
          </cell>
          <cell r="J73">
            <v>137700000</v>
          </cell>
          <cell r="K73">
            <v>159259258.66666666</v>
          </cell>
          <cell r="L73">
            <v>129470250</v>
          </cell>
          <cell r="M73">
            <v>136125000</v>
          </cell>
          <cell r="N73">
            <v>107441176</v>
          </cell>
          <cell r="O73">
            <v>123157160</v>
          </cell>
          <cell r="P73">
            <v>146250000</v>
          </cell>
          <cell r="Q73">
            <v>143750000</v>
          </cell>
          <cell r="R73">
            <v>237396951</v>
          </cell>
          <cell r="S73">
            <v>213444526.2567414</v>
          </cell>
          <cell r="T73">
            <v>192470681.94393981</v>
          </cell>
          <cell r="U73">
            <v>201589289.19688332</v>
          </cell>
          <cell r="V73">
            <v>143843200.08941245</v>
          </cell>
          <cell r="W73">
            <v>140471702.1695146</v>
          </cell>
          <cell r="X73">
            <v>28916800</v>
          </cell>
          <cell r="Y73">
            <v>9000000</v>
          </cell>
          <cell r="Z73">
            <v>798803259.66666663</v>
          </cell>
          <cell r="AA73">
            <v>772505584.92340803</v>
          </cell>
          <cell r="AB73">
            <v>722847916.61060643</v>
          </cell>
          <cell r="AC73">
            <v>747682507.86354995</v>
          </cell>
          <cell r="AD73">
            <v>713029258.75607908</v>
          </cell>
          <cell r="AE73">
            <v>707157760.83618116</v>
          </cell>
          <cell r="AF73">
            <v>868783585.63333333</v>
          </cell>
          <cell r="AG73">
            <v>849756143.41574895</v>
          </cell>
          <cell r="AH73">
            <v>795132708.27166712</v>
          </cell>
          <cell r="AI73">
            <v>822450758.64990497</v>
          </cell>
          <cell r="AJ73">
            <v>784332184.63168705</v>
          </cell>
          <cell r="AK73">
            <v>777873536.91979933</v>
          </cell>
        </row>
        <row r="74">
          <cell r="A74" t="str">
            <v>KotaPariaman</v>
          </cell>
          <cell r="B74" t="str">
            <v>Area 1</v>
          </cell>
          <cell r="C74" t="str">
            <v>Sumbagteng</v>
          </cell>
          <cell r="D74" t="str">
            <v>Sumatera Barat</v>
          </cell>
          <cell r="E74" t="str">
            <v>RIAU DARATAN</v>
          </cell>
          <cell r="F74" t="str">
            <v>Kota</v>
          </cell>
          <cell r="G74" t="str">
            <v>Pariaman</v>
          </cell>
          <cell r="H74">
            <v>13225000</v>
          </cell>
          <cell r="I74">
            <v>83835000</v>
          </cell>
          <cell r="J74">
            <v>121500000</v>
          </cell>
          <cell r="K74">
            <v>159259258.66666666</v>
          </cell>
          <cell r="L74">
            <v>129470250</v>
          </cell>
          <cell r="M74">
            <v>136125000</v>
          </cell>
          <cell r="N74">
            <v>107441176</v>
          </cell>
          <cell r="O74">
            <v>123157160</v>
          </cell>
          <cell r="P74">
            <v>146250000</v>
          </cell>
          <cell r="Q74">
            <v>143750000</v>
          </cell>
          <cell r="R74">
            <v>237396951</v>
          </cell>
          <cell r="S74">
            <v>213444526.2567414</v>
          </cell>
          <cell r="T74">
            <v>192470681.94393981</v>
          </cell>
          <cell r="U74">
            <v>201589289.19688332</v>
          </cell>
          <cell r="V74">
            <v>143843200.08941245</v>
          </cell>
          <cell r="W74">
            <v>140471702.1695146</v>
          </cell>
          <cell r="X74">
            <v>28916800</v>
          </cell>
          <cell r="Y74">
            <v>9000000</v>
          </cell>
          <cell r="Z74">
            <v>782603259.66666663</v>
          </cell>
          <cell r="AA74">
            <v>756305584.92340803</v>
          </cell>
          <cell r="AB74">
            <v>706647916.61060643</v>
          </cell>
          <cell r="AC74">
            <v>731482507.86354995</v>
          </cell>
          <cell r="AD74">
            <v>696829258.75607908</v>
          </cell>
          <cell r="AE74">
            <v>690957760.83618116</v>
          </cell>
          <cell r="AF74">
            <v>850963585.63333333</v>
          </cell>
          <cell r="AG74">
            <v>831936143.41574895</v>
          </cell>
          <cell r="AH74">
            <v>777312708.27166712</v>
          </cell>
          <cell r="AI74">
            <v>804630758.64990497</v>
          </cell>
          <cell r="AJ74">
            <v>766512184.63168705</v>
          </cell>
          <cell r="AK74">
            <v>760053536.91979933</v>
          </cell>
        </row>
        <row r="75">
          <cell r="A75" t="str">
            <v>KotaPayakumbuh</v>
          </cell>
          <cell r="B75" t="str">
            <v>Area 1</v>
          </cell>
          <cell r="C75" t="str">
            <v>Sumbagteng</v>
          </cell>
          <cell r="D75" t="str">
            <v>Sumatera Barat</v>
          </cell>
          <cell r="E75" t="str">
            <v>RIAU DARATAN</v>
          </cell>
          <cell r="F75" t="str">
            <v>Kota</v>
          </cell>
          <cell r="G75" t="str">
            <v>Payakumbuh</v>
          </cell>
          <cell r="H75">
            <v>13225000</v>
          </cell>
          <cell r="I75">
            <v>83835000</v>
          </cell>
          <cell r="J75">
            <v>145000000</v>
          </cell>
          <cell r="K75">
            <v>159259258.66666666</v>
          </cell>
          <cell r="L75">
            <v>129470250</v>
          </cell>
          <cell r="M75">
            <v>136125000</v>
          </cell>
          <cell r="N75">
            <v>107441176</v>
          </cell>
          <cell r="O75">
            <v>123157160</v>
          </cell>
          <cell r="P75">
            <v>146250000</v>
          </cell>
          <cell r="Q75">
            <v>143750000</v>
          </cell>
          <cell r="R75">
            <v>237396951</v>
          </cell>
          <cell r="S75">
            <v>213444526.2567414</v>
          </cell>
          <cell r="T75">
            <v>192470681.94393981</v>
          </cell>
          <cell r="U75">
            <v>201589289.19688332</v>
          </cell>
          <cell r="V75">
            <v>143843200.08941245</v>
          </cell>
          <cell r="W75">
            <v>140471702.1695146</v>
          </cell>
          <cell r="X75">
            <v>28916800</v>
          </cell>
          <cell r="Y75">
            <v>9000000</v>
          </cell>
          <cell r="Z75">
            <v>806103259.66666663</v>
          </cell>
          <cell r="AA75">
            <v>779805584.92340803</v>
          </cell>
          <cell r="AB75">
            <v>730147916.61060643</v>
          </cell>
          <cell r="AC75">
            <v>754982507.86354995</v>
          </cell>
          <cell r="AD75">
            <v>720329258.75607908</v>
          </cell>
          <cell r="AE75">
            <v>714457760.83618116</v>
          </cell>
          <cell r="AF75">
            <v>876813585.63333333</v>
          </cell>
          <cell r="AG75">
            <v>857786143.41574895</v>
          </cell>
          <cell r="AH75">
            <v>803162708.27166712</v>
          </cell>
          <cell r="AI75">
            <v>830480758.64990497</v>
          </cell>
          <cell r="AJ75">
            <v>792362184.63168705</v>
          </cell>
          <cell r="AK75">
            <v>785903536.91979933</v>
          </cell>
        </row>
        <row r="76">
          <cell r="A76" t="str">
            <v>KotaSawahlunto</v>
          </cell>
          <cell r="B76" t="str">
            <v>Area 1</v>
          </cell>
          <cell r="C76" t="str">
            <v>Sumbagteng</v>
          </cell>
          <cell r="D76" t="str">
            <v>Sumatera Barat</v>
          </cell>
          <cell r="E76" t="str">
            <v>RIAU DARATAN</v>
          </cell>
          <cell r="F76" t="str">
            <v>Kota</v>
          </cell>
          <cell r="G76" t="str">
            <v>Sawahlunto</v>
          </cell>
          <cell r="H76">
            <v>13225000</v>
          </cell>
          <cell r="I76">
            <v>83835000</v>
          </cell>
          <cell r="J76">
            <v>129600000</v>
          </cell>
          <cell r="K76">
            <v>156944444</v>
          </cell>
          <cell r="L76">
            <v>129470250</v>
          </cell>
          <cell r="M76">
            <v>136125000</v>
          </cell>
          <cell r="N76">
            <v>107441176</v>
          </cell>
          <cell r="O76">
            <v>123157160</v>
          </cell>
          <cell r="P76">
            <v>146250000</v>
          </cell>
          <cell r="Q76">
            <v>143750000</v>
          </cell>
          <cell r="R76">
            <v>237396951</v>
          </cell>
          <cell r="S76">
            <v>213444526.2567414</v>
          </cell>
          <cell r="T76">
            <v>192470681.94393981</v>
          </cell>
          <cell r="U76">
            <v>201589289.19688332</v>
          </cell>
          <cell r="V76">
            <v>143843200.08941245</v>
          </cell>
          <cell r="W76">
            <v>140471702.1695146</v>
          </cell>
          <cell r="X76">
            <v>28916800</v>
          </cell>
          <cell r="Y76">
            <v>9000000</v>
          </cell>
          <cell r="Z76">
            <v>788388445</v>
          </cell>
          <cell r="AA76">
            <v>762090770.2567414</v>
          </cell>
          <cell r="AB76">
            <v>712433101.94393981</v>
          </cell>
          <cell r="AC76">
            <v>737267693.19688332</v>
          </cell>
          <cell r="AD76">
            <v>702614444.08941245</v>
          </cell>
          <cell r="AE76">
            <v>696742946.16951466</v>
          </cell>
          <cell r="AF76">
            <v>857327289.50000012</v>
          </cell>
          <cell r="AG76">
            <v>838299847.28241563</v>
          </cell>
          <cell r="AH76">
            <v>783676412.1383338</v>
          </cell>
          <cell r="AI76">
            <v>810994462.51657176</v>
          </cell>
          <cell r="AJ76">
            <v>772875888.49835372</v>
          </cell>
          <cell r="AK76">
            <v>766417240.78646624</v>
          </cell>
        </row>
        <row r="77">
          <cell r="A77" t="str">
            <v>KotaSolok</v>
          </cell>
          <cell r="B77" t="str">
            <v>Area 1</v>
          </cell>
          <cell r="C77" t="str">
            <v>Sumbagteng</v>
          </cell>
          <cell r="D77" t="str">
            <v>Sumatera Barat</v>
          </cell>
          <cell r="E77" t="str">
            <v>RIAU DARATAN</v>
          </cell>
          <cell r="F77" t="str">
            <v>Kota</v>
          </cell>
          <cell r="G77" t="str">
            <v>Solok</v>
          </cell>
          <cell r="H77">
            <v>13225000</v>
          </cell>
          <cell r="I77">
            <v>83835000</v>
          </cell>
          <cell r="J77">
            <v>137700000</v>
          </cell>
          <cell r="K77">
            <v>159722221.25</v>
          </cell>
          <cell r="L77">
            <v>129470250</v>
          </cell>
          <cell r="M77">
            <v>136125000</v>
          </cell>
          <cell r="N77">
            <v>107441176</v>
          </cell>
          <cell r="O77">
            <v>123157160</v>
          </cell>
          <cell r="P77">
            <v>146250000</v>
          </cell>
          <cell r="Q77">
            <v>143750000</v>
          </cell>
          <cell r="R77">
            <v>237396951</v>
          </cell>
          <cell r="S77">
            <v>213444526.2567414</v>
          </cell>
          <cell r="T77">
            <v>192470681.94393981</v>
          </cell>
          <cell r="U77">
            <v>201589289.19688332</v>
          </cell>
          <cell r="V77">
            <v>143843200.08941245</v>
          </cell>
          <cell r="W77">
            <v>140471702.1695146</v>
          </cell>
          <cell r="X77">
            <v>28916800</v>
          </cell>
          <cell r="Y77">
            <v>9000000</v>
          </cell>
          <cell r="Z77">
            <v>799266222.25</v>
          </cell>
          <cell r="AA77">
            <v>772968547.5067414</v>
          </cell>
          <cell r="AB77">
            <v>723310879.19393981</v>
          </cell>
          <cell r="AC77">
            <v>748145470.44688332</v>
          </cell>
          <cell r="AD77">
            <v>713492221.33941245</v>
          </cell>
          <cell r="AE77">
            <v>707620723.41951466</v>
          </cell>
          <cell r="AF77">
            <v>869292844.47500002</v>
          </cell>
          <cell r="AG77">
            <v>850265402.25741565</v>
          </cell>
          <cell r="AH77">
            <v>795641967.11333382</v>
          </cell>
          <cell r="AI77">
            <v>822960017.49157166</v>
          </cell>
          <cell r="AJ77">
            <v>784841443.47335374</v>
          </cell>
          <cell r="AK77">
            <v>778382795.76146615</v>
          </cell>
        </row>
        <row r="78">
          <cell r="A78" t="str">
            <v>KabupatenBengkalis</v>
          </cell>
          <cell r="B78" t="str">
            <v>Area 1</v>
          </cell>
          <cell r="C78" t="str">
            <v>Sumbagteng</v>
          </cell>
          <cell r="D78" t="str">
            <v>Riau</v>
          </cell>
          <cell r="E78" t="str">
            <v>RIAU DARATAN</v>
          </cell>
          <cell r="F78" t="str">
            <v>Kabupaten</v>
          </cell>
          <cell r="G78" t="str">
            <v>Bengkalis</v>
          </cell>
          <cell r="H78">
            <v>13225000</v>
          </cell>
          <cell r="I78">
            <v>80000000</v>
          </cell>
          <cell r="J78">
            <v>150000000</v>
          </cell>
          <cell r="K78">
            <v>146190476</v>
          </cell>
          <cell r="L78">
            <v>129470250</v>
          </cell>
          <cell r="M78">
            <v>136125000</v>
          </cell>
          <cell r="N78">
            <v>107441176</v>
          </cell>
          <cell r="O78">
            <v>123157160</v>
          </cell>
          <cell r="P78">
            <v>146250000</v>
          </cell>
          <cell r="Q78">
            <v>143750000</v>
          </cell>
          <cell r="R78">
            <v>237396951</v>
          </cell>
          <cell r="S78">
            <v>213444526.2567414</v>
          </cell>
          <cell r="T78">
            <v>192470681.94393981</v>
          </cell>
          <cell r="U78">
            <v>201589289.19688332</v>
          </cell>
          <cell r="V78">
            <v>143843200.08941245</v>
          </cell>
          <cell r="W78">
            <v>140471702.1695146</v>
          </cell>
          <cell r="X78">
            <v>28916800</v>
          </cell>
          <cell r="Y78">
            <v>9000000</v>
          </cell>
          <cell r="Z78">
            <v>794199477</v>
          </cell>
          <cell r="AA78">
            <v>767901802.2567414</v>
          </cell>
          <cell r="AB78">
            <v>718244133.94393981</v>
          </cell>
          <cell r="AC78">
            <v>743078725.19688332</v>
          </cell>
          <cell r="AD78">
            <v>708425476.08941245</v>
          </cell>
          <cell r="AE78">
            <v>702553978.16951466</v>
          </cell>
          <cell r="AF78">
            <v>863719424.70000005</v>
          </cell>
          <cell r="AG78">
            <v>844691982.48241556</v>
          </cell>
          <cell r="AH78">
            <v>790068547.33833385</v>
          </cell>
          <cell r="AI78">
            <v>817386597.71657169</v>
          </cell>
          <cell r="AJ78">
            <v>779268023.69835377</v>
          </cell>
          <cell r="AK78">
            <v>772809375.98646617</v>
          </cell>
        </row>
        <row r="79">
          <cell r="A79" t="str">
            <v>KabupatenIndragiri Hilir</v>
          </cell>
          <cell r="B79" t="str">
            <v>Area 1</v>
          </cell>
          <cell r="C79" t="str">
            <v>Sumbagteng</v>
          </cell>
          <cell r="D79" t="str">
            <v>Riau</v>
          </cell>
          <cell r="E79" t="str">
            <v>RIAU DARATAN</v>
          </cell>
          <cell r="F79" t="str">
            <v>Kabupaten</v>
          </cell>
          <cell r="G79" t="str">
            <v>Indragiri Hilir</v>
          </cell>
          <cell r="H79">
            <v>13225000</v>
          </cell>
          <cell r="I79">
            <v>83835000</v>
          </cell>
          <cell r="J79">
            <v>141000000</v>
          </cell>
          <cell r="K79">
            <v>131333333.40000001</v>
          </cell>
          <cell r="L79">
            <v>129470250</v>
          </cell>
          <cell r="M79">
            <v>136125000</v>
          </cell>
          <cell r="N79">
            <v>107441176</v>
          </cell>
          <cell r="O79">
            <v>123157160</v>
          </cell>
          <cell r="P79">
            <v>146250000</v>
          </cell>
          <cell r="Q79">
            <v>143750000</v>
          </cell>
          <cell r="R79">
            <v>237396951</v>
          </cell>
          <cell r="S79">
            <v>213444526.2567414</v>
          </cell>
          <cell r="T79">
            <v>192470681.94393981</v>
          </cell>
          <cell r="U79">
            <v>201589289.19688332</v>
          </cell>
          <cell r="V79">
            <v>143843200.08941245</v>
          </cell>
          <cell r="W79">
            <v>140471702.1695146</v>
          </cell>
          <cell r="X79">
            <v>28916800</v>
          </cell>
          <cell r="Y79">
            <v>9000000</v>
          </cell>
          <cell r="Z79">
            <v>774177334.39999998</v>
          </cell>
          <cell r="AA79">
            <v>747879659.65674138</v>
          </cell>
          <cell r="AB79">
            <v>698221991.34393978</v>
          </cell>
          <cell r="AC79">
            <v>723056582.5968833</v>
          </cell>
          <cell r="AD79">
            <v>688403333.48941243</v>
          </cell>
          <cell r="AE79">
            <v>682531835.56951451</v>
          </cell>
          <cell r="AF79">
            <v>841695067.84000003</v>
          </cell>
          <cell r="AG79">
            <v>822667625.62241554</v>
          </cell>
          <cell r="AH79">
            <v>768044190.47833383</v>
          </cell>
          <cell r="AI79">
            <v>795362240.85657167</v>
          </cell>
          <cell r="AJ79">
            <v>757243666.83835375</v>
          </cell>
          <cell r="AK79">
            <v>750785019.12646604</v>
          </cell>
        </row>
        <row r="80">
          <cell r="A80" t="str">
            <v>KabupatenIndragiri Hulu</v>
          </cell>
          <cell r="B80" t="str">
            <v>Area 1</v>
          </cell>
          <cell r="C80" t="str">
            <v>Sumbagteng</v>
          </cell>
          <cell r="D80" t="str">
            <v>Riau</v>
          </cell>
          <cell r="E80" t="str">
            <v>RIAU DARATAN</v>
          </cell>
          <cell r="F80" t="str">
            <v>Kabupaten</v>
          </cell>
          <cell r="G80" t="str">
            <v>Indragiri Hulu</v>
          </cell>
          <cell r="H80">
            <v>13225000</v>
          </cell>
          <cell r="I80">
            <v>78835000</v>
          </cell>
          <cell r="J80">
            <v>135000000</v>
          </cell>
          <cell r="K80">
            <v>148611110.5</v>
          </cell>
          <cell r="L80">
            <v>129470250</v>
          </cell>
          <cell r="M80">
            <v>136125000</v>
          </cell>
          <cell r="N80">
            <v>107441176</v>
          </cell>
          <cell r="O80">
            <v>123157160</v>
          </cell>
          <cell r="P80">
            <v>146250000</v>
          </cell>
          <cell r="Q80">
            <v>143750000</v>
          </cell>
          <cell r="R80">
            <v>237396951</v>
          </cell>
          <cell r="S80">
            <v>213444526.2567414</v>
          </cell>
          <cell r="T80">
            <v>192470681.94393981</v>
          </cell>
          <cell r="U80">
            <v>201589289.19688332</v>
          </cell>
          <cell r="V80">
            <v>143843200.08941245</v>
          </cell>
          <cell r="W80">
            <v>140471702.1695146</v>
          </cell>
          <cell r="X80">
            <v>28916800</v>
          </cell>
          <cell r="Y80">
            <v>9000000</v>
          </cell>
          <cell r="Z80">
            <v>780455111.5</v>
          </cell>
          <cell r="AA80">
            <v>754157436.7567414</v>
          </cell>
          <cell r="AB80">
            <v>704499768.44393981</v>
          </cell>
          <cell r="AC80">
            <v>729334359.69688332</v>
          </cell>
          <cell r="AD80">
            <v>694681110.58941245</v>
          </cell>
          <cell r="AE80">
            <v>688809612.66951466</v>
          </cell>
          <cell r="AF80">
            <v>848600622.6500001</v>
          </cell>
          <cell r="AG80">
            <v>829573180.4324156</v>
          </cell>
          <cell r="AH80">
            <v>774949745.28833389</v>
          </cell>
          <cell r="AI80">
            <v>802267795.66657174</v>
          </cell>
          <cell r="AJ80">
            <v>764149221.64835382</v>
          </cell>
          <cell r="AK80">
            <v>757690573.93646622</v>
          </cell>
        </row>
        <row r="81">
          <cell r="A81" t="str">
            <v>KabupatenKampar</v>
          </cell>
          <cell r="B81" t="str">
            <v>Area 1</v>
          </cell>
          <cell r="C81" t="str">
            <v>Sumbagteng</v>
          </cell>
          <cell r="D81" t="str">
            <v>Riau</v>
          </cell>
          <cell r="E81" t="str">
            <v>RIAU DARATAN</v>
          </cell>
          <cell r="F81" t="str">
            <v>Kabupaten</v>
          </cell>
          <cell r="G81" t="str">
            <v>Kampar</v>
          </cell>
          <cell r="H81">
            <v>13225000</v>
          </cell>
          <cell r="I81">
            <v>78835000</v>
          </cell>
          <cell r="J81">
            <v>190000000</v>
          </cell>
          <cell r="K81">
            <v>163580246.77777779</v>
          </cell>
          <cell r="L81">
            <v>129470250</v>
          </cell>
          <cell r="M81">
            <v>136125000</v>
          </cell>
          <cell r="N81">
            <v>107441176</v>
          </cell>
          <cell r="O81">
            <v>123157160</v>
          </cell>
          <cell r="P81">
            <v>146250000</v>
          </cell>
          <cell r="Q81">
            <v>143750000</v>
          </cell>
          <cell r="R81">
            <v>237396951</v>
          </cell>
          <cell r="S81">
            <v>213444526.2567414</v>
          </cell>
          <cell r="T81">
            <v>192470681.94393981</v>
          </cell>
          <cell r="U81">
            <v>201589289.19688332</v>
          </cell>
          <cell r="V81">
            <v>143843200.08941245</v>
          </cell>
          <cell r="W81">
            <v>140471702.1695146</v>
          </cell>
          <cell r="X81">
            <v>28916800</v>
          </cell>
          <cell r="Y81">
            <v>9000000</v>
          </cell>
          <cell r="Z81">
            <v>850424247.77777779</v>
          </cell>
          <cell r="AA81">
            <v>824126573.0345192</v>
          </cell>
          <cell r="AB81">
            <v>774468904.7217176</v>
          </cell>
          <cell r="AC81">
            <v>799303495.97466111</v>
          </cell>
          <cell r="AD81">
            <v>764650246.86719024</v>
          </cell>
          <cell r="AE81">
            <v>758778748.94729233</v>
          </cell>
          <cell r="AF81">
            <v>925566672.5555557</v>
          </cell>
          <cell r="AG81">
            <v>906539230.33797121</v>
          </cell>
          <cell r="AH81">
            <v>851915795.19388938</v>
          </cell>
          <cell r="AI81">
            <v>879233845.57212734</v>
          </cell>
          <cell r="AJ81">
            <v>841115271.5539093</v>
          </cell>
          <cell r="AK81">
            <v>834656623.84202158</v>
          </cell>
        </row>
        <row r="82">
          <cell r="A82" t="str">
            <v>KabupatenKepulauan Meranti</v>
          </cell>
          <cell r="B82" t="str">
            <v>Area 1</v>
          </cell>
          <cell r="C82" t="str">
            <v>Sumbagteng</v>
          </cell>
          <cell r="D82" t="str">
            <v>Riau</v>
          </cell>
          <cell r="E82" t="str">
            <v>RIAU DARATAN</v>
          </cell>
          <cell r="F82" t="str">
            <v>Kabupaten</v>
          </cell>
          <cell r="G82" t="str">
            <v>Kepulauan Meranti</v>
          </cell>
          <cell r="H82">
            <v>13225000</v>
          </cell>
          <cell r="I82">
            <v>83835000</v>
          </cell>
          <cell r="J82">
            <v>95000000</v>
          </cell>
          <cell r="K82">
            <v>111111111</v>
          </cell>
          <cell r="L82">
            <v>129470250</v>
          </cell>
          <cell r="M82">
            <v>136125000</v>
          </cell>
          <cell r="N82">
            <v>107441176</v>
          </cell>
          <cell r="O82">
            <v>123157160</v>
          </cell>
          <cell r="P82">
            <v>146250000</v>
          </cell>
          <cell r="Q82">
            <v>143750000</v>
          </cell>
          <cell r="R82">
            <v>237396951</v>
          </cell>
          <cell r="S82">
            <v>213444526.2567414</v>
          </cell>
          <cell r="T82">
            <v>192470681.94393981</v>
          </cell>
          <cell r="U82">
            <v>201589289.19688332</v>
          </cell>
          <cell r="V82">
            <v>143843200.08941245</v>
          </cell>
          <cell r="W82">
            <v>140471702.1695146</v>
          </cell>
          <cell r="X82">
            <v>28916800</v>
          </cell>
          <cell r="Y82">
            <v>9000000</v>
          </cell>
          <cell r="Z82">
            <v>707955112</v>
          </cell>
          <cell r="AA82">
            <v>681657437.2567414</v>
          </cell>
          <cell r="AB82">
            <v>631999768.94393981</v>
          </cell>
          <cell r="AC82">
            <v>656834360.19688332</v>
          </cell>
          <cell r="AD82">
            <v>622181111.08941245</v>
          </cell>
          <cell r="AE82">
            <v>616309613.16951466</v>
          </cell>
          <cell r="AF82">
            <v>768850623.20000005</v>
          </cell>
          <cell r="AG82">
            <v>749823180.98241556</v>
          </cell>
          <cell r="AH82">
            <v>695199745.83833385</v>
          </cell>
          <cell r="AI82">
            <v>722517796.21657169</v>
          </cell>
          <cell r="AJ82">
            <v>684399222.19835377</v>
          </cell>
          <cell r="AK82">
            <v>677940574.48646617</v>
          </cell>
        </row>
        <row r="83">
          <cell r="A83" t="str">
            <v>KabupatenKuantan Singingi</v>
          </cell>
          <cell r="B83" t="str">
            <v>Area 1</v>
          </cell>
          <cell r="C83" t="str">
            <v>Sumbagteng</v>
          </cell>
          <cell r="D83" t="str">
            <v>Riau</v>
          </cell>
          <cell r="E83" t="str">
            <v>RIAU DARATAN</v>
          </cell>
          <cell r="F83" t="str">
            <v>Kabupaten</v>
          </cell>
          <cell r="G83" t="str">
            <v>Kuantan Singingi</v>
          </cell>
          <cell r="H83">
            <v>13225000</v>
          </cell>
          <cell r="I83">
            <v>78835000</v>
          </cell>
          <cell r="J83">
            <v>130000000</v>
          </cell>
          <cell r="K83">
            <v>163580246.77777779</v>
          </cell>
          <cell r="L83">
            <v>129470250</v>
          </cell>
          <cell r="M83">
            <v>136125000</v>
          </cell>
          <cell r="N83">
            <v>107441176</v>
          </cell>
          <cell r="O83">
            <v>123157160</v>
          </cell>
          <cell r="P83">
            <v>146250000</v>
          </cell>
          <cell r="Q83">
            <v>143750000</v>
          </cell>
          <cell r="R83">
            <v>237396951</v>
          </cell>
          <cell r="S83">
            <v>213444526.2567414</v>
          </cell>
          <cell r="T83">
            <v>192470681.94393981</v>
          </cell>
          <cell r="U83">
            <v>201589289.19688332</v>
          </cell>
          <cell r="V83">
            <v>143843200.08941245</v>
          </cell>
          <cell r="W83">
            <v>140471702.1695146</v>
          </cell>
          <cell r="X83">
            <v>28916800</v>
          </cell>
          <cell r="Y83">
            <v>9000000</v>
          </cell>
          <cell r="Z83">
            <v>790424247.77777779</v>
          </cell>
          <cell r="AA83">
            <v>764126573.0345192</v>
          </cell>
          <cell r="AB83">
            <v>714468904.7217176</v>
          </cell>
          <cell r="AC83">
            <v>739303495.97466111</v>
          </cell>
          <cell r="AD83">
            <v>704650246.86719024</v>
          </cell>
          <cell r="AE83">
            <v>698778748.94729233</v>
          </cell>
          <cell r="AF83">
            <v>859566672.55555558</v>
          </cell>
          <cell r="AG83">
            <v>840539230.33797121</v>
          </cell>
          <cell r="AH83">
            <v>785915795.19388938</v>
          </cell>
          <cell r="AI83">
            <v>813233845.57212734</v>
          </cell>
          <cell r="AJ83">
            <v>775115271.5539093</v>
          </cell>
          <cell r="AK83">
            <v>768656623.84202158</v>
          </cell>
        </row>
        <row r="84">
          <cell r="A84" t="str">
            <v>KabupatenPelalawan</v>
          </cell>
          <cell r="B84" t="str">
            <v>Area 1</v>
          </cell>
          <cell r="C84" t="str">
            <v>Sumbagteng</v>
          </cell>
          <cell r="D84" t="str">
            <v>Riau</v>
          </cell>
          <cell r="E84" t="str">
            <v>RIAU DARATAN</v>
          </cell>
          <cell r="F84" t="str">
            <v>Kabupaten</v>
          </cell>
          <cell r="G84" t="str">
            <v>Pelalawan</v>
          </cell>
          <cell r="H84">
            <v>13225000</v>
          </cell>
          <cell r="I84">
            <v>78835000</v>
          </cell>
          <cell r="J84">
            <v>170000000</v>
          </cell>
          <cell r="K84">
            <v>161333332.80000001</v>
          </cell>
          <cell r="L84">
            <v>129470250</v>
          </cell>
          <cell r="M84">
            <v>136125000</v>
          </cell>
          <cell r="N84">
            <v>107441176</v>
          </cell>
          <cell r="O84">
            <v>123157160</v>
          </cell>
          <cell r="P84">
            <v>146250000</v>
          </cell>
          <cell r="Q84">
            <v>143750000</v>
          </cell>
          <cell r="R84">
            <v>237396951</v>
          </cell>
          <cell r="S84">
            <v>213444526.2567414</v>
          </cell>
          <cell r="T84">
            <v>192470681.94393981</v>
          </cell>
          <cell r="U84">
            <v>201589289.19688332</v>
          </cell>
          <cell r="V84">
            <v>143843200.08941245</v>
          </cell>
          <cell r="W84">
            <v>140471702.1695146</v>
          </cell>
          <cell r="X84">
            <v>28916800</v>
          </cell>
          <cell r="Y84">
            <v>9000000</v>
          </cell>
          <cell r="Z84">
            <v>828177333.79999995</v>
          </cell>
          <cell r="AA84">
            <v>801879659.05674136</v>
          </cell>
          <cell r="AB84">
            <v>752221990.74393988</v>
          </cell>
          <cell r="AC84">
            <v>777056581.99688327</v>
          </cell>
          <cell r="AD84">
            <v>742403332.8894124</v>
          </cell>
          <cell r="AE84">
            <v>736531834.96951461</v>
          </cell>
          <cell r="AF84">
            <v>901095067.18000007</v>
          </cell>
          <cell r="AG84">
            <v>882067624.96241558</v>
          </cell>
          <cell r="AH84">
            <v>827444189.81833398</v>
          </cell>
          <cell r="AI84">
            <v>854762240.19657171</v>
          </cell>
          <cell r="AJ84">
            <v>816643666.17835367</v>
          </cell>
          <cell r="AK84">
            <v>810185018.46646619</v>
          </cell>
        </row>
        <row r="85">
          <cell r="A85" t="str">
            <v>KabupatenRokan Hilir</v>
          </cell>
          <cell r="B85" t="str">
            <v>Area 1</v>
          </cell>
          <cell r="C85" t="str">
            <v>Sumbagteng</v>
          </cell>
          <cell r="D85" t="str">
            <v>Riau</v>
          </cell>
          <cell r="E85" t="str">
            <v>RIAU DARATAN</v>
          </cell>
          <cell r="F85" t="str">
            <v>Kabupaten</v>
          </cell>
          <cell r="G85" t="str">
            <v>Rokan Hilir</v>
          </cell>
          <cell r="H85">
            <v>13225000</v>
          </cell>
          <cell r="I85">
            <v>78835000</v>
          </cell>
          <cell r="J85">
            <v>110000000</v>
          </cell>
          <cell r="K85">
            <v>166666666</v>
          </cell>
          <cell r="L85">
            <v>129470250</v>
          </cell>
          <cell r="M85">
            <v>136125000</v>
          </cell>
          <cell r="N85">
            <v>107441176</v>
          </cell>
          <cell r="O85">
            <v>123157160</v>
          </cell>
          <cell r="P85">
            <v>146250000</v>
          </cell>
          <cell r="Q85">
            <v>143750000</v>
          </cell>
          <cell r="R85">
            <v>237396951</v>
          </cell>
          <cell r="S85">
            <v>213444526.2567414</v>
          </cell>
          <cell r="T85">
            <v>192470681.94393981</v>
          </cell>
          <cell r="U85">
            <v>201589289.19688332</v>
          </cell>
          <cell r="V85">
            <v>143843200.08941245</v>
          </cell>
          <cell r="W85">
            <v>140471702.1695146</v>
          </cell>
          <cell r="X85">
            <v>28916800</v>
          </cell>
          <cell r="Y85">
            <v>9000000</v>
          </cell>
          <cell r="Z85">
            <v>773510667</v>
          </cell>
          <cell r="AA85">
            <v>747212992.2567414</v>
          </cell>
          <cell r="AB85">
            <v>697555323.94393981</v>
          </cell>
          <cell r="AC85">
            <v>722389915.19688332</v>
          </cell>
          <cell r="AD85">
            <v>687736666.08941245</v>
          </cell>
          <cell r="AE85">
            <v>681865168.16951466</v>
          </cell>
          <cell r="AF85">
            <v>840961733.70000005</v>
          </cell>
          <cell r="AG85">
            <v>821934291.48241556</v>
          </cell>
          <cell r="AH85">
            <v>767310856.33833385</v>
          </cell>
          <cell r="AI85">
            <v>794628906.71657169</v>
          </cell>
          <cell r="AJ85">
            <v>756510332.69835377</v>
          </cell>
          <cell r="AK85">
            <v>750051684.98646617</v>
          </cell>
        </row>
        <row r="86">
          <cell r="A86" t="str">
            <v>KabupatenRokan Hulu</v>
          </cell>
          <cell r="B86" t="str">
            <v>Area 1</v>
          </cell>
          <cell r="C86" t="str">
            <v>Sumbagteng</v>
          </cell>
          <cell r="D86" t="str">
            <v>Riau</v>
          </cell>
          <cell r="E86" t="str">
            <v>RIAU DARATAN</v>
          </cell>
          <cell r="F86" t="str">
            <v>Kabupaten</v>
          </cell>
          <cell r="G86" t="str">
            <v>Rokan Hulu</v>
          </cell>
          <cell r="H86">
            <v>13225000</v>
          </cell>
          <cell r="I86">
            <v>78835000</v>
          </cell>
          <cell r="J86">
            <v>132000000</v>
          </cell>
          <cell r="K86">
            <v>138888895</v>
          </cell>
          <cell r="L86">
            <v>129470250</v>
          </cell>
          <cell r="M86">
            <v>136125000</v>
          </cell>
          <cell r="N86">
            <v>107441176</v>
          </cell>
          <cell r="O86">
            <v>123157160</v>
          </cell>
          <cell r="P86">
            <v>146250000</v>
          </cell>
          <cell r="Q86">
            <v>143750000</v>
          </cell>
          <cell r="R86">
            <v>237396951</v>
          </cell>
          <cell r="S86">
            <v>213444526.2567414</v>
          </cell>
          <cell r="T86">
            <v>192470681.94393981</v>
          </cell>
          <cell r="U86">
            <v>201589289.19688332</v>
          </cell>
          <cell r="V86">
            <v>143843200.08941245</v>
          </cell>
          <cell r="W86">
            <v>140471702.1695146</v>
          </cell>
          <cell r="X86">
            <v>28916800</v>
          </cell>
          <cell r="Y86">
            <v>9000000</v>
          </cell>
          <cell r="Z86">
            <v>767732896</v>
          </cell>
          <cell r="AA86">
            <v>741435221.2567414</v>
          </cell>
          <cell r="AB86">
            <v>691777552.94393981</v>
          </cell>
          <cell r="AC86">
            <v>716612144.19688332</v>
          </cell>
          <cell r="AD86">
            <v>681958895.08941245</v>
          </cell>
          <cell r="AE86">
            <v>676087397.16951466</v>
          </cell>
          <cell r="AF86">
            <v>834606185.60000002</v>
          </cell>
          <cell r="AG86">
            <v>815578743.38241565</v>
          </cell>
          <cell r="AH86">
            <v>760955308.23833382</v>
          </cell>
          <cell r="AI86">
            <v>788273358.61657166</v>
          </cell>
          <cell r="AJ86">
            <v>750154784.59835374</v>
          </cell>
          <cell r="AK86">
            <v>743696136.88646615</v>
          </cell>
        </row>
        <row r="87">
          <cell r="A87" t="str">
            <v>KabupatenSiak</v>
          </cell>
          <cell r="B87" t="str">
            <v>Area 1</v>
          </cell>
          <cell r="C87" t="str">
            <v>Sumbagteng</v>
          </cell>
          <cell r="D87" t="str">
            <v>Riau</v>
          </cell>
          <cell r="E87" t="str">
            <v>RIAU DARATAN</v>
          </cell>
          <cell r="F87" t="str">
            <v>Kabupaten</v>
          </cell>
          <cell r="G87" t="str">
            <v>Siak</v>
          </cell>
          <cell r="H87">
            <v>13225000</v>
          </cell>
          <cell r="I87">
            <v>83835000</v>
          </cell>
          <cell r="J87">
            <v>155000000</v>
          </cell>
          <cell r="K87">
            <v>149365078.85714287</v>
          </cell>
          <cell r="L87">
            <v>129470250</v>
          </cell>
          <cell r="M87">
            <v>136125000</v>
          </cell>
          <cell r="N87">
            <v>107441176</v>
          </cell>
          <cell r="O87">
            <v>123157160</v>
          </cell>
          <cell r="P87">
            <v>146250000</v>
          </cell>
          <cell r="Q87">
            <v>143750000</v>
          </cell>
          <cell r="R87">
            <v>237396951</v>
          </cell>
          <cell r="S87">
            <v>213444526.2567414</v>
          </cell>
          <cell r="T87">
            <v>192470681.94393981</v>
          </cell>
          <cell r="U87">
            <v>201589289.19688332</v>
          </cell>
          <cell r="V87">
            <v>143843200.08941245</v>
          </cell>
          <cell r="W87">
            <v>140471702.1695146</v>
          </cell>
          <cell r="X87">
            <v>28916800</v>
          </cell>
          <cell r="Y87">
            <v>9000000</v>
          </cell>
          <cell r="Z87">
            <v>806209079.85714293</v>
          </cell>
          <cell r="AA87">
            <v>779911405.11388433</v>
          </cell>
          <cell r="AB87">
            <v>730253736.80108261</v>
          </cell>
          <cell r="AC87">
            <v>755088328.05402613</v>
          </cell>
          <cell r="AD87">
            <v>720435078.94655538</v>
          </cell>
          <cell r="AE87">
            <v>714563581.02665758</v>
          </cell>
          <cell r="AF87">
            <v>876929987.84285724</v>
          </cell>
          <cell r="AG87">
            <v>857902545.62527287</v>
          </cell>
          <cell r="AH87">
            <v>803279110.48119092</v>
          </cell>
          <cell r="AI87">
            <v>830597160.85942876</v>
          </cell>
          <cell r="AJ87">
            <v>792478586.84121096</v>
          </cell>
          <cell r="AK87">
            <v>786019939.12932336</v>
          </cell>
        </row>
        <row r="88">
          <cell r="A88" t="str">
            <v>KotaDumai</v>
          </cell>
          <cell r="B88" t="str">
            <v>Area 1</v>
          </cell>
          <cell r="C88" t="str">
            <v>Sumbagteng</v>
          </cell>
          <cell r="D88" t="str">
            <v>Riau</v>
          </cell>
          <cell r="E88" t="str">
            <v>RIAU DARATAN</v>
          </cell>
          <cell r="F88" t="str">
            <v>Kota</v>
          </cell>
          <cell r="G88" t="str">
            <v>Dumai</v>
          </cell>
          <cell r="H88">
            <v>13225000</v>
          </cell>
          <cell r="I88">
            <v>83835000</v>
          </cell>
          <cell r="J88">
            <v>102000000</v>
          </cell>
          <cell r="K88">
            <v>139259267.55555555</v>
          </cell>
          <cell r="L88">
            <v>129470250</v>
          </cell>
          <cell r="M88">
            <v>136125000</v>
          </cell>
          <cell r="N88">
            <v>107441176</v>
          </cell>
          <cell r="O88">
            <v>123157160</v>
          </cell>
          <cell r="P88">
            <v>146250000</v>
          </cell>
          <cell r="Q88">
            <v>143750000</v>
          </cell>
          <cell r="R88">
            <v>237396951</v>
          </cell>
          <cell r="S88">
            <v>213444526.2567414</v>
          </cell>
          <cell r="T88">
            <v>192470681.94393981</v>
          </cell>
          <cell r="U88">
            <v>201589289.19688332</v>
          </cell>
          <cell r="V88">
            <v>143843200.08941245</v>
          </cell>
          <cell r="W88">
            <v>140471702.1695146</v>
          </cell>
          <cell r="X88">
            <v>28916800</v>
          </cell>
          <cell r="Y88">
            <v>9000000</v>
          </cell>
          <cell r="Z88">
            <v>743103268.55555558</v>
          </cell>
          <cell r="AA88">
            <v>716805593.81229699</v>
          </cell>
          <cell r="AB88">
            <v>667147925.49949539</v>
          </cell>
          <cell r="AC88">
            <v>691982516.7524389</v>
          </cell>
          <cell r="AD88">
            <v>657329267.64496803</v>
          </cell>
          <cell r="AE88">
            <v>651457769.72507024</v>
          </cell>
          <cell r="AF88">
            <v>807513595.41111124</v>
          </cell>
          <cell r="AG88">
            <v>788486153.19352674</v>
          </cell>
          <cell r="AH88">
            <v>733862718.04944503</v>
          </cell>
          <cell r="AI88">
            <v>761180768.42768288</v>
          </cell>
          <cell r="AJ88">
            <v>723062194.40946484</v>
          </cell>
          <cell r="AK88">
            <v>716603546.69757736</v>
          </cell>
        </row>
        <row r="89">
          <cell r="A89" t="str">
            <v>KotaPekanbaru</v>
          </cell>
          <cell r="B89" t="str">
            <v>Area 1</v>
          </cell>
          <cell r="C89" t="str">
            <v>Sumbagteng</v>
          </cell>
          <cell r="D89" t="str">
            <v>Riau</v>
          </cell>
          <cell r="E89" t="str">
            <v>RIAU DARATAN</v>
          </cell>
          <cell r="F89" t="str">
            <v>Kota</v>
          </cell>
          <cell r="G89" t="str">
            <v>Pekanbaru</v>
          </cell>
          <cell r="H89">
            <v>13225000</v>
          </cell>
          <cell r="I89">
            <v>86137000</v>
          </cell>
          <cell r="J89">
            <v>165000000</v>
          </cell>
          <cell r="K89">
            <v>166666666</v>
          </cell>
          <cell r="L89">
            <v>129470250</v>
          </cell>
          <cell r="M89">
            <v>136125000</v>
          </cell>
          <cell r="N89">
            <v>107441176</v>
          </cell>
          <cell r="O89">
            <v>123157160</v>
          </cell>
          <cell r="P89">
            <v>146250000</v>
          </cell>
          <cell r="Q89">
            <v>143750000</v>
          </cell>
          <cell r="R89">
            <v>237396951</v>
          </cell>
          <cell r="S89">
            <v>213444526.2567414</v>
          </cell>
          <cell r="T89">
            <v>192470681.94393981</v>
          </cell>
          <cell r="U89">
            <v>201589289.19688332</v>
          </cell>
          <cell r="V89">
            <v>143843200.08941245</v>
          </cell>
          <cell r="W89">
            <v>140471702.1695146</v>
          </cell>
          <cell r="X89">
            <v>28916800</v>
          </cell>
          <cell r="Y89">
            <v>9000000</v>
          </cell>
          <cell r="Z89">
            <v>835812667</v>
          </cell>
          <cell r="AA89">
            <v>809514992.2567414</v>
          </cell>
          <cell r="AB89">
            <v>759857323.94393981</v>
          </cell>
          <cell r="AC89">
            <v>784691915.19688332</v>
          </cell>
          <cell r="AD89">
            <v>750038666.08941245</v>
          </cell>
          <cell r="AE89">
            <v>744167168.16951466</v>
          </cell>
          <cell r="AF89">
            <v>909493933.70000005</v>
          </cell>
          <cell r="AG89">
            <v>890466491.48241568</v>
          </cell>
          <cell r="AH89">
            <v>835843056.33833385</v>
          </cell>
          <cell r="AI89">
            <v>863161106.71657169</v>
          </cell>
          <cell r="AJ89">
            <v>825042532.69835377</v>
          </cell>
          <cell r="AK89">
            <v>818583884.98646617</v>
          </cell>
        </row>
        <row r="90">
          <cell r="A90" t="str">
            <v>KabupatenBintan</v>
          </cell>
          <cell r="B90" t="str">
            <v>Area 1</v>
          </cell>
          <cell r="C90" t="str">
            <v>Sumbagteng</v>
          </cell>
          <cell r="D90" t="str">
            <v>Kepulauan Riau</v>
          </cell>
          <cell r="E90" t="str">
            <v>RIAU KEPULAUAN</v>
          </cell>
          <cell r="F90" t="str">
            <v>Kabupaten</v>
          </cell>
          <cell r="G90" t="str">
            <v>Bintan</v>
          </cell>
          <cell r="H90">
            <v>15725000</v>
          </cell>
          <cell r="I90">
            <v>81250000</v>
          </cell>
          <cell r="J90">
            <v>115000000</v>
          </cell>
          <cell r="K90">
            <v>187361111</v>
          </cell>
          <cell r="L90">
            <v>129470250</v>
          </cell>
          <cell r="M90">
            <v>136125000</v>
          </cell>
          <cell r="N90">
            <v>107441176</v>
          </cell>
          <cell r="O90">
            <v>123157160</v>
          </cell>
          <cell r="P90">
            <v>146250000</v>
          </cell>
          <cell r="Q90">
            <v>143750000</v>
          </cell>
          <cell r="R90">
            <v>255955614</v>
          </cell>
          <cell r="S90">
            <v>229243699.48084021</v>
          </cell>
          <cell r="T90">
            <v>206185334.36985523</v>
          </cell>
          <cell r="U90">
            <v>215957888.97306842</v>
          </cell>
          <cell r="V90">
            <v>153027404.90377519</v>
          </cell>
          <cell r="W90">
            <v>149545321.5813795</v>
          </cell>
          <cell r="X90">
            <v>28916800</v>
          </cell>
          <cell r="Y90">
            <v>9000000</v>
          </cell>
          <cell r="Z90">
            <v>822678775</v>
          </cell>
          <cell r="AA90">
            <v>793621610.48084021</v>
          </cell>
          <cell r="AB90">
            <v>741879421.36985517</v>
          </cell>
          <cell r="AC90">
            <v>767367959.97306848</v>
          </cell>
          <cell r="AD90">
            <v>727530315.90377522</v>
          </cell>
          <cell r="AE90">
            <v>721548232.58137953</v>
          </cell>
          <cell r="AF90">
            <v>895046652.50000012</v>
          </cell>
          <cell r="AG90">
            <v>872983771.52892435</v>
          </cell>
          <cell r="AH90">
            <v>816067363.50684071</v>
          </cell>
          <cell r="AI90">
            <v>844104755.97037542</v>
          </cell>
          <cell r="AJ90">
            <v>800283347.49415278</v>
          </cell>
          <cell r="AK90">
            <v>793703055.83951759</v>
          </cell>
        </row>
        <row r="91">
          <cell r="A91" t="str">
            <v>KabupatenKarimun</v>
          </cell>
          <cell r="B91" t="str">
            <v>Area 1</v>
          </cell>
          <cell r="C91" t="str">
            <v>Sumbagteng</v>
          </cell>
          <cell r="D91" t="str">
            <v>Kepulauan Riau</v>
          </cell>
          <cell r="E91" t="str">
            <v>RIAU KEPULAUAN</v>
          </cell>
          <cell r="F91" t="str">
            <v>Kabupaten</v>
          </cell>
          <cell r="G91" t="str">
            <v>Karimun</v>
          </cell>
          <cell r="H91">
            <v>15725000</v>
          </cell>
          <cell r="I91">
            <v>85000000</v>
          </cell>
          <cell r="J91">
            <v>95000000</v>
          </cell>
          <cell r="K91">
            <v>155703703.33333334</v>
          </cell>
          <cell r="L91">
            <v>129470250</v>
          </cell>
          <cell r="M91">
            <v>136125000</v>
          </cell>
          <cell r="N91">
            <v>107441176</v>
          </cell>
          <cell r="O91">
            <v>123157160</v>
          </cell>
          <cell r="P91">
            <v>146250000</v>
          </cell>
          <cell r="Q91">
            <v>143750000</v>
          </cell>
          <cell r="R91">
            <v>255955614</v>
          </cell>
          <cell r="S91">
            <v>229243699.48084021</v>
          </cell>
          <cell r="T91">
            <v>206185334.36985523</v>
          </cell>
          <cell r="U91">
            <v>215957888.97306842</v>
          </cell>
          <cell r="V91">
            <v>153027404.90377519</v>
          </cell>
          <cell r="W91">
            <v>149545321.5813795</v>
          </cell>
          <cell r="X91">
            <v>28916800</v>
          </cell>
          <cell r="Y91">
            <v>9000000</v>
          </cell>
          <cell r="Z91">
            <v>774771367.33333337</v>
          </cell>
          <cell r="AA91">
            <v>745714202.81417358</v>
          </cell>
          <cell r="AB91">
            <v>693972013.70318866</v>
          </cell>
          <cell r="AC91">
            <v>719460552.30640173</v>
          </cell>
          <cell r="AD91">
            <v>679622908.23710859</v>
          </cell>
          <cell r="AE91">
            <v>673640824.91471291</v>
          </cell>
          <cell r="AF91">
            <v>842348504.06666672</v>
          </cell>
          <cell r="AG91">
            <v>820285623.09559095</v>
          </cell>
          <cell r="AH91">
            <v>763369215.07350755</v>
          </cell>
          <cell r="AI91">
            <v>791406607.53704202</v>
          </cell>
          <cell r="AJ91">
            <v>747585199.06081951</v>
          </cell>
          <cell r="AK91">
            <v>741004907.40618432</v>
          </cell>
        </row>
        <row r="92">
          <cell r="A92" t="str">
            <v>KabupatenKepulauan Anambas</v>
          </cell>
          <cell r="B92" t="str">
            <v>Area 1</v>
          </cell>
          <cell r="C92" t="str">
            <v>Sumbagteng</v>
          </cell>
          <cell r="D92" t="str">
            <v>Kepulauan Riau</v>
          </cell>
          <cell r="E92" t="str">
            <v>RIAU KEPULAUAN</v>
          </cell>
          <cell r="F92" t="str">
            <v>Kabupaten</v>
          </cell>
          <cell r="G92" t="str">
            <v>Kepulauan Anambas</v>
          </cell>
          <cell r="H92">
            <v>15725000</v>
          </cell>
          <cell r="I92">
            <v>85000000</v>
          </cell>
          <cell r="J92">
            <v>95000000</v>
          </cell>
          <cell r="K92">
            <v>131111111</v>
          </cell>
          <cell r="L92">
            <v>129470250</v>
          </cell>
          <cell r="M92">
            <v>136125000</v>
          </cell>
          <cell r="N92">
            <v>107441176</v>
          </cell>
          <cell r="O92">
            <v>123157160</v>
          </cell>
          <cell r="P92">
            <v>146250000</v>
          </cell>
          <cell r="Q92">
            <v>143750000</v>
          </cell>
          <cell r="R92">
            <v>255955614</v>
          </cell>
          <cell r="S92">
            <v>229243699.48084021</v>
          </cell>
          <cell r="T92">
            <v>206185334.36985523</v>
          </cell>
          <cell r="U92">
            <v>215957888.97306842</v>
          </cell>
          <cell r="V92">
            <v>153027404.90377519</v>
          </cell>
          <cell r="W92">
            <v>149545321.5813795</v>
          </cell>
          <cell r="X92">
            <v>28916800</v>
          </cell>
          <cell r="Y92">
            <v>9000000</v>
          </cell>
          <cell r="Z92">
            <v>750178775</v>
          </cell>
          <cell r="AA92">
            <v>721121610.48084021</v>
          </cell>
          <cell r="AB92">
            <v>669379421.36985517</v>
          </cell>
          <cell r="AC92">
            <v>694867959.97306848</v>
          </cell>
          <cell r="AD92">
            <v>655030315.90377522</v>
          </cell>
          <cell r="AE92">
            <v>649048232.58137953</v>
          </cell>
          <cell r="AF92">
            <v>815296652.50000012</v>
          </cell>
          <cell r="AG92">
            <v>793233771.52892435</v>
          </cell>
          <cell r="AH92">
            <v>736317363.50684071</v>
          </cell>
          <cell r="AI92">
            <v>764354755.97037542</v>
          </cell>
          <cell r="AJ92">
            <v>720533347.49415278</v>
          </cell>
          <cell r="AK92">
            <v>713953055.83951759</v>
          </cell>
        </row>
        <row r="93">
          <cell r="A93" t="str">
            <v>KabupatenLingga</v>
          </cell>
          <cell r="B93" t="str">
            <v>Area 1</v>
          </cell>
          <cell r="C93" t="str">
            <v>Sumbagteng</v>
          </cell>
          <cell r="D93" t="str">
            <v>Kepulauan Riau</v>
          </cell>
          <cell r="E93" t="str">
            <v>RIAU KEPULAUAN</v>
          </cell>
          <cell r="F93" t="str">
            <v>Kabupaten</v>
          </cell>
          <cell r="G93" t="str">
            <v>Lingga</v>
          </cell>
          <cell r="H93">
            <v>15725000</v>
          </cell>
          <cell r="I93">
            <v>85000000</v>
          </cell>
          <cell r="J93">
            <v>85000000</v>
          </cell>
          <cell r="K93">
            <v>150000000</v>
          </cell>
          <cell r="L93">
            <v>129470250</v>
          </cell>
          <cell r="M93">
            <v>136125000</v>
          </cell>
          <cell r="N93">
            <v>107441176</v>
          </cell>
          <cell r="O93">
            <v>123157160</v>
          </cell>
          <cell r="P93">
            <v>146250000</v>
          </cell>
          <cell r="Q93">
            <v>143750000</v>
          </cell>
          <cell r="R93">
            <v>255955614</v>
          </cell>
          <cell r="S93">
            <v>229243699.48084021</v>
          </cell>
          <cell r="T93">
            <v>206185334.36985523</v>
          </cell>
          <cell r="U93">
            <v>215957888.97306842</v>
          </cell>
          <cell r="V93">
            <v>153027404.90377519</v>
          </cell>
          <cell r="W93">
            <v>149545321.5813795</v>
          </cell>
          <cell r="X93">
            <v>28916800</v>
          </cell>
          <cell r="Y93">
            <v>9000000</v>
          </cell>
          <cell r="Z93">
            <v>759067664</v>
          </cell>
          <cell r="AA93">
            <v>730010499.48084021</v>
          </cell>
          <cell r="AB93">
            <v>678268310.36985517</v>
          </cell>
          <cell r="AC93">
            <v>703756848.97306848</v>
          </cell>
          <cell r="AD93">
            <v>663919204.90377522</v>
          </cell>
          <cell r="AE93">
            <v>657937121.58137953</v>
          </cell>
          <cell r="AF93">
            <v>825074430.4000001</v>
          </cell>
          <cell r="AG93">
            <v>803011549.42892432</v>
          </cell>
          <cell r="AH93">
            <v>746095141.4068408</v>
          </cell>
          <cell r="AI93">
            <v>774132533.87037539</v>
          </cell>
          <cell r="AJ93">
            <v>730311125.39415276</v>
          </cell>
          <cell r="AK93">
            <v>723730833.73951757</v>
          </cell>
        </row>
        <row r="94">
          <cell r="A94" t="str">
            <v>KabupatenNatuna</v>
          </cell>
          <cell r="B94" t="str">
            <v>Area 1</v>
          </cell>
          <cell r="C94" t="str">
            <v>Sumbagteng</v>
          </cell>
          <cell r="D94" t="str">
            <v>Kepulauan Riau</v>
          </cell>
          <cell r="E94" t="str">
            <v>RIAU KEPULAUAN</v>
          </cell>
          <cell r="F94" t="str">
            <v>Kabupaten</v>
          </cell>
          <cell r="G94" t="str">
            <v>Natuna</v>
          </cell>
          <cell r="H94">
            <v>15725000</v>
          </cell>
          <cell r="I94">
            <v>85000000</v>
          </cell>
          <cell r="J94">
            <v>85000000</v>
          </cell>
          <cell r="K94">
            <v>117777777.375</v>
          </cell>
          <cell r="L94">
            <v>129470250</v>
          </cell>
          <cell r="M94">
            <v>136125000</v>
          </cell>
          <cell r="N94">
            <v>107441176</v>
          </cell>
          <cell r="O94">
            <v>123157160</v>
          </cell>
          <cell r="P94">
            <v>146250000</v>
          </cell>
          <cell r="Q94">
            <v>143750000</v>
          </cell>
          <cell r="R94">
            <v>255955614</v>
          </cell>
          <cell r="S94">
            <v>229243699.48084021</v>
          </cell>
          <cell r="T94">
            <v>206185334.36985523</v>
          </cell>
          <cell r="U94">
            <v>215957888.97306842</v>
          </cell>
          <cell r="V94">
            <v>153027404.90377519</v>
          </cell>
          <cell r="W94">
            <v>149545321.5813795</v>
          </cell>
          <cell r="X94">
            <v>28916800</v>
          </cell>
          <cell r="Y94">
            <v>9000000</v>
          </cell>
          <cell r="Z94">
            <v>726845441.375</v>
          </cell>
          <cell r="AA94">
            <v>697788276.85584021</v>
          </cell>
          <cell r="AB94">
            <v>646046087.74485517</v>
          </cell>
          <cell r="AC94">
            <v>671534626.34806848</v>
          </cell>
          <cell r="AD94">
            <v>631696982.27877522</v>
          </cell>
          <cell r="AE94">
            <v>625714898.95637953</v>
          </cell>
          <cell r="AF94">
            <v>789629985.51250005</v>
          </cell>
          <cell r="AG94">
            <v>767567104.54142427</v>
          </cell>
          <cell r="AH94">
            <v>710650696.51934075</v>
          </cell>
          <cell r="AI94">
            <v>738688088.98287535</v>
          </cell>
          <cell r="AJ94">
            <v>694866680.50665283</v>
          </cell>
          <cell r="AK94">
            <v>688286388.85201752</v>
          </cell>
        </row>
        <row r="95">
          <cell r="A95" t="str">
            <v>KotaBatam</v>
          </cell>
          <cell r="B95" t="str">
            <v>Area 1</v>
          </cell>
          <cell r="C95" t="str">
            <v>Sumbagteng</v>
          </cell>
          <cell r="D95" t="str">
            <v>Kepulauan Riau</v>
          </cell>
          <cell r="E95" t="str">
            <v>RIAU KEPULAUAN</v>
          </cell>
          <cell r="F95" t="str">
            <v>Kota</v>
          </cell>
          <cell r="G95" t="str">
            <v>Batam</v>
          </cell>
          <cell r="H95">
            <v>15725000</v>
          </cell>
          <cell r="I95">
            <v>85000000</v>
          </cell>
          <cell r="J95">
            <v>100000000</v>
          </cell>
          <cell r="K95">
            <v>187361111</v>
          </cell>
          <cell r="L95">
            <v>129470250</v>
          </cell>
          <cell r="M95">
            <v>136125000</v>
          </cell>
          <cell r="N95">
            <v>107441176</v>
          </cell>
          <cell r="O95">
            <v>123157160</v>
          </cell>
          <cell r="P95">
            <v>146250000</v>
          </cell>
          <cell r="Q95">
            <v>143750000</v>
          </cell>
          <cell r="R95">
            <v>255955614</v>
          </cell>
          <cell r="S95">
            <v>229243699.48084021</v>
          </cell>
          <cell r="T95">
            <v>206185334.36985523</v>
          </cell>
          <cell r="U95">
            <v>215957888.97306842</v>
          </cell>
          <cell r="V95">
            <v>153027404.90377519</v>
          </cell>
          <cell r="W95">
            <v>149545321.5813795</v>
          </cell>
          <cell r="X95">
            <v>28916800</v>
          </cell>
          <cell r="Y95">
            <v>9000000</v>
          </cell>
          <cell r="Z95">
            <v>811428775</v>
          </cell>
          <cell r="AA95">
            <v>782371610.48084021</v>
          </cell>
          <cell r="AB95">
            <v>730629421.36985517</v>
          </cell>
          <cell r="AC95">
            <v>756117959.97306848</v>
          </cell>
          <cell r="AD95">
            <v>716280315.90377522</v>
          </cell>
          <cell r="AE95">
            <v>710298232.58137953</v>
          </cell>
          <cell r="AF95">
            <v>882671652.50000012</v>
          </cell>
          <cell r="AG95">
            <v>860608771.52892435</v>
          </cell>
          <cell r="AH95">
            <v>803692363.50684071</v>
          </cell>
          <cell r="AI95">
            <v>831729755.97037542</v>
          </cell>
          <cell r="AJ95">
            <v>787908347.49415278</v>
          </cell>
          <cell r="AK95">
            <v>781328055.83951759</v>
          </cell>
        </row>
        <row r="96">
          <cell r="A96" t="str">
            <v>KotaTanjung Pinang</v>
          </cell>
          <cell r="B96" t="str">
            <v>Area 1</v>
          </cell>
          <cell r="C96" t="str">
            <v>Sumbagteng</v>
          </cell>
          <cell r="D96" t="str">
            <v>Kepulauan Riau</v>
          </cell>
          <cell r="E96" t="str">
            <v>RIAU KEPULAUAN</v>
          </cell>
          <cell r="F96" t="str">
            <v>Kota</v>
          </cell>
          <cell r="G96" t="str">
            <v>Tanjung Pinang</v>
          </cell>
          <cell r="H96">
            <v>15725000</v>
          </cell>
          <cell r="I96">
            <v>81250000</v>
          </cell>
          <cell r="J96">
            <v>95000000</v>
          </cell>
          <cell r="K96">
            <v>187361111</v>
          </cell>
          <cell r="L96">
            <v>129470250</v>
          </cell>
          <cell r="M96">
            <v>136125000</v>
          </cell>
          <cell r="N96">
            <v>107441176</v>
          </cell>
          <cell r="O96">
            <v>123157160</v>
          </cell>
          <cell r="P96">
            <v>146250000</v>
          </cell>
          <cell r="Q96">
            <v>143750000</v>
          </cell>
          <cell r="R96">
            <v>255955614</v>
          </cell>
          <cell r="S96">
            <v>229243699.48084021</v>
          </cell>
          <cell r="T96">
            <v>206185334.36985523</v>
          </cell>
          <cell r="U96">
            <v>215957888.97306842</v>
          </cell>
          <cell r="V96">
            <v>153027404.90377519</v>
          </cell>
          <cell r="W96">
            <v>149545321.5813795</v>
          </cell>
          <cell r="X96">
            <v>28916800</v>
          </cell>
          <cell r="Y96">
            <v>9000000</v>
          </cell>
          <cell r="Z96">
            <v>802678775</v>
          </cell>
          <cell r="AA96">
            <v>773621610.48084021</v>
          </cell>
          <cell r="AB96">
            <v>721879421.36985517</v>
          </cell>
          <cell r="AC96">
            <v>747367959.97306848</v>
          </cell>
          <cell r="AD96">
            <v>707530315.90377522</v>
          </cell>
          <cell r="AE96">
            <v>701548232.58137953</v>
          </cell>
          <cell r="AF96">
            <v>873046652.50000012</v>
          </cell>
          <cell r="AG96">
            <v>850983771.52892435</v>
          </cell>
          <cell r="AH96">
            <v>794067363.50684071</v>
          </cell>
          <cell r="AI96">
            <v>822104755.97037542</v>
          </cell>
          <cell r="AJ96">
            <v>778283347.49415278</v>
          </cell>
          <cell r="AK96">
            <v>771703055.83951759</v>
          </cell>
        </row>
        <row r="97">
          <cell r="A97" t="str">
            <v>KabupatenBatanghari</v>
          </cell>
          <cell r="B97" t="str">
            <v>Area 1</v>
          </cell>
          <cell r="C97" t="str">
            <v>Sumbagsel</v>
          </cell>
          <cell r="D97" t="str">
            <v>Jambi</v>
          </cell>
          <cell r="E97" t="str">
            <v>SUMSEL 1 (Sumsel Jambi Babel)</v>
          </cell>
          <cell r="F97" t="str">
            <v>Kabupaten</v>
          </cell>
          <cell r="G97" t="str">
            <v>Batanghari</v>
          </cell>
          <cell r="H97">
            <v>12709060</v>
          </cell>
          <cell r="I97">
            <v>87137000</v>
          </cell>
          <cell r="J97">
            <v>153900000</v>
          </cell>
          <cell r="K97">
            <v>141913580</v>
          </cell>
          <cell r="L97">
            <v>129470250</v>
          </cell>
          <cell r="M97">
            <v>136125000</v>
          </cell>
          <cell r="N97">
            <v>107441176</v>
          </cell>
          <cell r="O97">
            <v>123157160</v>
          </cell>
          <cell r="P97">
            <v>146250000</v>
          </cell>
          <cell r="Q97">
            <v>143750000</v>
          </cell>
          <cell r="R97">
            <v>235342840</v>
          </cell>
          <cell r="S97">
            <v>210662823.8614817</v>
          </cell>
          <cell r="T97">
            <v>189845589.38873118</v>
          </cell>
          <cell r="U97">
            <v>198270689.18277603</v>
          </cell>
          <cell r="V97">
            <v>142382093.96544138</v>
          </cell>
          <cell r="W97">
            <v>139588089.57797331</v>
          </cell>
          <cell r="X97">
            <v>29436100</v>
          </cell>
          <cell r="Y97">
            <v>9000000</v>
          </cell>
          <cell r="Z97">
            <v>798908830</v>
          </cell>
          <cell r="AA97">
            <v>771883563.86148167</v>
          </cell>
          <cell r="AB97">
            <v>722382505.38873124</v>
          </cell>
          <cell r="AC97">
            <v>746523589.18277597</v>
          </cell>
          <cell r="AD97">
            <v>713727833.96544135</v>
          </cell>
          <cell r="AE97">
            <v>708433829.57797337</v>
          </cell>
          <cell r="AF97">
            <v>868899713.00000012</v>
          </cell>
          <cell r="AG97">
            <v>849071920.24762988</v>
          </cell>
          <cell r="AH97">
            <v>794620755.92760444</v>
          </cell>
          <cell r="AI97">
            <v>821175948.1010536</v>
          </cell>
          <cell r="AJ97">
            <v>785100617.36198556</v>
          </cell>
          <cell r="AK97">
            <v>779277212.53577077</v>
          </cell>
        </row>
        <row r="98">
          <cell r="A98" t="str">
            <v>KabupatenBungo</v>
          </cell>
          <cell r="B98" t="str">
            <v>Area 1</v>
          </cell>
          <cell r="C98" t="str">
            <v>Sumbagsel</v>
          </cell>
          <cell r="D98" t="str">
            <v>Jambi</v>
          </cell>
          <cell r="E98" t="str">
            <v>SUMSEL 1 (Sumsel Jambi Babel)</v>
          </cell>
          <cell r="F98" t="str">
            <v>Kabupaten</v>
          </cell>
          <cell r="G98" t="str">
            <v>Bungo</v>
          </cell>
          <cell r="H98">
            <v>12709060</v>
          </cell>
          <cell r="I98">
            <v>84879000</v>
          </cell>
          <cell r="J98">
            <v>155000000</v>
          </cell>
          <cell r="K98">
            <v>148703703.33333334</v>
          </cell>
          <cell r="L98">
            <v>129470250</v>
          </cell>
          <cell r="M98">
            <v>136125000</v>
          </cell>
          <cell r="N98">
            <v>107441176</v>
          </cell>
          <cell r="O98">
            <v>123157160</v>
          </cell>
          <cell r="P98">
            <v>146250000</v>
          </cell>
          <cell r="Q98">
            <v>143750000</v>
          </cell>
          <cell r="R98">
            <v>235342840</v>
          </cell>
          <cell r="S98">
            <v>210662823.8614817</v>
          </cell>
          <cell r="T98">
            <v>189845589.38873118</v>
          </cell>
          <cell r="U98">
            <v>198270689.18277603</v>
          </cell>
          <cell r="V98">
            <v>142382093.96544138</v>
          </cell>
          <cell r="W98">
            <v>139588089.57797331</v>
          </cell>
          <cell r="X98">
            <v>29436100</v>
          </cell>
          <cell r="Y98">
            <v>9000000</v>
          </cell>
          <cell r="Z98">
            <v>804540953.33333337</v>
          </cell>
          <cell r="AA98">
            <v>777515687.19481504</v>
          </cell>
          <cell r="AB98">
            <v>728014628.7220645</v>
          </cell>
          <cell r="AC98">
            <v>752155712.51610947</v>
          </cell>
          <cell r="AD98">
            <v>719359957.29877472</v>
          </cell>
          <cell r="AE98">
            <v>714065952.91130662</v>
          </cell>
          <cell r="AF98">
            <v>875095048.66666675</v>
          </cell>
          <cell r="AG98">
            <v>855267255.91429663</v>
          </cell>
          <cell r="AH98">
            <v>800816091.59427106</v>
          </cell>
          <cell r="AI98">
            <v>827371283.76772046</v>
          </cell>
          <cell r="AJ98">
            <v>791295953.02865231</v>
          </cell>
          <cell r="AK98">
            <v>785472548.2024374</v>
          </cell>
        </row>
        <row r="99">
          <cell r="A99" t="str">
            <v>KabupatenKerinci</v>
          </cell>
          <cell r="B99" t="str">
            <v>Area 1</v>
          </cell>
          <cell r="C99" t="str">
            <v>Sumbagsel</v>
          </cell>
          <cell r="D99" t="str">
            <v>Jambi</v>
          </cell>
          <cell r="E99" t="str">
            <v>SUMSEL 1 (Sumsel Jambi Babel)</v>
          </cell>
          <cell r="F99" t="str">
            <v>Kabupaten</v>
          </cell>
          <cell r="G99" t="str">
            <v>Kerinci</v>
          </cell>
          <cell r="H99">
            <v>12709060</v>
          </cell>
          <cell r="I99">
            <v>84879000</v>
          </cell>
          <cell r="J99">
            <v>145000000</v>
          </cell>
          <cell r="K99">
            <v>148703703.33333334</v>
          </cell>
          <cell r="L99">
            <v>129470250</v>
          </cell>
          <cell r="M99">
            <v>136125000</v>
          </cell>
          <cell r="N99">
            <v>107441176</v>
          </cell>
          <cell r="O99">
            <v>123157160</v>
          </cell>
          <cell r="P99">
            <v>146250000</v>
          </cell>
          <cell r="Q99">
            <v>143750000</v>
          </cell>
          <cell r="R99">
            <v>235342840</v>
          </cell>
          <cell r="S99">
            <v>210662823.8614817</v>
          </cell>
          <cell r="T99">
            <v>189845589.38873118</v>
          </cell>
          <cell r="U99">
            <v>198270689.18277603</v>
          </cell>
          <cell r="V99">
            <v>142382093.96544138</v>
          </cell>
          <cell r="W99">
            <v>139588089.57797331</v>
          </cell>
          <cell r="X99">
            <v>29436100</v>
          </cell>
          <cell r="Y99">
            <v>9000000</v>
          </cell>
          <cell r="Z99">
            <v>794540953.33333337</v>
          </cell>
          <cell r="AA99">
            <v>767515687.19481504</v>
          </cell>
          <cell r="AB99">
            <v>718014628.7220645</v>
          </cell>
          <cell r="AC99">
            <v>742155712.51610947</v>
          </cell>
          <cell r="AD99">
            <v>709359957.29877472</v>
          </cell>
          <cell r="AE99">
            <v>704065952.91130662</v>
          </cell>
          <cell r="AF99">
            <v>864095048.66666675</v>
          </cell>
          <cell r="AG99">
            <v>844267255.91429663</v>
          </cell>
          <cell r="AH99">
            <v>789816091.59427106</v>
          </cell>
          <cell r="AI99">
            <v>816371283.76772046</v>
          </cell>
          <cell r="AJ99">
            <v>780295953.02865231</v>
          </cell>
          <cell r="AK99">
            <v>774472548.2024374</v>
          </cell>
        </row>
        <row r="100">
          <cell r="A100" t="str">
            <v>KabupatenMerangin</v>
          </cell>
          <cell r="B100" t="str">
            <v>Area 1</v>
          </cell>
          <cell r="C100" t="str">
            <v>Sumbagsel</v>
          </cell>
          <cell r="D100" t="str">
            <v>Jambi</v>
          </cell>
          <cell r="E100" t="str">
            <v>SUMSEL 1 (Sumsel Jambi Babel)</v>
          </cell>
          <cell r="F100" t="str">
            <v>Kabupaten</v>
          </cell>
          <cell r="G100" t="str">
            <v>Merangin</v>
          </cell>
          <cell r="H100">
            <v>12709060</v>
          </cell>
          <cell r="I100">
            <v>86137000</v>
          </cell>
          <cell r="J100">
            <v>124234000</v>
          </cell>
          <cell r="K100">
            <v>124166666.25</v>
          </cell>
          <cell r="L100">
            <v>129470250</v>
          </cell>
          <cell r="M100">
            <v>136125000</v>
          </cell>
          <cell r="N100">
            <v>107441176</v>
          </cell>
          <cell r="O100">
            <v>123157160</v>
          </cell>
          <cell r="P100">
            <v>146250000</v>
          </cell>
          <cell r="Q100">
            <v>143750000</v>
          </cell>
          <cell r="R100">
            <v>235342840</v>
          </cell>
          <cell r="S100">
            <v>210662823.8614817</v>
          </cell>
          <cell r="T100">
            <v>189845589.38873118</v>
          </cell>
          <cell r="U100">
            <v>198270689.18277603</v>
          </cell>
          <cell r="V100">
            <v>142382093.96544138</v>
          </cell>
          <cell r="W100">
            <v>139588089.57797331</v>
          </cell>
          <cell r="X100">
            <v>29436100</v>
          </cell>
          <cell r="Y100">
            <v>9000000</v>
          </cell>
          <cell r="Z100">
            <v>750495916.25</v>
          </cell>
          <cell r="AA100">
            <v>723470650.11148167</v>
          </cell>
          <cell r="AB100">
            <v>673969591.63873124</v>
          </cell>
          <cell r="AC100">
            <v>698110675.43277597</v>
          </cell>
          <cell r="AD100">
            <v>665314920.21544135</v>
          </cell>
          <cell r="AE100">
            <v>660020915.82797337</v>
          </cell>
          <cell r="AF100">
            <v>815645507.87500012</v>
          </cell>
          <cell r="AG100">
            <v>795817715.12262988</v>
          </cell>
          <cell r="AH100">
            <v>741366550.80260444</v>
          </cell>
          <cell r="AI100">
            <v>767921742.9760536</v>
          </cell>
          <cell r="AJ100">
            <v>731846412.23698556</v>
          </cell>
          <cell r="AK100">
            <v>726023007.41077077</v>
          </cell>
        </row>
        <row r="101">
          <cell r="A101" t="str">
            <v>KabupatenMuaro Jambi</v>
          </cell>
          <cell r="B101" t="str">
            <v>Area 1</v>
          </cell>
          <cell r="C101" t="str">
            <v>Sumbagsel</v>
          </cell>
          <cell r="D101" t="str">
            <v>Jambi</v>
          </cell>
          <cell r="E101" t="str">
            <v>SUMSEL 1 (Sumsel Jambi Babel)</v>
          </cell>
          <cell r="F101" t="str">
            <v>Kabupaten</v>
          </cell>
          <cell r="G101" t="str">
            <v>Muaro Jambi</v>
          </cell>
          <cell r="H101">
            <v>12709060</v>
          </cell>
          <cell r="I101">
            <v>80000000</v>
          </cell>
          <cell r="J101">
            <v>145000000</v>
          </cell>
          <cell r="K101">
            <v>138989898.72727272</v>
          </cell>
          <cell r="L101">
            <v>129470250</v>
          </cell>
          <cell r="M101">
            <v>136125000</v>
          </cell>
          <cell r="N101">
            <v>107441176</v>
          </cell>
          <cell r="O101">
            <v>123157160</v>
          </cell>
          <cell r="P101">
            <v>146250000</v>
          </cell>
          <cell r="Q101">
            <v>143750000</v>
          </cell>
          <cell r="R101">
            <v>235342840</v>
          </cell>
          <cell r="S101">
            <v>210662823.8614817</v>
          </cell>
          <cell r="T101">
            <v>189845589.38873118</v>
          </cell>
          <cell r="U101">
            <v>198270689.18277603</v>
          </cell>
          <cell r="V101">
            <v>142382093.96544138</v>
          </cell>
          <cell r="W101">
            <v>139588089.57797331</v>
          </cell>
          <cell r="X101">
            <v>29436100</v>
          </cell>
          <cell r="Y101">
            <v>9000000</v>
          </cell>
          <cell r="Z101">
            <v>779948148.72727275</v>
          </cell>
          <cell r="AA101">
            <v>752922882.58875442</v>
          </cell>
          <cell r="AB101">
            <v>703421824.11600399</v>
          </cell>
          <cell r="AC101">
            <v>727562907.91004872</v>
          </cell>
          <cell r="AD101">
            <v>694767152.6927141</v>
          </cell>
          <cell r="AE101">
            <v>689473148.30524611</v>
          </cell>
          <cell r="AF101">
            <v>848042963.60000014</v>
          </cell>
          <cell r="AG101">
            <v>828215170.8476299</v>
          </cell>
          <cell r="AH101">
            <v>773764006.52760446</v>
          </cell>
          <cell r="AI101">
            <v>800319198.70105362</v>
          </cell>
          <cell r="AJ101">
            <v>764243867.96198559</v>
          </cell>
          <cell r="AK101">
            <v>758420463.1357708</v>
          </cell>
        </row>
        <row r="102">
          <cell r="A102" t="str">
            <v>KabupatenSarolangun</v>
          </cell>
          <cell r="B102" t="str">
            <v>Area 1</v>
          </cell>
          <cell r="C102" t="str">
            <v>Sumbagsel</v>
          </cell>
          <cell r="D102" t="str">
            <v>Jambi</v>
          </cell>
          <cell r="E102" t="str">
            <v>SUMSEL 1 (Sumsel Jambi Babel)</v>
          </cell>
          <cell r="F102" t="str">
            <v>Kabupaten</v>
          </cell>
          <cell r="G102" t="str">
            <v>Sarolangun</v>
          </cell>
          <cell r="H102">
            <v>12709060</v>
          </cell>
          <cell r="I102">
            <v>79637000</v>
          </cell>
          <cell r="J102">
            <v>117000000</v>
          </cell>
          <cell r="K102">
            <v>155555555</v>
          </cell>
          <cell r="L102">
            <v>129470250</v>
          </cell>
          <cell r="M102">
            <v>136125000</v>
          </cell>
          <cell r="N102">
            <v>107441176</v>
          </cell>
          <cell r="O102">
            <v>123157160</v>
          </cell>
          <cell r="P102">
            <v>146250000</v>
          </cell>
          <cell r="Q102">
            <v>143750000</v>
          </cell>
          <cell r="R102">
            <v>235342840</v>
          </cell>
          <cell r="S102">
            <v>210662823.8614817</v>
          </cell>
          <cell r="T102">
            <v>189845589.38873118</v>
          </cell>
          <cell r="U102">
            <v>198270689.18277603</v>
          </cell>
          <cell r="V102">
            <v>142382093.96544138</v>
          </cell>
          <cell r="W102">
            <v>139588089.57797331</v>
          </cell>
          <cell r="X102">
            <v>29436100</v>
          </cell>
          <cell r="Y102">
            <v>9000000</v>
          </cell>
          <cell r="Z102">
            <v>768150805</v>
          </cell>
          <cell r="AA102">
            <v>741125538.86148167</v>
          </cell>
          <cell r="AB102">
            <v>691624480.38873124</v>
          </cell>
          <cell r="AC102">
            <v>715765564.18277597</v>
          </cell>
          <cell r="AD102">
            <v>682969808.96544135</v>
          </cell>
          <cell r="AE102">
            <v>677675804.57797337</v>
          </cell>
          <cell r="AF102">
            <v>835065885.50000012</v>
          </cell>
          <cell r="AG102">
            <v>815238092.74762988</v>
          </cell>
          <cell r="AH102">
            <v>760786928.42760444</v>
          </cell>
          <cell r="AI102">
            <v>787342120.6010536</v>
          </cell>
          <cell r="AJ102">
            <v>751266789.86198556</v>
          </cell>
          <cell r="AK102">
            <v>745443385.03577077</v>
          </cell>
        </row>
        <row r="103">
          <cell r="A103" t="str">
            <v>KabupatenTanjung Jabung Barat</v>
          </cell>
          <cell r="B103" t="str">
            <v>Area 1</v>
          </cell>
          <cell r="C103" t="str">
            <v>Sumbagsel</v>
          </cell>
          <cell r="D103" t="str">
            <v>Jambi</v>
          </cell>
          <cell r="E103" t="str">
            <v>SUMSEL 1 (Sumsel Jambi Babel)</v>
          </cell>
          <cell r="F103" t="str">
            <v>Kabupaten</v>
          </cell>
          <cell r="G103" t="str">
            <v>Tanjung Jabung Barat</v>
          </cell>
          <cell r="H103">
            <v>12709060</v>
          </cell>
          <cell r="I103">
            <v>84879000</v>
          </cell>
          <cell r="J103">
            <v>120000000</v>
          </cell>
          <cell r="K103">
            <v>151444444.09999999</v>
          </cell>
          <cell r="L103">
            <v>129470250</v>
          </cell>
          <cell r="M103">
            <v>136125000</v>
          </cell>
          <cell r="N103">
            <v>107441176</v>
          </cell>
          <cell r="O103">
            <v>123157160</v>
          </cell>
          <cell r="P103">
            <v>146250000</v>
          </cell>
          <cell r="Q103">
            <v>143750000</v>
          </cell>
          <cell r="R103">
            <v>235342840</v>
          </cell>
          <cell r="S103">
            <v>210662823.8614817</v>
          </cell>
          <cell r="T103">
            <v>189845589.38873118</v>
          </cell>
          <cell r="U103">
            <v>198270689.18277603</v>
          </cell>
          <cell r="V103">
            <v>142382093.96544138</v>
          </cell>
          <cell r="W103">
            <v>139588089.57797331</v>
          </cell>
          <cell r="X103">
            <v>29436100</v>
          </cell>
          <cell r="Y103">
            <v>9000000</v>
          </cell>
          <cell r="Z103">
            <v>772281694.10000002</v>
          </cell>
          <cell r="AA103">
            <v>745256427.96148169</v>
          </cell>
          <cell r="AB103">
            <v>695755369.48873115</v>
          </cell>
          <cell r="AC103">
            <v>719896453.28277612</v>
          </cell>
          <cell r="AD103">
            <v>687100698.06544137</v>
          </cell>
          <cell r="AE103">
            <v>681806693.67797327</v>
          </cell>
          <cell r="AF103">
            <v>839609863.51000011</v>
          </cell>
          <cell r="AG103">
            <v>819782070.75762987</v>
          </cell>
          <cell r="AH103">
            <v>765330906.43760431</v>
          </cell>
          <cell r="AI103">
            <v>791886098.61105382</v>
          </cell>
          <cell r="AJ103">
            <v>755810767.87198555</v>
          </cell>
          <cell r="AK103">
            <v>749987363.04577065</v>
          </cell>
        </row>
        <row r="104">
          <cell r="A104" t="str">
            <v>KabupatenTanjung Jabung Timur</v>
          </cell>
          <cell r="B104" t="str">
            <v>Area 1</v>
          </cell>
          <cell r="C104" t="str">
            <v>Sumbagsel</v>
          </cell>
          <cell r="D104" t="str">
            <v>Jambi</v>
          </cell>
          <cell r="E104" t="str">
            <v>SUMSEL 1 (Sumsel Jambi Babel)</v>
          </cell>
          <cell r="F104" t="str">
            <v>Kabupaten</v>
          </cell>
          <cell r="G104" t="str">
            <v>Tanjung Jabung Timur</v>
          </cell>
          <cell r="H104">
            <v>12709060</v>
          </cell>
          <cell r="I104">
            <v>82879000</v>
          </cell>
          <cell r="J104">
            <v>145000000</v>
          </cell>
          <cell r="K104">
            <v>167991548</v>
          </cell>
          <cell r="L104">
            <v>129470250</v>
          </cell>
          <cell r="M104">
            <v>136125000</v>
          </cell>
          <cell r="N104">
            <v>107441176</v>
          </cell>
          <cell r="O104">
            <v>123157160</v>
          </cell>
          <cell r="P104">
            <v>146250000</v>
          </cell>
          <cell r="Q104">
            <v>143750000</v>
          </cell>
          <cell r="R104">
            <v>235342840</v>
          </cell>
          <cell r="S104">
            <v>210662823.8614817</v>
          </cell>
          <cell r="T104">
            <v>189845589.38873118</v>
          </cell>
          <cell r="U104">
            <v>198270689.18277603</v>
          </cell>
          <cell r="V104">
            <v>142382093.96544138</v>
          </cell>
          <cell r="W104">
            <v>139588089.57797331</v>
          </cell>
          <cell r="X104">
            <v>29436100</v>
          </cell>
          <cell r="Y104">
            <v>9000000</v>
          </cell>
          <cell r="Z104">
            <v>811828798</v>
          </cell>
          <cell r="AA104">
            <v>784803531.86148167</v>
          </cell>
          <cell r="AB104">
            <v>735302473.38873124</v>
          </cell>
          <cell r="AC104">
            <v>759443557.18277597</v>
          </cell>
          <cell r="AD104">
            <v>726647801.96544135</v>
          </cell>
          <cell r="AE104">
            <v>721353797.57797337</v>
          </cell>
          <cell r="AF104">
            <v>883111677.80000007</v>
          </cell>
          <cell r="AG104">
            <v>863283885.04762995</v>
          </cell>
          <cell r="AH104">
            <v>808832720.72760439</v>
          </cell>
          <cell r="AI104">
            <v>835387912.90105367</v>
          </cell>
          <cell r="AJ104">
            <v>799312582.16198552</v>
          </cell>
          <cell r="AK104">
            <v>793489177.33577073</v>
          </cell>
        </row>
        <row r="105">
          <cell r="A105" t="str">
            <v>KabupatenTebo</v>
          </cell>
          <cell r="B105" t="str">
            <v>Area 1</v>
          </cell>
          <cell r="C105" t="str">
            <v>Sumbagsel</v>
          </cell>
          <cell r="D105" t="str">
            <v>Jambi</v>
          </cell>
          <cell r="E105" t="str">
            <v>SUMSEL 1 (Sumsel Jambi Babel)</v>
          </cell>
          <cell r="F105" t="str">
            <v>Kabupaten</v>
          </cell>
          <cell r="G105" t="str">
            <v>Tebo</v>
          </cell>
          <cell r="H105">
            <v>12709060</v>
          </cell>
          <cell r="I105">
            <v>86137000</v>
          </cell>
          <cell r="J105">
            <v>150000000</v>
          </cell>
          <cell r="K105">
            <v>153611110.5</v>
          </cell>
          <cell r="L105">
            <v>129470250</v>
          </cell>
          <cell r="M105">
            <v>136125000</v>
          </cell>
          <cell r="N105">
            <v>107441176</v>
          </cell>
          <cell r="O105">
            <v>123157160</v>
          </cell>
          <cell r="P105">
            <v>146250000</v>
          </cell>
          <cell r="Q105">
            <v>143750000</v>
          </cell>
          <cell r="R105">
            <v>235342840</v>
          </cell>
          <cell r="S105">
            <v>210662823.8614817</v>
          </cell>
          <cell r="T105">
            <v>189845589.38873118</v>
          </cell>
          <cell r="U105">
            <v>198270689.18277603</v>
          </cell>
          <cell r="V105">
            <v>142382093.96544138</v>
          </cell>
          <cell r="W105">
            <v>139588089.57797331</v>
          </cell>
          <cell r="X105">
            <v>29436100</v>
          </cell>
          <cell r="Y105">
            <v>9000000</v>
          </cell>
          <cell r="Z105">
            <v>805706360.5</v>
          </cell>
          <cell r="AA105">
            <v>778681094.36148167</v>
          </cell>
          <cell r="AB105">
            <v>729180035.88873124</v>
          </cell>
          <cell r="AC105">
            <v>753321119.68277597</v>
          </cell>
          <cell r="AD105">
            <v>720525364.46544135</v>
          </cell>
          <cell r="AE105">
            <v>715231360.07797337</v>
          </cell>
          <cell r="AF105">
            <v>876376996.55000007</v>
          </cell>
          <cell r="AG105">
            <v>856549203.79762995</v>
          </cell>
          <cell r="AH105">
            <v>802098039.47760439</v>
          </cell>
          <cell r="AI105">
            <v>828653231.65105367</v>
          </cell>
          <cell r="AJ105">
            <v>792577900.91198552</v>
          </cell>
          <cell r="AK105">
            <v>786754496.08577073</v>
          </cell>
        </row>
        <row r="106">
          <cell r="A106" t="str">
            <v>KotaJambi</v>
          </cell>
          <cell r="B106" t="str">
            <v>Area 1</v>
          </cell>
          <cell r="C106" t="str">
            <v>Sumbagsel</v>
          </cell>
          <cell r="D106" t="str">
            <v>Jambi</v>
          </cell>
          <cell r="E106" t="str">
            <v>SUMSEL 1 (Sumsel Jambi Babel)</v>
          </cell>
          <cell r="F106" t="str">
            <v>Kota</v>
          </cell>
          <cell r="G106" t="str">
            <v>Jambi</v>
          </cell>
          <cell r="H106">
            <v>12709060</v>
          </cell>
          <cell r="I106">
            <v>85000000</v>
          </cell>
          <cell r="J106">
            <v>180000000</v>
          </cell>
          <cell r="K106">
            <v>167991548</v>
          </cell>
          <cell r="L106">
            <v>129470250</v>
          </cell>
          <cell r="M106">
            <v>136125000</v>
          </cell>
          <cell r="N106">
            <v>107441176</v>
          </cell>
          <cell r="O106">
            <v>123157160</v>
          </cell>
          <cell r="P106">
            <v>146250000</v>
          </cell>
          <cell r="Q106">
            <v>143750000</v>
          </cell>
          <cell r="R106">
            <v>235342840</v>
          </cell>
          <cell r="S106">
            <v>210662823.8614817</v>
          </cell>
          <cell r="T106">
            <v>189845589.38873118</v>
          </cell>
          <cell r="U106">
            <v>198270689.18277603</v>
          </cell>
          <cell r="V106">
            <v>142382093.96544138</v>
          </cell>
          <cell r="W106">
            <v>139588089.57797331</v>
          </cell>
          <cell r="X106">
            <v>29436100</v>
          </cell>
          <cell r="Y106">
            <v>9000000</v>
          </cell>
          <cell r="Z106">
            <v>848949798</v>
          </cell>
          <cell r="AA106">
            <v>821924531.86148167</v>
          </cell>
          <cell r="AB106">
            <v>772423473.38873124</v>
          </cell>
          <cell r="AC106">
            <v>796564557.18277597</v>
          </cell>
          <cell r="AD106">
            <v>763768801.96544135</v>
          </cell>
          <cell r="AE106">
            <v>758474797.57797337</v>
          </cell>
          <cell r="AF106">
            <v>923944777.80000007</v>
          </cell>
          <cell r="AG106">
            <v>904116985.04762995</v>
          </cell>
          <cell r="AH106">
            <v>849665820.72760439</v>
          </cell>
          <cell r="AI106">
            <v>876221012.90105367</v>
          </cell>
          <cell r="AJ106">
            <v>840145682.16198552</v>
          </cell>
          <cell r="AK106">
            <v>834322277.33577073</v>
          </cell>
        </row>
        <row r="107">
          <cell r="A107" t="str">
            <v>KotaSungai Penuh</v>
          </cell>
          <cell r="B107" t="str">
            <v>Area 1</v>
          </cell>
          <cell r="C107" t="str">
            <v>Sumbagsel</v>
          </cell>
          <cell r="D107" t="str">
            <v>Jambi</v>
          </cell>
          <cell r="E107" t="str">
            <v>SUMSEL 1 (Sumsel Jambi Babel)</v>
          </cell>
          <cell r="F107" t="str">
            <v>Kota</v>
          </cell>
          <cell r="G107" t="str">
            <v>Sungai Penuh</v>
          </cell>
          <cell r="H107">
            <v>12709060</v>
          </cell>
          <cell r="I107">
            <v>84879000</v>
          </cell>
          <cell r="J107">
            <v>155000000</v>
          </cell>
          <cell r="K107">
            <v>165000000</v>
          </cell>
          <cell r="L107">
            <v>129470250</v>
          </cell>
          <cell r="M107">
            <v>136125000</v>
          </cell>
          <cell r="N107">
            <v>107441176</v>
          </cell>
          <cell r="O107">
            <v>123157160</v>
          </cell>
          <cell r="P107">
            <v>146250000</v>
          </cell>
          <cell r="Q107">
            <v>143750000</v>
          </cell>
          <cell r="R107">
            <v>235342840</v>
          </cell>
          <cell r="S107">
            <v>210662823.8614817</v>
          </cell>
          <cell r="T107">
            <v>189845589.38873118</v>
          </cell>
          <cell r="U107">
            <v>198270689.18277603</v>
          </cell>
          <cell r="V107">
            <v>142382093.96544138</v>
          </cell>
          <cell r="W107">
            <v>139588089.57797331</v>
          </cell>
          <cell r="X107">
            <v>29436100</v>
          </cell>
          <cell r="Y107">
            <v>9000000</v>
          </cell>
          <cell r="Z107">
            <v>820837250</v>
          </cell>
          <cell r="AA107">
            <v>793811983.86148167</v>
          </cell>
          <cell r="AB107">
            <v>744310925.38873124</v>
          </cell>
          <cell r="AC107">
            <v>768452009.18277597</v>
          </cell>
          <cell r="AD107">
            <v>735656253.96544135</v>
          </cell>
          <cell r="AE107">
            <v>730362249.57797337</v>
          </cell>
          <cell r="AF107">
            <v>893020975.00000012</v>
          </cell>
          <cell r="AG107">
            <v>873193182.24762988</v>
          </cell>
          <cell r="AH107">
            <v>818742017.92760444</v>
          </cell>
          <cell r="AI107">
            <v>845297210.1010536</v>
          </cell>
          <cell r="AJ107">
            <v>809221879.36198556</v>
          </cell>
          <cell r="AK107">
            <v>803398474.53577077</v>
          </cell>
        </row>
        <row r="108">
          <cell r="A108" t="str">
            <v>KabupatenBengkulu Selatan</v>
          </cell>
          <cell r="B108" t="str">
            <v>Area 1</v>
          </cell>
          <cell r="C108" t="str">
            <v>Sumbagsel</v>
          </cell>
          <cell r="D108" t="str">
            <v>Bengkulu</v>
          </cell>
          <cell r="E108" t="str">
            <v>SUMSEL 2 (Lampung, Bengkulu)</v>
          </cell>
          <cell r="F108" t="str">
            <v>Kabupaten</v>
          </cell>
          <cell r="G108" t="str">
            <v>Bengkulu Selatan</v>
          </cell>
          <cell r="H108">
            <v>12709060</v>
          </cell>
          <cell r="I108">
            <v>55637000</v>
          </cell>
          <cell r="J108">
            <v>112500000</v>
          </cell>
          <cell r="K108">
            <v>171111111</v>
          </cell>
          <cell r="L108">
            <v>129470250</v>
          </cell>
          <cell r="M108">
            <v>136125000</v>
          </cell>
          <cell r="N108">
            <v>107441176</v>
          </cell>
          <cell r="O108">
            <v>123157160</v>
          </cell>
          <cell r="P108">
            <v>146250000</v>
          </cell>
          <cell r="Q108">
            <v>143750000</v>
          </cell>
          <cell r="R108">
            <v>224022875</v>
          </cell>
          <cell r="S108">
            <v>201012562.2653988</v>
          </cell>
          <cell r="T108">
            <v>181369048.95089412</v>
          </cell>
          <cell r="U108">
            <v>189508014.58045983</v>
          </cell>
          <cell r="V108">
            <v>136346657.88844734</v>
          </cell>
          <cell r="W108">
            <v>133542815.02089128</v>
          </cell>
          <cell r="X108">
            <v>28137800</v>
          </cell>
          <cell r="Y108">
            <v>9000000</v>
          </cell>
          <cell r="Z108">
            <v>742588096</v>
          </cell>
          <cell r="AA108">
            <v>717232533.26539874</v>
          </cell>
          <cell r="AB108">
            <v>668905195.95089412</v>
          </cell>
          <cell r="AC108">
            <v>692760145.58045983</v>
          </cell>
          <cell r="AD108">
            <v>662691628.88844728</v>
          </cell>
          <cell r="AE108">
            <v>657387786.02089131</v>
          </cell>
          <cell r="AF108">
            <v>806946905.60000002</v>
          </cell>
          <cell r="AG108">
            <v>788955786.59193873</v>
          </cell>
          <cell r="AH108">
            <v>735795715.54598355</v>
          </cell>
          <cell r="AI108">
            <v>762036160.13850594</v>
          </cell>
          <cell r="AJ108">
            <v>728960791.77729201</v>
          </cell>
          <cell r="AK108">
            <v>723126564.62298048</v>
          </cell>
        </row>
        <row r="109">
          <cell r="A109" t="str">
            <v>KabupatenBengkulu Tengah</v>
          </cell>
          <cell r="B109" t="str">
            <v>Area 1</v>
          </cell>
          <cell r="C109" t="str">
            <v>Sumbagsel</v>
          </cell>
          <cell r="D109" t="str">
            <v>Bengkulu</v>
          </cell>
          <cell r="E109" t="str">
            <v>SUMSEL 2 (Lampung, Bengkulu)</v>
          </cell>
          <cell r="F109" t="str">
            <v>Kabupaten</v>
          </cell>
          <cell r="G109" t="str">
            <v>Bengkulu Tengah</v>
          </cell>
          <cell r="H109">
            <v>12709060</v>
          </cell>
          <cell r="I109">
            <v>86137000</v>
          </cell>
          <cell r="J109">
            <v>130500000</v>
          </cell>
          <cell r="K109">
            <v>155555555</v>
          </cell>
          <cell r="L109">
            <v>129470250</v>
          </cell>
          <cell r="M109">
            <v>136125000</v>
          </cell>
          <cell r="N109">
            <v>107441176</v>
          </cell>
          <cell r="O109">
            <v>123157160</v>
          </cell>
          <cell r="P109">
            <v>146250000</v>
          </cell>
          <cell r="Q109">
            <v>143750000</v>
          </cell>
          <cell r="R109">
            <v>224022875</v>
          </cell>
          <cell r="S109">
            <v>201012562.2653988</v>
          </cell>
          <cell r="T109">
            <v>181369048.95089412</v>
          </cell>
          <cell r="U109">
            <v>189508014.58045983</v>
          </cell>
          <cell r="V109">
            <v>136346657.88844734</v>
          </cell>
          <cell r="W109">
            <v>133542815.02089128</v>
          </cell>
          <cell r="X109">
            <v>28137800</v>
          </cell>
          <cell r="Y109">
            <v>9000000</v>
          </cell>
          <cell r="Z109">
            <v>775532540</v>
          </cell>
          <cell r="AA109">
            <v>750176977.26539874</v>
          </cell>
          <cell r="AB109">
            <v>701849639.95089412</v>
          </cell>
          <cell r="AC109">
            <v>725704589.58045983</v>
          </cell>
          <cell r="AD109">
            <v>695636072.88844728</v>
          </cell>
          <cell r="AE109">
            <v>690332230.02089131</v>
          </cell>
          <cell r="AF109">
            <v>843185794.00000012</v>
          </cell>
          <cell r="AG109">
            <v>825194674.99193871</v>
          </cell>
          <cell r="AH109">
            <v>772034603.94598365</v>
          </cell>
          <cell r="AI109">
            <v>798275048.53850591</v>
          </cell>
          <cell r="AJ109">
            <v>765199680.17729211</v>
          </cell>
          <cell r="AK109">
            <v>759365453.02298045</v>
          </cell>
        </row>
        <row r="110">
          <cell r="A110" t="str">
            <v>KabupatenBengkulu Utara</v>
          </cell>
          <cell r="B110" t="str">
            <v>Area 1</v>
          </cell>
          <cell r="C110" t="str">
            <v>Sumbagsel</v>
          </cell>
          <cell r="D110" t="str">
            <v>Bengkulu</v>
          </cell>
          <cell r="E110" t="str">
            <v>SUMSEL 2 (Lampung, Bengkulu)</v>
          </cell>
          <cell r="F110" t="str">
            <v>Kabupaten</v>
          </cell>
          <cell r="G110" t="str">
            <v>Bengkulu Utara</v>
          </cell>
          <cell r="H110">
            <v>12709060</v>
          </cell>
          <cell r="I110">
            <v>55637000</v>
          </cell>
          <cell r="J110">
            <v>130500000</v>
          </cell>
          <cell r="K110">
            <v>128472221.75</v>
          </cell>
          <cell r="L110">
            <v>129470250</v>
          </cell>
          <cell r="M110">
            <v>136125000</v>
          </cell>
          <cell r="N110">
            <v>107441176</v>
          </cell>
          <cell r="O110">
            <v>123157160</v>
          </cell>
          <cell r="P110">
            <v>146250000</v>
          </cell>
          <cell r="Q110">
            <v>143750000</v>
          </cell>
          <cell r="R110">
            <v>224022875</v>
          </cell>
          <cell r="S110">
            <v>201012562.2653988</v>
          </cell>
          <cell r="T110">
            <v>181369048.95089412</v>
          </cell>
          <cell r="U110">
            <v>189508014.58045983</v>
          </cell>
          <cell r="V110">
            <v>136346657.88844734</v>
          </cell>
          <cell r="W110">
            <v>133542815.02089128</v>
          </cell>
          <cell r="X110">
            <v>28137800</v>
          </cell>
          <cell r="Y110">
            <v>9000000</v>
          </cell>
          <cell r="Z110">
            <v>717949206.75</v>
          </cell>
          <cell r="AA110">
            <v>692593644.01539874</v>
          </cell>
          <cell r="AB110">
            <v>644266306.70089412</v>
          </cell>
          <cell r="AC110">
            <v>668121256.33045983</v>
          </cell>
          <cell r="AD110">
            <v>638052739.63844728</v>
          </cell>
          <cell r="AE110">
            <v>632748896.77089131</v>
          </cell>
          <cell r="AF110">
            <v>779844127.42500007</v>
          </cell>
          <cell r="AG110">
            <v>761853008.41693866</v>
          </cell>
          <cell r="AH110">
            <v>708692937.3709836</v>
          </cell>
          <cell r="AI110">
            <v>734933381.96350586</v>
          </cell>
          <cell r="AJ110">
            <v>701858013.60229206</v>
          </cell>
          <cell r="AK110">
            <v>696023786.44798052</v>
          </cell>
        </row>
        <row r="111">
          <cell r="A111" t="str">
            <v>KabupatenKaur</v>
          </cell>
          <cell r="B111" t="str">
            <v>Area 1</v>
          </cell>
          <cell r="C111" t="str">
            <v>Sumbagsel</v>
          </cell>
          <cell r="D111" t="str">
            <v>Bengkulu</v>
          </cell>
          <cell r="E111" t="str">
            <v>SUMSEL 2 (Lampung, Bengkulu)</v>
          </cell>
          <cell r="F111" t="str">
            <v>Kabupaten</v>
          </cell>
          <cell r="G111" t="str">
            <v>Kaur</v>
          </cell>
          <cell r="H111">
            <v>12709060</v>
          </cell>
          <cell r="I111">
            <v>55637000</v>
          </cell>
          <cell r="J111">
            <v>112500000</v>
          </cell>
          <cell r="K111">
            <v>138888888.5</v>
          </cell>
          <cell r="L111">
            <v>129470250</v>
          </cell>
          <cell r="M111">
            <v>136125000</v>
          </cell>
          <cell r="N111">
            <v>107441176</v>
          </cell>
          <cell r="O111">
            <v>123157160</v>
          </cell>
          <cell r="P111">
            <v>146250000</v>
          </cell>
          <cell r="Q111">
            <v>143750000</v>
          </cell>
          <cell r="R111">
            <v>224022875</v>
          </cell>
          <cell r="S111">
            <v>201012562.2653988</v>
          </cell>
          <cell r="T111">
            <v>181369048.95089412</v>
          </cell>
          <cell r="U111">
            <v>189508014.58045983</v>
          </cell>
          <cell r="V111">
            <v>136346657.88844734</v>
          </cell>
          <cell r="W111">
            <v>133542815.02089128</v>
          </cell>
          <cell r="X111">
            <v>28137800</v>
          </cell>
          <cell r="Y111">
            <v>9000000</v>
          </cell>
          <cell r="Z111">
            <v>710365873.5</v>
          </cell>
          <cell r="AA111">
            <v>685010310.76539874</v>
          </cell>
          <cell r="AB111">
            <v>636682973.45089412</v>
          </cell>
          <cell r="AC111">
            <v>660537923.08045983</v>
          </cell>
          <cell r="AD111">
            <v>630469406.38844728</v>
          </cell>
          <cell r="AE111">
            <v>625165563.52089131</v>
          </cell>
          <cell r="AF111">
            <v>771502460.85000002</v>
          </cell>
          <cell r="AG111">
            <v>753511341.84193873</v>
          </cell>
          <cell r="AH111">
            <v>700351270.79598355</v>
          </cell>
          <cell r="AI111">
            <v>726591715.38850582</v>
          </cell>
          <cell r="AJ111">
            <v>693516347.02729201</v>
          </cell>
          <cell r="AK111">
            <v>687682119.87298048</v>
          </cell>
        </row>
        <row r="112">
          <cell r="A112" t="str">
            <v>KabupatenKepahiang</v>
          </cell>
          <cell r="B112" t="str">
            <v>Area 1</v>
          </cell>
          <cell r="C112" t="str">
            <v>Sumbagsel</v>
          </cell>
          <cell r="D112" t="str">
            <v>Bengkulu</v>
          </cell>
          <cell r="E112" t="str">
            <v>SUMSEL 2 (Lampung, Bengkulu)</v>
          </cell>
          <cell r="F112" t="str">
            <v>Kabupaten</v>
          </cell>
          <cell r="G112" t="str">
            <v>Kepahiang</v>
          </cell>
          <cell r="H112">
            <v>12709060</v>
          </cell>
          <cell r="I112">
            <v>55637000</v>
          </cell>
          <cell r="J112">
            <v>160920000</v>
          </cell>
          <cell r="K112">
            <v>173343607.5945946</v>
          </cell>
          <cell r="L112">
            <v>129470250</v>
          </cell>
          <cell r="M112">
            <v>136125000</v>
          </cell>
          <cell r="N112">
            <v>107441176</v>
          </cell>
          <cell r="O112">
            <v>123157160</v>
          </cell>
          <cell r="P112">
            <v>146250000</v>
          </cell>
          <cell r="Q112">
            <v>143750000</v>
          </cell>
          <cell r="R112">
            <v>224022875</v>
          </cell>
          <cell r="S112">
            <v>201012562.2653988</v>
          </cell>
          <cell r="T112">
            <v>181369048.95089412</v>
          </cell>
          <cell r="U112">
            <v>189508014.58045983</v>
          </cell>
          <cell r="V112">
            <v>136346657.88844734</v>
          </cell>
          <cell r="W112">
            <v>133542815.02089128</v>
          </cell>
          <cell r="X112">
            <v>28137800</v>
          </cell>
          <cell r="Y112">
            <v>9000000</v>
          </cell>
          <cell r="Z112">
            <v>793240592.5945946</v>
          </cell>
          <cell r="AA112">
            <v>767885029.85999346</v>
          </cell>
          <cell r="AB112">
            <v>719557692.54548872</v>
          </cell>
          <cell r="AC112">
            <v>743412642.17505443</v>
          </cell>
          <cell r="AD112">
            <v>713344125.483042</v>
          </cell>
          <cell r="AE112">
            <v>708040282.61548591</v>
          </cell>
          <cell r="AF112">
            <v>862664651.85405409</v>
          </cell>
          <cell r="AG112">
            <v>844673532.84599292</v>
          </cell>
          <cell r="AH112">
            <v>791513461.80003762</v>
          </cell>
          <cell r="AI112">
            <v>817753906.39255989</v>
          </cell>
          <cell r="AJ112">
            <v>784678538.03134632</v>
          </cell>
          <cell r="AK112">
            <v>778844310.87703454</v>
          </cell>
        </row>
        <row r="113">
          <cell r="A113" t="str">
            <v>KabupatenLebong</v>
          </cell>
          <cell r="B113" t="str">
            <v>Area 1</v>
          </cell>
          <cell r="C113" t="str">
            <v>Sumbagsel</v>
          </cell>
          <cell r="D113" t="str">
            <v>Bengkulu</v>
          </cell>
          <cell r="E113" t="str">
            <v>SUMSEL 2 (Lampung, Bengkulu)</v>
          </cell>
          <cell r="F113" t="str">
            <v>Kabupaten</v>
          </cell>
          <cell r="G113" t="str">
            <v>Lebong</v>
          </cell>
          <cell r="H113">
            <v>12709060</v>
          </cell>
          <cell r="I113">
            <v>55637000</v>
          </cell>
          <cell r="J113">
            <v>103500000</v>
          </cell>
          <cell r="K113">
            <v>155833333</v>
          </cell>
          <cell r="L113">
            <v>129470250</v>
          </cell>
          <cell r="M113">
            <v>136125000</v>
          </cell>
          <cell r="N113">
            <v>107441176</v>
          </cell>
          <cell r="O113">
            <v>123157160</v>
          </cell>
          <cell r="P113">
            <v>146250000</v>
          </cell>
          <cell r="Q113">
            <v>143750000</v>
          </cell>
          <cell r="R113">
            <v>224022875</v>
          </cell>
          <cell r="S113">
            <v>201012562.2653988</v>
          </cell>
          <cell r="T113">
            <v>181369048.95089412</v>
          </cell>
          <cell r="U113">
            <v>189508014.58045983</v>
          </cell>
          <cell r="V113">
            <v>136346657.88844734</v>
          </cell>
          <cell r="W113">
            <v>133542815.02089128</v>
          </cell>
          <cell r="X113">
            <v>28137800</v>
          </cell>
          <cell r="Y113">
            <v>9000000</v>
          </cell>
          <cell r="Z113">
            <v>718310318</v>
          </cell>
          <cell r="AA113">
            <v>692954755.26539874</v>
          </cell>
          <cell r="AB113">
            <v>644627417.95089412</v>
          </cell>
          <cell r="AC113">
            <v>668482367.58045983</v>
          </cell>
          <cell r="AD113">
            <v>638413850.88844728</v>
          </cell>
          <cell r="AE113">
            <v>633110008.02089131</v>
          </cell>
          <cell r="AF113">
            <v>780241349.80000007</v>
          </cell>
          <cell r="AG113">
            <v>762250230.79193866</v>
          </cell>
          <cell r="AH113">
            <v>709090159.7459836</v>
          </cell>
          <cell r="AI113">
            <v>735330604.33850586</v>
          </cell>
          <cell r="AJ113">
            <v>702255235.97729206</v>
          </cell>
          <cell r="AK113">
            <v>696421008.82298052</v>
          </cell>
        </row>
        <row r="114">
          <cell r="A114" t="str">
            <v>KabupatenMukomuko</v>
          </cell>
          <cell r="B114" t="str">
            <v>Area 1</v>
          </cell>
          <cell r="C114" t="str">
            <v>Sumbagsel</v>
          </cell>
          <cell r="D114" t="str">
            <v>Bengkulu</v>
          </cell>
          <cell r="E114" t="str">
            <v>SUMSEL 2 (Lampung, Bengkulu)</v>
          </cell>
          <cell r="F114" t="str">
            <v>Kabupaten</v>
          </cell>
          <cell r="G114" t="str">
            <v>Mukomuko</v>
          </cell>
          <cell r="H114">
            <v>12709060</v>
          </cell>
          <cell r="I114">
            <v>55637000</v>
          </cell>
          <cell r="J114">
            <v>117000000</v>
          </cell>
          <cell r="K114">
            <v>139999999.57142857</v>
          </cell>
          <cell r="L114">
            <v>129470250</v>
          </cell>
          <cell r="M114">
            <v>136125000</v>
          </cell>
          <cell r="N114">
            <v>107441176</v>
          </cell>
          <cell r="O114">
            <v>123157160</v>
          </cell>
          <cell r="P114">
            <v>146250000</v>
          </cell>
          <cell r="Q114">
            <v>143750000</v>
          </cell>
          <cell r="R114">
            <v>224022875</v>
          </cell>
          <cell r="S114">
            <v>201012562.2653988</v>
          </cell>
          <cell r="T114">
            <v>181369048.95089412</v>
          </cell>
          <cell r="U114">
            <v>189508014.58045983</v>
          </cell>
          <cell r="V114">
            <v>136346657.88844734</v>
          </cell>
          <cell r="W114">
            <v>133542815.02089128</v>
          </cell>
          <cell r="X114">
            <v>28137800</v>
          </cell>
          <cell r="Y114">
            <v>9000000</v>
          </cell>
          <cell r="Z114">
            <v>715976984.57142854</v>
          </cell>
          <cell r="AA114">
            <v>690621421.83682728</v>
          </cell>
          <cell r="AB114">
            <v>642294084.52232265</v>
          </cell>
          <cell r="AC114">
            <v>666149034.15188837</v>
          </cell>
          <cell r="AD114">
            <v>636080517.45987582</v>
          </cell>
          <cell r="AE114">
            <v>630776674.59231985</v>
          </cell>
          <cell r="AF114">
            <v>777674683.02857149</v>
          </cell>
          <cell r="AG114">
            <v>759683564.02051008</v>
          </cell>
          <cell r="AH114">
            <v>706523492.97455502</v>
          </cell>
          <cell r="AI114">
            <v>732763937.56707728</v>
          </cell>
          <cell r="AJ114">
            <v>699688569.20586348</v>
          </cell>
          <cell r="AK114">
            <v>693854342.05155194</v>
          </cell>
        </row>
        <row r="115">
          <cell r="A115" t="str">
            <v>KabupatenRejang Lebong</v>
          </cell>
          <cell r="B115" t="str">
            <v>Area 1</v>
          </cell>
          <cell r="C115" t="str">
            <v>Sumbagsel</v>
          </cell>
          <cell r="D115" t="str">
            <v>Bengkulu</v>
          </cell>
          <cell r="E115" t="str">
            <v>SUMSEL 2 (Lampung, Bengkulu)</v>
          </cell>
          <cell r="F115" t="str">
            <v>Kabupaten</v>
          </cell>
          <cell r="G115" t="str">
            <v>Rejang Lebong</v>
          </cell>
          <cell r="H115">
            <v>12709060</v>
          </cell>
          <cell r="I115">
            <v>55637000</v>
          </cell>
          <cell r="J115">
            <v>103500000</v>
          </cell>
          <cell r="K115">
            <v>155833333</v>
          </cell>
          <cell r="L115">
            <v>129470250</v>
          </cell>
          <cell r="M115">
            <v>136125000</v>
          </cell>
          <cell r="N115">
            <v>107441176</v>
          </cell>
          <cell r="O115">
            <v>123157160</v>
          </cell>
          <cell r="P115">
            <v>146250000</v>
          </cell>
          <cell r="Q115">
            <v>143750000</v>
          </cell>
          <cell r="R115">
            <v>224022875</v>
          </cell>
          <cell r="S115">
            <v>201012562.2653988</v>
          </cell>
          <cell r="T115">
            <v>181369048.95089412</v>
          </cell>
          <cell r="U115">
            <v>189508014.58045983</v>
          </cell>
          <cell r="V115">
            <v>136346657.88844734</v>
          </cell>
          <cell r="W115">
            <v>133542815.02089128</v>
          </cell>
          <cell r="X115">
            <v>28137800</v>
          </cell>
          <cell r="Y115">
            <v>9000000</v>
          </cell>
          <cell r="Z115">
            <v>718310318</v>
          </cell>
          <cell r="AA115">
            <v>692954755.26539874</v>
          </cell>
          <cell r="AB115">
            <v>644627417.95089412</v>
          </cell>
          <cell r="AC115">
            <v>668482367.58045983</v>
          </cell>
          <cell r="AD115">
            <v>638413850.88844728</v>
          </cell>
          <cell r="AE115">
            <v>633110008.02089131</v>
          </cell>
          <cell r="AF115">
            <v>780241349.80000007</v>
          </cell>
          <cell r="AG115">
            <v>762250230.79193866</v>
          </cell>
          <cell r="AH115">
            <v>709090159.7459836</v>
          </cell>
          <cell r="AI115">
            <v>735330604.33850586</v>
          </cell>
          <cell r="AJ115">
            <v>702255235.97729206</v>
          </cell>
          <cell r="AK115">
            <v>696421008.82298052</v>
          </cell>
        </row>
        <row r="116">
          <cell r="A116" t="str">
            <v>KabupatenSeluma</v>
          </cell>
          <cell r="B116" t="str">
            <v>Area 1</v>
          </cell>
          <cell r="C116" t="str">
            <v>Sumbagsel</v>
          </cell>
          <cell r="D116" t="str">
            <v>Bengkulu</v>
          </cell>
          <cell r="E116" t="str">
            <v>SUMSEL 2 (Lampung, Bengkulu)</v>
          </cell>
          <cell r="F116" t="str">
            <v>Kabupaten</v>
          </cell>
          <cell r="G116" t="str">
            <v>Seluma</v>
          </cell>
          <cell r="H116">
            <v>12709060</v>
          </cell>
          <cell r="I116">
            <v>55637000</v>
          </cell>
          <cell r="J116">
            <v>112500000</v>
          </cell>
          <cell r="K116">
            <v>159259258.66666666</v>
          </cell>
          <cell r="L116">
            <v>129470250</v>
          </cell>
          <cell r="M116">
            <v>136125000</v>
          </cell>
          <cell r="N116">
            <v>107441176</v>
          </cell>
          <cell r="O116">
            <v>123157160</v>
          </cell>
          <cell r="P116">
            <v>146250000</v>
          </cell>
          <cell r="Q116">
            <v>143750000</v>
          </cell>
          <cell r="R116">
            <v>224022875</v>
          </cell>
          <cell r="S116">
            <v>201012562.2653988</v>
          </cell>
          <cell r="T116">
            <v>181369048.95089412</v>
          </cell>
          <cell r="U116">
            <v>189508014.58045983</v>
          </cell>
          <cell r="V116">
            <v>136346657.88844734</v>
          </cell>
          <cell r="W116">
            <v>133542815.02089128</v>
          </cell>
          <cell r="X116">
            <v>28137800</v>
          </cell>
          <cell r="Y116">
            <v>9000000</v>
          </cell>
          <cell r="Z116">
            <v>730736243.66666663</v>
          </cell>
          <cell r="AA116">
            <v>705380680.93206549</v>
          </cell>
          <cell r="AB116">
            <v>657053343.61756074</v>
          </cell>
          <cell r="AC116">
            <v>680908293.24712646</v>
          </cell>
          <cell r="AD116">
            <v>650839776.55511403</v>
          </cell>
          <cell r="AE116">
            <v>645535933.68755794</v>
          </cell>
          <cell r="AF116">
            <v>793909868.0333333</v>
          </cell>
          <cell r="AG116">
            <v>775918749.02527213</v>
          </cell>
          <cell r="AH116">
            <v>722758677.97931683</v>
          </cell>
          <cell r="AI116">
            <v>748999122.57183921</v>
          </cell>
          <cell r="AJ116">
            <v>715923754.21062553</v>
          </cell>
          <cell r="AK116">
            <v>710089527.05631375</v>
          </cell>
        </row>
        <row r="117">
          <cell r="A117" t="str">
            <v>KotaBengkulu</v>
          </cell>
          <cell r="B117" t="str">
            <v>Area 1</v>
          </cell>
          <cell r="C117" t="str">
            <v>Sumbagsel</v>
          </cell>
          <cell r="D117" t="str">
            <v>Bengkulu</v>
          </cell>
          <cell r="E117" t="str">
            <v>SUMSEL 2 (Lampung, Bengkulu)</v>
          </cell>
          <cell r="F117" t="str">
            <v>Kota</v>
          </cell>
          <cell r="G117" t="str">
            <v>Bengkulu</v>
          </cell>
          <cell r="H117">
            <v>12709060</v>
          </cell>
          <cell r="I117">
            <v>86137000</v>
          </cell>
          <cell r="J117">
            <v>130500000</v>
          </cell>
          <cell r="K117">
            <v>155833333</v>
          </cell>
          <cell r="L117">
            <v>129470250</v>
          </cell>
          <cell r="M117">
            <v>136125000</v>
          </cell>
          <cell r="N117">
            <v>107441176</v>
          </cell>
          <cell r="O117">
            <v>123157160</v>
          </cell>
          <cell r="P117">
            <v>146250000</v>
          </cell>
          <cell r="Q117">
            <v>143750000</v>
          </cell>
          <cell r="R117">
            <v>224022875</v>
          </cell>
          <cell r="S117">
            <v>201012562.2653988</v>
          </cell>
          <cell r="T117">
            <v>181369048.95089412</v>
          </cell>
          <cell r="U117">
            <v>189508014.58045983</v>
          </cell>
          <cell r="V117">
            <v>136346657.88844734</v>
          </cell>
          <cell r="W117">
            <v>133542815.02089128</v>
          </cell>
          <cell r="X117">
            <v>28137800</v>
          </cell>
          <cell r="Y117">
            <v>9000000</v>
          </cell>
          <cell r="Z117">
            <v>775810318</v>
          </cell>
          <cell r="AA117">
            <v>750454755.26539874</v>
          </cell>
          <cell r="AB117">
            <v>702127417.95089412</v>
          </cell>
          <cell r="AC117">
            <v>725982367.58045983</v>
          </cell>
          <cell r="AD117">
            <v>695913850.88844728</v>
          </cell>
          <cell r="AE117">
            <v>690610008.02089131</v>
          </cell>
          <cell r="AF117">
            <v>843491349.80000007</v>
          </cell>
          <cell r="AG117">
            <v>825500230.79193866</v>
          </cell>
          <cell r="AH117">
            <v>772340159.7459836</v>
          </cell>
          <cell r="AI117">
            <v>798580604.33850586</v>
          </cell>
          <cell r="AJ117">
            <v>765505235.97729206</v>
          </cell>
          <cell r="AK117">
            <v>759671008.82298052</v>
          </cell>
        </row>
        <row r="118">
          <cell r="A118" t="str">
            <v>KabupatenBanyuasin</v>
          </cell>
          <cell r="B118" t="str">
            <v>Area 1</v>
          </cell>
          <cell r="C118" t="str">
            <v>Sumbagsel</v>
          </cell>
          <cell r="D118" t="str">
            <v>Sumatera Selatan</v>
          </cell>
          <cell r="E118" t="str">
            <v>SUMSEL 1 (Sumsel Jambi Babel)</v>
          </cell>
          <cell r="F118" t="str">
            <v>Kabupaten</v>
          </cell>
          <cell r="G118" t="str">
            <v>Banyuasin</v>
          </cell>
          <cell r="H118">
            <v>12709060</v>
          </cell>
          <cell r="I118">
            <v>86137000</v>
          </cell>
          <cell r="J118">
            <v>117000000</v>
          </cell>
          <cell r="K118">
            <v>161111110.5</v>
          </cell>
          <cell r="L118">
            <v>129470250</v>
          </cell>
          <cell r="M118">
            <v>136125000</v>
          </cell>
          <cell r="N118">
            <v>107441176</v>
          </cell>
          <cell r="O118">
            <v>123157160</v>
          </cell>
          <cell r="P118">
            <v>146250000</v>
          </cell>
          <cell r="Q118">
            <v>143750000</v>
          </cell>
          <cell r="R118">
            <v>235342840</v>
          </cell>
          <cell r="S118">
            <v>210662823.8614817</v>
          </cell>
          <cell r="T118">
            <v>189845589.38873118</v>
          </cell>
          <cell r="U118">
            <v>198270689.18277603</v>
          </cell>
          <cell r="V118">
            <v>142382093.96544138</v>
          </cell>
          <cell r="W118">
            <v>139588089.57797331</v>
          </cell>
          <cell r="X118">
            <v>29436100</v>
          </cell>
          <cell r="Y118">
            <v>9000000</v>
          </cell>
          <cell r="Z118">
            <v>780206360.5</v>
          </cell>
          <cell r="AA118">
            <v>753181094.36148167</v>
          </cell>
          <cell r="AB118">
            <v>703680035.88873124</v>
          </cell>
          <cell r="AC118">
            <v>727821119.68277597</v>
          </cell>
          <cell r="AD118">
            <v>695025364.46544135</v>
          </cell>
          <cell r="AE118">
            <v>689731360.07797337</v>
          </cell>
          <cell r="AF118">
            <v>848326996.55000007</v>
          </cell>
          <cell r="AG118">
            <v>828499203.79762995</v>
          </cell>
          <cell r="AH118">
            <v>774048039.47760439</v>
          </cell>
          <cell r="AI118">
            <v>800603231.65105367</v>
          </cell>
          <cell r="AJ118">
            <v>764527900.91198552</v>
          </cell>
          <cell r="AK118">
            <v>758704496.08577073</v>
          </cell>
        </row>
        <row r="119">
          <cell r="A119" t="str">
            <v>KabupatenEmpat Lawang</v>
          </cell>
          <cell r="B119" t="str">
            <v>Area 1</v>
          </cell>
          <cell r="C119" t="str">
            <v>Sumbagsel</v>
          </cell>
          <cell r="D119" t="str">
            <v>Sumatera Selatan</v>
          </cell>
          <cell r="E119" t="str">
            <v>SUMSEL 1 (Sumsel Jambi Babel)</v>
          </cell>
          <cell r="F119" t="str">
            <v>Kabupaten</v>
          </cell>
          <cell r="G119" t="str">
            <v>Empat Lawang</v>
          </cell>
          <cell r="H119">
            <v>12709060</v>
          </cell>
          <cell r="I119">
            <v>82350000</v>
          </cell>
          <cell r="J119">
            <v>129360000</v>
          </cell>
          <cell r="K119">
            <v>158888888</v>
          </cell>
          <cell r="L119">
            <v>129470250</v>
          </cell>
          <cell r="M119">
            <v>136125000</v>
          </cell>
          <cell r="N119">
            <v>107441176</v>
          </cell>
          <cell r="O119">
            <v>123157160</v>
          </cell>
          <cell r="P119">
            <v>146250000</v>
          </cell>
          <cell r="Q119">
            <v>143750000</v>
          </cell>
          <cell r="R119">
            <v>235342840</v>
          </cell>
          <cell r="S119">
            <v>210662823.8614817</v>
          </cell>
          <cell r="T119">
            <v>189845589.38873118</v>
          </cell>
          <cell r="U119">
            <v>198270689.18277603</v>
          </cell>
          <cell r="V119">
            <v>142382093.96544138</v>
          </cell>
          <cell r="W119">
            <v>139588089.57797331</v>
          </cell>
          <cell r="X119">
            <v>29436100</v>
          </cell>
          <cell r="Y119">
            <v>9000000</v>
          </cell>
          <cell r="Z119">
            <v>786557138</v>
          </cell>
          <cell r="AA119">
            <v>759531871.86148167</v>
          </cell>
          <cell r="AB119">
            <v>710030813.38873124</v>
          </cell>
          <cell r="AC119">
            <v>734171897.18277597</v>
          </cell>
          <cell r="AD119">
            <v>701376141.96544135</v>
          </cell>
          <cell r="AE119">
            <v>696082137.57797337</v>
          </cell>
          <cell r="AF119">
            <v>855312851.80000007</v>
          </cell>
          <cell r="AG119">
            <v>835485059.04762995</v>
          </cell>
          <cell r="AH119">
            <v>781033894.72760439</v>
          </cell>
          <cell r="AI119">
            <v>807589086.90105367</v>
          </cell>
          <cell r="AJ119">
            <v>771513756.16198552</v>
          </cell>
          <cell r="AK119">
            <v>765690351.33577073</v>
          </cell>
        </row>
        <row r="120">
          <cell r="A120" t="str">
            <v>KabupatenLahat</v>
          </cell>
          <cell r="B120" t="str">
            <v>Area 1</v>
          </cell>
          <cell r="C120" t="str">
            <v>Sumbagsel</v>
          </cell>
          <cell r="D120" t="str">
            <v>Sumatera Selatan</v>
          </cell>
          <cell r="E120" t="str">
            <v>SUMSEL 1 (Sumsel Jambi Babel)</v>
          </cell>
          <cell r="F120" t="str">
            <v>Kabupaten</v>
          </cell>
          <cell r="G120" t="str">
            <v>Lahat</v>
          </cell>
          <cell r="H120">
            <v>12709060</v>
          </cell>
          <cell r="I120">
            <v>55637000</v>
          </cell>
          <cell r="J120">
            <v>135000000</v>
          </cell>
          <cell r="K120">
            <v>167991548</v>
          </cell>
          <cell r="L120">
            <v>129470250</v>
          </cell>
          <cell r="M120">
            <v>136125000</v>
          </cell>
          <cell r="N120">
            <v>107441176</v>
          </cell>
          <cell r="O120">
            <v>123157160</v>
          </cell>
          <cell r="P120">
            <v>146250000</v>
          </cell>
          <cell r="Q120">
            <v>143750000</v>
          </cell>
          <cell r="R120">
            <v>235342840</v>
          </cell>
          <cell r="S120">
            <v>210662823.8614817</v>
          </cell>
          <cell r="T120">
            <v>189845589.38873118</v>
          </cell>
          <cell r="U120">
            <v>198270689.18277603</v>
          </cell>
          <cell r="V120">
            <v>142382093.96544138</v>
          </cell>
          <cell r="W120">
            <v>139588089.57797331</v>
          </cell>
          <cell r="X120">
            <v>29436100</v>
          </cell>
          <cell r="Y120">
            <v>9000000</v>
          </cell>
          <cell r="Z120">
            <v>774586798</v>
          </cell>
          <cell r="AA120">
            <v>747561531.86148167</v>
          </cell>
          <cell r="AB120">
            <v>698060473.38873124</v>
          </cell>
          <cell r="AC120">
            <v>722201557.18277597</v>
          </cell>
          <cell r="AD120">
            <v>689405801.96544135</v>
          </cell>
          <cell r="AE120">
            <v>684111797.57797337</v>
          </cell>
          <cell r="AF120">
            <v>842145477.80000007</v>
          </cell>
          <cell r="AG120">
            <v>822317685.04762995</v>
          </cell>
          <cell r="AH120">
            <v>767866520.72760439</v>
          </cell>
          <cell r="AI120">
            <v>794421712.90105367</v>
          </cell>
          <cell r="AJ120">
            <v>758346382.16198552</v>
          </cell>
          <cell r="AK120">
            <v>752522977.33577073</v>
          </cell>
        </row>
        <row r="121">
          <cell r="A121" t="str">
            <v>KabupatenMuara Enim</v>
          </cell>
          <cell r="B121" t="str">
            <v>Area 1</v>
          </cell>
          <cell r="C121" t="str">
            <v>Sumbagsel</v>
          </cell>
          <cell r="D121" t="str">
            <v>Sumatera Selatan</v>
          </cell>
          <cell r="E121" t="str">
            <v>SUMSEL 1 (Sumsel Jambi Babel)</v>
          </cell>
          <cell r="F121" t="str">
            <v>Kabupaten</v>
          </cell>
          <cell r="G121" t="str">
            <v>Muara Enim</v>
          </cell>
          <cell r="H121">
            <v>12709060</v>
          </cell>
          <cell r="I121">
            <v>86137000</v>
          </cell>
          <cell r="J121">
            <v>135000000</v>
          </cell>
          <cell r="K121">
            <v>166975308.22222221</v>
          </cell>
          <cell r="L121">
            <v>129470250</v>
          </cell>
          <cell r="M121">
            <v>136125000</v>
          </cell>
          <cell r="N121">
            <v>107441176</v>
          </cell>
          <cell r="O121">
            <v>123157160</v>
          </cell>
          <cell r="P121">
            <v>146250000</v>
          </cell>
          <cell r="Q121">
            <v>143750000</v>
          </cell>
          <cell r="R121">
            <v>235342840</v>
          </cell>
          <cell r="S121">
            <v>210662823.8614817</v>
          </cell>
          <cell r="T121">
            <v>189845589.38873118</v>
          </cell>
          <cell r="U121">
            <v>198270689.18277603</v>
          </cell>
          <cell r="V121">
            <v>142382093.96544138</v>
          </cell>
          <cell r="W121">
            <v>139588089.57797331</v>
          </cell>
          <cell r="X121">
            <v>29436100</v>
          </cell>
          <cell r="Y121">
            <v>9000000</v>
          </cell>
          <cell r="Z121">
            <v>804070558.22222221</v>
          </cell>
          <cell r="AA121">
            <v>777045292.08370388</v>
          </cell>
          <cell r="AB121">
            <v>727544233.61095333</v>
          </cell>
          <cell r="AC121">
            <v>751685317.4049983</v>
          </cell>
          <cell r="AD121">
            <v>718889562.18766356</v>
          </cell>
          <cell r="AE121">
            <v>713595557.80019546</v>
          </cell>
          <cell r="AF121">
            <v>874577614.04444444</v>
          </cell>
          <cell r="AG121">
            <v>854749821.29207432</v>
          </cell>
          <cell r="AH121">
            <v>800298656.97204876</v>
          </cell>
          <cell r="AI121">
            <v>826853849.14549816</v>
          </cell>
          <cell r="AJ121">
            <v>790778518.40643001</v>
          </cell>
          <cell r="AK121">
            <v>784955113.5802151</v>
          </cell>
        </row>
        <row r="122">
          <cell r="A122" t="str">
            <v>KabupatenMusi Banyuasin</v>
          </cell>
          <cell r="B122" t="str">
            <v>Area 1</v>
          </cell>
          <cell r="C122" t="str">
            <v>Sumbagsel</v>
          </cell>
          <cell r="D122" t="str">
            <v>Sumatera Selatan</v>
          </cell>
          <cell r="E122" t="str">
            <v>SUMSEL 1 (Sumsel Jambi Babel)</v>
          </cell>
          <cell r="F122" t="str">
            <v>Kabupaten</v>
          </cell>
          <cell r="G122" t="str">
            <v>Musi Banyuasin</v>
          </cell>
          <cell r="H122">
            <v>12709060</v>
          </cell>
          <cell r="I122">
            <v>55637000</v>
          </cell>
          <cell r="J122">
            <v>117000000</v>
          </cell>
          <cell r="K122">
            <v>160000000</v>
          </cell>
          <cell r="L122">
            <v>129470250</v>
          </cell>
          <cell r="M122">
            <v>136125000</v>
          </cell>
          <cell r="N122">
            <v>107441176</v>
          </cell>
          <cell r="O122">
            <v>123157160</v>
          </cell>
          <cell r="P122">
            <v>146250000</v>
          </cell>
          <cell r="Q122">
            <v>143750000</v>
          </cell>
          <cell r="R122">
            <v>235342840</v>
          </cell>
          <cell r="S122">
            <v>210662823.8614817</v>
          </cell>
          <cell r="T122">
            <v>189845589.38873118</v>
          </cell>
          <cell r="U122">
            <v>198270689.18277603</v>
          </cell>
          <cell r="V122">
            <v>142382093.96544138</v>
          </cell>
          <cell r="W122">
            <v>139588089.57797331</v>
          </cell>
          <cell r="X122">
            <v>29436100</v>
          </cell>
          <cell r="Y122">
            <v>9000000</v>
          </cell>
          <cell r="Z122">
            <v>748595250</v>
          </cell>
          <cell r="AA122">
            <v>721569983.86148167</v>
          </cell>
          <cell r="AB122">
            <v>672068925.38873124</v>
          </cell>
          <cell r="AC122">
            <v>696210009.18277597</v>
          </cell>
          <cell r="AD122">
            <v>663414253.96544135</v>
          </cell>
          <cell r="AE122">
            <v>658120249.57797337</v>
          </cell>
          <cell r="AF122">
            <v>813554775.00000012</v>
          </cell>
          <cell r="AG122">
            <v>793726982.24762988</v>
          </cell>
          <cell r="AH122">
            <v>739275817.92760444</v>
          </cell>
          <cell r="AI122">
            <v>765831010.1010536</v>
          </cell>
          <cell r="AJ122">
            <v>729755679.36198556</v>
          </cell>
          <cell r="AK122">
            <v>723932274.53577077</v>
          </cell>
        </row>
        <row r="123">
          <cell r="A123" t="str">
            <v>KabupatenMusi Rawas</v>
          </cell>
          <cell r="B123" t="str">
            <v>Area 1</v>
          </cell>
          <cell r="C123" t="str">
            <v>Sumbagsel</v>
          </cell>
          <cell r="D123" t="str">
            <v>Sumatera Selatan</v>
          </cell>
          <cell r="E123" t="str">
            <v>SUMSEL 1 (Sumsel Jambi Babel)</v>
          </cell>
          <cell r="F123" t="str">
            <v>Kabupaten</v>
          </cell>
          <cell r="G123" t="str">
            <v>Musi Rawas</v>
          </cell>
          <cell r="H123">
            <v>12709060</v>
          </cell>
          <cell r="I123">
            <v>86137000</v>
          </cell>
          <cell r="J123">
            <v>147000000</v>
          </cell>
          <cell r="K123">
            <v>139999999.5</v>
          </cell>
          <cell r="L123">
            <v>129470250</v>
          </cell>
          <cell r="M123">
            <v>136125000</v>
          </cell>
          <cell r="N123">
            <v>107441176</v>
          </cell>
          <cell r="O123">
            <v>123157160</v>
          </cell>
          <cell r="P123">
            <v>146250000</v>
          </cell>
          <cell r="Q123">
            <v>143750000</v>
          </cell>
          <cell r="R123">
            <v>235342840</v>
          </cell>
          <cell r="S123">
            <v>210662823.8614817</v>
          </cell>
          <cell r="T123">
            <v>189845589.38873118</v>
          </cell>
          <cell r="U123">
            <v>198270689.18277603</v>
          </cell>
          <cell r="V123">
            <v>142382093.96544138</v>
          </cell>
          <cell r="W123">
            <v>139588089.57797331</v>
          </cell>
          <cell r="X123">
            <v>29436100</v>
          </cell>
          <cell r="Y123">
            <v>9000000</v>
          </cell>
          <cell r="Z123">
            <v>789095249.5</v>
          </cell>
          <cell r="AA123">
            <v>762069983.36148167</v>
          </cell>
          <cell r="AB123">
            <v>712568924.88873124</v>
          </cell>
          <cell r="AC123">
            <v>736710008.68277597</v>
          </cell>
          <cell r="AD123">
            <v>703914253.46544135</v>
          </cell>
          <cell r="AE123">
            <v>698620249.07797337</v>
          </cell>
          <cell r="AF123">
            <v>858104774.45000005</v>
          </cell>
          <cell r="AG123">
            <v>838276981.69762993</v>
          </cell>
          <cell r="AH123">
            <v>783825817.37760448</v>
          </cell>
          <cell r="AI123">
            <v>810381009.55105364</v>
          </cell>
          <cell r="AJ123">
            <v>774305678.81198549</v>
          </cell>
          <cell r="AK123">
            <v>768482273.98577082</v>
          </cell>
        </row>
        <row r="124">
          <cell r="A124" t="str">
            <v>KabupatenMusi Rawas Utara</v>
          </cell>
          <cell r="B124" t="str">
            <v>Area 1</v>
          </cell>
          <cell r="C124" t="str">
            <v>Sumbagsel</v>
          </cell>
          <cell r="D124" t="str">
            <v>Sumatera Selatan</v>
          </cell>
          <cell r="E124" t="str">
            <v>SUMSEL 1 (Sumsel Jambi Babel)</v>
          </cell>
          <cell r="F124" t="str">
            <v>Kabupaten</v>
          </cell>
          <cell r="G124" t="str">
            <v>Musi Rawas Utara</v>
          </cell>
          <cell r="H124">
            <v>12709060</v>
          </cell>
          <cell r="I124">
            <v>85000000</v>
          </cell>
          <cell r="J124">
            <v>168750000</v>
          </cell>
          <cell r="K124">
            <v>150000000</v>
          </cell>
          <cell r="L124">
            <v>129470250</v>
          </cell>
          <cell r="M124">
            <v>136125000</v>
          </cell>
          <cell r="N124">
            <v>107441176</v>
          </cell>
          <cell r="O124">
            <v>123157160</v>
          </cell>
          <cell r="P124">
            <v>146250000</v>
          </cell>
          <cell r="Q124">
            <v>143750000</v>
          </cell>
          <cell r="R124">
            <v>235342840</v>
          </cell>
          <cell r="S124">
            <v>210662823.8614817</v>
          </cell>
          <cell r="T124">
            <v>189845589.38873118</v>
          </cell>
          <cell r="U124">
            <v>198270689.18277603</v>
          </cell>
          <cell r="V124">
            <v>142382093.96544138</v>
          </cell>
          <cell r="W124">
            <v>139588089.57797331</v>
          </cell>
          <cell r="X124">
            <v>29436100</v>
          </cell>
          <cell r="Y124">
            <v>9000000</v>
          </cell>
          <cell r="Z124">
            <v>819708250</v>
          </cell>
          <cell r="AA124">
            <v>792682983.86148167</v>
          </cell>
          <cell r="AB124">
            <v>743181925.38873124</v>
          </cell>
          <cell r="AC124">
            <v>767323009.18277597</v>
          </cell>
          <cell r="AD124">
            <v>734527253.96544135</v>
          </cell>
          <cell r="AE124">
            <v>729233249.57797337</v>
          </cell>
          <cell r="AF124">
            <v>891779075.00000012</v>
          </cell>
          <cell r="AG124">
            <v>871951282.24762988</v>
          </cell>
          <cell r="AH124">
            <v>817500117.92760444</v>
          </cell>
          <cell r="AI124">
            <v>844055310.1010536</v>
          </cell>
          <cell r="AJ124">
            <v>807979979.36198556</v>
          </cell>
          <cell r="AK124">
            <v>802156574.53577077</v>
          </cell>
        </row>
        <row r="125">
          <cell r="A125" t="str">
            <v>KabupatenOgan Ilir</v>
          </cell>
          <cell r="B125" t="str">
            <v>Area 1</v>
          </cell>
          <cell r="C125" t="str">
            <v>Sumbagsel</v>
          </cell>
          <cell r="D125" t="str">
            <v>Sumatera Selatan</v>
          </cell>
          <cell r="E125" t="str">
            <v>SUMSEL 1 (Sumsel Jambi Babel)</v>
          </cell>
          <cell r="F125" t="str">
            <v>Kabupaten</v>
          </cell>
          <cell r="G125" t="str">
            <v>Ogan Ilir</v>
          </cell>
          <cell r="H125">
            <v>12709060</v>
          </cell>
          <cell r="I125">
            <v>55637000</v>
          </cell>
          <cell r="J125">
            <v>135000000</v>
          </cell>
          <cell r="K125">
            <v>133333333</v>
          </cell>
          <cell r="L125">
            <v>129470250</v>
          </cell>
          <cell r="M125">
            <v>136125000</v>
          </cell>
          <cell r="N125">
            <v>107441176</v>
          </cell>
          <cell r="O125">
            <v>123157160</v>
          </cell>
          <cell r="P125">
            <v>146250000</v>
          </cell>
          <cell r="Q125">
            <v>143750000</v>
          </cell>
          <cell r="R125">
            <v>235342840</v>
          </cell>
          <cell r="S125">
            <v>210662823.8614817</v>
          </cell>
          <cell r="T125">
            <v>189845589.38873118</v>
          </cell>
          <cell r="U125">
            <v>198270689.18277603</v>
          </cell>
          <cell r="V125">
            <v>142382093.96544138</v>
          </cell>
          <cell r="W125">
            <v>139588089.57797331</v>
          </cell>
          <cell r="X125">
            <v>29436100</v>
          </cell>
          <cell r="Y125">
            <v>9000000</v>
          </cell>
          <cell r="Z125">
            <v>739928583</v>
          </cell>
          <cell r="AA125">
            <v>712903316.86148167</v>
          </cell>
          <cell r="AB125">
            <v>663402258.38873124</v>
          </cell>
          <cell r="AC125">
            <v>687543342.18277597</v>
          </cell>
          <cell r="AD125">
            <v>654747586.96544135</v>
          </cell>
          <cell r="AE125">
            <v>649453582.57797337</v>
          </cell>
          <cell r="AF125">
            <v>804021441.30000007</v>
          </cell>
          <cell r="AG125">
            <v>784193648.54762995</v>
          </cell>
          <cell r="AH125">
            <v>729742484.22760439</v>
          </cell>
          <cell r="AI125">
            <v>756297676.40105367</v>
          </cell>
          <cell r="AJ125">
            <v>720222345.66198552</v>
          </cell>
          <cell r="AK125">
            <v>714398940.83577073</v>
          </cell>
        </row>
        <row r="126">
          <cell r="A126" t="str">
            <v>KabupatenOgan Komering Ilir</v>
          </cell>
          <cell r="B126" t="str">
            <v>Area 1</v>
          </cell>
          <cell r="C126" t="str">
            <v>Sumbagsel</v>
          </cell>
          <cell r="D126" t="str">
            <v>Sumatera Selatan</v>
          </cell>
          <cell r="E126" t="str">
            <v>SUMSEL 1 (Sumsel Jambi Babel)</v>
          </cell>
          <cell r="F126" t="str">
            <v>Kabupaten</v>
          </cell>
          <cell r="G126" t="str">
            <v>Ogan Komering Ilir</v>
          </cell>
          <cell r="H126">
            <v>12709060</v>
          </cell>
          <cell r="I126">
            <v>55637000</v>
          </cell>
          <cell r="J126">
            <v>141300000</v>
          </cell>
          <cell r="K126">
            <v>148383838</v>
          </cell>
          <cell r="L126">
            <v>129470250</v>
          </cell>
          <cell r="M126">
            <v>136125000</v>
          </cell>
          <cell r="N126">
            <v>107441176</v>
          </cell>
          <cell r="O126">
            <v>123157160</v>
          </cell>
          <cell r="P126">
            <v>146250000</v>
          </cell>
          <cell r="Q126">
            <v>143750000</v>
          </cell>
          <cell r="R126">
            <v>235342840</v>
          </cell>
          <cell r="S126">
            <v>210662823.8614817</v>
          </cell>
          <cell r="T126">
            <v>189845589.38873118</v>
          </cell>
          <cell r="U126">
            <v>198270689.18277603</v>
          </cell>
          <cell r="V126">
            <v>142382093.96544138</v>
          </cell>
          <cell r="W126">
            <v>139588089.57797331</v>
          </cell>
          <cell r="X126">
            <v>29436100</v>
          </cell>
          <cell r="Y126">
            <v>9000000</v>
          </cell>
          <cell r="Z126">
            <v>761279088</v>
          </cell>
          <cell r="AA126">
            <v>734253821.86148167</v>
          </cell>
          <cell r="AB126">
            <v>684752763.38873124</v>
          </cell>
          <cell r="AC126">
            <v>708893847.18277597</v>
          </cell>
          <cell r="AD126">
            <v>676098091.96544135</v>
          </cell>
          <cell r="AE126">
            <v>670804087.57797337</v>
          </cell>
          <cell r="AF126">
            <v>827506996.80000007</v>
          </cell>
          <cell r="AG126">
            <v>807679204.04762995</v>
          </cell>
          <cell r="AH126">
            <v>753228039.72760439</v>
          </cell>
          <cell r="AI126">
            <v>779783231.90105367</v>
          </cell>
          <cell r="AJ126">
            <v>743707901.16198552</v>
          </cell>
          <cell r="AK126">
            <v>737884496.33577073</v>
          </cell>
        </row>
        <row r="127">
          <cell r="A127" t="str">
            <v>KabupatenOgan Komering Ulu</v>
          </cell>
          <cell r="B127" t="str">
            <v>Area 1</v>
          </cell>
          <cell r="C127" t="str">
            <v>Sumbagsel</v>
          </cell>
          <cell r="D127" t="str">
            <v>Sumatera Selatan</v>
          </cell>
          <cell r="E127" t="str">
            <v>SUMSEL 1 (Sumsel Jambi Babel)</v>
          </cell>
          <cell r="F127" t="str">
            <v>Kabupaten</v>
          </cell>
          <cell r="G127" t="str">
            <v>Ogan Komering Ulu</v>
          </cell>
          <cell r="H127">
            <v>12709060</v>
          </cell>
          <cell r="I127">
            <v>55637000</v>
          </cell>
          <cell r="J127">
            <v>108000000</v>
          </cell>
          <cell r="K127">
            <v>167991548</v>
          </cell>
          <cell r="L127">
            <v>129470250</v>
          </cell>
          <cell r="M127">
            <v>136125000</v>
          </cell>
          <cell r="N127">
            <v>107441176</v>
          </cell>
          <cell r="O127">
            <v>123157160</v>
          </cell>
          <cell r="P127">
            <v>146250000</v>
          </cell>
          <cell r="Q127">
            <v>143750000</v>
          </cell>
          <cell r="R127">
            <v>235342840</v>
          </cell>
          <cell r="S127">
            <v>210662823.8614817</v>
          </cell>
          <cell r="T127">
            <v>189845589.38873118</v>
          </cell>
          <cell r="U127">
            <v>198270689.18277603</v>
          </cell>
          <cell r="V127">
            <v>142382093.96544138</v>
          </cell>
          <cell r="W127">
            <v>139588089.57797331</v>
          </cell>
          <cell r="X127">
            <v>29436100</v>
          </cell>
          <cell r="Y127">
            <v>9000000</v>
          </cell>
          <cell r="Z127">
            <v>747586798</v>
          </cell>
          <cell r="AA127">
            <v>720561531.86148167</v>
          </cell>
          <cell r="AB127">
            <v>671060473.38873124</v>
          </cell>
          <cell r="AC127">
            <v>695201557.18277597</v>
          </cell>
          <cell r="AD127">
            <v>662405801.96544135</v>
          </cell>
          <cell r="AE127">
            <v>657111797.57797337</v>
          </cell>
          <cell r="AF127">
            <v>812445477.80000007</v>
          </cell>
          <cell r="AG127">
            <v>792617685.04762995</v>
          </cell>
          <cell r="AH127">
            <v>738166520.72760439</v>
          </cell>
          <cell r="AI127">
            <v>764721712.90105367</v>
          </cell>
          <cell r="AJ127">
            <v>728646382.16198552</v>
          </cell>
          <cell r="AK127">
            <v>722822977.33577073</v>
          </cell>
        </row>
        <row r="128">
          <cell r="A128" t="str">
            <v>KabupatenOgan Komering Ulu Selatan</v>
          </cell>
          <cell r="B128" t="str">
            <v>Area 1</v>
          </cell>
          <cell r="C128" t="str">
            <v>Sumbagsel</v>
          </cell>
          <cell r="D128" t="str">
            <v>Sumatera Selatan</v>
          </cell>
          <cell r="E128" t="str">
            <v>SUMSEL 1 (Sumsel Jambi Babel)</v>
          </cell>
          <cell r="F128" t="str">
            <v>Kabupaten</v>
          </cell>
          <cell r="G128" t="str">
            <v>Ogan Komering Ulu Selatan</v>
          </cell>
          <cell r="H128">
            <v>12709060</v>
          </cell>
          <cell r="I128">
            <v>85000000</v>
          </cell>
          <cell r="J128">
            <v>119500000</v>
          </cell>
          <cell r="K128">
            <v>167991548</v>
          </cell>
          <cell r="L128">
            <v>129470250</v>
          </cell>
          <cell r="M128">
            <v>136125000</v>
          </cell>
          <cell r="N128">
            <v>107441176</v>
          </cell>
          <cell r="O128">
            <v>123157160</v>
          </cell>
          <cell r="P128">
            <v>146250000</v>
          </cell>
          <cell r="Q128">
            <v>143750000</v>
          </cell>
          <cell r="R128">
            <v>235342840</v>
          </cell>
          <cell r="S128">
            <v>210662823.8614817</v>
          </cell>
          <cell r="T128">
            <v>189845589.38873118</v>
          </cell>
          <cell r="U128">
            <v>198270689.18277603</v>
          </cell>
          <cell r="V128">
            <v>142382093.96544138</v>
          </cell>
          <cell r="W128">
            <v>139588089.57797331</v>
          </cell>
          <cell r="X128">
            <v>29436100</v>
          </cell>
          <cell r="Y128">
            <v>9000000</v>
          </cell>
          <cell r="Z128">
            <v>788449798</v>
          </cell>
          <cell r="AA128">
            <v>761424531.86148167</v>
          </cell>
          <cell r="AB128">
            <v>711923473.38873124</v>
          </cell>
          <cell r="AC128">
            <v>736064557.18277597</v>
          </cell>
          <cell r="AD128">
            <v>703268801.96544135</v>
          </cell>
          <cell r="AE128">
            <v>697974797.57797337</v>
          </cell>
          <cell r="AF128">
            <v>857394777.80000007</v>
          </cell>
          <cell r="AG128">
            <v>837566985.04762995</v>
          </cell>
          <cell r="AH128">
            <v>783115820.72760439</v>
          </cell>
          <cell r="AI128">
            <v>809671012.90105367</v>
          </cell>
          <cell r="AJ128">
            <v>773595682.16198552</v>
          </cell>
          <cell r="AK128">
            <v>767772277.33577073</v>
          </cell>
        </row>
        <row r="129">
          <cell r="A129" t="str">
            <v>KabupatenOgan Komering Ulu Timur</v>
          </cell>
          <cell r="B129" t="str">
            <v>Area 1</v>
          </cell>
          <cell r="C129" t="str">
            <v>Sumbagsel</v>
          </cell>
          <cell r="D129" t="str">
            <v>Sumatera Selatan</v>
          </cell>
          <cell r="E129" t="str">
            <v>SUMSEL 1 (Sumsel Jambi Babel)</v>
          </cell>
          <cell r="F129" t="str">
            <v>Kabupaten</v>
          </cell>
          <cell r="G129" t="str">
            <v>Ogan Komering Ulu Timur</v>
          </cell>
          <cell r="H129">
            <v>12709060</v>
          </cell>
          <cell r="I129">
            <v>55637000</v>
          </cell>
          <cell r="J129">
            <v>162000000</v>
          </cell>
          <cell r="K129">
            <v>139111110.40000001</v>
          </cell>
          <cell r="L129">
            <v>129470250</v>
          </cell>
          <cell r="M129">
            <v>136125000</v>
          </cell>
          <cell r="N129">
            <v>107441176</v>
          </cell>
          <cell r="O129">
            <v>123157160</v>
          </cell>
          <cell r="P129">
            <v>146250000</v>
          </cell>
          <cell r="Q129">
            <v>143750000</v>
          </cell>
          <cell r="R129">
            <v>235342840</v>
          </cell>
          <cell r="S129">
            <v>210662823.8614817</v>
          </cell>
          <cell r="T129">
            <v>189845589.38873118</v>
          </cell>
          <cell r="U129">
            <v>198270689.18277603</v>
          </cell>
          <cell r="V129">
            <v>142382093.96544138</v>
          </cell>
          <cell r="W129">
            <v>139588089.57797331</v>
          </cell>
          <cell r="X129">
            <v>29436100</v>
          </cell>
          <cell r="Y129">
            <v>9000000</v>
          </cell>
          <cell r="Z129">
            <v>772706360.39999998</v>
          </cell>
          <cell r="AA129">
            <v>745681094.26148164</v>
          </cell>
          <cell r="AB129">
            <v>696180035.7887311</v>
          </cell>
          <cell r="AC129">
            <v>720321119.58277607</v>
          </cell>
          <cell r="AD129">
            <v>687525364.36544132</v>
          </cell>
          <cell r="AE129">
            <v>682231359.97797322</v>
          </cell>
          <cell r="AF129">
            <v>840076996.44000006</v>
          </cell>
          <cell r="AG129">
            <v>820249203.68762982</v>
          </cell>
          <cell r="AH129">
            <v>765798039.36760426</v>
          </cell>
          <cell r="AI129">
            <v>792353231.54105377</v>
          </cell>
          <cell r="AJ129">
            <v>756277900.8019855</v>
          </cell>
          <cell r="AK129">
            <v>750454495.97577059</v>
          </cell>
        </row>
        <row r="130">
          <cell r="A130" t="str">
            <v>KabupatenPenukal Abab Lematang Ilir</v>
          </cell>
          <cell r="B130" t="str">
            <v>Area 1</v>
          </cell>
          <cell r="C130" t="str">
            <v>Sumbagsel</v>
          </cell>
          <cell r="D130" t="str">
            <v>Sumatera Selatan</v>
          </cell>
          <cell r="E130" t="str">
            <v>SUMSEL 1 (Sumsel Jambi Babel)</v>
          </cell>
          <cell r="F130" t="str">
            <v>Kabupaten</v>
          </cell>
          <cell r="G130" t="str">
            <v>Penukal Abab Lematang Ilir</v>
          </cell>
          <cell r="H130">
            <v>12709060</v>
          </cell>
          <cell r="I130">
            <v>55637000</v>
          </cell>
          <cell r="J130">
            <v>117000000</v>
          </cell>
          <cell r="K130">
            <v>166975308.22222221</v>
          </cell>
          <cell r="L130">
            <v>129470250</v>
          </cell>
          <cell r="M130">
            <v>136125000</v>
          </cell>
          <cell r="N130">
            <v>107441176</v>
          </cell>
          <cell r="O130">
            <v>123157160</v>
          </cell>
          <cell r="P130">
            <v>146250000</v>
          </cell>
          <cell r="Q130">
            <v>143750000</v>
          </cell>
          <cell r="R130">
            <v>235342840</v>
          </cell>
          <cell r="S130">
            <v>210662823.8614817</v>
          </cell>
          <cell r="T130">
            <v>189845589.38873118</v>
          </cell>
          <cell r="U130">
            <v>198270689.18277603</v>
          </cell>
          <cell r="V130">
            <v>142382093.96544138</v>
          </cell>
          <cell r="W130">
            <v>139588089.57797331</v>
          </cell>
          <cell r="X130">
            <v>29436100</v>
          </cell>
          <cell r="Y130">
            <v>9000000</v>
          </cell>
          <cell r="Z130">
            <v>755570558.22222221</v>
          </cell>
          <cell r="AA130">
            <v>728545292.08370388</v>
          </cell>
          <cell r="AB130">
            <v>679044233.61095333</v>
          </cell>
          <cell r="AC130">
            <v>703185317.4049983</v>
          </cell>
          <cell r="AD130">
            <v>670389562.18766356</v>
          </cell>
          <cell r="AE130">
            <v>665095557.80019546</v>
          </cell>
          <cell r="AF130">
            <v>821227614.04444444</v>
          </cell>
          <cell r="AG130">
            <v>801399821.29207432</v>
          </cell>
          <cell r="AH130">
            <v>746948656.97204876</v>
          </cell>
          <cell r="AI130">
            <v>773503849.14549816</v>
          </cell>
          <cell r="AJ130">
            <v>737428518.40643001</v>
          </cell>
          <cell r="AK130">
            <v>731605113.5802151</v>
          </cell>
        </row>
        <row r="131">
          <cell r="A131" t="str">
            <v>KotaLubuklinggau</v>
          </cell>
          <cell r="B131" t="str">
            <v>Area 1</v>
          </cell>
          <cell r="C131" t="str">
            <v>Sumbagsel</v>
          </cell>
          <cell r="D131" t="str">
            <v>Sumatera Selatan</v>
          </cell>
          <cell r="E131" t="str">
            <v>SUMSEL 1 (Sumsel Jambi Babel)</v>
          </cell>
          <cell r="F131" t="str">
            <v>Kota</v>
          </cell>
          <cell r="G131" t="str">
            <v>Lubuklinggau</v>
          </cell>
          <cell r="H131">
            <v>12709060</v>
          </cell>
          <cell r="I131">
            <v>86137000</v>
          </cell>
          <cell r="J131">
            <v>139500000</v>
          </cell>
          <cell r="K131">
            <v>167991548</v>
          </cell>
          <cell r="L131">
            <v>129470250</v>
          </cell>
          <cell r="M131">
            <v>136125000</v>
          </cell>
          <cell r="N131">
            <v>107441176</v>
          </cell>
          <cell r="O131">
            <v>123157160</v>
          </cell>
          <cell r="P131">
            <v>146250000</v>
          </cell>
          <cell r="Q131">
            <v>143750000</v>
          </cell>
          <cell r="R131">
            <v>235342840</v>
          </cell>
          <cell r="S131">
            <v>210662823.8614817</v>
          </cell>
          <cell r="T131">
            <v>189845589.38873118</v>
          </cell>
          <cell r="U131">
            <v>198270689.18277603</v>
          </cell>
          <cell r="V131">
            <v>142382093.96544138</v>
          </cell>
          <cell r="W131">
            <v>139588089.57797331</v>
          </cell>
          <cell r="X131">
            <v>29436100</v>
          </cell>
          <cell r="Y131">
            <v>9000000</v>
          </cell>
          <cell r="Z131">
            <v>809586798</v>
          </cell>
          <cell r="AA131">
            <v>782561531.86148167</v>
          </cell>
          <cell r="AB131">
            <v>733060473.38873124</v>
          </cell>
          <cell r="AC131">
            <v>757201557.18277597</v>
          </cell>
          <cell r="AD131">
            <v>724405801.96544135</v>
          </cell>
          <cell r="AE131">
            <v>719111797.57797337</v>
          </cell>
          <cell r="AF131">
            <v>880645477.80000007</v>
          </cell>
          <cell r="AG131">
            <v>860817685.04762995</v>
          </cell>
          <cell r="AH131">
            <v>806366520.72760439</v>
          </cell>
          <cell r="AI131">
            <v>832921712.90105367</v>
          </cell>
          <cell r="AJ131">
            <v>796846382.16198552</v>
          </cell>
          <cell r="AK131">
            <v>791022977.33577073</v>
          </cell>
        </row>
        <row r="132">
          <cell r="A132" t="str">
            <v>KotaPagar Alam</v>
          </cell>
          <cell r="B132" t="str">
            <v>Area 1</v>
          </cell>
          <cell r="C132" t="str">
            <v>Sumbagsel</v>
          </cell>
          <cell r="D132" t="str">
            <v>Sumatera Selatan</v>
          </cell>
          <cell r="E132" t="str">
            <v>SUMSEL 1 (Sumsel Jambi Babel)</v>
          </cell>
          <cell r="F132" t="str">
            <v>Kota</v>
          </cell>
          <cell r="G132" t="str">
            <v>Pagar Alam</v>
          </cell>
          <cell r="H132">
            <v>12709060</v>
          </cell>
          <cell r="I132">
            <v>55637000</v>
          </cell>
          <cell r="J132">
            <v>166500000</v>
          </cell>
          <cell r="K132">
            <v>167991548</v>
          </cell>
          <cell r="L132">
            <v>129470250</v>
          </cell>
          <cell r="M132">
            <v>136125000</v>
          </cell>
          <cell r="N132">
            <v>107441176</v>
          </cell>
          <cell r="O132">
            <v>123157160</v>
          </cell>
          <cell r="P132">
            <v>146250000</v>
          </cell>
          <cell r="Q132">
            <v>143750000</v>
          </cell>
          <cell r="R132">
            <v>235342840</v>
          </cell>
          <cell r="S132">
            <v>210662823.8614817</v>
          </cell>
          <cell r="T132">
            <v>189845589.38873118</v>
          </cell>
          <cell r="U132">
            <v>198270689.18277603</v>
          </cell>
          <cell r="V132">
            <v>142382093.96544138</v>
          </cell>
          <cell r="W132">
            <v>139588089.57797331</v>
          </cell>
          <cell r="X132">
            <v>29436100</v>
          </cell>
          <cell r="Y132">
            <v>9000000</v>
          </cell>
          <cell r="Z132">
            <v>806086798</v>
          </cell>
          <cell r="AA132">
            <v>779061531.86148167</v>
          </cell>
          <cell r="AB132">
            <v>729560473.38873124</v>
          </cell>
          <cell r="AC132">
            <v>753701557.18277597</v>
          </cell>
          <cell r="AD132">
            <v>720905801.96544135</v>
          </cell>
          <cell r="AE132">
            <v>715611797.57797337</v>
          </cell>
          <cell r="AF132">
            <v>876795477.80000007</v>
          </cell>
          <cell r="AG132">
            <v>856967685.04762995</v>
          </cell>
          <cell r="AH132">
            <v>802516520.72760439</v>
          </cell>
          <cell r="AI132">
            <v>829071712.90105367</v>
          </cell>
          <cell r="AJ132">
            <v>792996382.16198552</v>
          </cell>
          <cell r="AK132">
            <v>787172977.33577073</v>
          </cell>
        </row>
        <row r="133">
          <cell r="A133" t="str">
            <v>KotaPalembang</v>
          </cell>
          <cell r="B133" t="str">
            <v>Area 1</v>
          </cell>
          <cell r="C133" t="str">
            <v>Sumbagsel</v>
          </cell>
          <cell r="D133" t="str">
            <v>Sumatera Selatan</v>
          </cell>
          <cell r="E133" t="str">
            <v>SUMSEL 1 (Sumsel Jambi Babel)</v>
          </cell>
          <cell r="F133" t="str">
            <v>Kota</v>
          </cell>
          <cell r="G133" t="str">
            <v>Palembang</v>
          </cell>
          <cell r="H133">
            <v>12709060</v>
          </cell>
          <cell r="I133">
            <v>86137000</v>
          </cell>
          <cell r="J133">
            <v>117000000</v>
          </cell>
          <cell r="K133">
            <v>161111110.5</v>
          </cell>
          <cell r="L133">
            <v>129470250</v>
          </cell>
          <cell r="M133">
            <v>136125000</v>
          </cell>
          <cell r="N133">
            <v>107441176</v>
          </cell>
          <cell r="O133">
            <v>123157160</v>
          </cell>
          <cell r="P133">
            <v>146250000</v>
          </cell>
          <cell r="Q133">
            <v>143750000</v>
          </cell>
          <cell r="R133">
            <v>235342840</v>
          </cell>
          <cell r="S133">
            <v>210662823.8614817</v>
          </cell>
          <cell r="T133">
            <v>189845589.38873118</v>
          </cell>
          <cell r="U133">
            <v>198270689.18277603</v>
          </cell>
          <cell r="V133">
            <v>142382093.96544138</v>
          </cell>
          <cell r="W133">
            <v>139588089.57797331</v>
          </cell>
          <cell r="X133">
            <v>29436100</v>
          </cell>
          <cell r="Y133">
            <v>9000000</v>
          </cell>
          <cell r="Z133">
            <v>780206360.5</v>
          </cell>
          <cell r="AA133">
            <v>753181094.36148167</v>
          </cell>
          <cell r="AB133">
            <v>703680035.88873124</v>
          </cell>
          <cell r="AC133">
            <v>727821119.68277597</v>
          </cell>
          <cell r="AD133">
            <v>695025364.46544135</v>
          </cell>
          <cell r="AE133">
            <v>689731360.07797337</v>
          </cell>
          <cell r="AF133">
            <v>848326996.55000007</v>
          </cell>
          <cell r="AG133">
            <v>828499203.79762995</v>
          </cell>
          <cell r="AH133">
            <v>774048039.47760439</v>
          </cell>
          <cell r="AI133">
            <v>800603231.65105367</v>
          </cell>
          <cell r="AJ133">
            <v>764527900.91198552</v>
          </cell>
          <cell r="AK133">
            <v>758704496.08577073</v>
          </cell>
        </row>
        <row r="134">
          <cell r="A134" t="str">
            <v>KotaPrabumulih</v>
          </cell>
          <cell r="B134" t="str">
            <v>Area 1</v>
          </cell>
          <cell r="C134" t="str">
            <v>Sumbagsel</v>
          </cell>
          <cell r="D134" t="str">
            <v>Sumatera Selatan</v>
          </cell>
          <cell r="E134" t="str">
            <v>SUMSEL 1 (Sumsel Jambi Babel)</v>
          </cell>
          <cell r="F134" t="str">
            <v>Kota</v>
          </cell>
          <cell r="G134" t="str">
            <v>Prabumulih</v>
          </cell>
          <cell r="H134">
            <v>12709060</v>
          </cell>
          <cell r="I134">
            <v>86137000</v>
          </cell>
          <cell r="J134">
            <v>135000000</v>
          </cell>
          <cell r="K134">
            <v>166975308.22222221</v>
          </cell>
          <cell r="L134">
            <v>129470250</v>
          </cell>
          <cell r="M134">
            <v>136125000</v>
          </cell>
          <cell r="N134">
            <v>107441176</v>
          </cell>
          <cell r="O134">
            <v>123157160</v>
          </cell>
          <cell r="P134">
            <v>146250000</v>
          </cell>
          <cell r="Q134">
            <v>143750000</v>
          </cell>
          <cell r="R134">
            <v>235342840</v>
          </cell>
          <cell r="S134">
            <v>210662823.8614817</v>
          </cell>
          <cell r="T134">
            <v>189845589.38873118</v>
          </cell>
          <cell r="U134">
            <v>198270689.18277603</v>
          </cell>
          <cell r="V134">
            <v>142382093.96544138</v>
          </cell>
          <cell r="W134">
            <v>139588089.57797331</v>
          </cell>
          <cell r="X134">
            <v>29436100</v>
          </cell>
          <cell r="Y134">
            <v>9000000</v>
          </cell>
          <cell r="Z134">
            <v>804070558.22222221</v>
          </cell>
          <cell r="AA134">
            <v>777045292.08370388</v>
          </cell>
          <cell r="AB134">
            <v>727544233.61095333</v>
          </cell>
          <cell r="AC134">
            <v>751685317.4049983</v>
          </cell>
          <cell r="AD134">
            <v>718889562.18766356</v>
          </cell>
          <cell r="AE134">
            <v>713595557.80019546</v>
          </cell>
          <cell r="AF134">
            <v>874577614.04444444</v>
          </cell>
          <cell r="AG134">
            <v>854749821.29207432</v>
          </cell>
          <cell r="AH134">
            <v>800298656.97204876</v>
          </cell>
          <cell r="AI134">
            <v>826853849.14549816</v>
          </cell>
          <cell r="AJ134">
            <v>790778518.40643001</v>
          </cell>
          <cell r="AK134">
            <v>784955113.5802151</v>
          </cell>
        </row>
        <row r="135">
          <cell r="A135" t="str">
            <v>KabupatenBangka</v>
          </cell>
          <cell r="B135" t="str">
            <v>Area 1</v>
          </cell>
          <cell r="C135" t="str">
            <v>Sumbagsel</v>
          </cell>
          <cell r="D135" t="str">
            <v>Bangka Belitung</v>
          </cell>
          <cell r="E135" t="str">
            <v>SUMSEL 1 (Sumsel Jambi Babel)</v>
          </cell>
          <cell r="F135" t="str">
            <v>Kabupaten</v>
          </cell>
          <cell r="G135" t="str">
            <v>Bangka</v>
          </cell>
          <cell r="H135">
            <v>12709060</v>
          </cell>
          <cell r="I135">
            <v>86137000</v>
          </cell>
          <cell r="J135">
            <v>120600000</v>
          </cell>
          <cell r="K135">
            <v>167991548</v>
          </cell>
          <cell r="L135">
            <v>129470250</v>
          </cell>
          <cell r="M135">
            <v>136125000</v>
          </cell>
          <cell r="N135">
            <v>107441176</v>
          </cell>
          <cell r="O135">
            <v>123157160</v>
          </cell>
          <cell r="P135">
            <v>146250000</v>
          </cell>
          <cell r="Q135">
            <v>143750000</v>
          </cell>
          <cell r="R135">
            <v>235342840</v>
          </cell>
          <cell r="S135">
            <v>210662823.8614817</v>
          </cell>
          <cell r="T135">
            <v>189845589.38873118</v>
          </cell>
          <cell r="U135">
            <v>198270689.18277603</v>
          </cell>
          <cell r="V135">
            <v>142382093.96544138</v>
          </cell>
          <cell r="W135">
            <v>139588089.57797331</v>
          </cell>
          <cell r="X135">
            <v>29436100</v>
          </cell>
          <cell r="Y135">
            <v>9000000</v>
          </cell>
          <cell r="Z135">
            <v>790686798</v>
          </cell>
          <cell r="AA135">
            <v>763661531.86148167</v>
          </cell>
          <cell r="AB135">
            <v>714160473.38873124</v>
          </cell>
          <cell r="AC135">
            <v>738301557.18277597</v>
          </cell>
          <cell r="AD135">
            <v>705505801.96544135</v>
          </cell>
          <cell r="AE135">
            <v>700211797.57797337</v>
          </cell>
          <cell r="AF135">
            <v>859855477.80000007</v>
          </cell>
          <cell r="AG135">
            <v>840027685.04762995</v>
          </cell>
          <cell r="AH135">
            <v>785576520.72760439</v>
          </cell>
          <cell r="AI135">
            <v>812131712.90105367</v>
          </cell>
          <cell r="AJ135">
            <v>776056382.16198552</v>
          </cell>
          <cell r="AK135">
            <v>770232977.33577073</v>
          </cell>
        </row>
        <row r="136">
          <cell r="A136" t="str">
            <v>KabupatenBangka Barat</v>
          </cell>
          <cell r="B136" t="str">
            <v>Area 1</v>
          </cell>
          <cell r="C136" t="str">
            <v>Sumbagsel</v>
          </cell>
          <cell r="D136" t="str">
            <v>Bangka Belitung</v>
          </cell>
          <cell r="E136" t="str">
            <v>SUMSEL 1 (Sumsel Jambi Babel)</v>
          </cell>
          <cell r="F136" t="str">
            <v>Kabupaten</v>
          </cell>
          <cell r="G136" t="str">
            <v>Bangka Barat</v>
          </cell>
          <cell r="H136">
            <v>12709060</v>
          </cell>
          <cell r="I136">
            <v>55637000</v>
          </cell>
          <cell r="J136">
            <v>121500000</v>
          </cell>
          <cell r="K136">
            <v>167991548</v>
          </cell>
          <cell r="L136">
            <v>129470250</v>
          </cell>
          <cell r="M136">
            <v>136125000</v>
          </cell>
          <cell r="N136">
            <v>107441176</v>
          </cell>
          <cell r="O136">
            <v>123157160</v>
          </cell>
          <cell r="P136">
            <v>146250000</v>
          </cell>
          <cell r="Q136">
            <v>143750000</v>
          </cell>
          <cell r="R136">
            <v>235342840</v>
          </cell>
          <cell r="S136">
            <v>210662823.8614817</v>
          </cell>
          <cell r="T136">
            <v>189845589.38873118</v>
          </cell>
          <cell r="U136">
            <v>198270689.18277603</v>
          </cell>
          <cell r="V136">
            <v>142382093.96544138</v>
          </cell>
          <cell r="W136">
            <v>139588089.57797331</v>
          </cell>
          <cell r="X136">
            <v>29436100</v>
          </cell>
          <cell r="Y136">
            <v>9000000</v>
          </cell>
          <cell r="Z136">
            <v>761086798</v>
          </cell>
          <cell r="AA136">
            <v>734061531.86148167</v>
          </cell>
          <cell r="AB136">
            <v>684560473.38873124</v>
          </cell>
          <cell r="AC136">
            <v>708701557.18277597</v>
          </cell>
          <cell r="AD136">
            <v>675905801.96544135</v>
          </cell>
          <cell r="AE136">
            <v>670611797.57797337</v>
          </cell>
          <cell r="AF136">
            <v>827295477.80000007</v>
          </cell>
          <cell r="AG136">
            <v>807467685.04762995</v>
          </cell>
          <cell r="AH136">
            <v>753016520.72760439</v>
          </cell>
          <cell r="AI136">
            <v>779571712.90105367</v>
          </cell>
          <cell r="AJ136">
            <v>743496382.16198552</v>
          </cell>
          <cell r="AK136">
            <v>737672977.33577073</v>
          </cell>
        </row>
        <row r="137">
          <cell r="A137" t="str">
            <v>KabupatenBangka Selatan</v>
          </cell>
          <cell r="B137" t="str">
            <v>Area 1</v>
          </cell>
          <cell r="C137" t="str">
            <v>Sumbagsel</v>
          </cell>
          <cell r="D137" t="str">
            <v>Bangka Belitung</v>
          </cell>
          <cell r="E137" t="str">
            <v>SUMSEL 1 (Sumsel Jambi Babel)</v>
          </cell>
          <cell r="F137" t="str">
            <v>Kabupaten</v>
          </cell>
          <cell r="G137" t="str">
            <v>Bangka Selatan</v>
          </cell>
          <cell r="H137">
            <v>12709060</v>
          </cell>
          <cell r="I137">
            <v>86137000</v>
          </cell>
          <cell r="J137">
            <v>108000000</v>
          </cell>
          <cell r="K137">
            <v>166666666</v>
          </cell>
          <cell r="L137">
            <v>129470250</v>
          </cell>
          <cell r="M137">
            <v>136125000</v>
          </cell>
          <cell r="N137">
            <v>107441176</v>
          </cell>
          <cell r="O137">
            <v>123157160</v>
          </cell>
          <cell r="P137">
            <v>146250000</v>
          </cell>
          <cell r="Q137">
            <v>143750000</v>
          </cell>
          <cell r="R137">
            <v>235342840</v>
          </cell>
          <cell r="S137">
            <v>210662823.8614817</v>
          </cell>
          <cell r="T137">
            <v>189845589.38873118</v>
          </cell>
          <cell r="U137">
            <v>198270689.18277603</v>
          </cell>
          <cell r="V137">
            <v>142382093.96544138</v>
          </cell>
          <cell r="W137">
            <v>139588089.57797331</v>
          </cell>
          <cell r="X137">
            <v>29436100</v>
          </cell>
          <cell r="Y137">
            <v>9000000</v>
          </cell>
          <cell r="Z137">
            <v>776761916</v>
          </cell>
          <cell r="AA137">
            <v>749736649.86148167</v>
          </cell>
          <cell r="AB137">
            <v>700235591.38873124</v>
          </cell>
          <cell r="AC137">
            <v>724376675.18277597</v>
          </cell>
          <cell r="AD137">
            <v>691580919.96544135</v>
          </cell>
          <cell r="AE137">
            <v>686286915.57797337</v>
          </cell>
          <cell r="AF137">
            <v>844538107.60000002</v>
          </cell>
          <cell r="AG137">
            <v>824710314.8476299</v>
          </cell>
          <cell r="AH137">
            <v>770259150.52760446</v>
          </cell>
          <cell r="AI137">
            <v>796814342.70105362</v>
          </cell>
          <cell r="AJ137">
            <v>760739011.96198559</v>
          </cell>
          <cell r="AK137">
            <v>754915607.1357708</v>
          </cell>
        </row>
        <row r="138">
          <cell r="A138" t="str">
            <v>KabupatenBangka Tengah</v>
          </cell>
          <cell r="B138" t="str">
            <v>Area 1</v>
          </cell>
          <cell r="C138" t="str">
            <v>Sumbagsel</v>
          </cell>
          <cell r="D138" t="str">
            <v>Bangka Belitung</v>
          </cell>
          <cell r="E138" t="str">
            <v>SUMSEL 1 (Sumsel Jambi Babel)</v>
          </cell>
          <cell r="F138" t="str">
            <v>Kabupaten</v>
          </cell>
          <cell r="G138" t="str">
            <v>Bangka Tengah</v>
          </cell>
          <cell r="H138">
            <v>12709060</v>
          </cell>
          <cell r="I138">
            <v>86137000</v>
          </cell>
          <cell r="J138">
            <v>112500000</v>
          </cell>
          <cell r="K138">
            <v>166666666</v>
          </cell>
          <cell r="L138">
            <v>129470250</v>
          </cell>
          <cell r="M138">
            <v>136125000</v>
          </cell>
          <cell r="N138">
            <v>107441176</v>
          </cell>
          <cell r="O138">
            <v>123157160</v>
          </cell>
          <cell r="P138">
            <v>146250000</v>
          </cell>
          <cell r="Q138">
            <v>143750000</v>
          </cell>
          <cell r="R138">
            <v>235342840</v>
          </cell>
          <cell r="S138">
            <v>210662823.8614817</v>
          </cell>
          <cell r="T138">
            <v>189845589.38873118</v>
          </cell>
          <cell r="U138">
            <v>198270689.18277603</v>
          </cell>
          <cell r="V138">
            <v>142382093.96544138</v>
          </cell>
          <cell r="W138">
            <v>139588089.57797331</v>
          </cell>
          <cell r="X138">
            <v>29436100</v>
          </cell>
          <cell r="Y138">
            <v>9000000</v>
          </cell>
          <cell r="Z138">
            <v>781261916</v>
          </cell>
          <cell r="AA138">
            <v>754236649.86148167</v>
          </cell>
          <cell r="AB138">
            <v>704735591.38873124</v>
          </cell>
          <cell r="AC138">
            <v>728876675.18277597</v>
          </cell>
          <cell r="AD138">
            <v>696080919.96544135</v>
          </cell>
          <cell r="AE138">
            <v>690786915.57797337</v>
          </cell>
          <cell r="AF138">
            <v>849488107.60000002</v>
          </cell>
          <cell r="AG138">
            <v>829660314.8476299</v>
          </cell>
          <cell r="AH138">
            <v>775209150.52760446</v>
          </cell>
          <cell r="AI138">
            <v>801764342.70105362</v>
          </cell>
          <cell r="AJ138">
            <v>765689011.96198559</v>
          </cell>
          <cell r="AK138">
            <v>759865607.1357708</v>
          </cell>
        </row>
        <row r="139">
          <cell r="A139" t="str">
            <v>KabupatenBelitung</v>
          </cell>
          <cell r="B139" t="str">
            <v>Area 1</v>
          </cell>
          <cell r="C139" t="str">
            <v>Sumbagsel</v>
          </cell>
          <cell r="D139" t="str">
            <v>Bangka Belitung</v>
          </cell>
          <cell r="E139" t="str">
            <v>SUMSEL 1 (Sumsel Jambi Babel)</v>
          </cell>
          <cell r="F139" t="str">
            <v>Kabupaten</v>
          </cell>
          <cell r="G139" t="str">
            <v>Belitung</v>
          </cell>
          <cell r="H139">
            <v>12709060</v>
          </cell>
          <cell r="I139">
            <v>55637000</v>
          </cell>
          <cell r="J139">
            <v>103500000</v>
          </cell>
          <cell r="K139">
            <v>166296296</v>
          </cell>
          <cell r="L139">
            <v>129470250</v>
          </cell>
          <cell r="M139">
            <v>136125000</v>
          </cell>
          <cell r="N139">
            <v>107441176</v>
          </cell>
          <cell r="O139">
            <v>123157160</v>
          </cell>
          <cell r="P139">
            <v>146250000</v>
          </cell>
          <cell r="Q139">
            <v>143750000</v>
          </cell>
          <cell r="R139">
            <v>235342840</v>
          </cell>
          <cell r="S139">
            <v>210662823.8614817</v>
          </cell>
          <cell r="T139">
            <v>189845589.38873118</v>
          </cell>
          <cell r="U139">
            <v>198270689.18277603</v>
          </cell>
          <cell r="V139">
            <v>142382093.96544138</v>
          </cell>
          <cell r="W139">
            <v>139588089.57797331</v>
          </cell>
          <cell r="X139">
            <v>29436100</v>
          </cell>
          <cell r="Y139">
            <v>9000000</v>
          </cell>
          <cell r="Z139">
            <v>741391546</v>
          </cell>
          <cell r="AA139">
            <v>714366279.86148167</v>
          </cell>
          <cell r="AB139">
            <v>664865221.38873124</v>
          </cell>
          <cell r="AC139">
            <v>689006305.18277597</v>
          </cell>
          <cell r="AD139">
            <v>656210549.96544135</v>
          </cell>
          <cell r="AE139">
            <v>650916545.57797337</v>
          </cell>
          <cell r="AF139">
            <v>805630700.60000002</v>
          </cell>
          <cell r="AG139">
            <v>785802907.8476299</v>
          </cell>
          <cell r="AH139">
            <v>731351743.52760446</v>
          </cell>
          <cell r="AI139">
            <v>757906935.70105362</v>
          </cell>
          <cell r="AJ139">
            <v>721831604.96198559</v>
          </cell>
          <cell r="AK139">
            <v>716008200.1357708</v>
          </cell>
        </row>
        <row r="140">
          <cell r="A140" t="str">
            <v>KabupatenBelitung Timur</v>
          </cell>
          <cell r="B140" t="str">
            <v>Area 1</v>
          </cell>
          <cell r="C140" t="str">
            <v>Sumbagsel</v>
          </cell>
          <cell r="D140" t="str">
            <v>Bangka Belitung</v>
          </cell>
          <cell r="E140" t="str">
            <v>SUMSEL 1 (Sumsel Jambi Babel)</v>
          </cell>
          <cell r="F140" t="str">
            <v>Kabupaten</v>
          </cell>
          <cell r="G140" t="str">
            <v>Belitung Timur</v>
          </cell>
          <cell r="H140">
            <v>12709060</v>
          </cell>
          <cell r="I140">
            <v>79850000</v>
          </cell>
          <cell r="J140">
            <v>133320000</v>
          </cell>
          <cell r="K140">
            <v>166296296</v>
          </cell>
          <cell r="L140">
            <v>129470250</v>
          </cell>
          <cell r="M140">
            <v>136125000</v>
          </cell>
          <cell r="N140">
            <v>107441176</v>
          </cell>
          <cell r="O140">
            <v>123157160</v>
          </cell>
          <cell r="P140">
            <v>146250000</v>
          </cell>
          <cell r="Q140">
            <v>143750000</v>
          </cell>
          <cell r="R140">
            <v>235342840</v>
          </cell>
          <cell r="S140">
            <v>210662823.8614817</v>
          </cell>
          <cell r="T140">
            <v>189845589.38873118</v>
          </cell>
          <cell r="U140">
            <v>198270689.18277603</v>
          </cell>
          <cell r="V140">
            <v>142382093.96544138</v>
          </cell>
          <cell r="W140">
            <v>139588089.57797331</v>
          </cell>
          <cell r="X140">
            <v>29436100</v>
          </cell>
          <cell r="Y140">
            <v>9000000</v>
          </cell>
          <cell r="Z140">
            <v>795424546</v>
          </cell>
          <cell r="AA140">
            <v>768399279.86148167</v>
          </cell>
          <cell r="AB140">
            <v>718898221.38873124</v>
          </cell>
          <cell r="AC140">
            <v>743039305.18277597</v>
          </cell>
          <cell r="AD140">
            <v>710243549.96544135</v>
          </cell>
          <cell r="AE140">
            <v>704949545.57797337</v>
          </cell>
          <cell r="AF140">
            <v>865067000.60000002</v>
          </cell>
          <cell r="AG140">
            <v>845239207.8476299</v>
          </cell>
          <cell r="AH140">
            <v>790788043.52760446</v>
          </cell>
          <cell r="AI140">
            <v>817343235.70105362</v>
          </cell>
          <cell r="AJ140">
            <v>781267904.96198559</v>
          </cell>
          <cell r="AK140">
            <v>775444500.1357708</v>
          </cell>
        </row>
        <row r="141">
          <cell r="A141" t="str">
            <v>KotaPangkal Pinang</v>
          </cell>
          <cell r="B141" t="str">
            <v>Area 1</v>
          </cell>
          <cell r="C141" t="str">
            <v>Sumbagsel</v>
          </cell>
          <cell r="D141" t="str">
            <v>Bangka Belitung</v>
          </cell>
          <cell r="E141" t="str">
            <v>SUMSEL 1 (Sumsel Jambi Babel)</v>
          </cell>
          <cell r="F141" t="str">
            <v>Kota</v>
          </cell>
          <cell r="G141" t="str">
            <v>Pangkal Pinang</v>
          </cell>
          <cell r="H141">
            <v>12709060</v>
          </cell>
          <cell r="I141">
            <v>86137000</v>
          </cell>
          <cell r="J141">
            <v>120600000</v>
          </cell>
          <cell r="K141">
            <v>167991548</v>
          </cell>
          <cell r="L141">
            <v>129470250</v>
          </cell>
          <cell r="M141">
            <v>136125000</v>
          </cell>
          <cell r="N141">
            <v>107441176</v>
          </cell>
          <cell r="O141">
            <v>123157160</v>
          </cell>
          <cell r="P141">
            <v>146250000</v>
          </cell>
          <cell r="Q141">
            <v>143750000</v>
          </cell>
          <cell r="R141">
            <v>235342840</v>
          </cell>
          <cell r="S141">
            <v>210662823.8614817</v>
          </cell>
          <cell r="T141">
            <v>189845589.38873118</v>
          </cell>
          <cell r="U141">
            <v>198270689.18277603</v>
          </cell>
          <cell r="V141">
            <v>142382093.96544138</v>
          </cell>
          <cell r="W141">
            <v>139588089.57797331</v>
          </cell>
          <cell r="X141">
            <v>29436100</v>
          </cell>
          <cell r="Y141">
            <v>9000000</v>
          </cell>
          <cell r="Z141">
            <v>790686798</v>
          </cell>
          <cell r="AA141">
            <v>763661531.86148167</v>
          </cell>
          <cell r="AB141">
            <v>714160473.38873124</v>
          </cell>
          <cell r="AC141">
            <v>738301557.18277597</v>
          </cell>
          <cell r="AD141">
            <v>705505801.96544135</v>
          </cell>
          <cell r="AE141">
            <v>700211797.57797337</v>
          </cell>
          <cell r="AF141">
            <v>859855477.80000007</v>
          </cell>
          <cell r="AG141">
            <v>840027685.04762995</v>
          </cell>
          <cell r="AH141">
            <v>785576520.72760439</v>
          </cell>
          <cell r="AI141">
            <v>812131712.90105367</v>
          </cell>
          <cell r="AJ141">
            <v>776056382.16198552</v>
          </cell>
          <cell r="AK141">
            <v>770232977.33577073</v>
          </cell>
        </row>
        <row r="142">
          <cell r="A142" t="str">
            <v>KabupatenLampung Tengah</v>
          </cell>
          <cell r="B142" t="str">
            <v>Area 1</v>
          </cell>
          <cell r="C142" t="str">
            <v>Sumbagsel</v>
          </cell>
          <cell r="D142" t="str">
            <v>Lampung</v>
          </cell>
          <cell r="E142" t="str">
            <v>SUMSEL 2 (Lampung, Bengkulu)</v>
          </cell>
          <cell r="F142" t="str">
            <v>Kabupaten</v>
          </cell>
          <cell r="G142" t="str">
            <v>Lampung Tengah</v>
          </cell>
          <cell r="H142">
            <v>12709060</v>
          </cell>
          <cell r="I142">
            <v>84379000</v>
          </cell>
          <cell r="J142">
            <v>140000000</v>
          </cell>
          <cell r="K142">
            <v>164074073.33333334</v>
          </cell>
          <cell r="L142">
            <v>129470250</v>
          </cell>
          <cell r="M142">
            <v>136125000</v>
          </cell>
          <cell r="N142">
            <v>107441176</v>
          </cell>
          <cell r="O142">
            <v>123157160</v>
          </cell>
          <cell r="P142">
            <v>146250000</v>
          </cell>
          <cell r="Q142">
            <v>143750000</v>
          </cell>
          <cell r="R142">
            <v>224022875</v>
          </cell>
          <cell r="S142">
            <v>201012562.2653988</v>
          </cell>
          <cell r="T142">
            <v>181369048.95089412</v>
          </cell>
          <cell r="U142">
            <v>189508014.58045983</v>
          </cell>
          <cell r="V142">
            <v>136346657.88844734</v>
          </cell>
          <cell r="W142">
            <v>133542815.02089128</v>
          </cell>
          <cell r="X142">
            <v>28137800</v>
          </cell>
          <cell r="Y142">
            <v>9000000</v>
          </cell>
          <cell r="Z142">
            <v>791793058.33333337</v>
          </cell>
          <cell r="AA142">
            <v>766437495.59873223</v>
          </cell>
          <cell r="AB142">
            <v>718110158.28422749</v>
          </cell>
          <cell r="AC142">
            <v>741965107.91379321</v>
          </cell>
          <cell r="AD142">
            <v>711896591.22178078</v>
          </cell>
          <cell r="AE142">
            <v>706592748.35422468</v>
          </cell>
          <cell r="AF142">
            <v>861072364.16666675</v>
          </cell>
          <cell r="AG142">
            <v>843081245.15860558</v>
          </cell>
          <cell r="AH142">
            <v>789921174.11265028</v>
          </cell>
          <cell r="AI142">
            <v>816161618.70517254</v>
          </cell>
          <cell r="AJ142">
            <v>783086250.34395897</v>
          </cell>
          <cell r="AK142">
            <v>777252023.1896472</v>
          </cell>
        </row>
        <row r="143">
          <cell r="A143" t="str">
            <v>KabupatenLampung Utara</v>
          </cell>
          <cell r="B143" t="str">
            <v>Area 1</v>
          </cell>
          <cell r="C143" t="str">
            <v>Sumbagsel</v>
          </cell>
          <cell r="D143" t="str">
            <v>Lampung</v>
          </cell>
          <cell r="E143" t="str">
            <v>SUMSEL 2 (Lampung, Bengkulu)</v>
          </cell>
          <cell r="F143" t="str">
            <v>Kabupaten</v>
          </cell>
          <cell r="G143" t="str">
            <v>Lampung Utara</v>
          </cell>
          <cell r="H143">
            <v>12709060</v>
          </cell>
          <cell r="I143">
            <v>84379000</v>
          </cell>
          <cell r="J143">
            <v>140000000</v>
          </cell>
          <cell r="K143">
            <v>133333333</v>
          </cell>
          <cell r="L143">
            <v>129470250</v>
          </cell>
          <cell r="M143">
            <v>136125000</v>
          </cell>
          <cell r="N143">
            <v>107441176</v>
          </cell>
          <cell r="O143">
            <v>123157160</v>
          </cell>
          <cell r="P143">
            <v>146250000</v>
          </cell>
          <cell r="Q143">
            <v>143750000</v>
          </cell>
          <cell r="R143">
            <v>224022875</v>
          </cell>
          <cell r="S143">
            <v>201012562.2653988</v>
          </cell>
          <cell r="T143">
            <v>181369048.95089412</v>
          </cell>
          <cell r="U143">
            <v>189508014.58045983</v>
          </cell>
          <cell r="V143">
            <v>136346657.88844734</v>
          </cell>
          <cell r="W143">
            <v>133542815.02089128</v>
          </cell>
          <cell r="X143">
            <v>28137800</v>
          </cell>
          <cell r="Y143">
            <v>9000000</v>
          </cell>
          <cell r="Z143">
            <v>761052318</v>
          </cell>
          <cell r="AA143">
            <v>735696755.26539874</v>
          </cell>
          <cell r="AB143">
            <v>687369417.95089412</v>
          </cell>
          <cell r="AC143">
            <v>711224367.58045983</v>
          </cell>
          <cell r="AD143">
            <v>681155850.88844728</v>
          </cell>
          <cell r="AE143">
            <v>675852008.02089131</v>
          </cell>
          <cell r="AF143">
            <v>827257549.80000007</v>
          </cell>
          <cell r="AG143">
            <v>809266430.79193866</v>
          </cell>
          <cell r="AH143">
            <v>756106359.7459836</v>
          </cell>
          <cell r="AI143">
            <v>782346804.33850586</v>
          </cell>
          <cell r="AJ143">
            <v>749271435.97729206</v>
          </cell>
          <cell r="AK143">
            <v>743437208.82298052</v>
          </cell>
        </row>
        <row r="144">
          <cell r="A144" t="str">
            <v>KabupatenLampung Selatan</v>
          </cell>
          <cell r="B144" t="str">
            <v>Area 1</v>
          </cell>
          <cell r="C144" t="str">
            <v>Sumbagsel</v>
          </cell>
          <cell r="D144" t="str">
            <v>Lampung</v>
          </cell>
          <cell r="E144" t="str">
            <v>SUMSEL 2 (Lampung, Bengkulu)</v>
          </cell>
          <cell r="F144" t="str">
            <v>Kabupaten</v>
          </cell>
          <cell r="G144" t="str">
            <v>Lampung Selatan</v>
          </cell>
          <cell r="H144">
            <v>12709060</v>
          </cell>
          <cell r="I144">
            <v>84379000</v>
          </cell>
          <cell r="J144">
            <v>140814000</v>
          </cell>
          <cell r="K144">
            <v>173343607.5945946</v>
          </cell>
          <cell r="L144">
            <v>129470250</v>
          </cell>
          <cell r="M144">
            <v>136125000</v>
          </cell>
          <cell r="N144">
            <v>107441176</v>
          </cell>
          <cell r="O144">
            <v>123157160</v>
          </cell>
          <cell r="P144">
            <v>146250000</v>
          </cell>
          <cell r="Q144">
            <v>143750000</v>
          </cell>
          <cell r="R144">
            <v>224022875</v>
          </cell>
          <cell r="S144">
            <v>201012562.2653988</v>
          </cell>
          <cell r="T144">
            <v>181369048.95089412</v>
          </cell>
          <cell r="U144">
            <v>189508014.58045983</v>
          </cell>
          <cell r="V144">
            <v>136346657.88844734</v>
          </cell>
          <cell r="W144">
            <v>133542815.02089128</v>
          </cell>
          <cell r="X144">
            <v>28137800</v>
          </cell>
          <cell r="Y144">
            <v>9000000</v>
          </cell>
          <cell r="Z144">
            <v>801876592.5945946</v>
          </cell>
          <cell r="AA144">
            <v>776521029.85999346</v>
          </cell>
          <cell r="AB144">
            <v>728193692.54548872</v>
          </cell>
          <cell r="AC144">
            <v>752048642.17505443</v>
          </cell>
          <cell r="AD144">
            <v>721980125.483042</v>
          </cell>
          <cell r="AE144">
            <v>716676282.61548591</v>
          </cell>
          <cell r="AF144">
            <v>872164251.85405409</v>
          </cell>
          <cell r="AG144">
            <v>854173132.84599292</v>
          </cell>
          <cell r="AH144">
            <v>801013061.80003762</v>
          </cell>
          <cell r="AI144">
            <v>827253506.39255989</v>
          </cell>
          <cell r="AJ144">
            <v>794178138.03134632</v>
          </cell>
          <cell r="AK144">
            <v>788343910.87703454</v>
          </cell>
        </row>
        <row r="145">
          <cell r="A145" t="str">
            <v>KabupatenLampung Barat</v>
          </cell>
          <cell r="B145" t="str">
            <v>Area 1</v>
          </cell>
          <cell r="C145" t="str">
            <v>Sumbagsel</v>
          </cell>
          <cell r="D145" t="str">
            <v>Lampung</v>
          </cell>
          <cell r="E145" t="str">
            <v>SUMSEL 2 (Lampung, Bengkulu)</v>
          </cell>
          <cell r="F145" t="str">
            <v>Kabupaten</v>
          </cell>
          <cell r="G145" t="str">
            <v>Lampung Barat</v>
          </cell>
          <cell r="H145">
            <v>12709060</v>
          </cell>
          <cell r="I145">
            <v>86137000</v>
          </cell>
          <cell r="J145">
            <v>140000000</v>
          </cell>
          <cell r="K145">
            <v>173343607.5945946</v>
          </cell>
          <cell r="L145">
            <v>129470250</v>
          </cell>
          <cell r="M145">
            <v>136125000</v>
          </cell>
          <cell r="N145">
            <v>107441176</v>
          </cell>
          <cell r="O145">
            <v>123157160</v>
          </cell>
          <cell r="P145">
            <v>146250000</v>
          </cell>
          <cell r="Q145">
            <v>143750000</v>
          </cell>
          <cell r="R145">
            <v>224022875</v>
          </cell>
          <cell r="S145">
            <v>201012562.2653988</v>
          </cell>
          <cell r="T145">
            <v>181369048.95089412</v>
          </cell>
          <cell r="U145">
            <v>189508014.58045983</v>
          </cell>
          <cell r="V145">
            <v>136346657.88844734</v>
          </cell>
          <cell r="W145">
            <v>133542815.02089128</v>
          </cell>
          <cell r="X145">
            <v>28137800</v>
          </cell>
          <cell r="Y145">
            <v>9000000</v>
          </cell>
          <cell r="Z145">
            <v>802820592.5945946</v>
          </cell>
          <cell r="AA145">
            <v>777465029.85999346</v>
          </cell>
          <cell r="AB145">
            <v>729137692.54548872</v>
          </cell>
          <cell r="AC145">
            <v>752992642.17505443</v>
          </cell>
          <cell r="AD145">
            <v>722924125.483042</v>
          </cell>
          <cell r="AE145">
            <v>717620282.61548591</v>
          </cell>
          <cell r="AF145">
            <v>873202651.85405409</v>
          </cell>
          <cell r="AG145">
            <v>855211532.84599292</v>
          </cell>
          <cell r="AH145">
            <v>802051461.80003762</v>
          </cell>
          <cell r="AI145">
            <v>828291906.39255989</v>
          </cell>
          <cell r="AJ145">
            <v>795216538.03134632</v>
          </cell>
          <cell r="AK145">
            <v>789382310.87703454</v>
          </cell>
        </row>
        <row r="146">
          <cell r="A146" t="str">
            <v>KabupatenLampung Timur</v>
          </cell>
          <cell r="B146" t="str">
            <v>Area 1</v>
          </cell>
          <cell r="C146" t="str">
            <v>Sumbagsel</v>
          </cell>
          <cell r="D146" t="str">
            <v>Lampung</v>
          </cell>
          <cell r="E146" t="str">
            <v>SUMSEL 2 (Lampung, Bengkulu)</v>
          </cell>
          <cell r="F146" t="str">
            <v>Kabupaten</v>
          </cell>
          <cell r="G146" t="str">
            <v>Lampung Timur</v>
          </cell>
          <cell r="H146">
            <v>12709060</v>
          </cell>
          <cell r="I146">
            <v>86137000</v>
          </cell>
          <cell r="J146">
            <v>127125000</v>
          </cell>
          <cell r="K146">
            <v>163472222</v>
          </cell>
          <cell r="L146">
            <v>129470250</v>
          </cell>
          <cell r="M146">
            <v>136125000</v>
          </cell>
          <cell r="N146">
            <v>107441176</v>
          </cell>
          <cell r="O146">
            <v>123157160</v>
          </cell>
          <cell r="P146">
            <v>146250000</v>
          </cell>
          <cell r="Q146">
            <v>143750000</v>
          </cell>
          <cell r="R146">
            <v>224022875</v>
          </cell>
          <cell r="S146">
            <v>201012562.2653988</v>
          </cell>
          <cell r="T146">
            <v>181369048.95089412</v>
          </cell>
          <cell r="U146">
            <v>189508014.58045983</v>
          </cell>
          <cell r="V146">
            <v>136346657.88844734</v>
          </cell>
          <cell r="W146">
            <v>133542815.02089128</v>
          </cell>
          <cell r="X146">
            <v>28137800</v>
          </cell>
          <cell r="Y146">
            <v>9000000</v>
          </cell>
          <cell r="Z146">
            <v>780074207</v>
          </cell>
          <cell r="AA146">
            <v>754718644.26539874</v>
          </cell>
          <cell r="AB146">
            <v>706391306.95089412</v>
          </cell>
          <cell r="AC146">
            <v>730246256.58045983</v>
          </cell>
          <cell r="AD146">
            <v>700177739.88844728</v>
          </cell>
          <cell r="AE146">
            <v>694873897.02089131</v>
          </cell>
          <cell r="AF146">
            <v>848181627.70000005</v>
          </cell>
          <cell r="AG146">
            <v>830190508.69193864</v>
          </cell>
          <cell r="AH146">
            <v>777030437.64598358</v>
          </cell>
          <cell r="AI146">
            <v>803270882.23850584</v>
          </cell>
          <cell r="AJ146">
            <v>770195513.87729204</v>
          </cell>
          <cell r="AK146">
            <v>764361286.7229805</v>
          </cell>
        </row>
        <row r="147">
          <cell r="A147" t="str">
            <v>KabupatenMesuji</v>
          </cell>
          <cell r="B147" t="str">
            <v>Area 1</v>
          </cell>
          <cell r="C147" t="str">
            <v>Sumbagsel</v>
          </cell>
          <cell r="D147" t="str">
            <v>Lampung</v>
          </cell>
          <cell r="E147" t="str">
            <v>SUMSEL 2 (Lampung, Bengkulu)</v>
          </cell>
          <cell r="F147" t="str">
            <v>Kabupaten</v>
          </cell>
          <cell r="G147" t="str">
            <v>Mesuji</v>
          </cell>
          <cell r="H147">
            <v>12709060</v>
          </cell>
          <cell r="I147">
            <v>86137000</v>
          </cell>
          <cell r="J147">
            <v>140000000</v>
          </cell>
          <cell r="K147">
            <v>161944444</v>
          </cell>
          <cell r="L147">
            <v>129470250</v>
          </cell>
          <cell r="M147">
            <v>136125000</v>
          </cell>
          <cell r="N147">
            <v>107441176</v>
          </cell>
          <cell r="O147">
            <v>123157160</v>
          </cell>
          <cell r="P147">
            <v>146250000</v>
          </cell>
          <cell r="Q147">
            <v>143750000</v>
          </cell>
          <cell r="R147">
            <v>224022875</v>
          </cell>
          <cell r="S147">
            <v>201012562.2653988</v>
          </cell>
          <cell r="T147">
            <v>181369048.95089412</v>
          </cell>
          <cell r="U147">
            <v>189508014.58045983</v>
          </cell>
          <cell r="V147">
            <v>136346657.88844734</v>
          </cell>
          <cell r="W147">
            <v>133542815.02089128</v>
          </cell>
          <cell r="X147">
            <v>28137800</v>
          </cell>
          <cell r="Y147">
            <v>9000000</v>
          </cell>
          <cell r="Z147">
            <v>791421429</v>
          </cell>
          <cell r="AA147">
            <v>766065866.26539874</v>
          </cell>
          <cell r="AB147">
            <v>717738528.95089412</v>
          </cell>
          <cell r="AC147">
            <v>741593478.58045983</v>
          </cell>
          <cell r="AD147">
            <v>711524961.88844728</v>
          </cell>
          <cell r="AE147">
            <v>706221119.02089131</v>
          </cell>
          <cell r="AF147">
            <v>860663571.9000001</v>
          </cell>
          <cell r="AG147">
            <v>842672452.89193869</v>
          </cell>
          <cell r="AH147">
            <v>789512381.84598362</v>
          </cell>
          <cell r="AI147">
            <v>815752826.43850589</v>
          </cell>
          <cell r="AJ147">
            <v>782677458.07729208</v>
          </cell>
          <cell r="AK147">
            <v>776843230.92298055</v>
          </cell>
        </row>
        <row r="148">
          <cell r="A148" t="str">
            <v>KabupatenPesawaran</v>
          </cell>
          <cell r="B148" t="str">
            <v>Area 1</v>
          </cell>
          <cell r="C148" t="str">
            <v>Sumbagsel</v>
          </cell>
          <cell r="D148" t="str">
            <v>Lampung</v>
          </cell>
          <cell r="E148" t="str">
            <v>SUMSEL 2 (Lampung, Bengkulu)</v>
          </cell>
          <cell r="F148" t="str">
            <v>Kabupaten</v>
          </cell>
          <cell r="G148" t="str">
            <v>Pesawaran</v>
          </cell>
          <cell r="H148">
            <v>12709060</v>
          </cell>
          <cell r="I148">
            <v>84379000</v>
          </cell>
          <cell r="J148">
            <v>140000000</v>
          </cell>
          <cell r="K148">
            <v>173343607.5945946</v>
          </cell>
          <cell r="L148">
            <v>129470250</v>
          </cell>
          <cell r="M148">
            <v>136125000</v>
          </cell>
          <cell r="N148">
            <v>107441176</v>
          </cell>
          <cell r="O148">
            <v>123157160</v>
          </cell>
          <cell r="P148">
            <v>146250000</v>
          </cell>
          <cell r="Q148">
            <v>143750000</v>
          </cell>
          <cell r="R148">
            <v>224022875</v>
          </cell>
          <cell r="S148">
            <v>201012562.2653988</v>
          </cell>
          <cell r="T148">
            <v>181369048.95089412</v>
          </cell>
          <cell r="U148">
            <v>189508014.58045983</v>
          </cell>
          <cell r="V148">
            <v>136346657.88844734</v>
          </cell>
          <cell r="W148">
            <v>133542815.02089128</v>
          </cell>
          <cell r="X148">
            <v>28137800</v>
          </cell>
          <cell r="Y148">
            <v>9000000</v>
          </cell>
          <cell r="Z148">
            <v>801062592.5945946</v>
          </cell>
          <cell r="AA148">
            <v>775707029.85999346</v>
          </cell>
          <cell r="AB148">
            <v>727379692.54548872</v>
          </cell>
          <cell r="AC148">
            <v>751234642.17505443</v>
          </cell>
          <cell r="AD148">
            <v>721166125.483042</v>
          </cell>
          <cell r="AE148">
            <v>715862282.61548591</v>
          </cell>
          <cell r="AF148">
            <v>871268851.85405409</v>
          </cell>
          <cell r="AG148">
            <v>853277732.84599292</v>
          </cell>
          <cell r="AH148">
            <v>800117661.80003762</v>
          </cell>
          <cell r="AI148">
            <v>826358106.39255989</v>
          </cell>
          <cell r="AJ148">
            <v>793282738.03134632</v>
          </cell>
          <cell r="AK148">
            <v>787448510.87703454</v>
          </cell>
        </row>
        <row r="149">
          <cell r="A149" t="str">
            <v>KabupatenPesisir Barat</v>
          </cell>
          <cell r="B149" t="str">
            <v>Area 1</v>
          </cell>
          <cell r="C149" t="str">
            <v>Sumbagsel</v>
          </cell>
          <cell r="D149" t="str">
            <v>Lampung</v>
          </cell>
          <cell r="E149" t="str">
            <v>SUMSEL 2 (Lampung, Bengkulu)</v>
          </cell>
          <cell r="F149" t="str">
            <v>Kabupaten</v>
          </cell>
          <cell r="G149" t="str">
            <v>Pesisir Barat</v>
          </cell>
          <cell r="H149">
            <v>12709060</v>
          </cell>
          <cell r="I149">
            <v>84379000</v>
          </cell>
          <cell r="J149">
            <v>100000000</v>
          </cell>
          <cell r="K149">
            <v>173343607.5945946</v>
          </cell>
          <cell r="L149">
            <v>129470250</v>
          </cell>
          <cell r="M149">
            <v>136125000</v>
          </cell>
          <cell r="N149">
            <v>107441176</v>
          </cell>
          <cell r="O149">
            <v>123157160</v>
          </cell>
          <cell r="P149">
            <v>146250000</v>
          </cell>
          <cell r="Q149">
            <v>143750000</v>
          </cell>
          <cell r="R149">
            <v>224022875</v>
          </cell>
          <cell r="S149">
            <v>201012562.2653988</v>
          </cell>
          <cell r="T149">
            <v>181369048.95089412</v>
          </cell>
          <cell r="U149">
            <v>189508014.58045983</v>
          </cell>
          <cell r="V149">
            <v>136346657.88844734</v>
          </cell>
          <cell r="W149">
            <v>133542815.02089128</v>
          </cell>
          <cell r="X149">
            <v>28137800</v>
          </cell>
          <cell r="Y149">
            <v>9000000</v>
          </cell>
          <cell r="Z149">
            <v>761062592.5945946</v>
          </cell>
          <cell r="AA149">
            <v>735707029.85999346</v>
          </cell>
          <cell r="AB149">
            <v>687379692.54548872</v>
          </cell>
          <cell r="AC149">
            <v>711234642.17505443</v>
          </cell>
          <cell r="AD149">
            <v>681166125.483042</v>
          </cell>
          <cell r="AE149">
            <v>675862282.61548591</v>
          </cell>
          <cell r="AF149">
            <v>827268851.85405409</v>
          </cell>
          <cell r="AG149">
            <v>809277732.84599292</v>
          </cell>
          <cell r="AH149">
            <v>756117661.80003762</v>
          </cell>
          <cell r="AI149">
            <v>782358106.39255989</v>
          </cell>
          <cell r="AJ149">
            <v>749282738.03134632</v>
          </cell>
          <cell r="AK149">
            <v>743448510.87703454</v>
          </cell>
        </row>
        <row r="150">
          <cell r="A150" t="str">
            <v>KabupatenPringsewu</v>
          </cell>
          <cell r="B150" t="str">
            <v>Area 1</v>
          </cell>
          <cell r="C150" t="str">
            <v>Sumbagsel</v>
          </cell>
          <cell r="D150" t="str">
            <v>Lampung</v>
          </cell>
          <cell r="E150" t="str">
            <v>SUMSEL 2 (Lampung, Bengkulu)</v>
          </cell>
          <cell r="F150" t="str">
            <v>Kabupaten</v>
          </cell>
          <cell r="G150" t="str">
            <v>Pringsewu</v>
          </cell>
          <cell r="H150">
            <v>12709060</v>
          </cell>
          <cell r="I150">
            <v>84379000</v>
          </cell>
          <cell r="J150">
            <v>135000000</v>
          </cell>
          <cell r="K150">
            <v>173343607.5945946</v>
          </cell>
          <cell r="L150">
            <v>129470250</v>
          </cell>
          <cell r="M150">
            <v>136125000</v>
          </cell>
          <cell r="N150">
            <v>107441176</v>
          </cell>
          <cell r="O150">
            <v>123157160</v>
          </cell>
          <cell r="P150">
            <v>146250000</v>
          </cell>
          <cell r="Q150">
            <v>143750000</v>
          </cell>
          <cell r="R150">
            <v>224022875</v>
          </cell>
          <cell r="S150">
            <v>201012562.2653988</v>
          </cell>
          <cell r="T150">
            <v>181369048.95089412</v>
          </cell>
          <cell r="U150">
            <v>189508014.58045983</v>
          </cell>
          <cell r="V150">
            <v>136346657.88844734</v>
          </cell>
          <cell r="W150">
            <v>133542815.02089128</v>
          </cell>
          <cell r="X150">
            <v>28137800</v>
          </cell>
          <cell r="Y150">
            <v>9000000</v>
          </cell>
          <cell r="Z150">
            <v>796062592.5945946</v>
          </cell>
          <cell r="AA150">
            <v>770707029.85999346</v>
          </cell>
          <cell r="AB150">
            <v>722379692.54548872</v>
          </cell>
          <cell r="AC150">
            <v>746234642.17505443</v>
          </cell>
          <cell r="AD150">
            <v>716166125.483042</v>
          </cell>
          <cell r="AE150">
            <v>710862282.61548591</v>
          </cell>
          <cell r="AF150">
            <v>865768851.85405409</v>
          </cell>
          <cell r="AG150">
            <v>847777732.84599292</v>
          </cell>
          <cell r="AH150">
            <v>794617661.80003762</v>
          </cell>
          <cell r="AI150">
            <v>820858106.39255989</v>
          </cell>
          <cell r="AJ150">
            <v>787782738.03134632</v>
          </cell>
          <cell r="AK150">
            <v>781948510.87703454</v>
          </cell>
        </row>
        <row r="151">
          <cell r="A151" t="str">
            <v>KabupatenTulang Bawang</v>
          </cell>
          <cell r="B151" t="str">
            <v>Area 1</v>
          </cell>
          <cell r="C151" t="str">
            <v>Sumbagsel</v>
          </cell>
          <cell r="D151" t="str">
            <v>Lampung</v>
          </cell>
          <cell r="E151" t="str">
            <v>SUMSEL 2 (Lampung, Bengkulu)</v>
          </cell>
          <cell r="F151" t="str">
            <v>Kabupaten</v>
          </cell>
          <cell r="G151" t="str">
            <v>Tulang Bawang</v>
          </cell>
          <cell r="H151">
            <v>12709060</v>
          </cell>
          <cell r="I151">
            <v>55637000</v>
          </cell>
          <cell r="J151">
            <v>126360000</v>
          </cell>
          <cell r="K151">
            <v>161944444</v>
          </cell>
          <cell r="L151">
            <v>129470250</v>
          </cell>
          <cell r="M151">
            <v>136125000</v>
          </cell>
          <cell r="N151">
            <v>107441176</v>
          </cell>
          <cell r="O151">
            <v>123157160</v>
          </cell>
          <cell r="P151">
            <v>146250000</v>
          </cell>
          <cell r="Q151">
            <v>143750000</v>
          </cell>
          <cell r="R151">
            <v>224022875</v>
          </cell>
          <cell r="S151">
            <v>201012562.2653988</v>
          </cell>
          <cell r="T151">
            <v>181369048.95089412</v>
          </cell>
          <cell r="U151">
            <v>189508014.58045983</v>
          </cell>
          <cell r="V151">
            <v>136346657.88844734</v>
          </cell>
          <cell r="W151">
            <v>133542815.02089128</v>
          </cell>
          <cell r="X151">
            <v>28137800</v>
          </cell>
          <cell r="Y151">
            <v>9000000</v>
          </cell>
          <cell r="Z151">
            <v>747281429</v>
          </cell>
          <cell r="AA151">
            <v>721925866.26539874</v>
          </cell>
          <cell r="AB151">
            <v>673598528.95089412</v>
          </cell>
          <cell r="AC151">
            <v>697453478.58045983</v>
          </cell>
          <cell r="AD151">
            <v>667384961.88844728</v>
          </cell>
          <cell r="AE151">
            <v>662081119.02089131</v>
          </cell>
          <cell r="AF151">
            <v>812109571.9000001</v>
          </cell>
          <cell r="AG151">
            <v>794118452.89193869</v>
          </cell>
          <cell r="AH151">
            <v>740958381.84598362</v>
          </cell>
          <cell r="AI151">
            <v>767198826.43850589</v>
          </cell>
          <cell r="AJ151">
            <v>734123458.07729208</v>
          </cell>
          <cell r="AK151">
            <v>728289230.92298055</v>
          </cell>
        </row>
        <row r="152">
          <cell r="A152" t="str">
            <v>KabupatenTulang Bawang Barat</v>
          </cell>
          <cell r="B152" t="str">
            <v>Area 1</v>
          </cell>
          <cell r="C152" t="str">
            <v>Sumbagsel</v>
          </cell>
          <cell r="D152" t="str">
            <v>Lampung</v>
          </cell>
          <cell r="E152" t="str">
            <v>SUMSEL 2 (Lampung, Bengkulu)</v>
          </cell>
          <cell r="F152" t="str">
            <v>Kabupaten</v>
          </cell>
          <cell r="G152" t="str">
            <v>Tulang Bawang Barat</v>
          </cell>
          <cell r="H152">
            <v>12709060</v>
          </cell>
          <cell r="I152">
            <v>55637000</v>
          </cell>
          <cell r="J152">
            <v>112500000</v>
          </cell>
          <cell r="K152">
            <v>146666666</v>
          </cell>
          <cell r="L152">
            <v>129470250</v>
          </cell>
          <cell r="M152">
            <v>136125000</v>
          </cell>
          <cell r="N152">
            <v>107441176</v>
          </cell>
          <cell r="O152">
            <v>123157160</v>
          </cell>
          <cell r="P152">
            <v>146250000</v>
          </cell>
          <cell r="Q152">
            <v>143750000</v>
          </cell>
          <cell r="R152">
            <v>224022875</v>
          </cell>
          <cell r="S152">
            <v>201012562.2653988</v>
          </cell>
          <cell r="T152">
            <v>181369048.95089412</v>
          </cell>
          <cell r="U152">
            <v>189508014.58045983</v>
          </cell>
          <cell r="V152">
            <v>136346657.88844734</v>
          </cell>
          <cell r="W152">
            <v>133542815.02089128</v>
          </cell>
          <cell r="X152">
            <v>28137800</v>
          </cell>
          <cell r="Y152">
            <v>9000000</v>
          </cell>
          <cell r="Z152">
            <v>718143651</v>
          </cell>
          <cell r="AA152">
            <v>692788088.26539874</v>
          </cell>
          <cell r="AB152">
            <v>644460750.95089412</v>
          </cell>
          <cell r="AC152">
            <v>668315700.58045983</v>
          </cell>
          <cell r="AD152">
            <v>638247183.88844728</v>
          </cell>
          <cell r="AE152">
            <v>632943341.02089131</v>
          </cell>
          <cell r="AF152">
            <v>780058016.10000002</v>
          </cell>
          <cell r="AG152">
            <v>762066897.09193873</v>
          </cell>
          <cell r="AH152">
            <v>708906826.04598355</v>
          </cell>
          <cell r="AI152">
            <v>735147270.63850582</v>
          </cell>
          <cell r="AJ152">
            <v>702071902.27729201</v>
          </cell>
          <cell r="AK152">
            <v>696237675.12298048</v>
          </cell>
        </row>
        <row r="153">
          <cell r="A153" t="str">
            <v>KabupatenTanggamus</v>
          </cell>
          <cell r="B153" t="str">
            <v>Area 1</v>
          </cell>
          <cell r="C153" t="str">
            <v>Sumbagsel</v>
          </cell>
          <cell r="D153" t="str">
            <v>Lampung</v>
          </cell>
          <cell r="E153" t="str">
            <v>SUMSEL 2 (Lampung, Bengkulu)</v>
          </cell>
          <cell r="F153" t="str">
            <v>Kabupaten</v>
          </cell>
          <cell r="G153" t="str">
            <v>Tanggamus</v>
          </cell>
          <cell r="H153">
            <v>12709060</v>
          </cell>
          <cell r="I153">
            <v>84379000</v>
          </cell>
          <cell r="J153">
            <v>140000000</v>
          </cell>
          <cell r="K153">
            <v>173343607.5945946</v>
          </cell>
          <cell r="L153">
            <v>129470250</v>
          </cell>
          <cell r="M153">
            <v>136125000</v>
          </cell>
          <cell r="N153">
            <v>107441176</v>
          </cell>
          <cell r="O153">
            <v>123157160</v>
          </cell>
          <cell r="P153">
            <v>146250000</v>
          </cell>
          <cell r="Q153">
            <v>143750000</v>
          </cell>
          <cell r="R153">
            <v>224022875</v>
          </cell>
          <cell r="S153">
            <v>201012562.2653988</v>
          </cell>
          <cell r="T153">
            <v>181369048.95089412</v>
          </cell>
          <cell r="U153">
            <v>189508014.58045983</v>
          </cell>
          <cell r="V153">
            <v>136346657.88844734</v>
          </cell>
          <cell r="W153">
            <v>133542815.02089128</v>
          </cell>
          <cell r="X153">
            <v>28137800</v>
          </cell>
          <cell r="Y153">
            <v>9000000</v>
          </cell>
          <cell r="Z153">
            <v>801062592.5945946</v>
          </cell>
          <cell r="AA153">
            <v>775707029.85999346</v>
          </cell>
          <cell r="AB153">
            <v>727379692.54548872</v>
          </cell>
          <cell r="AC153">
            <v>751234642.17505443</v>
          </cell>
          <cell r="AD153">
            <v>721166125.483042</v>
          </cell>
          <cell r="AE153">
            <v>715862282.61548591</v>
          </cell>
          <cell r="AF153">
            <v>871268851.85405409</v>
          </cell>
          <cell r="AG153">
            <v>853277732.84599292</v>
          </cell>
          <cell r="AH153">
            <v>800117661.80003762</v>
          </cell>
          <cell r="AI153">
            <v>826358106.39255989</v>
          </cell>
          <cell r="AJ153">
            <v>793282738.03134632</v>
          </cell>
          <cell r="AK153">
            <v>787448510.87703454</v>
          </cell>
        </row>
        <row r="154">
          <cell r="A154" t="str">
            <v>KabupatenWay Kanan</v>
          </cell>
          <cell r="B154" t="str">
            <v>Area 1</v>
          </cell>
          <cell r="C154" t="str">
            <v>Sumbagsel</v>
          </cell>
          <cell r="D154" t="str">
            <v>Lampung</v>
          </cell>
          <cell r="E154" t="str">
            <v>SUMSEL 2 (Lampung, Bengkulu)</v>
          </cell>
          <cell r="F154" t="str">
            <v>Kabupaten</v>
          </cell>
          <cell r="G154" t="str">
            <v>Way Kanan</v>
          </cell>
          <cell r="H154">
            <v>12709060</v>
          </cell>
          <cell r="I154">
            <v>84379000</v>
          </cell>
          <cell r="J154">
            <v>155000000</v>
          </cell>
          <cell r="K154">
            <v>55555666</v>
          </cell>
          <cell r="L154">
            <v>129470250</v>
          </cell>
          <cell r="M154">
            <v>136125000</v>
          </cell>
          <cell r="N154">
            <v>107441176</v>
          </cell>
          <cell r="O154">
            <v>123157160</v>
          </cell>
          <cell r="P154">
            <v>146250000</v>
          </cell>
          <cell r="Q154">
            <v>143750000</v>
          </cell>
          <cell r="R154">
            <v>224022875</v>
          </cell>
          <cell r="S154">
            <v>201012562.2653988</v>
          </cell>
          <cell r="T154">
            <v>181369048.95089412</v>
          </cell>
          <cell r="U154">
            <v>189508014.58045983</v>
          </cell>
          <cell r="V154">
            <v>136346657.88844734</v>
          </cell>
          <cell r="W154">
            <v>133542815.02089128</v>
          </cell>
          <cell r="X154">
            <v>28137800</v>
          </cell>
          <cell r="Y154">
            <v>9000000</v>
          </cell>
          <cell r="Z154">
            <v>698274651</v>
          </cell>
          <cell r="AA154">
            <v>672919088.26539874</v>
          </cell>
          <cell r="AB154">
            <v>624591750.95089412</v>
          </cell>
          <cell r="AC154">
            <v>648446700.58045983</v>
          </cell>
          <cell r="AD154">
            <v>618378183.88844728</v>
          </cell>
          <cell r="AE154">
            <v>613074341.02089131</v>
          </cell>
          <cell r="AF154">
            <v>758202116.10000002</v>
          </cell>
          <cell r="AG154">
            <v>740210997.09193873</v>
          </cell>
          <cell r="AH154">
            <v>687050926.04598355</v>
          </cell>
          <cell r="AI154">
            <v>713291370.63850582</v>
          </cell>
          <cell r="AJ154">
            <v>680216002.27729201</v>
          </cell>
          <cell r="AK154">
            <v>674381775.12298048</v>
          </cell>
        </row>
        <row r="155">
          <cell r="A155" t="str">
            <v>KotaBandar Lampung</v>
          </cell>
          <cell r="B155" t="str">
            <v>Area 1</v>
          </cell>
          <cell r="C155" t="str">
            <v>Sumbagsel</v>
          </cell>
          <cell r="D155" t="str">
            <v>Lampung</v>
          </cell>
          <cell r="E155" t="str">
            <v>SUMSEL 2 (Lampung, Bengkulu)</v>
          </cell>
          <cell r="F155" t="str">
            <v>Kota</v>
          </cell>
          <cell r="G155" t="str">
            <v>Bandar Lampung</v>
          </cell>
          <cell r="H155">
            <v>12709060</v>
          </cell>
          <cell r="I155">
            <v>55637000</v>
          </cell>
          <cell r="J155">
            <v>117000000</v>
          </cell>
          <cell r="K155">
            <v>165000000</v>
          </cell>
          <cell r="L155">
            <v>129470250</v>
          </cell>
          <cell r="M155">
            <v>136125000</v>
          </cell>
          <cell r="N155">
            <v>107441176</v>
          </cell>
          <cell r="O155">
            <v>123157160</v>
          </cell>
          <cell r="P155">
            <v>146250000</v>
          </cell>
          <cell r="Q155">
            <v>143750000</v>
          </cell>
          <cell r="R155">
            <v>224022875</v>
          </cell>
          <cell r="S155">
            <v>201012562.2653988</v>
          </cell>
          <cell r="T155">
            <v>181369048.95089412</v>
          </cell>
          <cell r="U155">
            <v>189508014.58045983</v>
          </cell>
          <cell r="V155">
            <v>136346657.88844734</v>
          </cell>
          <cell r="W155">
            <v>133542815.02089128</v>
          </cell>
          <cell r="X155">
            <v>28137800</v>
          </cell>
          <cell r="Y155">
            <v>9000000</v>
          </cell>
          <cell r="Z155">
            <v>740976985</v>
          </cell>
          <cell r="AA155">
            <v>715621422.26539874</v>
          </cell>
          <cell r="AB155">
            <v>667294084.95089412</v>
          </cell>
          <cell r="AC155">
            <v>691149034.58045983</v>
          </cell>
          <cell r="AD155">
            <v>661080517.88844728</v>
          </cell>
          <cell r="AE155">
            <v>655776675.02089131</v>
          </cell>
          <cell r="AF155">
            <v>805174683.50000012</v>
          </cell>
          <cell r="AG155">
            <v>787183564.49193871</v>
          </cell>
          <cell r="AH155">
            <v>734023493.44598353</v>
          </cell>
          <cell r="AI155">
            <v>760263938.03850591</v>
          </cell>
          <cell r="AJ155">
            <v>727188569.67729211</v>
          </cell>
          <cell r="AK155">
            <v>721354342.52298045</v>
          </cell>
        </row>
        <row r="156">
          <cell r="A156" t="str">
            <v>KotaMetro</v>
          </cell>
          <cell r="B156" t="str">
            <v>Area 1</v>
          </cell>
          <cell r="C156" t="str">
            <v>Sumbagsel</v>
          </cell>
          <cell r="D156" t="str">
            <v>Lampung</v>
          </cell>
          <cell r="E156" t="str">
            <v>SUMSEL 2 (Lampung, Bengkulu)</v>
          </cell>
          <cell r="F156" t="str">
            <v>Kota</v>
          </cell>
          <cell r="G156" t="str">
            <v>Metro</v>
          </cell>
          <cell r="H156">
            <v>12709060</v>
          </cell>
          <cell r="I156">
            <v>86137000</v>
          </cell>
          <cell r="J156">
            <v>90000000</v>
          </cell>
          <cell r="K156">
            <v>164074073.33333334</v>
          </cell>
          <cell r="L156">
            <v>129470250</v>
          </cell>
          <cell r="M156">
            <v>136125000</v>
          </cell>
          <cell r="N156">
            <v>107441176</v>
          </cell>
          <cell r="O156">
            <v>123157160</v>
          </cell>
          <cell r="P156">
            <v>146250000</v>
          </cell>
          <cell r="Q156">
            <v>143750000</v>
          </cell>
          <cell r="R156">
            <v>224022875</v>
          </cell>
          <cell r="S156">
            <v>201012562.2653988</v>
          </cell>
          <cell r="T156">
            <v>181369048.95089412</v>
          </cell>
          <cell r="U156">
            <v>189508014.58045983</v>
          </cell>
          <cell r="V156">
            <v>136346657.88844734</v>
          </cell>
          <cell r="W156">
            <v>133542815.02089128</v>
          </cell>
          <cell r="X156">
            <v>28137800</v>
          </cell>
          <cell r="Y156">
            <v>9000000</v>
          </cell>
          <cell r="Z156">
            <v>743551058.33333337</v>
          </cell>
          <cell r="AA156">
            <v>718195495.59873223</v>
          </cell>
          <cell r="AB156">
            <v>669868158.28422749</v>
          </cell>
          <cell r="AC156">
            <v>693723107.91379321</v>
          </cell>
          <cell r="AD156">
            <v>663654591.22178078</v>
          </cell>
          <cell r="AE156">
            <v>658350748.35422468</v>
          </cell>
          <cell r="AF156">
            <v>808006164.16666675</v>
          </cell>
          <cell r="AG156">
            <v>790015045.15860558</v>
          </cell>
          <cell r="AH156">
            <v>736854974.11265028</v>
          </cell>
          <cell r="AI156">
            <v>763095418.70517254</v>
          </cell>
          <cell r="AJ156">
            <v>730020050.34395885</v>
          </cell>
          <cell r="AK156">
            <v>724185823.1896472</v>
          </cell>
        </row>
        <row r="157">
          <cell r="A157" t="str">
            <v>KotaJakarta Barat</v>
          </cell>
          <cell r="B157" t="str">
            <v>Area 2</v>
          </cell>
          <cell r="C157" t="str">
            <v>Jabodetabek</v>
          </cell>
          <cell r="D157" t="str">
            <v>DKI Jakarta</v>
          </cell>
          <cell r="E157" t="str">
            <v>DKI JAKARTA</v>
          </cell>
          <cell r="F157" t="str">
            <v>Kota</v>
          </cell>
          <cell r="G157" t="str">
            <v>Jakarta Barat</v>
          </cell>
          <cell r="H157">
            <v>8554000</v>
          </cell>
          <cell r="I157">
            <v>111290000</v>
          </cell>
          <cell r="J157">
            <v>117000000</v>
          </cell>
          <cell r="K157">
            <v>397222221.5</v>
          </cell>
          <cell r="L157">
            <v>129470250</v>
          </cell>
          <cell r="M157">
            <v>136125000</v>
          </cell>
          <cell r="N157">
            <v>107441176</v>
          </cell>
          <cell r="O157">
            <v>123157160</v>
          </cell>
          <cell r="P157">
            <v>146250000</v>
          </cell>
          <cell r="Q157">
            <v>143750000</v>
          </cell>
          <cell r="R157">
            <v>193314278</v>
          </cell>
          <cell r="S157">
            <v>170409194.80570537</v>
          </cell>
          <cell r="T157">
            <v>153952605.22097644</v>
          </cell>
          <cell r="U157">
            <v>158307768.16793072</v>
          </cell>
          <cell r="V157">
            <v>119299167.00198695</v>
          </cell>
          <cell r="W157">
            <v>119132906.70598921</v>
          </cell>
          <cell r="X157">
            <v>26706400</v>
          </cell>
          <cell r="Y157">
            <v>9000000</v>
          </cell>
          <cell r="Z157">
            <v>992557149.5</v>
          </cell>
          <cell r="AA157">
            <v>967306816.30570531</v>
          </cell>
          <cell r="AB157">
            <v>922166402.72097647</v>
          </cell>
          <cell r="AC157">
            <v>942237549.66793072</v>
          </cell>
          <cell r="AD157">
            <v>926321788.50198698</v>
          </cell>
          <cell r="AE157">
            <v>923655528.20598924</v>
          </cell>
          <cell r="AF157">
            <v>1081912864.45</v>
          </cell>
          <cell r="AG157">
            <v>1064037497.936276</v>
          </cell>
          <cell r="AH157">
            <v>1014383042.9930742</v>
          </cell>
          <cell r="AI157">
            <v>1036461304.6347239</v>
          </cell>
          <cell r="AJ157">
            <v>1018953967.3521857</v>
          </cell>
          <cell r="AK157">
            <v>1016021081.0265882</v>
          </cell>
        </row>
        <row r="158">
          <cell r="A158" t="str">
            <v>KotaJakarta Pusat</v>
          </cell>
          <cell r="B158" t="str">
            <v>Area 2</v>
          </cell>
          <cell r="C158" t="str">
            <v>Jabodetabek</v>
          </cell>
          <cell r="D158" t="str">
            <v>DKI Jakarta</v>
          </cell>
          <cell r="E158" t="str">
            <v>DKI JAKARTA</v>
          </cell>
          <cell r="F158" t="str">
            <v>Kota</v>
          </cell>
          <cell r="G158" t="str">
            <v>Jakarta Pusat</v>
          </cell>
          <cell r="H158">
            <v>8554000</v>
          </cell>
          <cell r="I158">
            <v>111290000</v>
          </cell>
          <cell r="J158">
            <v>117000000</v>
          </cell>
          <cell r="K158">
            <v>320661375.0714286</v>
          </cell>
          <cell r="L158">
            <v>129470250</v>
          </cell>
          <cell r="M158">
            <v>136125000</v>
          </cell>
          <cell r="N158">
            <v>107441176</v>
          </cell>
          <cell r="O158">
            <v>123157160</v>
          </cell>
          <cell r="P158">
            <v>146250000</v>
          </cell>
          <cell r="Q158">
            <v>143750000</v>
          </cell>
          <cell r="R158">
            <v>193314278</v>
          </cell>
          <cell r="S158">
            <v>170409194.80570537</v>
          </cell>
          <cell r="T158">
            <v>153952605.22097644</v>
          </cell>
          <cell r="U158">
            <v>158307768.16793072</v>
          </cell>
          <cell r="V158">
            <v>119299167.00198695</v>
          </cell>
          <cell r="W158">
            <v>119132906.70598921</v>
          </cell>
          <cell r="X158">
            <v>26706400</v>
          </cell>
          <cell r="Y158">
            <v>9000000</v>
          </cell>
          <cell r="Z158">
            <v>915996303.07142854</v>
          </cell>
          <cell r="AA158">
            <v>890745969.87713385</v>
          </cell>
          <cell r="AB158">
            <v>845605556.29240501</v>
          </cell>
          <cell r="AC158">
            <v>865676703.23935926</v>
          </cell>
          <cell r="AD158">
            <v>849760942.07341552</v>
          </cell>
          <cell r="AE158">
            <v>847094681.77741778</v>
          </cell>
          <cell r="AF158">
            <v>997695933.37857151</v>
          </cell>
          <cell r="AG158">
            <v>979820566.8648473</v>
          </cell>
          <cell r="AH158">
            <v>930166111.92164564</v>
          </cell>
          <cell r="AI158">
            <v>952244373.56329525</v>
          </cell>
          <cell r="AJ158">
            <v>934737036.28075719</v>
          </cell>
          <cell r="AK158">
            <v>931804149.95515966</v>
          </cell>
        </row>
        <row r="159">
          <cell r="A159" t="str">
            <v>KotaJakarta Selatan</v>
          </cell>
          <cell r="B159" t="str">
            <v>Area 2</v>
          </cell>
          <cell r="C159" t="str">
            <v>Jabodetabek</v>
          </cell>
          <cell r="D159" t="str">
            <v>DKI Jakarta</v>
          </cell>
          <cell r="E159" t="str">
            <v>DKI JAKARTA</v>
          </cell>
          <cell r="F159" t="str">
            <v>Kota</v>
          </cell>
          <cell r="G159" t="str">
            <v>Jakarta Selatan</v>
          </cell>
          <cell r="H159">
            <v>8554000</v>
          </cell>
          <cell r="I159">
            <v>111290000</v>
          </cell>
          <cell r="J159">
            <v>117000000</v>
          </cell>
          <cell r="K159">
            <v>286984126.71428573</v>
          </cell>
          <cell r="L159">
            <v>129470250</v>
          </cell>
          <cell r="M159">
            <v>136125000</v>
          </cell>
          <cell r="N159">
            <v>107441176</v>
          </cell>
          <cell r="O159">
            <v>123157160</v>
          </cell>
          <cell r="P159">
            <v>146250000</v>
          </cell>
          <cell r="Q159">
            <v>143750000</v>
          </cell>
          <cell r="R159">
            <v>193314278</v>
          </cell>
          <cell r="S159">
            <v>170409194.80570537</v>
          </cell>
          <cell r="T159">
            <v>153952605.22097644</v>
          </cell>
          <cell r="U159">
            <v>158307768.16793072</v>
          </cell>
          <cell r="V159">
            <v>119299167.00198695</v>
          </cell>
          <cell r="W159">
            <v>119132906.70598921</v>
          </cell>
          <cell r="X159">
            <v>26706400</v>
          </cell>
          <cell r="Y159">
            <v>9000000</v>
          </cell>
          <cell r="Z159">
            <v>882319054.71428573</v>
          </cell>
          <cell r="AA159">
            <v>857068721.51999116</v>
          </cell>
          <cell r="AB159">
            <v>811928307.9352622</v>
          </cell>
          <cell r="AC159">
            <v>831999454.88221645</v>
          </cell>
          <cell r="AD159">
            <v>816083693.71627271</v>
          </cell>
          <cell r="AE159">
            <v>813417433.42027497</v>
          </cell>
          <cell r="AF159">
            <v>960650960.18571436</v>
          </cell>
          <cell r="AG159">
            <v>942775593.67199039</v>
          </cell>
          <cell r="AH159">
            <v>893121138.7287885</v>
          </cell>
          <cell r="AI159">
            <v>915199400.37043822</v>
          </cell>
          <cell r="AJ159">
            <v>897692063.08790004</v>
          </cell>
          <cell r="AK159">
            <v>894759176.76230252</v>
          </cell>
        </row>
        <row r="160">
          <cell r="A160" t="str">
            <v>KotaJakarta Timur</v>
          </cell>
          <cell r="B160" t="str">
            <v>Area 2</v>
          </cell>
          <cell r="C160" t="str">
            <v>Jabodetabek</v>
          </cell>
          <cell r="D160" t="str">
            <v>DKI Jakarta</v>
          </cell>
          <cell r="E160" t="str">
            <v>DKI JAKARTA</v>
          </cell>
          <cell r="F160" t="str">
            <v>Kota</v>
          </cell>
          <cell r="G160" t="str">
            <v>Jakarta Timur</v>
          </cell>
          <cell r="H160">
            <v>8554000</v>
          </cell>
          <cell r="I160">
            <v>111290000</v>
          </cell>
          <cell r="J160">
            <v>117000000</v>
          </cell>
          <cell r="K160">
            <v>277777777</v>
          </cell>
          <cell r="L160">
            <v>129470250</v>
          </cell>
          <cell r="M160">
            <v>136125000</v>
          </cell>
          <cell r="N160">
            <v>107441176</v>
          </cell>
          <cell r="O160">
            <v>123157160</v>
          </cell>
          <cell r="P160">
            <v>146250000</v>
          </cell>
          <cell r="Q160">
            <v>143750000</v>
          </cell>
          <cell r="R160">
            <v>193314278</v>
          </cell>
          <cell r="S160">
            <v>170409194.80570537</v>
          </cell>
          <cell r="T160">
            <v>153952605.22097644</v>
          </cell>
          <cell r="U160">
            <v>158307768.16793072</v>
          </cell>
          <cell r="V160">
            <v>119299167.00198695</v>
          </cell>
          <cell r="W160">
            <v>119132906.70598921</v>
          </cell>
          <cell r="X160">
            <v>26706400</v>
          </cell>
          <cell r="Y160">
            <v>9000000</v>
          </cell>
          <cell r="Z160">
            <v>873112705</v>
          </cell>
          <cell r="AA160">
            <v>847862371.80570531</v>
          </cell>
          <cell r="AB160">
            <v>802721958.22097647</v>
          </cell>
          <cell r="AC160">
            <v>822793105.16793072</v>
          </cell>
          <cell r="AD160">
            <v>806877344.00198698</v>
          </cell>
          <cell r="AE160">
            <v>804211083.70598924</v>
          </cell>
          <cell r="AF160">
            <v>950523975.50000012</v>
          </cell>
          <cell r="AG160">
            <v>932648608.98627591</v>
          </cell>
          <cell r="AH160">
            <v>882994154.04307413</v>
          </cell>
          <cell r="AI160">
            <v>905072415.68472385</v>
          </cell>
          <cell r="AJ160">
            <v>887565078.4021858</v>
          </cell>
          <cell r="AK160">
            <v>884632192.07658827</v>
          </cell>
        </row>
        <row r="161">
          <cell r="A161" t="str">
            <v>KotaJakarta Utara</v>
          </cell>
          <cell r="B161" t="str">
            <v>Area 2</v>
          </cell>
          <cell r="C161" t="str">
            <v>Jabodetabek</v>
          </cell>
          <cell r="D161" t="str">
            <v>DKI Jakarta</v>
          </cell>
          <cell r="E161" t="str">
            <v>DKI JAKARTA</v>
          </cell>
          <cell r="F161" t="str">
            <v>Kota</v>
          </cell>
          <cell r="G161" t="str">
            <v>Jakarta Utara</v>
          </cell>
          <cell r="H161">
            <v>8554000</v>
          </cell>
          <cell r="I161">
            <v>111290000</v>
          </cell>
          <cell r="J161">
            <v>117000000</v>
          </cell>
          <cell r="K161">
            <v>320661375.0714286</v>
          </cell>
          <cell r="L161">
            <v>129470250</v>
          </cell>
          <cell r="M161">
            <v>136125000</v>
          </cell>
          <cell r="N161">
            <v>107441176</v>
          </cell>
          <cell r="O161">
            <v>123157160</v>
          </cell>
          <cell r="P161">
            <v>146250000</v>
          </cell>
          <cell r="Q161">
            <v>143750000</v>
          </cell>
          <cell r="R161">
            <v>193314278</v>
          </cell>
          <cell r="S161">
            <v>170409194.80570537</v>
          </cell>
          <cell r="T161">
            <v>153952605.22097644</v>
          </cell>
          <cell r="U161">
            <v>158307768.16793072</v>
          </cell>
          <cell r="V161">
            <v>119299167.00198695</v>
          </cell>
          <cell r="W161">
            <v>119132906.70598921</v>
          </cell>
          <cell r="X161">
            <v>26706400</v>
          </cell>
          <cell r="Y161">
            <v>9000000</v>
          </cell>
          <cell r="Z161">
            <v>915996303.07142854</v>
          </cell>
          <cell r="AA161">
            <v>890745969.87713385</v>
          </cell>
          <cell r="AB161">
            <v>845605556.29240501</v>
          </cell>
          <cell r="AC161">
            <v>865676703.23935926</v>
          </cell>
          <cell r="AD161">
            <v>849760942.07341552</v>
          </cell>
          <cell r="AE161">
            <v>847094681.77741778</v>
          </cell>
          <cell r="AF161">
            <v>997695933.37857151</v>
          </cell>
          <cell r="AG161">
            <v>979820566.8648473</v>
          </cell>
          <cell r="AH161">
            <v>930166111.92164564</v>
          </cell>
          <cell r="AI161">
            <v>952244373.56329525</v>
          </cell>
          <cell r="AJ161">
            <v>934737036.28075719</v>
          </cell>
          <cell r="AK161">
            <v>931804149.95515966</v>
          </cell>
        </row>
        <row r="162">
          <cell r="A162" t="str">
            <v>KabupatenKepulauan Seribu</v>
          </cell>
          <cell r="B162" t="str">
            <v>Area 2</v>
          </cell>
          <cell r="C162" t="str">
            <v>Jabodetabek</v>
          </cell>
          <cell r="D162" t="str">
            <v>DKI Jakarta</v>
          </cell>
          <cell r="E162" t="str">
            <v>DKI JAKARTA</v>
          </cell>
          <cell r="F162" t="str">
            <v>Kabupaten</v>
          </cell>
          <cell r="G162" t="str">
            <v>Kepulauan Seribu</v>
          </cell>
          <cell r="H162">
            <v>8554000</v>
          </cell>
          <cell r="I162">
            <v>111290000</v>
          </cell>
          <cell r="J162">
            <v>117000000</v>
          </cell>
          <cell r="K162">
            <v>277777777</v>
          </cell>
          <cell r="L162">
            <v>129470250</v>
          </cell>
          <cell r="M162">
            <v>136125000</v>
          </cell>
          <cell r="N162">
            <v>107441176</v>
          </cell>
          <cell r="O162">
            <v>123157160</v>
          </cell>
          <cell r="P162">
            <v>146250000</v>
          </cell>
          <cell r="Q162">
            <v>143750000</v>
          </cell>
          <cell r="R162">
            <v>193314278</v>
          </cell>
          <cell r="S162">
            <v>170409194.80570537</v>
          </cell>
          <cell r="T162">
            <v>153952605.22097644</v>
          </cell>
          <cell r="U162">
            <v>158307768.16793072</v>
          </cell>
          <cell r="V162">
            <v>119299167.00198695</v>
          </cell>
          <cell r="W162">
            <v>119132906.70598921</v>
          </cell>
          <cell r="X162">
            <v>26706400</v>
          </cell>
          <cell r="Y162">
            <v>9000000</v>
          </cell>
          <cell r="Z162">
            <v>873112705</v>
          </cell>
          <cell r="AA162">
            <v>847862371.80570531</v>
          </cell>
          <cell r="AB162">
            <v>802721958.22097647</v>
          </cell>
          <cell r="AC162">
            <v>822793105.16793072</v>
          </cell>
          <cell r="AD162">
            <v>806877344.00198698</v>
          </cell>
          <cell r="AE162">
            <v>804211083.70598924</v>
          </cell>
          <cell r="AF162">
            <v>950523975.50000012</v>
          </cell>
          <cell r="AG162">
            <v>932648608.98627591</v>
          </cell>
          <cell r="AH162">
            <v>882994154.04307413</v>
          </cell>
          <cell r="AI162">
            <v>905072415.68472385</v>
          </cell>
          <cell r="AJ162">
            <v>887565078.4021858</v>
          </cell>
          <cell r="AK162">
            <v>884632192.07658827</v>
          </cell>
        </row>
        <row r="163">
          <cell r="A163" t="str">
            <v>KabupatenLebak</v>
          </cell>
          <cell r="B163" t="str">
            <v>Area 2</v>
          </cell>
          <cell r="C163" t="str">
            <v>Jabodetabek</v>
          </cell>
          <cell r="D163" t="str">
            <v>Banten</v>
          </cell>
          <cell r="E163" t="str">
            <v>BOTABEK BANTEN</v>
          </cell>
          <cell r="F163" t="str">
            <v>Kabupaten</v>
          </cell>
          <cell r="G163" t="str">
            <v>Lebak</v>
          </cell>
          <cell r="H163">
            <v>8554000</v>
          </cell>
          <cell r="I163">
            <v>79790000</v>
          </cell>
          <cell r="J163">
            <v>93948000</v>
          </cell>
          <cell r="K163">
            <v>224999999.5</v>
          </cell>
          <cell r="L163">
            <v>129470250</v>
          </cell>
          <cell r="M163">
            <v>136125000</v>
          </cell>
          <cell r="N163">
            <v>107441176</v>
          </cell>
          <cell r="O163">
            <v>123157160</v>
          </cell>
          <cell r="P163">
            <v>146250000</v>
          </cell>
          <cell r="Q163">
            <v>143750000</v>
          </cell>
          <cell r="R163">
            <v>196132678</v>
          </cell>
          <cell r="S163">
            <v>173113594.80570537</v>
          </cell>
          <cell r="T163">
            <v>156306273.22097644</v>
          </cell>
          <cell r="U163">
            <v>161006236.16793072</v>
          </cell>
          <cell r="V163">
            <v>120605567.00198695</v>
          </cell>
          <cell r="W163">
            <v>120212106.70598921</v>
          </cell>
          <cell r="X163">
            <v>26706400</v>
          </cell>
          <cell r="Y163">
            <v>9000000</v>
          </cell>
          <cell r="Z163">
            <v>768601327.5</v>
          </cell>
          <cell r="AA163">
            <v>743236994.30570531</v>
          </cell>
          <cell r="AB163">
            <v>697745848.72097647</v>
          </cell>
          <cell r="AC163">
            <v>718161795.66793072</v>
          </cell>
          <cell r="AD163">
            <v>700853966.50198698</v>
          </cell>
          <cell r="AE163">
            <v>697960506.20598924</v>
          </cell>
          <cell r="AF163">
            <v>835561460.25000012</v>
          </cell>
          <cell r="AG163">
            <v>817560693.73627591</v>
          </cell>
          <cell r="AH163">
            <v>767520433.5930742</v>
          </cell>
          <cell r="AI163">
            <v>789977975.23472381</v>
          </cell>
          <cell r="AJ163">
            <v>770939363.1521858</v>
          </cell>
          <cell r="AK163">
            <v>767756556.82658827</v>
          </cell>
        </row>
        <row r="164">
          <cell r="A164" t="str">
            <v>KabupatenPandeglang</v>
          </cell>
          <cell r="B164" t="str">
            <v>Area 2</v>
          </cell>
          <cell r="C164" t="str">
            <v>Jabodetabek</v>
          </cell>
          <cell r="D164" t="str">
            <v>Banten</v>
          </cell>
          <cell r="E164" t="str">
            <v>BOTABEK BANTEN</v>
          </cell>
          <cell r="F164" t="str">
            <v>Kabupaten</v>
          </cell>
          <cell r="G164" t="str">
            <v>Pandeglang</v>
          </cell>
          <cell r="H164">
            <v>8554000</v>
          </cell>
          <cell r="I164">
            <v>79790000</v>
          </cell>
          <cell r="J164">
            <v>93948000</v>
          </cell>
          <cell r="K164">
            <v>224999999.5</v>
          </cell>
          <cell r="L164">
            <v>129470250</v>
          </cell>
          <cell r="M164">
            <v>136125000</v>
          </cell>
          <cell r="N164">
            <v>107441176</v>
          </cell>
          <cell r="O164">
            <v>123157160</v>
          </cell>
          <cell r="P164">
            <v>146250000</v>
          </cell>
          <cell r="Q164">
            <v>143750000</v>
          </cell>
          <cell r="R164">
            <v>196132678</v>
          </cell>
          <cell r="S164">
            <v>173113594.80570537</v>
          </cell>
          <cell r="T164">
            <v>156306273.22097644</v>
          </cell>
          <cell r="U164">
            <v>161006236.16793072</v>
          </cell>
          <cell r="V164">
            <v>120605567.00198695</v>
          </cell>
          <cell r="W164">
            <v>120212106.70598921</v>
          </cell>
          <cell r="X164">
            <v>26706400</v>
          </cell>
          <cell r="Y164">
            <v>9000000</v>
          </cell>
          <cell r="Z164">
            <v>768601327.5</v>
          </cell>
          <cell r="AA164">
            <v>743236994.30570531</v>
          </cell>
          <cell r="AB164">
            <v>697745848.72097647</v>
          </cell>
          <cell r="AC164">
            <v>718161795.66793072</v>
          </cell>
          <cell r="AD164">
            <v>700853966.50198698</v>
          </cell>
          <cell r="AE164">
            <v>697960506.20598924</v>
          </cell>
          <cell r="AF164">
            <v>835561460.25000012</v>
          </cell>
          <cell r="AG164">
            <v>817560693.73627591</v>
          </cell>
          <cell r="AH164">
            <v>767520433.5930742</v>
          </cell>
          <cell r="AI164">
            <v>789977975.23472381</v>
          </cell>
          <cell r="AJ164">
            <v>770939363.1521858</v>
          </cell>
          <cell r="AK164">
            <v>767756556.82658827</v>
          </cell>
        </row>
        <row r="165">
          <cell r="A165" t="str">
            <v>KabupatenSerang</v>
          </cell>
          <cell r="B165" t="str">
            <v>Area 2</v>
          </cell>
          <cell r="C165" t="str">
            <v>Jabodetabek</v>
          </cell>
          <cell r="D165" t="str">
            <v>Banten</v>
          </cell>
          <cell r="E165" t="str">
            <v>BOTABEK BANTEN</v>
          </cell>
          <cell r="F165" t="str">
            <v>Kabupaten</v>
          </cell>
          <cell r="G165" t="str">
            <v>Serang</v>
          </cell>
          <cell r="H165">
            <v>8554000</v>
          </cell>
          <cell r="I165">
            <v>109290000</v>
          </cell>
          <cell r="J165">
            <v>93948000</v>
          </cell>
          <cell r="K165">
            <v>224999999.5</v>
          </cell>
          <cell r="L165">
            <v>129470250</v>
          </cell>
          <cell r="M165">
            <v>136125000</v>
          </cell>
          <cell r="N165">
            <v>107441176</v>
          </cell>
          <cell r="O165">
            <v>123157160</v>
          </cell>
          <cell r="P165">
            <v>146250000</v>
          </cell>
          <cell r="Q165">
            <v>143750000</v>
          </cell>
          <cell r="R165">
            <v>196132678</v>
          </cell>
          <cell r="S165">
            <v>173113594.80570537</v>
          </cell>
          <cell r="T165">
            <v>156306273.22097644</v>
          </cell>
          <cell r="U165">
            <v>161006236.16793072</v>
          </cell>
          <cell r="V165">
            <v>120605567.00198695</v>
          </cell>
          <cell r="W165">
            <v>120212106.70598921</v>
          </cell>
          <cell r="X165">
            <v>26706400</v>
          </cell>
          <cell r="Y165">
            <v>9000000</v>
          </cell>
          <cell r="Z165">
            <v>798101327.5</v>
          </cell>
          <cell r="AA165">
            <v>772736994.30570531</v>
          </cell>
          <cell r="AB165">
            <v>727245848.72097647</v>
          </cell>
          <cell r="AC165">
            <v>747661795.66793072</v>
          </cell>
          <cell r="AD165">
            <v>730353966.50198698</v>
          </cell>
          <cell r="AE165">
            <v>727460506.20598924</v>
          </cell>
          <cell r="AF165">
            <v>868011460.25000012</v>
          </cell>
          <cell r="AG165">
            <v>850010693.73627591</v>
          </cell>
          <cell r="AH165">
            <v>799970433.5930742</v>
          </cell>
          <cell r="AI165">
            <v>822427975.23472381</v>
          </cell>
          <cell r="AJ165">
            <v>803389363.1521858</v>
          </cell>
          <cell r="AK165">
            <v>800206556.82658827</v>
          </cell>
        </row>
        <row r="166">
          <cell r="A166" t="str">
            <v>KabupatenTangerang</v>
          </cell>
          <cell r="B166" t="str">
            <v>Area 2</v>
          </cell>
          <cell r="C166" t="str">
            <v>Jabodetabek</v>
          </cell>
          <cell r="D166" t="str">
            <v>Banten</v>
          </cell>
          <cell r="E166" t="str">
            <v>BOTABEK BANTEN</v>
          </cell>
          <cell r="F166" t="str">
            <v>Kabupaten</v>
          </cell>
          <cell r="G166" t="str">
            <v>Tangerang</v>
          </cell>
          <cell r="H166">
            <v>8554000</v>
          </cell>
          <cell r="I166">
            <v>93290000</v>
          </cell>
          <cell r="J166">
            <v>151200000</v>
          </cell>
          <cell r="K166">
            <v>280864197.1111111</v>
          </cell>
          <cell r="L166">
            <v>129470250</v>
          </cell>
          <cell r="M166">
            <v>136125000</v>
          </cell>
          <cell r="N166">
            <v>107441176</v>
          </cell>
          <cell r="O166">
            <v>123157160</v>
          </cell>
          <cell r="P166">
            <v>146250000</v>
          </cell>
          <cell r="Q166">
            <v>143750000</v>
          </cell>
          <cell r="R166">
            <v>196132678</v>
          </cell>
          <cell r="S166">
            <v>173113594.80570537</v>
          </cell>
          <cell r="T166">
            <v>156306273.22097644</v>
          </cell>
          <cell r="U166">
            <v>161006236.16793072</v>
          </cell>
          <cell r="V166">
            <v>120605567.00198695</v>
          </cell>
          <cell r="W166">
            <v>120212106.70598921</v>
          </cell>
          <cell r="X166">
            <v>26706400</v>
          </cell>
          <cell r="Y166">
            <v>9000000</v>
          </cell>
          <cell r="Z166">
            <v>895217525.11111116</v>
          </cell>
          <cell r="AA166">
            <v>869853191.91681647</v>
          </cell>
          <cell r="AB166">
            <v>824362046.33208764</v>
          </cell>
          <cell r="AC166">
            <v>844777993.27904189</v>
          </cell>
          <cell r="AD166">
            <v>827470164.11309814</v>
          </cell>
          <cell r="AE166">
            <v>824576703.81710041</v>
          </cell>
          <cell r="AF166">
            <v>974839277.6222223</v>
          </cell>
          <cell r="AG166">
            <v>956838511.10849822</v>
          </cell>
          <cell r="AH166">
            <v>906798250.96529651</v>
          </cell>
          <cell r="AI166">
            <v>929255792.60694611</v>
          </cell>
          <cell r="AJ166">
            <v>910217180.52440798</v>
          </cell>
          <cell r="AK166">
            <v>907034374.19881058</v>
          </cell>
        </row>
        <row r="167">
          <cell r="A167" t="str">
            <v>KotaCilegon</v>
          </cell>
          <cell r="B167" t="str">
            <v>Area 2</v>
          </cell>
          <cell r="C167" t="str">
            <v>Jabodetabek</v>
          </cell>
          <cell r="D167" t="str">
            <v>Banten</v>
          </cell>
          <cell r="E167" t="str">
            <v>BOTABEK BANTEN</v>
          </cell>
          <cell r="F167" t="str">
            <v>Kota</v>
          </cell>
          <cell r="G167" t="str">
            <v>Cilegon</v>
          </cell>
          <cell r="H167">
            <v>8554000</v>
          </cell>
          <cell r="I167">
            <v>120290000</v>
          </cell>
          <cell r="J167">
            <v>137700000</v>
          </cell>
          <cell r="K167">
            <v>280864197.1111111</v>
          </cell>
          <cell r="L167">
            <v>129470250</v>
          </cell>
          <cell r="M167">
            <v>136125000</v>
          </cell>
          <cell r="N167">
            <v>107441176</v>
          </cell>
          <cell r="O167">
            <v>123157160</v>
          </cell>
          <cell r="P167">
            <v>146250000</v>
          </cell>
          <cell r="Q167">
            <v>143750000</v>
          </cell>
          <cell r="R167">
            <v>196132678</v>
          </cell>
          <cell r="S167">
            <v>173113594.80570537</v>
          </cell>
          <cell r="T167">
            <v>156306273.22097644</v>
          </cell>
          <cell r="U167">
            <v>161006236.16793072</v>
          </cell>
          <cell r="V167">
            <v>120605567.00198695</v>
          </cell>
          <cell r="W167">
            <v>120212106.70598921</v>
          </cell>
          <cell r="X167">
            <v>26706400</v>
          </cell>
          <cell r="Y167">
            <v>9000000</v>
          </cell>
          <cell r="Z167">
            <v>908717525.11111116</v>
          </cell>
          <cell r="AA167">
            <v>883353191.91681647</v>
          </cell>
          <cell r="AB167">
            <v>837862046.33208764</v>
          </cell>
          <cell r="AC167">
            <v>858277993.27904189</v>
          </cell>
          <cell r="AD167">
            <v>840970164.11309814</v>
          </cell>
          <cell r="AE167">
            <v>838076703.81710041</v>
          </cell>
          <cell r="AF167">
            <v>989689277.6222223</v>
          </cell>
          <cell r="AG167">
            <v>971688511.10849822</v>
          </cell>
          <cell r="AH167">
            <v>921648250.96529651</v>
          </cell>
          <cell r="AI167">
            <v>944105792.60694611</v>
          </cell>
          <cell r="AJ167">
            <v>925067180.52440798</v>
          </cell>
          <cell r="AK167">
            <v>921884374.19881058</v>
          </cell>
        </row>
        <row r="168">
          <cell r="A168" t="str">
            <v>KotaSerang</v>
          </cell>
          <cell r="B168" t="str">
            <v>Area 2</v>
          </cell>
          <cell r="C168" t="str">
            <v>Jabodetabek</v>
          </cell>
          <cell r="D168" t="str">
            <v>Banten</v>
          </cell>
          <cell r="E168" t="str">
            <v>BOTABEK BANTEN</v>
          </cell>
          <cell r="F168" t="str">
            <v>Kota</v>
          </cell>
          <cell r="G168" t="str">
            <v>Serang</v>
          </cell>
          <cell r="H168">
            <v>8554000</v>
          </cell>
          <cell r="I168">
            <v>120290000</v>
          </cell>
          <cell r="J168">
            <v>93948000</v>
          </cell>
          <cell r="K168">
            <v>280864197.1111111</v>
          </cell>
          <cell r="L168">
            <v>129470250</v>
          </cell>
          <cell r="M168">
            <v>136125000</v>
          </cell>
          <cell r="N168">
            <v>107441176</v>
          </cell>
          <cell r="O168">
            <v>123157160</v>
          </cell>
          <cell r="P168">
            <v>146250000</v>
          </cell>
          <cell r="Q168">
            <v>143750000</v>
          </cell>
          <cell r="R168">
            <v>196132678</v>
          </cell>
          <cell r="S168">
            <v>173113594.80570537</v>
          </cell>
          <cell r="T168">
            <v>156306273.22097644</v>
          </cell>
          <cell r="U168">
            <v>161006236.16793072</v>
          </cell>
          <cell r="V168">
            <v>120605567.00198695</v>
          </cell>
          <cell r="W168">
            <v>120212106.70598921</v>
          </cell>
          <cell r="X168">
            <v>26706400</v>
          </cell>
          <cell r="Y168">
            <v>9000000</v>
          </cell>
          <cell r="Z168">
            <v>864965525.11111116</v>
          </cell>
          <cell r="AA168">
            <v>839601191.91681647</v>
          </cell>
          <cell r="AB168">
            <v>794110046.33208764</v>
          </cell>
          <cell r="AC168">
            <v>814525993.27904189</v>
          </cell>
          <cell r="AD168">
            <v>797218164.11309814</v>
          </cell>
          <cell r="AE168">
            <v>794324703.81710041</v>
          </cell>
          <cell r="AF168">
            <v>941562077.6222223</v>
          </cell>
          <cell r="AG168">
            <v>923561311.10849822</v>
          </cell>
          <cell r="AH168">
            <v>873521050.96529651</v>
          </cell>
          <cell r="AI168">
            <v>895978592.60694611</v>
          </cell>
          <cell r="AJ168">
            <v>876939980.52440798</v>
          </cell>
          <cell r="AK168">
            <v>873757174.19881046</v>
          </cell>
        </row>
        <row r="169">
          <cell r="A169" t="str">
            <v>KotaTangerang</v>
          </cell>
          <cell r="B169" t="str">
            <v>Area 2</v>
          </cell>
          <cell r="C169" t="str">
            <v>Jabodetabek</v>
          </cell>
          <cell r="D169" t="str">
            <v>Banten</v>
          </cell>
          <cell r="E169" t="str">
            <v>BOTABEK BANTEN</v>
          </cell>
          <cell r="F169" t="str">
            <v>Kota</v>
          </cell>
          <cell r="G169" t="str">
            <v>Tangerang</v>
          </cell>
          <cell r="H169">
            <v>8554000</v>
          </cell>
          <cell r="I169">
            <v>93290000</v>
          </cell>
          <cell r="J169">
            <v>144000000</v>
          </cell>
          <cell r="K169">
            <v>280864197.1111111</v>
          </cell>
          <cell r="L169">
            <v>129470250</v>
          </cell>
          <cell r="M169">
            <v>136125000</v>
          </cell>
          <cell r="N169">
            <v>107441176</v>
          </cell>
          <cell r="O169">
            <v>123157160</v>
          </cell>
          <cell r="P169">
            <v>146250000</v>
          </cell>
          <cell r="Q169">
            <v>143750000</v>
          </cell>
          <cell r="R169">
            <v>196132678</v>
          </cell>
          <cell r="S169">
            <v>173113594.80570537</v>
          </cell>
          <cell r="T169">
            <v>156306273.22097644</v>
          </cell>
          <cell r="U169">
            <v>161006236.16793072</v>
          </cell>
          <cell r="V169">
            <v>120605567.00198695</v>
          </cell>
          <cell r="W169">
            <v>120212106.70598921</v>
          </cell>
          <cell r="X169">
            <v>26706400</v>
          </cell>
          <cell r="Y169">
            <v>9000000</v>
          </cell>
          <cell r="Z169">
            <v>888017525.11111116</v>
          </cell>
          <cell r="AA169">
            <v>862653191.91681647</v>
          </cell>
          <cell r="AB169">
            <v>817162046.33208764</v>
          </cell>
          <cell r="AC169">
            <v>837577993.27904189</v>
          </cell>
          <cell r="AD169">
            <v>820270164.11309814</v>
          </cell>
          <cell r="AE169">
            <v>817376703.81710041</v>
          </cell>
          <cell r="AF169">
            <v>966919277.6222223</v>
          </cell>
          <cell r="AG169">
            <v>948918511.10849822</v>
          </cell>
          <cell r="AH169">
            <v>898878250.96529651</v>
          </cell>
          <cell r="AI169">
            <v>921335792.60694611</v>
          </cell>
          <cell r="AJ169">
            <v>902297180.52440798</v>
          </cell>
          <cell r="AK169">
            <v>899114374.19881058</v>
          </cell>
        </row>
        <row r="170">
          <cell r="A170" t="str">
            <v>KotaTangerang Selatan</v>
          </cell>
          <cell r="B170" t="str">
            <v>Area 2</v>
          </cell>
          <cell r="C170" t="str">
            <v>Jabodetabek</v>
          </cell>
          <cell r="D170" t="str">
            <v>Banten</v>
          </cell>
          <cell r="E170" t="str">
            <v>BOTABEK BANTEN</v>
          </cell>
          <cell r="F170" t="str">
            <v>Kota</v>
          </cell>
          <cell r="G170" t="str">
            <v>Tangerang Selatan</v>
          </cell>
          <cell r="H170">
            <v>8554000</v>
          </cell>
          <cell r="I170">
            <v>114290000</v>
          </cell>
          <cell r="J170">
            <v>162000000</v>
          </cell>
          <cell r="K170">
            <v>280864197.1111111</v>
          </cell>
          <cell r="L170">
            <v>129470250</v>
          </cell>
          <cell r="M170">
            <v>136125000</v>
          </cell>
          <cell r="N170">
            <v>107441176</v>
          </cell>
          <cell r="O170">
            <v>123157160</v>
          </cell>
          <cell r="P170">
            <v>146250000</v>
          </cell>
          <cell r="Q170">
            <v>143750000</v>
          </cell>
          <cell r="R170">
            <v>196132678</v>
          </cell>
          <cell r="S170">
            <v>173113594.80570537</v>
          </cell>
          <cell r="T170">
            <v>156306273.22097644</v>
          </cell>
          <cell r="U170">
            <v>161006236.16793072</v>
          </cell>
          <cell r="V170">
            <v>120605567.00198695</v>
          </cell>
          <cell r="W170">
            <v>120212106.70598921</v>
          </cell>
          <cell r="X170">
            <v>26706400</v>
          </cell>
          <cell r="Y170">
            <v>9000000</v>
          </cell>
          <cell r="Z170">
            <v>927017525.11111116</v>
          </cell>
          <cell r="AA170">
            <v>901653191.91681647</v>
          </cell>
          <cell r="AB170">
            <v>856162046.33208764</v>
          </cell>
          <cell r="AC170">
            <v>876577993.27904189</v>
          </cell>
          <cell r="AD170">
            <v>859270164.11309814</v>
          </cell>
          <cell r="AE170">
            <v>856376703.81710041</v>
          </cell>
          <cell r="AF170">
            <v>1009819277.6222223</v>
          </cell>
          <cell r="AG170">
            <v>991818511.10849822</v>
          </cell>
          <cell r="AH170">
            <v>941778250.96529651</v>
          </cell>
          <cell r="AI170">
            <v>964235792.60694611</v>
          </cell>
          <cell r="AJ170">
            <v>945197180.52440798</v>
          </cell>
          <cell r="AK170">
            <v>942014374.19881058</v>
          </cell>
        </row>
        <row r="171">
          <cell r="A171" t="str">
            <v>KabupatenBekasi</v>
          </cell>
          <cell r="B171" t="str">
            <v>Area 2</v>
          </cell>
          <cell r="C171" t="str">
            <v>Jabodetabek</v>
          </cell>
          <cell r="D171" t="str">
            <v>Jawa Barat</v>
          </cell>
          <cell r="E171" t="str">
            <v>BOTABEK BANTEN</v>
          </cell>
          <cell r="F171" t="str">
            <v>Kabupaten</v>
          </cell>
          <cell r="G171" t="str">
            <v>Bekasi</v>
          </cell>
          <cell r="H171">
            <v>8554000</v>
          </cell>
          <cell r="I171">
            <v>97290000</v>
          </cell>
          <cell r="J171">
            <v>148500000</v>
          </cell>
          <cell r="K171">
            <v>280864197.1111111</v>
          </cell>
          <cell r="L171">
            <v>129470250</v>
          </cell>
          <cell r="M171">
            <v>136125000</v>
          </cell>
          <cell r="N171">
            <v>107441176</v>
          </cell>
          <cell r="O171">
            <v>123157160</v>
          </cell>
          <cell r="P171">
            <v>146250000</v>
          </cell>
          <cell r="Q171">
            <v>143750000</v>
          </cell>
          <cell r="R171">
            <v>196132678</v>
          </cell>
          <cell r="S171">
            <v>173113594.80570537</v>
          </cell>
          <cell r="T171">
            <v>156306273.22097644</v>
          </cell>
          <cell r="U171">
            <v>161006236.16793072</v>
          </cell>
          <cell r="V171">
            <v>120605567.00198695</v>
          </cell>
          <cell r="W171">
            <v>120212106.70598921</v>
          </cell>
          <cell r="X171">
            <v>26706400</v>
          </cell>
          <cell r="Y171">
            <v>9000000</v>
          </cell>
          <cell r="Z171">
            <v>896517525.11111116</v>
          </cell>
          <cell r="AA171">
            <v>871153191.91681647</v>
          </cell>
          <cell r="AB171">
            <v>825662046.33208764</v>
          </cell>
          <cell r="AC171">
            <v>846077993.27904189</v>
          </cell>
          <cell r="AD171">
            <v>828770164.11309814</v>
          </cell>
          <cell r="AE171">
            <v>825876703.81710041</v>
          </cell>
          <cell r="AF171">
            <v>976269277.6222223</v>
          </cell>
          <cell r="AG171">
            <v>958268511.10849822</v>
          </cell>
          <cell r="AH171">
            <v>908228250.96529651</v>
          </cell>
          <cell r="AI171">
            <v>930685792.60694611</v>
          </cell>
          <cell r="AJ171">
            <v>911647180.52440798</v>
          </cell>
          <cell r="AK171">
            <v>908464374.19881058</v>
          </cell>
        </row>
        <row r="172">
          <cell r="A172" t="str">
            <v>KabupatenBogor</v>
          </cell>
          <cell r="B172" t="str">
            <v>Area 2</v>
          </cell>
          <cell r="C172" t="str">
            <v>Jabodetabek</v>
          </cell>
          <cell r="D172" t="str">
            <v>Jawa Barat</v>
          </cell>
          <cell r="E172" t="str">
            <v>BOTABEK BANTEN</v>
          </cell>
          <cell r="F172" t="str">
            <v>Kabupaten</v>
          </cell>
          <cell r="G172" t="str">
            <v>Bogor</v>
          </cell>
          <cell r="H172">
            <v>8554000</v>
          </cell>
          <cell r="I172">
            <v>120290000</v>
          </cell>
          <cell r="J172">
            <v>112500000</v>
          </cell>
          <cell r="K172">
            <v>280864197.1111111</v>
          </cell>
          <cell r="L172">
            <v>129470250</v>
          </cell>
          <cell r="M172">
            <v>136125000</v>
          </cell>
          <cell r="N172">
            <v>107441176</v>
          </cell>
          <cell r="O172">
            <v>123157160</v>
          </cell>
          <cell r="P172">
            <v>146250000</v>
          </cell>
          <cell r="Q172">
            <v>143750000</v>
          </cell>
          <cell r="R172">
            <v>196132678</v>
          </cell>
          <cell r="S172">
            <v>173113594.80570537</v>
          </cell>
          <cell r="T172">
            <v>156306273.22097644</v>
          </cell>
          <cell r="U172">
            <v>161006236.16793072</v>
          </cell>
          <cell r="V172">
            <v>120605567.00198695</v>
          </cell>
          <cell r="W172">
            <v>120212106.70598921</v>
          </cell>
          <cell r="X172">
            <v>26706400</v>
          </cell>
          <cell r="Y172">
            <v>9000000</v>
          </cell>
          <cell r="Z172">
            <v>883517525.11111116</v>
          </cell>
          <cell r="AA172">
            <v>858153191.91681647</v>
          </cell>
          <cell r="AB172">
            <v>812662046.33208764</v>
          </cell>
          <cell r="AC172">
            <v>833077993.27904189</v>
          </cell>
          <cell r="AD172">
            <v>815770164.11309814</v>
          </cell>
          <cell r="AE172">
            <v>812876703.81710041</v>
          </cell>
          <cell r="AF172">
            <v>961969277.6222223</v>
          </cell>
          <cell r="AG172">
            <v>943968511.10849822</v>
          </cell>
          <cell r="AH172">
            <v>893928250.96529651</v>
          </cell>
          <cell r="AI172">
            <v>916385792.60694611</v>
          </cell>
          <cell r="AJ172">
            <v>897347180.52440798</v>
          </cell>
          <cell r="AK172">
            <v>894164374.19881058</v>
          </cell>
        </row>
        <row r="173">
          <cell r="A173" t="str">
            <v>KotaBekasi</v>
          </cell>
          <cell r="B173" t="str">
            <v>Area 2</v>
          </cell>
          <cell r="C173" t="str">
            <v>Jabodetabek</v>
          </cell>
          <cell r="D173" t="str">
            <v>Jawa Barat</v>
          </cell>
          <cell r="E173" t="str">
            <v>BOTABEK BANTEN</v>
          </cell>
          <cell r="F173" t="str">
            <v>Kota</v>
          </cell>
          <cell r="G173" t="str">
            <v>Bekasi</v>
          </cell>
          <cell r="H173">
            <v>8554000</v>
          </cell>
          <cell r="I173">
            <v>120290000</v>
          </cell>
          <cell r="J173">
            <v>148500000</v>
          </cell>
          <cell r="K173">
            <v>277777777</v>
          </cell>
          <cell r="L173">
            <v>129470250</v>
          </cell>
          <cell r="M173">
            <v>136125000</v>
          </cell>
          <cell r="N173">
            <v>107441176</v>
          </cell>
          <cell r="O173">
            <v>123157160</v>
          </cell>
          <cell r="P173">
            <v>146250000</v>
          </cell>
          <cell r="Q173">
            <v>143750000</v>
          </cell>
          <cell r="R173">
            <v>196132678</v>
          </cell>
          <cell r="S173">
            <v>173113594.80570537</v>
          </cell>
          <cell r="T173">
            <v>156306273.22097644</v>
          </cell>
          <cell r="U173">
            <v>161006236.16793072</v>
          </cell>
          <cell r="V173">
            <v>120605567.00198695</v>
          </cell>
          <cell r="W173">
            <v>120212106.70598921</v>
          </cell>
          <cell r="X173">
            <v>26706400</v>
          </cell>
          <cell r="Y173">
            <v>9000000</v>
          </cell>
          <cell r="Z173">
            <v>916431105</v>
          </cell>
          <cell r="AA173">
            <v>891066771.80570531</v>
          </cell>
          <cell r="AB173">
            <v>845575626.22097647</v>
          </cell>
          <cell r="AC173">
            <v>865991573.16793072</v>
          </cell>
          <cell r="AD173">
            <v>848683744.00198698</v>
          </cell>
          <cell r="AE173">
            <v>845790283.70598924</v>
          </cell>
          <cell r="AF173">
            <v>998174215.50000012</v>
          </cell>
          <cell r="AG173">
            <v>980173448.98627591</v>
          </cell>
          <cell r="AH173">
            <v>930133188.8430742</v>
          </cell>
          <cell r="AI173">
            <v>952590730.48472393</v>
          </cell>
          <cell r="AJ173">
            <v>933552118.4021858</v>
          </cell>
          <cell r="AK173">
            <v>930369312.07658827</v>
          </cell>
        </row>
        <row r="174">
          <cell r="A174" t="str">
            <v>KotaDepok</v>
          </cell>
          <cell r="B174" t="str">
            <v>Area 2</v>
          </cell>
          <cell r="C174" t="str">
            <v>Jabodetabek</v>
          </cell>
          <cell r="D174" t="str">
            <v>Jawa Barat</v>
          </cell>
          <cell r="E174" t="str">
            <v>BOTABEK BANTEN</v>
          </cell>
          <cell r="F174" t="str">
            <v>Kota</v>
          </cell>
          <cell r="G174" t="str">
            <v>Depok</v>
          </cell>
          <cell r="H174">
            <v>8554000</v>
          </cell>
          <cell r="I174">
            <v>120290000</v>
          </cell>
          <cell r="J174">
            <v>126000000</v>
          </cell>
          <cell r="K174">
            <v>280864197.1111111</v>
          </cell>
          <cell r="L174">
            <v>129470250</v>
          </cell>
          <cell r="M174">
            <v>136125000</v>
          </cell>
          <cell r="N174">
            <v>107441176</v>
          </cell>
          <cell r="O174">
            <v>123157160</v>
          </cell>
          <cell r="P174">
            <v>146250000</v>
          </cell>
          <cell r="Q174">
            <v>143750000</v>
          </cell>
          <cell r="R174">
            <v>196132678</v>
          </cell>
          <cell r="S174">
            <v>173113594.80570537</v>
          </cell>
          <cell r="T174">
            <v>156306273.22097644</v>
          </cell>
          <cell r="U174">
            <v>161006236.16793072</v>
          </cell>
          <cell r="V174">
            <v>120605567.00198695</v>
          </cell>
          <cell r="W174">
            <v>120212106.70598921</v>
          </cell>
          <cell r="X174">
            <v>26706400</v>
          </cell>
          <cell r="Y174">
            <v>9000000</v>
          </cell>
          <cell r="Z174">
            <v>897017525.11111116</v>
          </cell>
          <cell r="AA174">
            <v>871653191.91681647</v>
          </cell>
          <cell r="AB174">
            <v>826162046.33208764</v>
          </cell>
          <cell r="AC174">
            <v>846577993.27904189</v>
          </cell>
          <cell r="AD174">
            <v>829270164.11309814</v>
          </cell>
          <cell r="AE174">
            <v>826376703.81710041</v>
          </cell>
          <cell r="AF174">
            <v>976819277.6222223</v>
          </cell>
          <cell r="AG174">
            <v>958818511.10849822</v>
          </cell>
          <cell r="AH174">
            <v>908778250.96529651</v>
          </cell>
          <cell r="AI174">
            <v>931235792.60694611</v>
          </cell>
          <cell r="AJ174">
            <v>912197180.52440798</v>
          </cell>
          <cell r="AK174">
            <v>909014374.19881058</v>
          </cell>
        </row>
        <row r="175">
          <cell r="A175" t="str">
            <v>KotaBogor</v>
          </cell>
          <cell r="B175" t="str">
            <v>Area 2</v>
          </cell>
          <cell r="C175" t="str">
            <v>Jabodetabek</v>
          </cell>
          <cell r="D175" t="str">
            <v>Jawa Barat</v>
          </cell>
          <cell r="E175" t="str">
            <v>BOTABEK BANTEN</v>
          </cell>
          <cell r="F175" t="str">
            <v>Kota</v>
          </cell>
          <cell r="G175" t="str">
            <v>Bogor</v>
          </cell>
          <cell r="H175">
            <v>8554000</v>
          </cell>
          <cell r="I175">
            <v>102290000</v>
          </cell>
          <cell r="J175">
            <v>112500000</v>
          </cell>
          <cell r="K175">
            <v>266666666.33333334</v>
          </cell>
          <cell r="L175">
            <v>129470250</v>
          </cell>
          <cell r="M175">
            <v>136125000</v>
          </cell>
          <cell r="N175">
            <v>107441176</v>
          </cell>
          <cell r="O175">
            <v>123157160</v>
          </cell>
          <cell r="P175">
            <v>146250000</v>
          </cell>
          <cell r="Q175">
            <v>143750000</v>
          </cell>
          <cell r="R175">
            <v>196132678</v>
          </cell>
          <cell r="S175">
            <v>173113594.80570537</v>
          </cell>
          <cell r="T175">
            <v>156306273.22097644</v>
          </cell>
          <cell r="U175">
            <v>161006236.16793072</v>
          </cell>
          <cell r="V175">
            <v>120605567.00198695</v>
          </cell>
          <cell r="W175">
            <v>120212106.70598921</v>
          </cell>
          <cell r="X175">
            <v>26706400</v>
          </cell>
          <cell r="Y175">
            <v>9000000</v>
          </cell>
          <cell r="Z175">
            <v>851319994.33333337</v>
          </cell>
          <cell r="AA175">
            <v>825955661.1390388</v>
          </cell>
          <cell r="AB175">
            <v>780464515.55430984</v>
          </cell>
          <cell r="AC175">
            <v>800880462.5012641</v>
          </cell>
          <cell r="AD175">
            <v>783572633.33532035</v>
          </cell>
          <cell r="AE175">
            <v>780679173.03932261</v>
          </cell>
          <cell r="AF175">
            <v>926551993.76666677</v>
          </cell>
          <cell r="AG175">
            <v>908551227.2529428</v>
          </cell>
          <cell r="AH175">
            <v>858510967.10974085</v>
          </cell>
          <cell r="AI175">
            <v>880968508.75139058</v>
          </cell>
          <cell r="AJ175">
            <v>861929896.66885245</v>
          </cell>
          <cell r="AK175">
            <v>858747090.34325492</v>
          </cell>
        </row>
        <row r="176">
          <cell r="A176" t="str">
            <v>KabupatenSukabumi</v>
          </cell>
          <cell r="B176" t="str">
            <v>Area 2</v>
          </cell>
          <cell r="C176" t="str">
            <v>Jabodetabek</v>
          </cell>
          <cell r="D176" t="str">
            <v>Jawa Barat</v>
          </cell>
          <cell r="E176" t="str">
            <v>BOTABEK BANTEN</v>
          </cell>
          <cell r="F176" t="str">
            <v>Kabupaten</v>
          </cell>
          <cell r="G176" t="str">
            <v>Sukabumi</v>
          </cell>
          <cell r="H176">
            <v>8554000</v>
          </cell>
          <cell r="I176">
            <v>104790000</v>
          </cell>
          <cell r="J176">
            <v>153000000</v>
          </cell>
          <cell r="K176">
            <v>279629629.33333331</v>
          </cell>
          <cell r="L176">
            <v>129470250</v>
          </cell>
          <cell r="M176">
            <v>136125000</v>
          </cell>
          <cell r="N176">
            <v>107441176</v>
          </cell>
          <cell r="O176">
            <v>123157160</v>
          </cell>
          <cell r="P176">
            <v>146250000</v>
          </cell>
          <cell r="Q176">
            <v>143750000</v>
          </cell>
          <cell r="R176">
            <v>196132678</v>
          </cell>
          <cell r="S176">
            <v>173113594.80570537</v>
          </cell>
          <cell r="T176">
            <v>156306273.22097644</v>
          </cell>
          <cell r="U176">
            <v>161006236.16793072</v>
          </cell>
          <cell r="V176">
            <v>120605567.00198695</v>
          </cell>
          <cell r="W176">
            <v>120212106.70598921</v>
          </cell>
          <cell r="X176">
            <v>26706400</v>
          </cell>
          <cell r="Y176">
            <v>9000000</v>
          </cell>
          <cell r="Z176">
            <v>907282957.33333325</v>
          </cell>
          <cell r="AA176">
            <v>881918624.13903856</v>
          </cell>
          <cell r="AB176">
            <v>836427478.55430973</v>
          </cell>
          <cell r="AC176">
            <v>856843425.50126398</v>
          </cell>
          <cell r="AD176">
            <v>839535596.33532023</v>
          </cell>
          <cell r="AE176">
            <v>836642136.0393225</v>
          </cell>
          <cell r="AF176">
            <v>988111253.0666666</v>
          </cell>
          <cell r="AG176">
            <v>970110486.55294251</v>
          </cell>
          <cell r="AH176">
            <v>920070226.40974081</v>
          </cell>
          <cell r="AI176">
            <v>942527768.05139041</v>
          </cell>
          <cell r="AJ176">
            <v>923489155.96885228</v>
          </cell>
          <cell r="AK176">
            <v>920306349.64325488</v>
          </cell>
        </row>
        <row r="177">
          <cell r="A177" t="str">
            <v>KabupatenBandung</v>
          </cell>
          <cell r="B177" t="str">
            <v>Area 2</v>
          </cell>
          <cell r="C177" t="str">
            <v>Jabar</v>
          </cell>
          <cell r="D177" t="str">
            <v>Jawa Barat</v>
          </cell>
          <cell r="E177" t="str">
            <v>Jabar</v>
          </cell>
          <cell r="F177" t="str">
            <v>Kabupaten</v>
          </cell>
          <cell r="G177" t="str">
            <v>Bandung</v>
          </cell>
          <cell r="H177">
            <v>8554000</v>
          </cell>
          <cell r="I177">
            <v>111185449.99999999</v>
          </cell>
          <cell r="J177">
            <v>170000000</v>
          </cell>
          <cell r="K177">
            <v>228657407.40740743</v>
          </cell>
          <cell r="L177">
            <v>129470250</v>
          </cell>
          <cell r="M177">
            <v>136125000</v>
          </cell>
          <cell r="N177">
            <v>107441176</v>
          </cell>
          <cell r="O177">
            <v>123157160</v>
          </cell>
          <cell r="P177">
            <v>146250000</v>
          </cell>
          <cell r="Q177">
            <v>143750000</v>
          </cell>
          <cell r="R177">
            <v>191709694</v>
          </cell>
          <cell r="S177">
            <v>170045276.69032073</v>
          </cell>
          <cell r="T177">
            <v>153936519.75943798</v>
          </cell>
          <cell r="U177">
            <v>158707427.62485382</v>
          </cell>
          <cell r="V177">
            <v>119397310.9058331</v>
          </cell>
          <cell r="W177">
            <v>118783530.1982969</v>
          </cell>
          <cell r="X177">
            <v>26839600</v>
          </cell>
          <cell r="Y177">
            <v>9000000</v>
          </cell>
          <cell r="Z177">
            <v>875416401.4074074</v>
          </cell>
          <cell r="AA177">
            <v>851406734.09772813</v>
          </cell>
          <cell r="AB177">
            <v>806614153.16684532</v>
          </cell>
          <cell r="AC177">
            <v>827101045.03226125</v>
          </cell>
          <cell r="AD177">
            <v>810883768.31324053</v>
          </cell>
          <cell r="AE177">
            <v>807769987.60570431</v>
          </cell>
          <cell r="AF177">
            <v>953058041.54814827</v>
          </cell>
          <cell r="AG177">
            <v>936547407.50750101</v>
          </cell>
          <cell r="AH177">
            <v>887275568.48352993</v>
          </cell>
          <cell r="AI177">
            <v>909811149.53548741</v>
          </cell>
          <cell r="AJ177">
            <v>891972145.14456463</v>
          </cell>
          <cell r="AK177">
            <v>888546986.36627483</v>
          </cell>
        </row>
        <row r="178">
          <cell r="A178" t="str">
            <v>KabupatenBandung Barat</v>
          </cell>
          <cell r="B178" t="str">
            <v>Area 2</v>
          </cell>
          <cell r="C178" t="str">
            <v>Jabar</v>
          </cell>
          <cell r="D178" t="str">
            <v>Jawa Barat</v>
          </cell>
          <cell r="E178" t="str">
            <v>Jabar</v>
          </cell>
          <cell r="F178" t="str">
            <v>Kabupaten</v>
          </cell>
          <cell r="G178" t="str">
            <v>Bandung Barat</v>
          </cell>
          <cell r="H178">
            <v>8554000</v>
          </cell>
          <cell r="I178">
            <v>110035449.99999999</v>
          </cell>
          <cell r="J178">
            <v>110000000</v>
          </cell>
          <cell r="K178">
            <v>227592592.66666666</v>
          </cell>
          <cell r="L178">
            <v>129470250</v>
          </cell>
          <cell r="M178">
            <v>136125000</v>
          </cell>
          <cell r="N178">
            <v>107441176</v>
          </cell>
          <cell r="O178">
            <v>123157160</v>
          </cell>
          <cell r="P178">
            <v>146250000</v>
          </cell>
          <cell r="Q178">
            <v>143750000</v>
          </cell>
          <cell r="R178">
            <v>191709694</v>
          </cell>
          <cell r="S178">
            <v>170045276.69032073</v>
          </cell>
          <cell r="T178">
            <v>153936519.75943798</v>
          </cell>
          <cell r="U178">
            <v>158707427.62485382</v>
          </cell>
          <cell r="V178">
            <v>119397310.9058331</v>
          </cell>
          <cell r="W178">
            <v>118783530.1982969</v>
          </cell>
          <cell r="X178">
            <v>26839600</v>
          </cell>
          <cell r="Y178">
            <v>9000000</v>
          </cell>
          <cell r="Z178">
            <v>813201586.66666663</v>
          </cell>
          <cell r="AA178">
            <v>789191919.35698736</v>
          </cell>
          <cell r="AB178">
            <v>744399338.42610455</v>
          </cell>
          <cell r="AC178">
            <v>764886230.29152048</v>
          </cell>
          <cell r="AD178">
            <v>748668953.57249975</v>
          </cell>
          <cell r="AE178">
            <v>745555172.86496353</v>
          </cell>
          <cell r="AF178">
            <v>884621745.33333337</v>
          </cell>
          <cell r="AG178">
            <v>868111111.2926861</v>
          </cell>
          <cell r="AH178">
            <v>818839272.26871502</v>
          </cell>
          <cell r="AI178">
            <v>841374853.32067263</v>
          </cell>
          <cell r="AJ178">
            <v>823535848.92974985</v>
          </cell>
          <cell r="AK178">
            <v>820110690.15145993</v>
          </cell>
        </row>
        <row r="179">
          <cell r="A179" t="str">
            <v>KabupatenCiamis</v>
          </cell>
          <cell r="B179" t="str">
            <v>Area 2</v>
          </cell>
          <cell r="C179" t="str">
            <v>Jabar</v>
          </cell>
          <cell r="D179" t="str">
            <v>Jawa Barat</v>
          </cell>
          <cell r="E179" t="str">
            <v>Jabar</v>
          </cell>
          <cell r="F179" t="str">
            <v>Kabupaten</v>
          </cell>
          <cell r="G179" t="str">
            <v>Ciamis</v>
          </cell>
          <cell r="H179">
            <v>8554000</v>
          </cell>
          <cell r="I179">
            <v>90000000</v>
          </cell>
          <cell r="J179">
            <v>87000000</v>
          </cell>
          <cell r="K179">
            <v>228657407.40740743</v>
          </cell>
          <cell r="L179">
            <v>129470250</v>
          </cell>
          <cell r="M179">
            <v>136125000</v>
          </cell>
          <cell r="N179">
            <v>107441176</v>
          </cell>
          <cell r="O179">
            <v>123157160</v>
          </cell>
          <cell r="P179">
            <v>146250000</v>
          </cell>
          <cell r="Q179">
            <v>143750000</v>
          </cell>
          <cell r="R179">
            <v>191709694</v>
          </cell>
          <cell r="S179">
            <v>170045276.69032073</v>
          </cell>
          <cell r="T179">
            <v>153936519.75943798</v>
          </cell>
          <cell r="U179">
            <v>158707427.62485382</v>
          </cell>
          <cell r="V179">
            <v>119397310.9058331</v>
          </cell>
          <cell r="W179">
            <v>118783530.1982969</v>
          </cell>
          <cell r="X179">
            <v>26839600</v>
          </cell>
          <cell r="Y179">
            <v>9000000</v>
          </cell>
          <cell r="Z179">
            <v>771230951.4074074</v>
          </cell>
          <cell r="AA179">
            <v>747221284.09772813</v>
          </cell>
          <cell r="AB179">
            <v>702428703.16684532</v>
          </cell>
          <cell r="AC179">
            <v>722915595.03226125</v>
          </cell>
          <cell r="AD179">
            <v>706698318.31324053</v>
          </cell>
          <cell r="AE179">
            <v>703584537.60570431</v>
          </cell>
          <cell r="AF179">
            <v>838454046.54814816</v>
          </cell>
          <cell r="AG179">
            <v>821943412.50750101</v>
          </cell>
          <cell r="AH179">
            <v>772671573.48352993</v>
          </cell>
          <cell r="AI179">
            <v>795207154.53548741</v>
          </cell>
          <cell r="AJ179">
            <v>777368150.14456463</v>
          </cell>
          <cell r="AK179">
            <v>773942991.36627483</v>
          </cell>
        </row>
        <row r="180">
          <cell r="A180" t="str">
            <v>KabupatenCianjur</v>
          </cell>
          <cell r="B180" t="str">
            <v>Area 2</v>
          </cell>
          <cell r="C180" t="str">
            <v>Jabar</v>
          </cell>
          <cell r="D180" t="str">
            <v>Jawa Barat</v>
          </cell>
          <cell r="E180" t="str">
            <v>Jabar</v>
          </cell>
          <cell r="F180" t="str">
            <v>Kabupaten</v>
          </cell>
          <cell r="G180" t="str">
            <v>Cianjur</v>
          </cell>
          <cell r="H180">
            <v>8554000</v>
          </cell>
          <cell r="I180">
            <v>91000000</v>
          </cell>
          <cell r="J180">
            <v>99000000</v>
          </cell>
          <cell r="K180">
            <v>228657407.40740743</v>
          </cell>
          <cell r="L180">
            <v>129470250</v>
          </cell>
          <cell r="M180">
            <v>136125000</v>
          </cell>
          <cell r="N180">
            <v>107441176</v>
          </cell>
          <cell r="O180">
            <v>123157160</v>
          </cell>
          <cell r="P180">
            <v>146250000</v>
          </cell>
          <cell r="Q180">
            <v>143750000</v>
          </cell>
          <cell r="R180">
            <v>191709694</v>
          </cell>
          <cell r="S180">
            <v>170045276.69032073</v>
          </cell>
          <cell r="T180">
            <v>153936519.75943798</v>
          </cell>
          <cell r="U180">
            <v>158707427.62485382</v>
          </cell>
          <cell r="V180">
            <v>119397310.9058331</v>
          </cell>
          <cell r="W180">
            <v>118783530.1982969</v>
          </cell>
          <cell r="X180">
            <v>26839600</v>
          </cell>
          <cell r="Y180">
            <v>9000000</v>
          </cell>
          <cell r="Z180">
            <v>784230951.4074074</v>
          </cell>
          <cell r="AA180">
            <v>760221284.09772813</v>
          </cell>
          <cell r="AB180">
            <v>715428703.16684532</v>
          </cell>
          <cell r="AC180">
            <v>735915595.03226125</v>
          </cell>
          <cell r="AD180">
            <v>719698318.31324053</v>
          </cell>
          <cell r="AE180">
            <v>716584537.60570431</v>
          </cell>
          <cell r="AF180">
            <v>852754046.54814816</v>
          </cell>
          <cell r="AG180">
            <v>836243412.50750101</v>
          </cell>
          <cell r="AH180">
            <v>786971573.48352993</v>
          </cell>
          <cell r="AI180">
            <v>809507154.53548741</v>
          </cell>
          <cell r="AJ180">
            <v>791668150.14456463</v>
          </cell>
          <cell r="AK180">
            <v>788242991.36627483</v>
          </cell>
        </row>
        <row r="181">
          <cell r="A181" t="str">
            <v>KabupatenCirebon</v>
          </cell>
          <cell r="B181" t="str">
            <v>Area 2</v>
          </cell>
          <cell r="C181" t="str">
            <v>Jabar</v>
          </cell>
          <cell r="D181" t="str">
            <v>Jawa Barat</v>
          </cell>
          <cell r="E181" t="str">
            <v>Jabar</v>
          </cell>
          <cell r="F181" t="str">
            <v>Kabupaten</v>
          </cell>
          <cell r="G181" t="str">
            <v>Cirebon</v>
          </cell>
          <cell r="H181">
            <v>8554000</v>
          </cell>
          <cell r="I181">
            <v>91000000</v>
          </cell>
          <cell r="J181">
            <v>86400000</v>
          </cell>
          <cell r="K181">
            <v>228657407.40740743</v>
          </cell>
          <cell r="L181">
            <v>129470250</v>
          </cell>
          <cell r="M181">
            <v>136125000</v>
          </cell>
          <cell r="N181">
            <v>107441176</v>
          </cell>
          <cell r="O181">
            <v>123157160</v>
          </cell>
          <cell r="P181">
            <v>146250000</v>
          </cell>
          <cell r="Q181">
            <v>143750000</v>
          </cell>
          <cell r="R181">
            <v>191709694</v>
          </cell>
          <cell r="S181">
            <v>170045276.69032073</v>
          </cell>
          <cell r="T181">
            <v>153936519.75943798</v>
          </cell>
          <cell r="U181">
            <v>158707427.62485382</v>
          </cell>
          <cell r="V181">
            <v>119397310.9058331</v>
          </cell>
          <cell r="W181">
            <v>118783530.1982969</v>
          </cell>
          <cell r="X181">
            <v>26839600</v>
          </cell>
          <cell r="Y181">
            <v>9000000</v>
          </cell>
          <cell r="Z181">
            <v>771630951.4074074</v>
          </cell>
          <cell r="AA181">
            <v>747621284.09772813</v>
          </cell>
          <cell r="AB181">
            <v>702828703.16684532</v>
          </cell>
          <cell r="AC181">
            <v>723315595.03226125</v>
          </cell>
          <cell r="AD181">
            <v>707098318.31324053</v>
          </cell>
          <cell r="AE181">
            <v>703984537.60570431</v>
          </cell>
          <cell r="AF181">
            <v>838894046.54814816</v>
          </cell>
          <cell r="AG181">
            <v>822383412.50750101</v>
          </cell>
          <cell r="AH181">
            <v>773111573.48352993</v>
          </cell>
          <cell r="AI181">
            <v>795647154.53548741</v>
          </cell>
          <cell r="AJ181">
            <v>777808150.14456463</v>
          </cell>
          <cell r="AK181">
            <v>774382991.36627483</v>
          </cell>
        </row>
        <row r="182">
          <cell r="A182" t="str">
            <v>KabupatenGarut</v>
          </cell>
          <cell r="B182" t="str">
            <v>Area 2</v>
          </cell>
          <cell r="C182" t="str">
            <v>Jabar</v>
          </cell>
          <cell r="D182" t="str">
            <v>Jawa Barat</v>
          </cell>
          <cell r="E182" t="str">
            <v>Jabar</v>
          </cell>
          <cell r="F182" t="str">
            <v>Kabupaten</v>
          </cell>
          <cell r="G182" t="str">
            <v>Garut</v>
          </cell>
          <cell r="H182">
            <v>8554000</v>
          </cell>
          <cell r="I182">
            <v>91000000</v>
          </cell>
          <cell r="J182">
            <v>63000000</v>
          </cell>
          <cell r="K182">
            <v>204074074</v>
          </cell>
          <cell r="L182">
            <v>129470250</v>
          </cell>
          <cell r="M182">
            <v>136125000</v>
          </cell>
          <cell r="N182">
            <v>107441176</v>
          </cell>
          <cell r="O182">
            <v>123157160</v>
          </cell>
          <cell r="P182">
            <v>146250000</v>
          </cell>
          <cell r="Q182">
            <v>143750000</v>
          </cell>
          <cell r="R182">
            <v>191709694</v>
          </cell>
          <cell r="S182">
            <v>170045276.69032073</v>
          </cell>
          <cell r="T182">
            <v>153936519.75943798</v>
          </cell>
          <cell r="U182">
            <v>158707427.62485382</v>
          </cell>
          <cell r="V182">
            <v>119397310.9058331</v>
          </cell>
          <cell r="W182">
            <v>118783530.1982969</v>
          </cell>
          <cell r="X182">
            <v>26839600</v>
          </cell>
          <cell r="Y182">
            <v>9000000</v>
          </cell>
          <cell r="Z182">
            <v>723647618</v>
          </cell>
          <cell r="AA182">
            <v>699637950.69032073</v>
          </cell>
          <cell r="AB182">
            <v>654845369.75943804</v>
          </cell>
          <cell r="AC182">
            <v>675332261.62485385</v>
          </cell>
          <cell r="AD182">
            <v>659114984.90583313</v>
          </cell>
          <cell r="AE182">
            <v>656001204.1982969</v>
          </cell>
          <cell r="AF182">
            <v>786112379.80000007</v>
          </cell>
          <cell r="AG182">
            <v>769601745.75935292</v>
          </cell>
          <cell r="AH182">
            <v>720329906.73538184</v>
          </cell>
          <cell r="AI182">
            <v>742865487.78733933</v>
          </cell>
          <cell r="AJ182">
            <v>725026483.39641654</v>
          </cell>
          <cell r="AK182">
            <v>721601324.61812663</v>
          </cell>
        </row>
        <row r="183">
          <cell r="A183" t="str">
            <v>KabupatenIndramayu</v>
          </cell>
          <cell r="B183" t="str">
            <v>Area 2</v>
          </cell>
          <cell r="C183" t="str">
            <v>Jabar</v>
          </cell>
          <cell r="D183" t="str">
            <v>Jawa Barat</v>
          </cell>
          <cell r="E183" t="str">
            <v>Jabar</v>
          </cell>
          <cell r="F183" t="str">
            <v>Kabupaten</v>
          </cell>
          <cell r="G183" t="str">
            <v>Indramayu</v>
          </cell>
          <cell r="H183">
            <v>8554000</v>
          </cell>
          <cell r="I183">
            <v>91000000</v>
          </cell>
          <cell r="J183">
            <v>87000000</v>
          </cell>
          <cell r="K183">
            <v>202499999.75</v>
          </cell>
          <cell r="L183">
            <v>129470250</v>
          </cell>
          <cell r="M183">
            <v>136125000</v>
          </cell>
          <cell r="N183">
            <v>107441176</v>
          </cell>
          <cell r="O183">
            <v>123157160</v>
          </cell>
          <cell r="P183">
            <v>146250000</v>
          </cell>
          <cell r="Q183">
            <v>143750000</v>
          </cell>
          <cell r="R183">
            <v>191709694</v>
          </cell>
          <cell r="S183">
            <v>170045276.69032073</v>
          </cell>
          <cell r="T183">
            <v>153936519.75943798</v>
          </cell>
          <cell r="U183">
            <v>158707427.62485382</v>
          </cell>
          <cell r="V183">
            <v>119397310.9058331</v>
          </cell>
          <cell r="W183">
            <v>118783530.1982969</v>
          </cell>
          <cell r="X183">
            <v>26839600</v>
          </cell>
          <cell r="Y183">
            <v>9000000</v>
          </cell>
          <cell r="Z183">
            <v>746073543.75</v>
          </cell>
          <cell r="AA183">
            <v>722063876.44032073</v>
          </cell>
          <cell r="AB183">
            <v>677271295.50943804</v>
          </cell>
          <cell r="AC183">
            <v>697758187.37485385</v>
          </cell>
          <cell r="AD183">
            <v>681540910.65583313</v>
          </cell>
          <cell r="AE183">
            <v>678427129.9482969</v>
          </cell>
          <cell r="AF183">
            <v>810780898.12500012</v>
          </cell>
          <cell r="AG183">
            <v>794270264.08435285</v>
          </cell>
          <cell r="AH183">
            <v>744998425.06038189</v>
          </cell>
          <cell r="AI183">
            <v>767534006.11233926</v>
          </cell>
          <cell r="AJ183">
            <v>749695001.72141647</v>
          </cell>
          <cell r="AK183">
            <v>746269842.94312668</v>
          </cell>
        </row>
        <row r="184">
          <cell r="A184" t="str">
            <v>KabupatenKarawang</v>
          </cell>
          <cell r="B184" t="str">
            <v>Area 2</v>
          </cell>
          <cell r="C184" t="str">
            <v>Jabar</v>
          </cell>
          <cell r="D184" t="str">
            <v>Jawa Barat</v>
          </cell>
          <cell r="E184" t="str">
            <v>Jabar</v>
          </cell>
          <cell r="F184" t="str">
            <v>Kabupaten</v>
          </cell>
          <cell r="G184" t="str">
            <v>Karawang</v>
          </cell>
          <cell r="H184">
            <v>8554000</v>
          </cell>
          <cell r="I184">
            <v>119183000</v>
          </cell>
          <cell r="J184">
            <v>148500000</v>
          </cell>
          <cell r="K184">
            <v>228657407.40740743</v>
          </cell>
          <cell r="L184">
            <v>129470250</v>
          </cell>
          <cell r="M184">
            <v>136125000</v>
          </cell>
          <cell r="N184">
            <v>107441176</v>
          </cell>
          <cell r="O184">
            <v>123157160</v>
          </cell>
          <cell r="P184">
            <v>146250000</v>
          </cell>
          <cell r="Q184">
            <v>143750000</v>
          </cell>
          <cell r="R184">
            <v>191709694</v>
          </cell>
          <cell r="S184">
            <v>170045276.69032073</v>
          </cell>
          <cell r="T184">
            <v>153936519.75943798</v>
          </cell>
          <cell r="U184">
            <v>158707427.62485382</v>
          </cell>
          <cell r="V184">
            <v>119397310.9058331</v>
          </cell>
          <cell r="W184">
            <v>118783530.1982969</v>
          </cell>
          <cell r="X184">
            <v>26839600</v>
          </cell>
          <cell r="Y184">
            <v>9000000</v>
          </cell>
          <cell r="Z184">
            <v>861913951.4074074</v>
          </cell>
          <cell r="AA184">
            <v>837904284.09772813</v>
          </cell>
          <cell r="AB184">
            <v>793111703.16684532</v>
          </cell>
          <cell r="AC184">
            <v>813598595.03226125</v>
          </cell>
          <cell r="AD184">
            <v>797381318.31324053</v>
          </cell>
          <cell r="AE184">
            <v>794267537.60570431</v>
          </cell>
          <cell r="AF184">
            <v>938205346.54814827</v>
          </cell>
          <cell r="AG184">
            <v>921694712.50750101</v>
          </cell>
          <cell r="AH184">
            <v>872422873.48352993</v>
          </cell>
          <cell r="AI184">
            <v>894958454.53548741</v>
          </cell>
          <cell r="AJ184">
            <v>877119450.14456463</v>
          </cell>
          <cell r="AK184">
            <v>873694291.36627483</v>
          </cell>
        </row>
        <row r="185">
          <cell r="A185" t="str">
            <v>KabupatenKuningan</v>
          </cell>
          <cell r="B185" t="str">
            <v>Area 2</v>
          </cell>
          <cell r="C185" t="str">
            <v>Jabar</v>
          </cell>
          <cell r="D185" t="str">
            <v>Jawa Barat</v>
          </cell>
          <cell r="E185" t="str">
            <v>Jabar</v>
          </cell>
          <cell r="F185" t="str">
            <v>Kabupaten</v>
          </cell>
          <cell r="G185" t="str">
            <v>Kuningan</v>
          </cell>
          <cell r="H185">
            <v>8554000</v>
          </cell>
          <cell r="I185">
            <v>82683000</v>
          </cell>
          <cell r="J185">
            <v>90000000</v>
          </cell>
          <cell r="K185">
            <v>228657407.40740743</v>
          </cell>
          <cell r="L185">
            <v>129470250</v>
          </cell>
          <cell r="M185">
            <v>136125000</v>
          </cell>
          <cell r="N185">
            <v>107441176</v>
          </cell>
          <cell r="O185">
            <v>123157160</v>
          </cell>
          <cell r="P185">
            <v>146250000</v>
          </cell>
          <cell r="Q185">
            <v>143750000</v>
          </cell>
          <cell r="R185">
            <v>191709694</v>
          </cell>
          <cell r="S185">
            <v>170045276.69032073</v>
          </cell>
          <cell r="T185">
            <v>153936519.75943798</v>
          </cell>
          <cell r="U185">
            <v>158707427.62485382</v>
          </cell>
          <cell r="V185">
            <v>119397310.9058331</v>
          </cell>
          <cell r="W185">
            <v>118783530.1982969</v>
          </cell>
          <cell r="X185">
            <v>26839600</v>
          </cell>
          <cell r="Y185">
            <v>9000000</v>
          </cell>
          <cell r="Z185">
            <v>766913951.4074074</v>
          </cell>
          <cell r="AA185">
            <v>742904284.09772813</v>
          </cell>
          <cell r="AB185">
            <v>698111703.16684532</v>
          </cell>
          <cell r="AC185">
            <v>718598595.03226125</v>
          </cell>
          <cell r="AD185">
            <v>702381318.31324053</v>
          </cell>
          <cell r="AE185">
            <v>699267537.60570431</v>
          </cell>
          <cell r="AF185">
            <v>833705346.54814816</v>
          </cell>
          <cell r="AG185">
            <v>817194712.50750101</v>
          </cell>
          <cell r="AH185">
            <v>767922873.48352993</v>
          </cell>
          <cell r="AI185">
            <v>790458454.53548741</v>
          </cell>
          <cell r="AJ185">
            <v>772619450.14456463</v>
          </cell>
          <cell r="AK185">
            <v>769194291.36627483</v>
          </cell>
        </row>
        <row r="186">
          <cell r="A186" t="str">
            <v>KabupatenMajalengka</v>
          </cell>
          <cell r="B186" t="str">
            <v>Area 2</v>
          </cell>
          <cell r="C186" t="str">
            <v>Jabar</v>
          </cell>
          <cell r="D186" t="str">
            <v>Jawa Barat</v>
          </cell>
          <cell r="E186" t="str">
            <v>Jabar</v>
          </cell>
          <cell r="F186" t="str">
            <v>Kabupaten</v>
          </cell>
          <cell r="G186" t="str">
            <v>Majalengka</v>
          </cell>
          <cell r="H186">
            <v>8554000</v>
          </cell>
          <cell r="I186">
            <v>96683000</v>
          </cell>
          <cell r="J186">
            <v>99000000</v>
          </cell>
          <cell r="K186">
            <v>219999999.85714287</v>
          </cell>
          <cell r="L186">
            <v>129470250</v>
          </cell>
          <cell r="M186">
            <v>136125000</v>
          </cell>
          <cell r="N186">
            <v>107441176</v>
          </cell>
          <cell r="O186">
            <v>123157160</v>
          </cell>
          <cell r="P186">
            <v>146250000</v>
          </cell>
          <cell r="Q186">
            <v>143750000</v>
          </cell>
          <cell r="R186">
            <v>191709694</v>
          </cell>
          <cell r="S186">
            <v>170045276.69032073</v>
          </cell>
          <cell r="T186">
            <v>153936519.75943798</v>
          </cell>
          <cell r="U186">
            <v>158707427.62485382</v>
          </cell>
          <cell r="V186">
            <v>119397310.9058331</v>
          </cell>
          <cell r="W186">
            <v>118783530.1982969</v>
          </cell>
          <cell r="X186">
            <v>26839600</v>
          </cell>
          <cell r="Y186">
            <v>9000000</v>
          </cell>
          <cell r="Z186">
            <v>781256543.85714293</v>
          </cell>
          <cell r="AA186">
            <v>757246876.54746366</v>
          </cell>
          <cell r="AB186">
            <v>712454295.61658084</v>
          </cell>
          <cell r="AC186">
            <v>732941187.48199677</v>
          </cell>
          <cell r="AD186">
            <v>716723910.76297605</v>
          </cell>
          <cell r="AE186">
            <v>713610130.05543983</v>
          </cell>
          <cell r="AF186">
            <v>849482198.24285734</v>
          </cell>
          <cell r="AG186">
            <v>832971564.20221007</v>
          </cell>
          <cell r="AH186">
            <v>783699725.17823899</v>
          </cell>
          <cell r="AI186">
            <v>806235306.23019648</v>
          </cell>
          <cell r="AJ186">
            <v>788396301.83927369</v>
          </cell>
          <cell r="AK186">
            <v>784971143.0609839</v>
          </cell>
        </row>
        <row r="187">
          <cell r="A187" t="str">
            <v>KabupatenPangandaran</v>
          </cell>
          <cell r="B187" t="str">
            <v>Area 2</v>
          </cell>
          <cell r="C187" t="str">
            <v>Jabar</v>
          </cell>
          <cell r="D187" t="str">
            <v>Jawa Barat</v>
          </cell>
          <cell r="E187" t="str">
            <v>Jabar</v>
          </cell>
          <cell r="F187" t="str">
            <v>Kabupaten</v>
          </cell>
          <cell r="G187" t="str">
            <v>Pangandaran</v>
          </cell>
          <cell r="H187">
            <v>8554000</v>
          </cell>
          <cell r="I187">
            <v>94000000</v>
          </cell>
          <cell r="J187">
            <v>88000000</v>
          </cell>
          <cell r="K187">
            <v>228657407.40740743</v>
          </cell>
          <cell r="L187">
            <v>129470250</v>
          </cell>
          <cell r="M187">
            <v>136125000</v>
          </cell>
          <cell r="N187">
            <v>107441176</v>
          </cell>
          <cell r="O187">
            <v>123157160</v>
          </cell>
          <cell r="P187">
            <v>146250000</v>
          </cell>
          <cell r="Q187">
            <v>143750000</v>
          </cell>
          <cell r="R187">
            <v>191709694</v>
          </cell>
          <cell r="S187">
            <v>170045276.69032073</v>
          </cell>
          <cell r="T187">
            <v>153936519.75943798</v>
          </cell>
          <cell r="U187">
            <v>158707427.62485382</v>
          </cell>
          <cell r="V187">
            <v>119397310.9058331</v>
          </cell>
          <cell r="W187">
            <v>118783530.1982969</v>
          </cell>
          <cell r="X187">
            <v>26839600</v>
          </cell>
          <cell r="Y187">
            <v>9000000</v>
          </cell>
          <cell r="Z187">
            <v>776230951.4074074</v>
          </cell>
          <cell r="AA187">
            <v>752221284.09772813</v>
          </cell>
          <cell r="AB187">
            <v>707428703.16684532</v>
          </cell>
          <cell r="AC187">
            <v>727915595.03226125</v>
          </cell>
          <cell r="AD187">
            <v>711698318.31324053</v>
          </cell>
          <cell r="AE187">
            <v>708584537.60570431</v>
          </cell>
          <cell r="AF187">
            <v>843954046.54814816</v>
          </cell>
          <cell r="AG187">
            <v>827443412.50750101</v>
          </cell>
          <cell r="AH187">
            <v>778171573.48352993</v>
          </cell>
          <cell r="AI187">
            <v>800707154.53548741</v>
          </cell>
          <cell r="AJ187">
            <v>782868150.14456463</v>
          </cell>
          <cell r="AK187">
            <v>779442991.36627483</v>
          </cell>
        </row>
        <row r="188">
          <cell r="A188" t="str">
            <v>KabupatenPurwakarta</v>
          </cell>
          <cell r="B188" t="str">
            <v>Area 2</v>
          </cell>
          <cell r="C188" t="str">
            <v>Jabar</v>
          </cell>
          <cell r="D188" t="str">
            <v>Jawa Barat</v>
          </cell>
          <cell r="E188" t="str">
            <v>Jabar</v>
          </cell>
          <cell r="F188" t="str">
            <v>Kabupaten</v>
          </cell>
          <cell r="G188" t="str">
            <v>Purwakarta</v>
          </cell>
          <cell r="H188">
            <v>8554000</v>
          </cell>
          <cell r="I188">
            <v>110035449.99999999</v>
          </cell>
          <cell r="J188">
            <v>180500000</v>
          </cell>
          <cell r="K188">
            <v>228657407.40740743</v>
          </cell>
          <cell r="L188">
            <v>129470250</v>
          </cell>
          <cell r="M188">
            <v>136125000</v>
          </cell>
          <cell r="N188">
            <v>107441176</v>
          </cell>
          <cell r="O188">
            <v>123157160</v>
          </cell>
          <cell r="P188">
            <v>146250000</v>
          </cell>
          <cell r="Q188">
            <v>143750000</v>
          </cell>
          <cell r="R188">
            <v>191709694</v>
          </cell>
          <cell r="S188">
            <v>170045276.69032073</v>
          </cell>
          <cell r="T188">
            <v>153936519.75943798</v>
          </cell>
          <cell r="U188">
            <v>158707427.62485382</v>
          </cell>
          <cell r="V188">
            <v>119397310.9058331</v>
          </cell>
          <cell r="W188">
            <v>118783530.1982969</v>
          </cell>
          <cell r="X188">
            <v>26839600</v>
          </cell>
          <cell r="Y188">
            <v>9000000</v>
          </cell>
          <cell r="Z188">
            <v>884766401.4074074</v>
          </cell>
          <cell r="AA188">
            <v>860756734.09772813</v>
          </cell>
          <cell r="AB188">
            <v>815964153.16684532</v>
          </cell>
          <cell r="AC188">
            <v>836451045.03226125</v>
          </cell>
          <cell r="AD188">
            <v>820233768.31324053</v>
          </cell>
          <cell r="AE188">
            <v>817119987.60570431</v>
          </cell>
          <cell r="AF188">
            <v>963343041.54814827</v>
          </cell>
          <cell r="AG188">
            <v>946832407.50750101</v>
          </cell>
          <cell r="AH188">
            <v>897560568.48352993</v>
          </cell>
          <cell r="AI188">
            <v>920096149.53548741</v>
          </cell>
          <cell r="AJ188">
            <v>902257145.14456463</v>
          </cell>
          <cell r="AK188">
            <v>898831986.36627483</v>
          </cell>
        </row>
        <row r="189">
          <cell r="A189" t="str">
            <v>KabupatenSubang</v>
          </cell>
          <cell r="B189" t="str">
            <v>Area 2</v>
          </cell>
          <cell r="C189" t="str">
            <v>Jabar</v>
          </cell>
          <cell r="D189" t="str">
            <v>Jawa Barat</v>
          </cell>
          <cell r="E189" t="str">
            <v>Jabar</v>
          </cell>
          <cell r="F189" t="str">
            <v>Kabupaten</v>
          </cell>
          <cell r="G189" t="str">
            <v>Subang</v>
          </cell>
          <cell r="H189">
            <v>8554000</v>
          </cell>
          <cell r="I189">
            <v>94683000</v>
          </cell>
          <cell r="J189">
            <v>99000000</v>
          </cell>
          <cell r="K189">
            <v>220820104.95238096</v>
          </cell>
          <cell r="L189">
            <v>129470250</v>
          </cell>
          <cell r="M189">
            <v>136125000</v>
          </cell>
          <cell r="N189">
            <v>107441176</v>
          </cell>
          <cell r="O189">
            <v>123157160</v>
          </cell>
          <cell r="P189">
            <v>146250000</v>
          </cell>
          <cell r="Q189">
            <v>143750000</v>
          </cell>
          <cell r="R189">
            <v>191709694</v>
          </cell>
          <cell r="S189">
            <v>170045276.69032073</v>
          </cell>
          <cell r="T189">
            <v>153936519.75943798</v>
          </cell>
          <cell r="U189">
            <v>158707427.62485382</v>
          </cell>
          <cell r="V189">
            <v>119397310.9058331</v>
          </cell>
          <cell r="W189">
            <v>118783530.1982969</v>
          </cell>
          <cell r="X189">
            <v>26839600</v>
          </cell>
          <cell r="Y189">
            <v>9000000</v>
          </cell>
          <cell r="Z189">
            <v>780076648.9523809</v>
          </cell>
          <cell r="AA189">
            <v>756066981.64270163</v>
          </cell>
          <cell r="AB189">
            <v>711274400.71181893</v>
          </cell>
          <cell r="AC189">
            <v>731761292.57723475</v>
          </cell>
          <cell r="AD189">
            <v>715544015.85821402</v>
          </cell>
          <cell r="AE189">
            <v>712430235.1506778</v>
          </cell>
          <cell r="AF189">
            <v>848184313.84761906</v>
          </cell>
          <cell r="AG189">
            <v>831673679.80697191</v>
          </cell>
          <cell r="AH189">
            <v>782401840.78300095</v>
          </cell>
          <cell r="AI189">
            <v>804937421.83495831</v>
          </cell>
          <cell r="AJ189">
            <v>787098417.44403553</v>
          </cell>
          <cell r="AK189">
            <v>783673258.66574562</v>
          </cell>
        </row>
        <row r="190">
          <cell r="A190" t="str">
            <v>KabupatenSumedang</v>
          </cell>
          <cell r="B190" t="str">
            <v>Area 2</v>
          </cell>
          <cell r="C190" t="str">
            <v>Jabar</v>
          </cell>
          <cell r="D190" t="str">
            <v>Jawa Barat</v>
          </cell>
          <cell r="E190" t="str">
            <v>Jabar</v>
          </cell>
          <cell r="F190" t="str">
            <v>Kabupaten</v>
          </cell>
          <cell r="G190" t="str">
            <v>Sumedang</v>
          </cell>
          <cell r="H190">
            <v>8554000</v>
          </cell>
          <cell r="I190">
            <v>84683000</v>
          </cell>
          <cell r="J190">
            <v>88000000</v>
          </cell>
          <cell r="K190">
            <v>194222222</v>
          </cell>
          <cell r="L190">
            <v>129470250</v>
          </cell>
          <cell r="M190">
            <v>136125000</v>
          </cell>
          <cell r="N190">
            <v>107441176</v>
          </cell>
          <cell r="O190">
            <v>123157160</v>
          </cell>
          <cell r="P190">
            <v>146250000</v>
          </cell>
          <cell r="Q190">
            <v>143750000</v>
          </cell>
          <cell r="R190">
            <v>191709694</v>
          </cell>
          <cell r="S190">
            <v>170045276.69032073</v>
          </cell>
          <cell r="T190">
            <v>153936519.75943798</v>
          </cell>
          <cell r="U190">
            <v>158707427.62485382</v>
          </cell>
          <cell r="V190">
            <v>119397310.9058331</v>
          </cell>
          <cell r="W190">
            <v>118783530.1982969</v>
          </cell>
          <cell r="X190">
            <v>26839600</v>
          </cell>
          <cell r="Y190">
            <v>9000000</v>
          </cell>
          <cell r="Z190">
            <v>732478766</v>
          </cell>
          <cell r="AA190">
            <v>708469098.69032073</v>
          </cell>
          <cell r="AB190">
            <v>663676517.75943804</v>
          </cell>
          <cell r="AC190">
            <v>684163409.62485385</v>
          </cell>
          <cell r="AD190">
            <v>667946132.90583313</v>
          </cell>
          <cell r="AE190">
            <v>664832352.1982969</v>
          </cell>
          <cell r="AF190">
            <v>795826642.60000002</v>
          </cell>
          <cell r="AG190">
            <v>779316008.55935287</v>
          </cell>
          <cell r="AH190">
            <v>730044169.53538191</v>
          </cell>
          <cell r="AI190">
            <v>752579750.58733928</v>
          </cell>
          <cell r="AJ190">
            <v>734740746.1964165</v>
          </cell>
          <cell r="AK190">
            <v>731315587.4181267</v>
          </cell>
        </row>
        <row r="191">
          <cell r="A191" t="str">
            <v>KabupatenTasikmalaya</v>
          </cell>
          <cell r="B191" t="str">
            <v>Area 2</v>
          </cell>
          <cell r="C191" t="str">
            <v>Jabar</v>
          </cell>
          <cell r="D191" t="str">
            <v>Jawa Barat</v>
          </cell>
          <cell r="E191" t="str">
            <v>Jabar</v>
          </cell>
          <cell r="F191" t="str">
            <v>Kabupaten</v>
          </cell>
          <cell r="G191" t="str">
            <v>Tasikmalaya</v>
          </cell>
          <cell r="H191">
            <v>8554000</v>
          </cell>
          <cell r="I191">
            <v>90000000</v>
          </cell>
          <cell r="J191">
            <v>127000000</v>
          </cell>
          <cell r="K191">
            <v>209111110.80000001</v>
          </cell>
          <cell r="L191">
            <v>129470250</v>
          </cell>
          <cell r="M191">
            <v>136125000</v>
          </cell>
          <cell r="N191">
            <v>107441176</v>
          </cell>
          <cell r="O191">
            <v>123157160</v>
          </cell>
          <cell r="P191">
            <v>146250000</v>
          </cell>
          <cell r="Q191">
            <v>143750000</v>
          </cell>
          <cell r="R191">
            <v>191709694</v>
          </cell>
          <cell r="S191">
            <v>170045276.69032073</v>
          </cell>
          <cell r="T191">
            <v>153936519.75943798</v>
          </cell>
          <cell r="U191">
            <v>158707427.62485382</v>
          </cell>
          <cell r="V191">
            <v>119397310.9058331</v>
          </cell>
          <cell r="W191">
            <v>118783530.1982969</v>
          </cell>
          <cell r="X191">
            <v>26839600</v>
          </cell>
          <cell r="Y191">
            <v>9000000</v>
          </cell>
          <cell r="Z191">
            <v>791684654.79999995</v>
          </cell>
          <cell r="AA191">
            <v>767674987.49032068</v>
          </cell>
          <cell r="AB191">
            <v>722882406.55943799</v>
          </cell>
          <cell r="AC191">
            <v>743369298.4248538</v>
          </cell>
          <cell r="AD191">
            <v>727152021.70583308</v>
          </cell>
          <cell r="AE191">
            <v>724038240.99829686</v>
          </cell>
          <cell r="AF191">
            <v>860953120.27999997</v>
          </cell>
          <cell r="AG191">
            <v>844442486.23935282</v>
          </cell>
          <cell r="AH191">
            <v>795170647.21538186</v>
          </cell>
          <cell r="AI191">
            <v>817706228.26733923</v>
          </cell>
          <cell r="AJ191">
            <v>799867223.87641644</v>
          </cell>
          <cell r="AK191">
            <v>796442065.09812665</v>
          </cell>
        </row>
        <row r="192">
          <cell r="A192" t="str">
            <v>KotaBandung</v>
          </cell>
          <cell r="B192" t="str">
            <v>Area 2</v>
          </cell>
          <cell r="C192" t="str">
            <v>Jabar</v>
          </cell>
          <cell r="D192" t="str">
            <v>Jawa Barat</v>
          </cell>
          <cell r="E192" t="str">
            <v>Jabar</v>
          </cell>
          <cell r="F192" t="str">
            <v>Kota</v>
          </cell>
          <cell r="G192" t="str">
            <v>Bandung</v>
          </cell>
          <cell r="H192">
            <v>8554000</v>
          </cell>
          <cell r="I192">
            <v>124985449.99999999</v>
          </cell>
          <cell r="J192">
            <v>176467500</v>
          </cell>
          <cell r="K192">
            <v>228657407.40740743</v>
          </cell>
          <cell r="L192">
            <v>129470250</v>
          </cell>
          <cell r="M192">
            <v>136125000</v>
          </cell>
          <cell r="N192">
            <v>107441176</v>
          </cell>
          <cell r="O192">
            <v>123157160</v>
          </cell>
          <cell r="P192">
            <v>146250000</v>
          </cell>
          <cell r="Q192">
            <v>143750000</v>
          </cell>
          <cell r="R192">
            <v>191709694</v>
          </cell>
          <cell r="S192">
            <v>170045276.69032073</v>
          </cell>
          <cell r="T192">
            <v>153936519.75943798</v>
          </cell>
          <cell r="U192">
            <v>158707427.62485382</v>
          </cell>
          <cell r="V192">
            <v>119397310.9058331</v>
          </cell>
          <cell r="W192">
            <v>118783530.1982969</v>
          </cell>
          <cell r="X192">
            <v>26839600</v>
          </cell>
          <cell r="Y192">
            <v>9000000</v>
          </cell>
          <cell r="Z192">
            <v>895683901.4074074</v>
          </cell>
          <cell r="AA192">
            <v>871674234.09772813</v>
          </cell>
          <cell r="AB192">
            <v>826881653.16684532</v>
          </cell>
          <cell r="AC192">
            <v>847368545.03226125</v>
          </cell>
          <cell r="AD192">
            <v>831151268.31324053</v>
          </cell>
          <cell r="AE192">
            <v>828037487.60570431</v>
          </cell>
          <cell r="AF192">
            <v>975352291.54814827</v>
          </cell>
          <cell r="AG192">
            <v>958841657.50750101</v>
          </cell>
          <cell r="AH192">
            <v>909569818.48352993</v>
          </cell>
          <cell r="AI192">
            <v>932105399.53548741</v>
          </cell>
          <cell r="AJ192">
            <v>914266395.14456463</v>
          </cell>
          <cell r="AK192">
            <v>910841236.36627483</v>
          </cell>
        </row>
        <row r="193">
          <cell r="A193" t="str">
            <v>KotaBanjar</v>
          </cell>
          <cell r="B193" t="str">
            <v>Area 2</v>
          </cell>
          <cell r="C193" t="str">
            <v>Jabar</v>
          </cell>
          <cell r="D193" t="str">
            <v>Jawa Barat</v>
          </cell>
          <cell r="E193" t="str">
            <v>Jabar</v>
          </cell>
          <cell r="F193" t="str">
            <v>Kota</v>
          </cell>
          <cell r="G193" t="str">
            <v>Banjar</v>
          </cell>
          <cell r="H193">
            <v>8554000</v>
          </cell>
          <cell r="I193">
            <v>96235450</v>
          </cell>
          <cell r="J193">
            <v>150000000</v>
          </cell>
          <cell r="K193">
            <v>228657407.40740743</v>
          </cell>
          <cell r="L193">
            <v>129470250</v>
          </cell>
          <cell r="M193">
            <v>136125000</v>
          </cell>
          <cell r="N193">
            <v>107441176</v>
          </cell>
          <cell r="O193">
            <v>123157160</v>
          </cell>
          <cell r="P193">
            <v>146250000</v>
          </cell>
          <cell r="Q193">
            <v>143750000</v>
          </cell>
          <cell r="R193">
            <v>191709694</v>
          </cell>
          <cell r="S193">
            <v>170045276.69032073</v>
          </cell>
          <cell r="T193">
            <v>153936519.75943798</v>
          </cell>
          <cell r="U193">
            <v>158707427.62485382</v>
          </cell>
          <cell r="V193">
            <v>119397310.9058331</v>
          </cell>
          <cell r="W193">
            <v>118783530.1982969</v>
          </cell>
          <cell r="X193">
            <v>26839600</v>
          </cell>
          <cell r="Y193">
            <v>9000000</v>
          </cell>
          <cell r="Z193">
            <v>840466401.4074074</v>
          </cell>
          <cell r="AA193">
            <v>816456734.09772813</v>
          </cell>
          <cell r="AB193">
            <v>771664153.16684532</v>
          </cell>
          <cell r="AC193">
            <v>792151045.03226125</v>
          </cell>
          <cell r="AD193">
            <v>775933768.31324053</v>
          </cell>
          <cell r="AE193">
            <v>772819987.60570431</v>
          </cell>
          <cell r="AF193">
            <v>914613041.54814827</v>
          </cell>
          <cell r="AG193">
            <v>898102407.50750101</v>
          </cell>
          <cell r="AH193">
            <v>848830568.48352993</v>
          </cell>
          <cell r="AI193">
            <v>871366149.53548741</v>
          </cell>
          <cell r="AJ193">
            <v>853527145.14456463</v>
          </cell>
          <cell r="AK193">
            <v>850101986.36627483</v>
          </cell>
        </row>
        <row r="194">
          <cell r="A194" t="str">
            <v>KotaCimahi</v>
          </cell>
          <cell r="B194" t="str">
            <v>Area 2</v>
          </cell>
          <cell r="C194" t="str">
            <v>Jabar</v>
          </cell>
          <cell r="D194" t="str">
            <v>Jawa Barat</v>
          </cell>
          <cell r="E194" t="str">
            <v>Jabar</v>
          </cell>
          <cell r="F194" t="str">
            <v>Kota</v>
          </cell>
          <cell r="G194" t="str">
            <v>Cimahi</v>
          </cell>
          <cell r="H194">
            <v>8554000</v>
          </cell>
          <cell r="I194">
            <v>124985449.99999999</v>
          </cell>
          <cell r="J194">
            <v>200000000</v>
          </cell>
          <cell r="K194">
            <v>228657407.40740743</v>
          </cell>
          <cell r="L194">
            <v>129470250</v>
          </cell>
          <cell r="M194">
            <v>136125000</v>
          </cell>
          <cell r="N194">
            <v>107441176</v>
          </cell>
          <cell r="O194">
            <v>123157160</v>
          </cell>
          <cell r="P194">
            <v>146250000</v>
          </cell>
          <cell r="Q194">
            <v>143750000</v>
          </cell>
          <cell r="R194">
            <v>191709694</v>
          </cell>
          <cell r="S194">
            <v>170045276.69032073</v>
          </cell>
          <cell r="T194">
            <v>153936519.75943798</v>
          </cell>
          <cell r="U194">
            <v>158707427.62485382</v>
          </cell>
          <cell r="V194">
            <v>119397310.9058331</v>
          </cell>
          <cell r="W194">
            <v>118783530.1982969</v>
          </cell>
          <cell r="X194">
            <v>26839600</v>
          </cell>
          <cell r="Y194">
            <v>9000000</v>
          </cell>
          <cell r="Z194">
            <v>919216401.4074074</v>
          </cell>
          <cell r="AA194">
            <v>895206734.09772813</v>
          </cell>
          <cell r="AB194">
            <v>850414153.16684532</v>
          </cell>
          <cell r="AC194">
            <v>870901045.03226125</v>
          </cell>
          <cell r="AD194">
            <v>854683768.31324053</v>
          </cell>
          <cell r="AE194">
            <v>851569987.60570431</v>
          </cell>
          <cell r="AF194">
            <v>1001238041.5481483</v>
          </cell>
          <cell r="AG194">
            <v>984727407.50750101</v>
          </cell>
          <cell r="AH194">
            <v>935455568.48352993</v>
          </cell>
          <cell r="AI194">
            <v>957991149.53548741</v>
          </cell>
          <cell r="AJ194">
            <v>940152145.14456463</v>
          </cell>
          <cell r="AK194">
            <v>936726986.36627483</v>
          </cell>
        </row>
        <row r="195">
          <cell r="A195" t="str">
            <v>KotaCirebon</v>
          </cell>
          <cell r="B195" t="str">
            <v>Area 2</v>
          </cell>
          <cell r="C195" t="str">
            <v>Jabar</v>
          </cell>
          <cell r="D195" t="str">
            <v>Jawa Barat</v>
          </cell>
          <cell r="E195" t="str">
            <v>Jabar</v>
          </cell>
          <cell r="F195" t="str">
            <v>Kota</v>
          </cell>
          <cell r="G195" t="str">
            <v>Cirebon</v>
          </cell>
          <cell r="H195">
            <v>8554000</v>
          </cell>
          <cell r="I195">
            <v>96683000</v>
          </cell>
          <cell r="J195">
            <v>99000000</v>
          </cell>
          <cell r="K195">
            <v>213333333</v>
          </cell>
          <cell r="L195">
            <v>129470250</v>
          </cell>
          <cell r="M195">
            <v>136125000</v>
          </cell>
          <cell r="N195">
            <v>107441176</v>
          </cell>
          <cell r="O195">
            <v>123157160</v>
          </cell>
          <cell r="P195">
            <v>146250000</v>
          </cell>
          <cell r="Q195">
            <v>143750000</v>
          </cell>
          <cell r="R195">
            <v>191709694</v>
          </cell>
          <cell r="S195">
            <v>170045276.69032073</v>
          </cell>
          <cell r="T195">
            <v>153936519.75943798</v>
          </cell>
          <cell r="U195">
            <v>158707427.62485382</v>
          </cell>
          <cell r="V195">
            <v>119397310.9058331</v>
          </cell>
          <cell r="W195">
            <v>118783530.1982969</v>
          </cell>
          <cell r="X195">
            <v>26839600</v>
          </cell>
          <cell r="Y195">
            <v>9000000</v>
          </cell>
          <cell r="Z195">
            <v>774589877</v>
          </cell>
          <cell r="AA195">
            <v>750580209.69032073</v>
          </cell>
          <cell r="AB195">
            <v>705787628.75943804</v>
          </cell>
          <cell r="AC195">
            <v>726274520.62485385</v>
          </cell>
          <cell r="AD195">
            <v>710057243.90583313</v>
          </cell>
          <cell r="AE195">
            <v>706943463.1982969</v>
          </cell>
          <cell r="AF195">
            <v>842148864.70000005</v>
          </cell>
          <cell r="AG195">
            <v>825638230.6593529</v>
          </cell>
          <cell r="AH195">
            <v>776366391.63538194</v>
          </cell>
          <cell r="AI195">
            <v>798901972.68733931</v>
          </cell>
          <cell r="AJ195">
            <v>781062968.29641652</v>
          </cell>
          <cell r="AK195">
            <v>777637809.51812661</v>
          </cell>
        </row>
        <row r="196">
          <cell r="A196" t="str">
            <v>KotaSukabumi</v>
          </cell>
          <cell r="B196" t="str">
            <v>Area 2</v>
          </cell>
          <cell r="C196" t="str">
            <v>Jabar</v>
          </cell>
          <cell r="D196" t="str">
            <v>Jawa Barat</v>
          </cell>
          <cell r="E196" t="str">
            <v>BOTABEK BANTEN</v>
          </cell>
          <cell r="F196" t="str">
            <v>Kota</v>
          </cell>
          <cell r="G196" t="str">
            <v>Sukabumi</v>
          </cell>
          <cell r="H196">
            <v>8554000</v>
          </cell>
          <cell r="I196">
            <v>104683000</v>
          </cell>
          <cell r="J196">
            <v>153000000</v>
          </cell>
          <cell r="K196">
            <v>279629629.33333331</v>
          </cell>
          <cell r="L196">
            <v>129470250</v>
          </cell>
          <cell r="M196">
            <v>136125000</v>
          </cell>
          <cell r="N196">
            <v>107441176</v>
          </cell>
          <cell r="O196">
            <v>123157160</v>
          </cell>
          <cell r="P196">
            <v>146250000</v>
          </cell>
          <cell r="Q196">
            <v>143750000</v>
          </cell>
          <cell r="R196">
            <v>196132678</v>
          </cell>
          <cell r="S196">
            <v>173113594.80570537</v>
          </cell>
          <cell r="T196">
            <v>156306273.22097644</v>
          </cell>
          <cell r="U196">
            <v>161006236.16793072</v>
          </cell>
          <cell r="V196">
            <v>120605567.00198695</v>
          </cell>
          <cell r="W196">
            <v>120212106.70598921</v>
          </cell>
          <cell r="X196">
            <v>26706400</v>
          </cell>
          <cell r="Y196">
            <v>9000000</v>
          </cell>
          <cell r="Z196">
            <v>907175957.33333325</v>
          </cell>
          <cell r="AA196">
            <v>881811624.13903856</v>
          </cell>
          <cell r="AB196">
            <v>836320478.55430973</v>
          </cell>
          <cell r="AC196">
            <v>856736425.50126398</v>
          </cell>
          <cell r="AD196">
            <v>839428596.33532023</v>
          </cell>
          <cell r="AE196">
            <v>836535136.0393225</v>
          </cell>
          <cell r="AF196">
            <v>987993553.0666666</v>
          </cell>
          <cell r="AG196">
            <v>969992786.55294251</v>
          </cell>
          <cell r="AH196">
            <v>919952526.40974081</v>
          </cell>
          <cell r="AI196">
            <v>942410068.05139041</v>
          </cell>
          <cell r="AJ196">
            <v>923371455.96885228</v>
          </cell>
          <cell r="AK196">
            <v>920188649.64325488</v>
          </cell>
        </row>
        <row r="197">
          <cell r="A197" t="str">
            <v>KotaTasikmalaya</v>
          </cell>
          <cell r="B197" t="str">
            <v>Area 2</v>
          </cell>
          <cell r="C197" t="str">
            <v>Jabar</v>
          </cell>
          <cell r="D197" t="str">
            <v>Jawa Barat</v>
          </cell>
          <cell r="E197" t="str">
            <v>Jabar</v>
          </cell>
          <cell r="F197" t="str">
            <v>Kota</v>
          </cell>
          <cell r="G197" t="str">
            <v>Tasikmalaya</v>
          </cell>
          <cell r="H197">
            <v>8554000</v>
          </cell>
          <cell r="I197">
            <v>105000000</v>
          </cell>
          <cell r="J197">
            <v>145000000</v>
          </cell>
          <cell r="K197">
            <v>222361111</v>
          </cell>
          <cell r="L197">
            <v>129470250</v>
          </cell>
          <cell r="M197">
            <v>136125000</v>
          </cell>
          <cell r="N197">
            <v>107441176</v>
          </cell>
          <cell r="O197">
            <v>123157160</v>
          </cell>
          <cell r="P197">
            <v>146250000</v>
          </cell>
          <cell r="Q197">
            <v>143750000</v>
          </cell>
          <cell r="R197">
            <v>191709694</v>
          </cell>
          <cell r="S197">
            <v>170045276.69032073</v>
          </cell>
          <cell r="T197">
            <v>153936519.75943798</v>
          </cell>
          <cell r="U197">
            <v>158707427.62485382</v>
          </cell>
          <cell r="V197">
            <v>119397310.9058331</v>
          </cell>
          <cell r="W197">
            <v>118783530.1982969</v>
          </cell>
          <cell r="X197">
            <v>26839600</v>
          </cell>
          <cell r="Y197">
            <v>9000000</v>
          </cell>
          <cell r="Z197">
            <v>837934655</v>
          </cell>
          <cell r="AA197">
            <v>813924987.69032073</v>
          </cell>
          <cell r="AB197">
            <v>769132406.75943804</v>
          </cell>
          <cell r="AC197">
            <v>789619298.62485385</v>
          </cell>
          <cell r="AD197">
            <v>773402021.90583313</v>
          </cell>
          <cell r="AE197">
            <v>770288241.1982969</v>
          </cell>
          <cell r="AF197">
            <v>911828120.50000012</v>
          </cell>
          <cell r="AG197">
            <v>895317486.45935285</v>
          </cell>
          <cell r="AH197">
            <v>846045647.43538189</v>
          </cell>
          <cell r="AI197">
            <v>868581228.48733926</v>
          </cell>
          <cell r="AJ197">
            <v>850742224.09641647</v>
          </cell>
          <cell r="AK197">
            <v>847317065.31812668</v>
          </cell>
        </row>
        <row r="198">
          <cell r="A198" t="str">
            <v>KabupatenBanjarnegara</v>
          </cell>
          <cell r="B198" t="str">
            <v>Area 3</v>
          </cell>
          <cell r="C198" t="str">
            <v>Jateng</v>
          </cell>
          <cell r="D198" t="str">
            <v>Jawa Tengah</v>
          </cell>
          <cell r="E198" t="str">
            <v>Jateng</v>
          </cell>
          <cell r="F198" t="str">
            <v>Kabupaten</v>
          </cell>
          <cell r="G198" t="str">
            <v>Banjarnegara</v>
          </cell>
          <cell r="H198">
            <v>13650000</v>
          </cell>
          <cell r="I198">
            <v>104000000</v>
          </cell>
          <cell r="J198">
            <v>117810000</v>
          </cell>
          <cell r="K198">
            <v>166666666</v>
          </cell>
          <cell r="L198">
            <v>129470250</v>
          </cell>
          <cell r="M198">
            <v>136125000</v>
          </cell>
          <cell r="N198">
            <v>107441176</v>
          </cell>
          <cell r="O198">
            <v>123157160</v>
          </cell>
          <cell r="P198">
            <v>146250000</v>
          </cell>
          <cell r="Q198">
            <v>143750000</v>
          </cell>
          <cell r="R198">
            <v>196521389</v>
          </cell>
          <cell r="S198">
            <v>175494689</v>
          </cell>
          <cell r="T198">
            <v>158942867.5</v>
          </cell>
          <cell r="U198">
            <v>164657586.75999999</v>
          </cell>
          <cell r="V198">
            <v>122500157.75</v>
          </cell>
          <cell r="W198">
            <v>121144847.59999999</v>
          </cell>
          <cell r="X198">
            <v>26706400</v>
          </cell>
          <cell r="Y198">
            <v>9000000</v>
          </cell>
          <cell r="Z198">
            <v>763824705</v>
          </cell>
          <cell r="AA198">
            <v>740452755</v>
          </cell>
          <cell r="AB198">
            <v>695217109.5</v>
          </cell>
          <cell r="AC198">
            <v>716647812.75999999</v>
          </cell>
          <cell r="AD198">
            <v>697583223.75</v>
          </cell>
          <cell r="AE198">
            <v>693727913.60000002</v>
          </cell>
          <cell r="AF198">
            <v>830307175.50000012</v>
          </cell>
          <cell r="AG198">
            <v>814498030.50000012</v>
          </cell>
          <cell r="AH198">
            <v>764738820.45000005</v>
          </cell>
          <cell r="AI198">
            <v>788312594.03600001</v>
          </cell>
          <cell r="AJ198">
            <v>767341546.12500012</v>
          </cell>
          <cell r="AK198">
            <v>763100704.96000004</v>
          </cell>
        </row>
        <row r="199">
          <cell r="A199" t="str">
            <v>KabupatenBanyumas</v>
          </cell>
          <cell r="B199" t="str">
            <v>Area 3</v>
          </cell>
          <cell r="C199" t="str">
            <v>Jateng</v>
          </cell>
          <cell r="D199" t="str">
            <v>Jawa Tengah</v>
          </cell>
          <cell r="E199" t="str">
            <v>Jateng</v>
          </cell>
          <cell r="F199" t="str">
            <v>Kabupaten</v>
          </cell>
          <cell r="G199" t="str">
            <v>Banyumas</v>
          </cell>
          <cell r="H199">
            <v>13650000</v>
          </cell>
          <cell r="I199">
            <v>104000000</v>
          </cell>
          <cell r="J199">
            <v>112500000</v>
          </cell>
          <cell r="K199">
            <v>238888889</v>
          </cell>
          <cell r="L199">
            <v>129470250</v>
          </cell>
          <cell r="M199">
            <v>136125000</v>
          </cell>
          <cell r="N199">
            <v>107441176</v>
          </cell>
          <cell r="O199">
            <v>123157160</v>
          </cell>
          <cell r="P199">
            <v>146250000</v>
          </cell>
          <cell r="Q199">
            <v>143750000</v>
          </cell>
          <cell r="R199">
            <v>196521389</v>
          </cell>
          <cell r="S199">
            <v>175494689</v>
          </cell>
          <cell r="T199">
            <v>158942867.5</v>
          </cell>
          <cell r="U199">
            <v>164657586.75999999</v>
          </cell>
          <cell r="V199">
            <v>122500157.75</v>
          </cell>
          <cell r="W199">
            <v>121144847.59999999</v>
          </cell>
          <cell r="X199">
            <v>26706400</v>
          </cell>
          <cell r="Y199">
            <v>9000000</v>
          </cell>
          <cell r="Z199">
            <v>830736928</v>
          </cell>
          <cell r="AA199">
            <v>807364978</v>
          </cell>
          <cell r="AB199">
            <v>762129332.5</v>
          </cell>
          <cell r="AC199">
            <v>783560035.75999999</v>
          </cell>
          <cell r="AD199">
            <v>764495446.75</v>
          </cell>
          <cell r="AE199">
            <v>760640136.60000002</v>
          </cell>
          <cell r="AF199">
            <v>903910620.80000007</v>
          </cell>
          <cell r="AG199">
            <v>888101475.80000007</v>
          </cell>
          <cell r="AH199">
            <v>838342265.75000012</v>
          </cell>
          <cell r="AI199">
            <v>861916039.33600008</v>
          </cell>
          <cell r="AJ199">
            <v>840944991.42500007</v>
          </cell>
          <cell r="AK199">
            <v>836704150.26000011</v>
          </cell>
        </row>
        <row r="200">
          <cell r="A200" t="str">
            <v>KabupatenBatang</v>
          </cell>
          <cell r="B200" t="str">
            <v>Area 3</v>
          </cell>
          <cell r="C200" t="str">
            <v>Jateng</v>
          </cell>
          <cell r="D200" t="str">
            <v>Jawa Tengah</v>
          </cell>
          <cell r="E200" t="str">
            <v>Jateng</v>
          </cell>
          <cell r="F200" t="str">
            <v>Kabupaten</v>
          </cell>
          <cell r="G200" t="str">
            <v>Batang</v>
          </cell>
          <cell r="H200">
            <v>13650000</v>
          </cell>
          <cell r="I200">
            <v>104000000</v>
          </cell>
          <cell r="J200">
            <v>90000000</v>
          </cell>
          <cell r="K200">
            <v>260000000</v>
          </cell>
          <cell r="L200">
            <v>129470250</v>
          </cell>
          <cell r="M200">
            <v>136125000</v>
          </cell>
          <cell r="N200">
            <v>107441176</v>
          </cell>
          <cell r="O200">
            <v>123157160</v>
          </cell>
          <cell r="P200">
            <v>146250000</v>
          </cell>
          <cell r="Q200">
            <v>143750000</v>
          </cell>
          <cell r="R200">
            <v>196521389</v>
          </cell>
          <cell r="S200">
            <v>175494689</v>
          </cell>
          <cell r="T200">
            <v>158942867.5</v>
          </cell>
          <cell r="U200">
            <v>164657586.75999999</v>
          </cell>
          <cell r="V200">
            <v>122500157.75</v>
          </cell>
          <cell r="W200">
            <v>121144847.59999999</v>
          </cell>
          <cell r="X200">
            <v>26706400</v>
          </cell>
          <cell r="Y200">
            <v>9000000</v>
          </cell>
          <cell r="Z200">
            <v>829348039</v>
          </cell>
          <cell r="AA200">
            <v>805976089</v>
          </cell>
          <cell r="AB200">
            <v>760740443.5</v>
          </cell>
          <cell r="AC200">
            <v>782171146.75999999</v>
          </cell>
          <cell r="AD200">
            <v>763106557.75</v>
          </cell>
          <cell r="AE200">
            <v>759251247.60000002</v>
          </cell>
          <cell r="AF200">
            <v>902382842.9000001</v>
          </cell>
          <cell r="AG200">
            <v>886573697.9000001</v>
          </cell>
          <cell r="AH200">
            <v>836814487.85000002</v>
          </cell>
          <cell r="AI200">
            <v>860388261.43600011</v>
          </cell>
          <cell r="AJ200">
            <v>839417213.5250001</v>
          </cell>
          <cell r="AK200">
            <v>835176372.36000013</v>
          </cell>
        </row>
        <row r="201">
          <cell r="A201" t="str">
            <v>KabupatenBlora</v>
          </cell>
          <cell r="B201" t="str">
            <v>Area 3</v>
          </cell>
          <cell r="C201" t="str">
            <v>Jateng</v>
          </cell>
          <cell r="D201" t="str">
            <v>Jawa Tengah</v>
          </cell>
          <cell r="E201" t="str">
            <v>Jateng</v>
          </cell>
          <cell r="F201" t="str">
            <v>Kabupaten</v>
          </cell>
          <cell r="G201" t="str">
            <v>Blora</v>
          </cell>
          <cell r="H201">
            <v>13650000</v>
          </cell>
          <cell r="I201">
            <v>92742000</v>
          </cell>
          <cell r="J201">
            <v>94410000</v>
          </cell>
          <cell r="K201">
            <v>234722221.75</v>
          </cell>
          <cell r="L201">
            <v>129470250</v>
          </cell>
          <cell r="M201">
            <v>136125000</v>
          </cell>
          <cell r="N201">
            <v>107441176</v>
          </cell>
          <cell r="O201">
            <v>123157160</v>
          </cell>
          <cell r="P201">
            <v>146250000</v>
          </cell>
          <cell r="Q201">
            <v>143750000</v>
          </cell>
          <cell r="R201">
            <v>196521389</v>
          </cell>
          <cell r="S201">
            <v>175494689</v>
          </cell>
          <cell r="T201">
            <v>158942867.5</v>
          </cell>
          <cell r="U201">
            <v>164657586.75999999</v>
          </cell>
          <cell r="V201">
            <v>122500157.75</v>
          </cell>
          <cell r="W201">
            <v>121144847.59999999</v>
          </cell>
          <cell r="X201">
            <v>26706400</v>
          </cell>
          <cell r="Y201">
            <v>9000000</v>
          </cell>
          <cell r="Z201">
            <v>797222260.75</v>
          </cell>
          <cell r="AA201">
            <v>773850310.75</v>
          </cell>
          <cell r="AB201">
            <v>728614665.25</v>
          </cell>
          <cell r="AC201">
            <v>750045368.50999999</v>
          </cell>
          <cell r="AD201">
            <v>730980779.5</v>
          </cell>
          <cell r="AE201">
            <v>727125469.35000002</v>
          </cell>
          <cell r="AF201">
            <v>867044486.82500005</v>
          </cell>
          <cell r="AG201">
            <v>851235341.82500005</v>
          </cell>
          <cell r="AH201">
            <v>801476131.7750001</v>
          </cell>
          <cell r="AI201">
            <v>825049905.36100006</v>
          </cell>
          <cell r="AJ201">
            <v>804078857.45000005</v>
          </cell>
          <cell r="AK201">
            <v>799838016.28500009</v>
          </cell>
        </row>
        <row r="202">
          <cell r="A202" t="str">
            <v>KabupatenBoyolali</v>
          </cell>
          <cell r="B202" t="str">
            <v>Area 3</v>
          </cell>
          <cell r="C202" t="str">
            <v>Jateng</v>
          </cell>
          <cell r="D202" t="str">
            <v>Jawa Tengah</v>
          </cell>
          <cell r="E202" t="str">
            <v>Jateng</v>
          </cell>
          <cell r="F202" t="str">
            <v>Kabupaten</v>
          </cell>
          <cell r="G202" t="str">
            <v>Boyolali</v>
          </cell>
          <cell r="H202">
            <v>13650000</v>
          </cell>
          <cell r="I202">
            <v>92742000</v>
          </cell>
          <cell r="J202">
            <v>114750000</v>
          </cell>
          <cell r="K202">
            <v>234722221.75</v>
          </cell>
          <cell r="L202">
            <v>129470250</v>
          </cell>
          <cell r="M202">
            <v>136125000</v>
          </cell>
          <cell r="N202">
            <v>107441176</v>
          </cell>
          <cell r="O202">
            <v>123157160</v>
          </cell>
          <cell r="P202">
            <v>146250000</v>
          </cell>
          <cell r="Q202">
            <v>143750000</v>
          </cell>
          <cell r="R202">
            <v>196521389</v>
          </cell>
          <cell r="S202">
            <v>175494689</v>
          </cell>
          <cell r="T202">
            <v>158942867.5</v>
          </cell>
          <cell r="U202">
            <v>164657586.75999999</v>
          </cell>
          <cell r="V202">
            <v>122500157.75</v>
          </cell>
          <cell r="W202">
            <v>121144847.59999999</v>
          </cell>
          <cell r="X202">
            <v>26706400</v>
          </cell>
          <cell r="Y202">
            <v>9000000</v>
          </cell>
          <cell r="Z202">
            <v>817562260.75</v>
          </cell>
          <cell r="AA202">
            <v>794190310.75</v>
          </cell>
          <cell r="AB202">
            <v>748954665.25</v>
          </cell>
          <cell r="AC202">
            <v>770385368.50999999</v>
          </cell>
          <cell r="AD202">
            <v>751320779.5</v>
          </cell>
          <cell r="AE202">
            <v>747465469.35000002</v>
          </cell>
          <cell r="AF202">
            <v>889418486.82500005</v>
          </cell>
          <cell r="AG202">
            <v>873609341.82500005</v>
          </cell>
          <cell r="AH202">
            <v>823850131.7750001</v>
          </cell>
          <cell r="AI202">
            <v>847423905.36100006</v>
          </cell>
          <cell r="AJ202">
            <v>826452857.45000005</v>
          </cell>
          <cell r="AK202">
            <v>822212016.28500009</v>
          </cell>
        </row>
        <row r="203">
          <cell r="A203" t="str">
            <v>KabupatenBrebes</v>
          </cell>
          <cell r="B203" t="str">
            <v>Area 3</v>
          </cell>
          <cell r="C203" t="str">
            <v>Jateng</v>
          </cell>
          <cell r="D203" t="str">
            <v>Jawa Tengah</v>
          </cell>
          <cell r="E203" t="str">
            <v>Jateng</v>
          </cell>
          <cell r="F203" t="str">
            <v>Kabupaten</v>
          </cell>
          <cell r="G203" t="str">
            <v>Brebes</v>
          </cell>
          <cell r="H203">
            <v>13650000</v>
          </cell>
          <cell r="I203">
            <v>92742000</v>
          </cell>
          <cell r="J203">
            <v>137610000</v>
          </cell>
          <cell r="K203">
            <v>222222222</v>
          </cell>
          <cell r="L203">
            <v>129470250</v>
          </cell>
          <cell r="M203">
            <v>136125000</v>
          </cell>
          <cell r="N203">
            <v>107441176</v>
          </cell>
          <cell r="O203">
            <v>123157160</v>
          </cell>
          <cell r="P203">
            <v>146250000</v>
          </cell>
          <cell r="Q203">
            <v>143750000</v>
          </cell>
          <cell r="R203">
            <v>196521389</v>
          </cell>
          <cell r="S203">
            <v>175494689</v>
          </cell>
          <cell r="T203">
            <v>158942867.5</v>
          </cell>
          <cell r="U203">
            <v>164657586.75999999</v>
          </cell>
          <cell r="V203">
            <v>122500157.75</v>
          </cell>
          <cell r="W203">
            <v>121144847.59999999</v>
          </cell>
          <cell r="X203">
            <v>26706400</v>
          </cell>
          <cell r="Y203">
            <v>9000000</v>
          </cell>
          <cell r="Z203">
            <v>827922261</v>
          </cell>
          <cell r="AA203">
            <v>804550311</v>
          </cell>
          <cell r="AB203">
            <v>759314665.5</v>
          </cell>
          <cell r="AC203">
            <v>780745368.75999999</v>
          </cell>
          <cell r="AD203">
            <v>761680779.75</v>
          </cell>
          <cell r="AE203">
            <v>757825469.60000002</v>
          </cell>
          <cell r="AF203">
            <v>900814487.10000002</v>
          </cell>
          <cell r="AG203">
            <v>885005342.10000002</v>
          </cell>
          <cell r="AH203">
            <v>835246132.05000007</v>
          </cell>
          <cell r="AI203">
            <v>858819905.63600004</v>
          </cell>
          <cell r="AJ203">
            <v>837848857.72500002</v>
          </cell>
          <cell r="AK203">
            <v>833608016.56000006</v>
          </cell>
        </row>
        <row r="204">
          <cell r="A204" t="str">
            <v>KabupatenCilacap</v>
          </cell>
          <cell r="B204" t="str">
            <v>Area 3</v>
          </cell>
          <cell r="C204" t="str">
            <v>Jateng</v>
          </cell>
          <cell r="D204" t="str">
            <v>Jawa Tengah</v>
          </cell>
          <cell r="E204" t="str">
            <v>Jateng</v>
          </cell>
          <cell r="F204" t="str">
            <v>Kabupaten</v>
          </cell>
          <cell r="G204" t="str">
            <v>Cilacap</v>
          </cell>
          <cell r="H204">
            <v>13650000</v>
          </cell>
          <cell r="I204">
            <v>92742000</v>
          </cell>
          <cell r="J204">
            <v>127710000</v>
          </cell>
          <cell r="K204">
            <v>236666666.5</v>
          </cell>
          <cell r="L204">
            <v>129470250</v>
          </cell>
          <cell r="M204">
            <v>136125000</v>
          </cell>
          <cell r="N204">
            <v>107441176</v>
          </cell>
          <cell r="O204">
            <v>123157160</v>
          </cell>
          <cell r="P204">
            <v>146250000</v>
          </cell>
          <cell r="Q204">
            <v>143750000</v>
          </cell>
          <cell r="R204">
            <v>196521389</v>
          </cell>
          <cell r="S204">
            <v>175494689</v>
          </cell>
          <cell r="T204">
            <v>158942867.5</v>
          </cell>
          <cell r="U204">
            <v>164657586.75999999</v>
          </cell>
          <cell r="V204">
            <v>122500157.75</v>
          </cell>
          <cell r="W204">
            <v>121144847.59999999</v>
          </cell>
          <cell r="X204">
            <v>26706400</v>
          </cell>
          <cell r="Y204">
            <v>9000000</v>
          </cell>
          <cell r="Z204">
            <v>832466705.5</v>
          </cell>
          <cell r="AA204">
            <v>809094755.5</v>
          </cell>
          <cell r="AB204">
            <v>763859110</v>
          </cell>
          <cell r="AC204">
            <v>785289813.25999999</v>
          </cell>
          <cell r="AD204">
            <v>766225224.25</v>
          </cell>
          <cell r="AE204">
            <v>762369914.10000002</v>
          </cell>
          <cell r="AF204">
            <v>905813376.05000007</v>
          </cell>
          <cell r="AG204">
            <v>890004231.05000007</v>
          </cell>
          <cell r="AH204">
            <v>840245021.00000012</v>
          </cell>
          <cell r="AI204">
            <v>863818794.58600008</v>
          </cell>
          <cell r="AJ204">
            <v>842847746.67500007</v>
          </cell>
          <cell r="AK204">
            <v>838606905.51000011</v>
          </cell>
        </row>
        <row r="205">
          <cell r="A205" t="str">
            <v>KabupatenDemak</v>
          </cell>
          <cell r="B205" t="str">
            <v>Area 3</v>
          </cell>
          <cell r="C205" t="str">
            <v>Jateng</v>
          </cell>
          <cell r="D205" t="str">
            <v>Jawa Tengah</v>
          </cell>
          <cell r="E205" t="str">
            <v>Jateng</v>
          </cell>
          <cell r="F205" t="str">
            <v>Kabupaten</v>
          </cell>
          <cell r="G205" t="str">
            <v>Demak</v>
          </cell>
          <cell r="H205">
            <v>13650000</v>
          </cell>
          <cell r="I205">
            <v>92742000</v>
          </cell>
          <cell r="J205">
            <v>135000000</v>
          </cell>
          <cell r="K205">
            <v>220370369.66666666</v>
          </cell>
          <cell r="L205">
            <v>129470250</v>
          </cell>
          <cell r="M205">
            <v>136125000</v>
          </cell>
          <cell r="N205">
            <v>107441176</v>
          </cell>
          <cell r="O205">
            <v>123157160</v>
          </cell>
          <cell r="P205">
            <v>146250000</v>
          </cell>
          <cell r="Q205">
            <v>143750000</v>
          </cell>
          <cell r="R205">
            <v>196521389</v>
          </cell>
          <cell r="S205">
            <v>175494689</v>
          </cell>
          <cell r="T205">
            <v>158942867.5</v>
          </cell>
          <cell r="U205">
            <v>164657586.75999999</v>
          </cell>
          <cell r="V205">
            <v>122500157.75</v>
          </cell>
          <cell r="W205">
            <v>121144847.59999999</v>
          </cell>
          <cell r="X205">
            <v>26706400</v>
          </cell>
          <cell r="Y205">
            <v>9000000</v>
          </cell>
          <cell r="Z205">
            <v>823460408.66666663</v>
          </cell>
          <cell r="AA205">
            <v>800088458.66666663</v>
          </cell>
          <cell r="AB205">
            <v>754852813.16666663</v>
          </cell>
          <cell r="AC205">
            <v>776283516.42666662</v>
          </cell>
          <cell r="AD205">
            <v>757218927.41666663</v>
          </cell>
          <cell r="AE205">
            <v>753363617.26666665</v>
          </cell>
          <cell r="AF205">
            <v>895906449.53333342</v>
          </cell>
          <cell r="AG205">
            <v>880097304.5333333</v>
          </cell>
          <cell r="AH205">
            <v>830338094.48333335</v>
          </cell>
          <cell r="AI205">
            <v>853911868.06933331</v>
          </cell>
          <cell r="AJ205">
            <v>832940820.1583333</v>
          </cell>
          <cell r="AK205">
            <v>828699978.99333334</v>
          </cell>
        </row>
        <row r="206">
          <cell r="A206" t="str">
            <v>KabupatenGrobogan</v>
          </cell>
          <cell r="B206" t="str">
            <v>Area 3</v>
          </cell>
          <cell r="C206" t="str">
            <v>Jateng</v>
          </cell>
          <cell r="D206" t="str">
            <v>Jawa Tengah</v>
          </cell>
          <cell r="E206" t="str">
            <v>Jateng</v>
          </cell>
          <cell r="F206" t="str">
            <v>Kabupaten</v>
          </cell>
          <cell r="G206" t="str">
            <v>Grobogan</v>
          </cell>
          <cell r="H206">
            <v>13650000</v>
          </cell>
          <cell r="I206">
            <v>92742000</v>
          </cell>
          <cell r="J206">
            <v>115110000</v>
          </cell>
          <cell r="K206">
            <v>234722221.75</v>
          </cell>
          <cell r="L206">
            <v>129470250</v>
          </cell>
          <cell r="M206">
            <v>136125000</v>
          </cell>
          <cell r="N206">
            <v>107441176</v>
          </cell>
          <cell r="O206">
            <v>123157160</v>
          </cell>
          <cell r="P206">
            <v>146250000</v>
          </cell>
          <cell r="Q206">
            <v>143750000</v>
          </cell>
          <cell r="R206">
            <v>196521389</v>
          </cell>
          <cell r="S206">
            <v>175494689</v>
          </cell>
          <cell r="T206">
            <v>158942867.5</v>
          </cell>
          <cell r="U206">
            <v>164657586.75999999</v>
          </cell>
          <cell r="V206">
            <v>122500157.75</v>
          </cell>
          <cell r="W206">
            <v>121144847.59999999</v>
          </cell>
          <cell r="X206">
            <v>26706400</v>
          </cell>
          <cell r="Y206">
            <v>9000000</v>
          </cell>
          <cell r="Z206">
            <v>817922260.75</v>
          </cell>
          <cell r="AA206">
            <v>794550310.75</v>
          </cell>
          <cell r="AB206">
            <v>749314665.25</v>
          </cell>
          <cell r="AC206">
            <v>770745368.50999999</v>
          </cell>
          <cell r="AD206">
            <v>751680779.5</v>
          </cell>
          <cell r="AE206">
            <v>747825469.35000002</v>
          </cell>
          <cell r="AF206">
            <v>889814486.82500005</v>
          </cell>
          <cell r="AG206">
            <v>874005341.82500005</v>
          </cell>
          <cell r="AH206">
            <v>824246131.7750001</v>
          </cell>
          <cell r="AI206">
            <v>847819905.36100006</v>
          </cell>
          <cell r="AJ206">
            <v>826848857.45000005</v>
          </cell>
          <cell r="AK206">
            <v>822608016.28500009</v>
          </cell>
        </row>
        <row r="207">
          <cell r="A207" t="str">
            <v>KabupatenJepara</v>
          </cell>
          <cell r="B207" t="str">
            <v>Area 3</v>
          </cell>
          <cell r="C207" t="str">
            <v>Jateng</v>
          </cell>
          <cell r="D207" t="str">
            <v>Jawa Tengah</v>
          </cell>
          <cell r="E207" t="str">
            <v>Jateng</v>
          </cell>
          <cell r="F207" t="str">
            <v>Kabupaten</v>
          </cell>
          <cell r="G207" t="str">
            <v>Jepara</v>
          </cell>
          <cell r="H207">
            <v>13650000</v>
          </cell>
          <cell r="I207">
            <v>92742000</v>
          </cell>
          <cell r="J207">
            <v>90000000</v>
          </cell>
          <cell r="K207">
            <v>186111110.5</v>
          </cell>
          <cell r="L207">
            <v>129470250</v>
          </cell>
          <cell r="M207">
            <v>136125000</v>
          </cell>
          <cell r="N207">
            <v>107441176</v>
          </cell>
          <cell r="O207">
            <v>123157160</v>
          </cell>
          <cell r="P207">
            <v>146250000</v>
          </cell>
          <cell r="Q207">
            <v>143750000</v>
          </cell>
          <cell r="R207">
            <v>196521389</v>
          </cell>
          <cell r="S207">
            <v>175494689</v>
          </cell>
          <cell r="T207">
            <v>158942867.5</v>
          </cell>
          <cell r="U207">
            <v>164657586.75999999</v>
          </cell>
          <cell r="V207">
            <v>122500157.75</v>
          </cell>
          <cell r="W207">
            <v>121144847.59999999</v>
          </cell>
          <cell r="X207">
            <v>26706400</v>
          </cell>
          <cell r="Y207">
            <v>9000000</v>
          </cell>
          <cell r="Z207">
            <v>744201149.5</v>
          </cell>
          <cell r="AA207">
            <v>720829199.5</v>
          </cell>
          <cell r="AB207">
            <v>675593554</v>
          </cell>
          <cell r="AC207">
            <v>697024257.25999999</v>
          </cell>
          <cell r="AD207">
            <v>677959668.25</v>
          </cell>
          <cell r="AE207">
            <v>674104358.10000002</v>
          </cell>
          <cell r="AF207">
            <v>808721264.45000005</v>
          </cell>
          <cell r="AG207">
            <v>792912119.45000005</v>
          </cell>
          <cell r="AH207">
            <v>743152909.4000001</v>
          </cell>
          <cell r="AI207">
            <v>766726682.98600006</v>
          </cell>
          <cell r="AJ207">
            <v>745755635.07500005</v>
          </cell>
          <cell r="AK207">
            <v>741514793.91000009</v>
          </cell>
        </row>
        <row r="208">
          <cell r="A208" t="str">
            <v>KabupatenKaranganyar</v>
          </cell>
          <cell r="B208" t="str">
            <v>Area 3</v>
          </cell>
          <cell r="C208" t="str">
            <v>Jateng</v>
          </cell>
          <cell r="D208" t="str">
            <v>Jawa Tengah</v>
          </cell>
          <cell r="E208" t="str">
            <v>Jateng</v>
          </cell>
          <cell r="F208" t="str">
            <v>Kabupaten</v>
          </cell>
          <cell r="G208" t="str">
            <v>Karanganyar</v>
          </cell>
          <cell r="H208">
            <v>13650000</v>
          </cell>
          <cell r="I208">
            <v>92742000</v>
          </cell>
          <cell r="J208">
            <v>108000000</v>
          </cell>
          <cell r="K208">
            <v>244444444</v>
          </cell>
          <cell r="L208">
            <v>129470250</v>
          </cell>
          <cell r="M208">
            <v>136125000</v>
          </cell>
          <cell r="N208">
            <v>107441176</v>
          </cell>
          <cell r="O208">
            <v>123157160</v>
          </cell>
          <cell r="P208">
            <v>146250000</v>
          </cell>
          <cell r="Q208">
            <v>143750000</v>
          </cell>
          <cell r="R208">
            <v>196521389</v>
          </cell>
          <cell r="S208">
            <v>175494689</v>
          </cell>
          <cell r="T208">
            <v>158942867.5</v>
          </cell>
          <cell r="U208">
            <v>164657586.75999999</v>
          </cell>
          <cell r="V208">
            <v>122500157.75</v>
          </cell>
          <cell r="W208">
            <v>121144847.59999999</v>
          </cell>
          <cell r="X208">
            <v>26706400</v>
          </cell>
          <cell r="Y208">
            <v>9000000</v>
          </cell>
          <cell r="Z208">
            <v>820534483</v>
          </cell>
          <cell r="AA208">
            <v>797162533</v>
          </cell>
          <cell r="AB208">
            <v>751926887.5</v>
          </cell>
          <cell r="AC208">
            <v>773357590.75999999</v>
          </cell>
          <cell r="AD208">
            <v>754293001.75</v>
          </cell>
          <cell r="AE208">
            <v>750437691.60000002</v>
          </cell>
          <cell r="AF208">
            <v>892687931.30000007</v>
          </cell>
          <cell r="AG208">
            <v>876878786.30000007</v>
          </cell>
          <cell r="AH208">
            <v>827119576.25000012</v>
          </cell>
          <cell r="AI208">
            <v>850693349.83600008</v>
          </cell>
          <cell r="AJ208">
            <v>829722301.92500007</v>
          </cell>
          <cell r="AK208">
            <v>825481460.76000011</v>
          </cell>
        </row>
        <row r="209">
          <cell r="A209" t="str">
            <v>KabupatenKebumen</v>
          </cell>
          <cell r="B209" t="str">
            <v>Area 3</v>
          </cell>
          <cell r="C209" t="str">
            <v>Jateng</v>
          </cell>
          <cell r="D209" t="str">
            <v>Jawa Tengah</v>
          </cell>
          <cell r="E209" t="str">
            <v>Jateng</v>
          </cell>
          <cell r="F209" t="str">
            <v>Kabupaten</v>
          </cell>
          <cell r="G209" t="str">
            <v>Kebumen</v>
          </cell>
          <cell r="H209">
            <v>13650000</v>
          </cell>
          <cell r="I209">
            <v>105000000</v>
          </cell>
          <cell r="J209">
            <v>120000000</v>
          </cell>
          <cell r="K209">
            <v>229444444</v>
          </cell>
          <cell r="L209">
            <v>129470250</v>
          </cell>
          <cell r="M209">
            <v>136125000</v>
          </cell>
          <cell r="N209">
            <v>107441176</v>
          </cell>
          <cell r="O209">
            <v>123157160</v>
          </cell>
          <cell r="P209">
            <v>146250000</v>
          </cell>
          <cell r="Q209">
            <v>143750000</v>
          </cell>
          <cell r="R209">
            <v>196521389</v>
          </cell>
          <cell r="S209">
            <v>175494689</v>
          </cell>
          <cell r="T209">
            <v>158942867.5</v>
          </cell>
          <cell r="U209">
            <v>164657586.75999999</v>
          </cell>
          <cell r="V209">
            <v>122500157.75</v>
          </cell>
          <cell r="W209">
            <v>121144847.59999999</v>
          </cell>
          <cell r="X209">
            <v>26706400</v>
          </cell>
          <cell r="Y209">
            <v>9000000</v>
          </cell>
          <cell r="Z209">
            <v>829792483</v>
          </cell>
          <cell r="AA209">
            <v>806420533</v>
          </cell>
          <cell r="AB209">
            <v>761184887.5</v>
          </cell>
          <cell r="AC209">
            <v>782615590.75999999</v>
          </cell>
          <cell r="AD209">
            <v>763551001.75</v>
          </cell>
          <cell r="AE209">
            <v>759695691.60000002</v>
          </cell>
          <cell r="AF209">
            <v>902871731.30000007</v>
          </cell>
          <cell r="AG209">
            <v>887062586.30000007</v>
          </cell>
          <cell r="AH209">
            <v>837303376.25000012</v>
          </cell>
          <cell r="AI209">
            <v>860877149.83600008</v>
          </cell>
          <cell r="AJ209">
            <v>839906101.92500007</v>
          </cell>
          <cell r="AK209">
            <v>835665260.76000011</v>
          </cell>
        </row>
        <row r="210">
          <cell r="A210" t="str">
            <v>KabupatenKendal</v>
          </cell>
          <cell r="B210" t="str">
            <v>Area 3</v>
          </cell>
          <cell r="C210" t="str">
            <v>Jateng</v>
          </cell>
          <cell r="D210" t="str">
            <v>Jawa Tengah</v>
          </cell>
          <cell r="E210" t="str">
            <v>Jateng</v>
          </cell>
          <cell r="F210" t="str">
            <v>Kabupaten</v>
          </cell>
          <cell r="G210" t="str">
            <v>Kendal</v>
          </cell>
          <cell r="H210">
            <v>13650000</v>
          </cell>
          <cell r="I210">
            <v>92742000</v>
          </cell>
          <cell r="J210">
            <v>112860000</v>
          </cell>
          <cell r="K210">
            <v>206388888.75</v>
          </cell>
          <cell r="L210">
            <v>129470250</v>
          </cell>
          <cell r="M210">
            <v>136125000</v>
          </cell>
          <cell r="N210">
            <v>107441176</v>
          </cell>
          <cell r="O210">
            <v>123157160</v>
          </cell>
          <cell r="P210">
            <v>146250000</v>
          </cell>
          <cell r="Q210">
            <v>143750000</v>
          </cell>
          <cell r="R210">
            <v>196521389</v>
          </cell>
          <cell r="S210">
            <v>175494689</v>
          </cell>
          <cell r="T210">
            <v>158942867.5</v>
          </cell>
          <cell r="U210">
            <v>164657586.75999999</v>
          </cell>
          <cell r="V210">
            <v>122500157.75</v>
          </cell>
          <cell r="W210">
            <v>121144847.59999999</v>
          </cell>
          <cell r="X210">
            <v>26706400</v>
          </cell>
          <cell r="Y210">
            <v>9000000</v>
          </cell>
          <cell r="Z210">
            <v>787338927.75</v>
          </cell>
          <cell r="AA210">
            <v>763966977.75</v>
          </cell>
          <cell r="AB210">
            <v>718731332.25</v>
          </cell>
          <cell r="AC210">
            <v>740162035.50999999</v>
          </cell>
          <cell r="AD210">
            <v>721097446.5</v>
          </cell>
          <cell r="AE210">
            <v>717242136.35000002</v>
          </cell>
          <cell r="AF210">
            <v>856172820.5250001</v>
          </cell>
          <cell r="AG210">
            <v>840363675.5250001</v>
          </cell>
          <cell r="AH210">
            <v>790604465.47500002</v>
          </cell>
          <cell r="AI210">
            <v>814178239.06100011</v>
          </cell>
          <cell r="AJ210">
            <v>793207191.1500001</v>
          </cell>
          <cell r="AK210">
            <v>788966349.98500013</v>
          </cell>
        </row>
        <row r="211">
          <cell r="A211" t="str">
            <v>KabupatenKlaten</v>
          </cell>
          <cell r="B211" t="str">
            <v>Area 3</v>
          </cell>
          <cell r="C211" t="str">
            <v>Jateng</v>
          </cell>
          <cell r="D211" t="str">
            <v>Jawa Tengah</v>
          </cell>
          <cell r="E211" t="str">
            <v>Jateng</v>
          </cell>
          <cell r="F211" t="str">
            <v>Kabupaten</v>
          </cell>
          <cell r="G211" t="str">
            <v>Klaten</v>
          </cell>
          <cell r="H211">
            <v>13650000</v>
          </cell>
          <cell r="I211">
            <v>92742000</v>
          </cell>
          <cell r="J211">
            <v>108000000</v>
          </cell>
          <cell r="K211">
            <v>244444444</v>
          </cell>
          <cell r="L211">
            <v>129470250</v>
          </cell>
          <cell r="M211">
            <v>136125000</v>
          </cell>
          <cell r="N211">
            <v>107441176</v>
          </cell>
          <cell r="O211">
            <v>123157160</v>
          </cell>
          <cell r="P211">
            <v>146250000</v>
          </cell>
          <cell r="Q211">
            <v>143750000</v>
          </cell>
          <cell r="R211">
            <v>196521389</v>
          </cell>
          <cell r="S211">
            <v>175494689</v>
          </cell>
          <cell r="T211">
            <v>158942867.5</v>
          </cell>
          <cell r="U211">
            <v>164657586.75999999</v>
          </cell>
          <cell r="V211">
            <v>122500157.75</v>
          </cell>
          <cell r="W211">
            <v>121144847.59999999</v>
          </cell>
          <cell r="X211">
            <v>26706400</v>
          </cell>
          <cell r="Y211">
            <v>9000000</v>
          </cell>
          <cell r="Z211">
            <v>820534483</v>
          </cell>
          <cell r="AA211">
            <v>797162533</v>
          </cell>
          <cell r="AB211">
            <v>751926887.5</v>
          </cell>
          <cell r="AC211">
            <v>773357590.75999999</v>
          </cell>
          <cell r="AD211">
            <v>754293001.75</v>
          </cell>
          <cell r="AE211">
            <v>750437691.60000002</v>
          </cell>
          <cell r="AF211">
            <v>892687931.30000007</v>
          </cell>
          <cell r="AG211">
            <v>876878786.30000007</v>
          </cell>
          <cell r="AH211">
            <v>827119576.25000012</v>
          </cell>
          <cell r="AI211">
            <v>850693349.83600008</v>
          </cell>
          <cell r="AJ211">
            <v>829722301.92500007</v>
          </cell>
          <cell r="AK211">
            <v>825481460.76000011</v>
          </cell>
        </row>
        <row r="212">
          <cell r="A212" t="str">
            <v>KabupatenKudus</v>
          </cell>
          <cell r="B212" t="str">
            <v>Area 3</v>
          </cell>
          <cell r="C212" t="str">
            <v>Jateng</v>
          </cell>
          <cell r="D212" t="str">
            <v>Jawa Tengah</v>
          </cell>
          <cell r="E212" t="str">
            <v>Jateng</v>
          </cell>
          <cell r="F212" t="str">
            <v>Kabupaten</v>
          </cell>
          <cell r="G212" t="str">
            <v>Kudus</v>
          </cell>
          <cell r="H212">
            <v>13650000</v>
          </cell>
          <cell r="I212">
            <v>92742000</v>
          </cell>
          <cell r="J212">
            <v>180000000</v>
          </cell>
          <cell r="K212">
            <v>244444444</v>
          </cell>
          <cell r="L212">
            <v>129470250</v>
          </cell>
          <cell r="M212">
            <v>136125000</v>
          </cell>
          <cell r="N212">
            <v>107441176</v>
          </cell>
          <cell r="O212">
            <v>123157160</v>
          </cell>
          <cell r="P212">
            <v>146250000</v>
          </cell>
          <cell r="Q212">
            <v>143750000</v>
          </cell>
          <cell r="R212">
            <v>196521389</v>
          </cell>
          <cell r="S212">
            <v>175494689</v>
          </cell>
          <cell r="T212">
            <v>158942867.5</v>
          </cell>
          <cell r="U212">
            <v>164657586.75999999</v>
          </cell>
          <cell r="V212">
            <v>122500157.75</v>
          </cell>
          <cell r="W212">
            <v>121144847.59999999</v>
          </cell>
          <cell r="X212">
            <v>26706400</v>
          </cell>
          <cell r="Y212">
            <v>9000000</v>
          </cell>
          <cell r="Z212">
            <v>892534483</v>
          </cell>
          <cell r="AA212">
            <v>869162533</v>
          </cell>
          <cell r="AB212">
            <v>823926887.5</v>
          </cell>
          <cell r="AC212">
            <v>845357590.75999999</v>
          </cell>
          <cell r="AD212">
            <v>826293001.75</v>
          </cell>
          <cell r="AE212">
            <v>822437691.60000002</v>
          </cell>
          <cell r="AF212">
            <v>971887931.30000007</v>
          </cell>
          <cell r="AG212">
            <v>956078786.30000007</v>
          </cell>
          <cell r="AH212">
            <v>906319576.25000012</v>
          </cell>
          <cell r="AI212">
            <v>929893349.83600008</v>
          </cell>
          <cell r="AJ212">
            <v>908922301.92500007</v>
          </cell>
          <cell r="AK212">
            <v>904681460.76000011</v>
          </cell>
        </row>
        <row r="213">
          <cell r="A213" t="str">
            <v>KabupatenMagelang</v>
          </cell>
          <cell r="B213" t="str">
            <v>Area 3</v>
          </cell>
          <cell r="C213" t="str">
            <v>Jateng</v>
          </cell>
          <cell r="D213" t="str">
            <v>Jawa Tengah</v>
          </cell>
          <cell r="E213" t="str">
            <v>Jateng</v>
          </cell>
          <cell r="F213" t="str">
            <v>Kabupaten</v>
          </cell>
          <cell r="G213" t="str">
            <v>Magelang</v>
          </cell>
          <cell r="H213">
            <v>13650000</v>
          </cell>
          <cell r="I213">
            <v>105000000</v>
          </cell>
          <cell r="J213">
            <v>110000000</v>
          </cell>
          <cell r="K213">
            <v>231666666.5</v>
          </cell>
          <cell r="L213">
            <v>129470250</v>
          </cell>
          <cell r="M213">
            <v>136125000</v>
          </cell>
          <cell r="N213">
            <v>107441176</v>
          </cell>
          <cell r="O213">
            <v>123157160</v>
          </cell>
          <cell r="P213">
            <v>146250000</v>
          </cell>
          <cell r="Q213">
            <v>143750000</v>
          </cell>
          <cell r="R213">
            <v>196521389</v>
          </cell>
          <cell r="S213">
            <v>175494689</v>
          </cell>
          <cell r="T213">
            <v>158942867.5</v>
          </cell>
          <cell r="U213">
            <v>164657586.75999999</v>
          </cell>
          <cell r="V213">
            <v>122500157.75</v>
          </cell>
          <cell r="W213">
            <v>121144847.59999999</v>
          </cell>
          <cell r="X213">
            <v>26706400</v>
          </cell>
          <cell r="Y213">
            <v>9000000</v>
          </cell>
          <cell r="Z213">
            <v>822014705.5</v>
          </cell>
          <cell r="AA213">
            <v>798642755.5</v>
          </cell>
          <cell r="AB213">
            <v>753407110</v>
          </cell>
          <cell r="AC213">
            <v>774837813.25999999</v>
          </cell>
          <cell r="AD213">
            <v>755773224.25</v>
          </cell>
          <cell r="AE213">
            <v>751917914.10000002</v>
          </cell>
          <cell r="AF213">
            <v>894316176.05000007</v>
          </cell>
          <cell r="AG213">
            <v>878507031.05000007</v>
          </cell>
          <cell r="AH213">
            <v>828747821.00000012</v>
          </cell>
          <cell r="AI213">
            <v>852321594.58600008</v>
          </cell>
          <cell r="AJ213">
            <v>831350546.67500007</v>
          </cell>
          <cell r="AK213">
            <v>827109705.51000011</v>
          </cell>
        </row>
        <row r="214">
          <cell r="A214" t="str">
            <v>KabupatenPati</v>
          </cell>
          <cell r="B214" t="str">
            <v>Area 3</v>
          </cell>
          <cell r="C214" t="str">
            <v>Jateng</v>
          </cell>
          <cell r="D214" t="str">
            <v>Jawa Tengah</v>
          </cell>
          <cell r="E214" t="str">
            <v>Jateng</v>
          </cell>
          <cell r="F214" t="str">
            <v>Kabupaten</v>
          </cell>
          <cell r="G214" t="str">
            <v>Pati</v>
          </cell>
          <cell r="H214">
            <v>13650000</v>
          </cell>
          <cell r="I214">
            <v>105000000</v>
          </cell>
          <cell r="J214">
            <v>110000000</v>
          </cell>
          <cell r="K214">
            <v>218518518</v>
          </cell>
          <cell r="L214">
            <v>129470250</v>
          </cell>
          <cell r="M214">
            <v>136125000</v>
          </cell>
          <cell r="N214">
            <v>107441176</v>
          </cell>
          <cell r="O214">
            <v>123157160</v>
          </cell>
          <cell r="P214">
            <v>146250000</v>
          </cell>
          <cell r="Q214">
            <v>143750000</v>
          </cell>
          <cell r="R214">
            <v>196521389</v>
          </cell>
          <cell r="S214">
            <v>175494689</v>
          </cell>
          <cell r="T214">
            <v>158942867.5</v>
          </cell>
          <cell r="U214">
            <v>164657586.75999999</v>
          </cell>
          <cell r="V214">
            <v>122500157.75</v>
          </cell>
          <cell r="W214">
            <v>121144847.59999999</v>
          </cell>
          <cell r="X214">
            <v>26706400</v>
          </cell>
          <cell r="Y214">
            <v>9000000</v>
          </cell>
          <cell r="Z214">
            <v>808866557</v>
          </cell>
          <cell r="AA214">
            <v>785494607</v>
          </cell>
          <cell r="AB214">
            <v>740258961.5</v>
          </cell>
          <cell r="AC214">
            <v>761689664.75999999</v>
          </cell>
          <cell r="AD214">
            <v>742625075.75</v>
          </cell>
          <cell r="AE214">
            <v>738769765.60000002</v>
          </cell>
          <cell r="AF214">
            <v>879853212.70000005</v>
          </cell>
          <cell r="AG214">
            <v>864044067.70000005</v>
          </cell>
          <cell r="AH214">
            <v>814284857.6500001</v>
          </cell>
          <cell r="AI214">
            <v>837858631.23600006</v>
          </cell>
          <cell r="AJ214">
            <v>816887583.32500005</v>
          </cell>
          <cell r="AK214">
            <v>812646742.16000009</v>
          </cell>
        </row>
        <row r="215">
          <cell r="A215" t="str">
            <v>KabupatenPekalongan</v>
          </cell>
          <cell r="B215" t="str">
            <v>Area 3</v>
          </cell>
          <cell r="C215" t="str">
            <v>Jateng</v>
          </cell>
          <cell r="D215" t="str">
            <v>Jawa Tengah</v>
          </cell>
          <cell r="E215" t="str">
            <v>Jateng</v>
          </cell>
          <cell r="F215" t="str">
            <v>Kabupaten</v>
          </cell>
          <cell r="G215" t="str">
            <v>Pekalongan</v>
          </cell>
          <cell r="H215">
            <v>13650000</v>
          </cell>
          <cell r="I215">
            <v>92742000</v>
          </cell>
          <cell r="J215">
            <v>99000000</v>
          </cell>
          <cell r="K215">
            <v>244444444</v>
          </cell>
          <cell r="L215">
            <v>129470250</v>
          </cell>
          <cell r="M215">
            <v>136125000</v>
          </cell>
          <cell r="N215">
            <v>107441176</v>
          </cell>
          <cell r="O215">
            <v>123157160</v>
          </cell>
          <cell r="P215">
            <v>146250000</v>
          </cell>
          <cell r="Q215">
            <v>143750000</v>
          </cell>
          <cell r="R215">
            <v>196521389</v>
          </cell>
          <cell r="S215">
            <v>175494689</v>
          </cell>
          <cell r="T215">
            <v>158942867.5</v>
          </cell>
          <cell r="U215">
            <v>164657586.75999999</v>
          </cell>
          <cell r="V215">
            <v>122500157.75</v>
          </cell>
          <cell r="W215">
            <v>121144847.59999999</v>
          </cell>
          <cell r="X215">
            <v>26706400</v>
          </cell>
          <cell r="Y215">
            <v>9000000</v>
          </cell>
          <cell r="Z215">
            <v>811534483</v>
          </cell>
          <cell r="AA215">
            <v>788162533</v>
          </cell>
          <cell r="AB215">
            <v>742926887.5</v>
          </cell>
          <cell r="AC215">
            <v>764357590.75999999</v>
          </cell>
          <cell r="AD215">
            <v>745293001.75</v>
          </cell>
          <cell r="AE215">
            <v>741437691.60000002</v>
          </cell>
          <cell r="AF215">
            <v>882787931.30000007</v>
          </cell>
          <cell r="AG215">
            <v>866978786.30000007</v>
          </cell>
          <cell r="AH215">
            <v>817219576.25000012</v>
          </cell>
          <cell r="AI215">
            <v>840793349.83600008</v>
          </cell>
          <cell r="AJ215">
            <v>819822301.92500007</v>
          </cell>
          <cell r="AK215">
            <v>815581460.76000011</v>
          </cell>
        </row>
        <row r="216">
          <cell r="A216" t="str">
            <v>KabupatenPemalang</v>
          </cell>
          <cell r="B216" t="str">
            <v>Area 3</v>
          </cell>
          <cell r="C216" t="str">
            <v>Jateng</v>
          </cell>
          <cell r="D216" t="str">
            <v>Jawa Tengah</v>
          </cell>
          <cell r="E216" t="str">
            <v>Jateng</v>
          </cell>
          <cell r="F216" t="str">
            <v>Kabupaten</v>
          </cell>
          <cell r="G216" t="str">
            <v>Pemalang</v>
          </cell>
          <cell r="H216">
            <v>13650000</v>
          </cell>
          <cell r="I216">
            <v>92742000</v>
          </cell>
          <cell r="J216">
            <v>99000000</v>
          </cell>
          <cell r="K216">
            <v>211111111</v>
          </cell>
          <cell r="L216">
            <v>129470250</v>
          </cell>
          <cell r="M216">
            <v>136125000</v>
          </cell>
          <cell r="N216">
            <v>107441176</v>
          </cell>
          <cell r="O216">
            <v>123157160</v>
          </cell>
          <cell r="P216">
            <v>146250000</v>
          </cell>
          <cell r="Q216">
            <v>143750000</v>
          </cell>
          <cell r="R216">
            <v>196521389</v>
          </cell>
          <cell r="S216">
            <v>175494689</v>
          </cell>
          <cell r="T216">
            <v>158942867.5</v>
          </cell>
          <cell r="U216">
            <v>164657586.75999999</v>
          </cell>
          <cell r="V216">
            <v>122500157.75</v>
          </cell>
          <cell r="W216">
            <v>121144847.59999999</v>
          </cell>
          <cell r="X216">
            <v>26706400</v>
          </cell>
          <cell r="Y216">
            <v>9000000</v>
          </cell>
          <cell r="Z216">
            <v>778201150</v>
          </cell>
          <cell r="AA216">
            <v>754829200</v>
          </cell>
          <cell r="AB216">
            <v>709593554.5</v>
          </cell>
          <cell r="AC216">
            <v>731024257.75999999</v>
          </cell>
          <cell r="AD216">
            <v>711959668.75</v>
          </cell>
          <cell r="AE216">
            <v>708104358.60000002</v>
          </cell>
          <cell r="AF216">
            <v>846121265.00000012</v>
          </cell>
          <cell r="AG216">
            <v>830312120.00000012</v>
          </cell>
          <cell r="AH216">
            <v>780552909.95000005</v>
          </cell>
          <cell r="AI216">
            <v>804126683.53600001</v>
          </cell>
          <cell r="AJ216">
            <v>783155635.62500012</v>
          </cell>
          <cell r="AK216">
            <v>778914794.46000004</v>
          </cell>
        </row>
        <row r="217">
          <cell r="A217" t="str">
            <v>KabupatenPurbalingga</v>
          </cell>
          <cell r="B217" t="str">
            <v>Area 3</v>
          </cell>
          <cell r="C217" t="str">
            <v>Jateng</v>
          </cell>
          <cell r="D217" t="str">
            <v>Jawa Tengah</v>
          </cell>
          <cell r="E217" t="str">
            <v>Jateng</v>
          </cell>
          <cell r="F217" t="str">
            <v>Kabupaten</v>
          </cell>
          <cell r="G217" t="str">
            <v>Purbalingga</v>
          </cell>
          <cell r="H217">
            <v>13650000</v>
          </cell>
          <cell r="I217">
            <v>92742000</v>
          </cell>
          <cell r="J217">
            <v>99000000</v>
          </cell>
          <cell r="K217">
            <v>166666666</v>
          </cell>
          <cell r="L217">
            <v>129470250</v>
          </cell>
          <cell r="M217">
            <v>136125000</v>
          </cell>
          <cell r="N217">
            <v>107441176</v>
          </cell>
          <cell r="O217">
            <v>123157160</v>
          </cell>
          <cell r="P217">
            <v>146250000</v>
          </cell>
          <cell r="Q217">
            <v>143750000</v>
          </cell>
          <cell r="R217">
            <v>196521389</v>
          </cell>
          <cell r="S217">
            <v>175494689</v>
          </cell>
          <cell r="T217">
            <v>158942867.5</v>
          </cell>
          <cell r="U217">
            <v>164657586.75999999</v>
          </cell>
          <cell r="V217">
            <v>122500157.75</v>
          </cell>
          <cell r="W217">
            <v>121144847.59999999</v>
          </cell>
          <cell r="X217">
            <v>26706400</v>
          </cell>
          <cell r="Y217">
            <v>9000000</v>
          </cell>
          <cell r="Z217">
            <v>733756705</v>
          </cell>
          <cell r="AA217">
            <v>710384755</v>
          </cell>
          <cell r="AB217">
            <v>665149109.5</v>
          </cell>
          <cell r="AC217">
            <v>686579812.75999999</v>
          </cell>
          <cell r="AD217">
            <v>667515223.75</v>
          </cell>
          <cell r="AE217">
            <v>663659913.60000002</v>
          </cell>
          <cell r="AF217">
            <v>797232375.50000012</v>
          </cell>
          <cell r="AG217">
            <v>781423230.50000012</v>
          </cell>
          <cell r="AH217">
            <v>731664020.45000005</v>
          </cell>
          <cell r="AI217">
            <v>755237794.03600001</v>
          </cell>
          <cell r="AJ217">
            <v>734266746.125</v>
          </cell>
          <cell r="AK217">
            <v>730025904.96000004</v>
          </cell>
        </row>
        <row r="218">
          <cell r="A218" t="str">
            <v>KabupatenPurworejo</v>
          </cell>
          <cell r="B218" t="str">
            <v>Area 3</v>
          </cell>
          <cell r="C218" t="str">
            <v>Jateng</v>
          </cell>
          <cell r="D218" t="str">
            <v>Jawa Tengah</v>
          </cell>
          <cell r="E218" t="str">
            <v>Jateng</v>
          </cell>
          <cell r="F218" t="str">
            <v>Kabupaten</v>
          </cell>
          <cell r="G218" t="str">
            <v>Purworejo</v>
          </cell>
          <cell r="H218">
            <v>13650000</v>
          </cell>
          <cell r="I218">
            <v>105000000</v>
          </cell>
          <cell r="J218">
            <v>110000000</v>
          </cell>
          <cell r="K218">
            <v>244444444</v>
          </cell>
          <cell r="L218">
            <v>129470250</v>
          </cell>
          <cell r="M218">
            <v>136125000</v>
          </cell>
          <cell r="N218">
            <v>107441176</v>
          </cell>
          <cell r="O218">
            <v>123157160</v>
          </cell>
          <cell r="P218">
            <v>146250000</v>
          </cell>
          <cell r="Q218">
            <v>143750000</v>
          </cell>
          <cell r="R218">
            <v>196521389</v>
          </cell>
          <cell r="S218">
            <v>175494689</v>
          </cell>
          <cell r="T218">
            <v>158942867.5</v>
          </cell>
          <cell r="U218">
            <v>164657586.75999999</v>
          </cell>
          <cell r="V218">
            <v>122500157.75</v>
          </cell>
          <cell r="W218">
            <v>121144847.59999999</v>
          </cell>
          <cell r="X218">
            <v>26706400</v>
          </cell>
          <cell r="Y218">
            <v>9000000</v>
          </cell>
          <cell r="Z218">
            <v>834792483</v>
          </cell>
          <cell r="AA218">
            <v>811420533</v>
          </cell>
          <cell r="AB218">
            <v>766184887.5</v>
          </cell>
          <cell r="AC218">
            <v>787615590.75999999</v>
          </cell>
          <cell r="AD218">
            <v>768551001.75</v>
          </cell>
          <cell r="AE218">
            <v>764695691.60000002</v>
          </cell>
          <cell r="AF218">
            <v>908371731.30000007</v>
          </cell>
          <cell r="AG218">
            <v>892562586.30000007</v>
          </cell>
          <cell r="AH218">
            <v>842803376.25000012</v>
          </cell>
          <cell r="AI218">
            <v>866377149.83600008</v>
          </cell>
          <cell r="AJ218">
            <v>845406101.92500007</v>
          </cell>
          <cell r="AK218">
            <v>841165260.76000011</v>
          </cell>
        </row>
        <row r="219">
          <cell r="A219" t="str">
            <v>KabupatenRembang</v>
          </cell>
          <cell r="B219" t="str">
            <v>Area 3</v>
          </cell>
          <cell r="C219" t="str">
            <v>Jateng</v>
          </cell>
          <cell r="D219" t="str">
            <v>Jawa Tengah</v>
          </cell>
          <cell r="E219" t="str">
            <v>Jateng</v>
          </cell>
          <cell r="F219" t="str">
            <v>Kabupaten</v>
          </cell>
          <cell r="G219" t="str">
            <v>Rembang</v>
          </cell>
          <cell r="H219">
            <v>13650000</v>
          </cell>
          <cell r="I219">
            <v>105000000</v>
          </cell>
          <cell r="J219">
            <v>105000000</v>
          </cell>
          <cell r="K219">
            <v>218518518</v>
          </cell>
          <cell r="L219">
            <v>129470250</v>
          </cell>
          <cell r="M219">
            <v>136125000</v>
          </cell>
          <cell r="N219">
            <v>107441176</v>
          </cell>
          <cell r="O219">
            <v>123157160</v>
          </cell>
          <cell r="P219">
            <v>146250000</v>
          </cell>
          <cell r="Q219">
            <v>143750000</v>
          </cell>
          <cell r="R219">
            <v>196521389</v>
          </cell>
          <cell r="S219">
            <v>175494689</v>
          </cell>
          <cell r="T219">
            <v>158942867.5</v>
          </cell>
          <cell r="U219">
            <v>164657586.75999999</v>
          </cell>
          <cell r="V219">
            <v>122500157.75</v>
          </cell>
          <cell r="W219">
            <v>121144847.59999999</v>
          </cell>
          <cell r="X219">
            <v>26706400</v>
          </cell>
          <cell r="Y219">
            <v>9000000</v>
          </cell>
          <cell r="Z219">
            <v>803866557</v>
          </cell>
          <cell r="AA219">
            <v>780494607</v>
          </cell>
          <cell r="AB219">
            <v>735258961.5</v>
          </cell>
          <cell r="AC219">
            <v>756689664.75999999</v>
          </cell>
          <cell r="AD219">
            <v>737625075.75</v>
          </cell>
          <cell r="AE219">
            <v>733769765.60000002</v>
          </cell>
          <cell r="AF219">
            <v>874353212.70000005</v>
          </cell>
          <cell r="AG219">
            <v>858544067.70000005</v>
          </cell>
          <cell r="AH219">
            <v>808784857.6500001</v>
          </cell>
          <cell r="AI219">
            <v>832358631.23600006</v>
          </cell>
          <cell r="AJ219">
            <v>811387583.32500005</v>
          </cell>
          <cell r="AK219">
            <v>807146742.16000009</v>
          </cell>
        </row>
        <row r="220">
          <cell r="A220" t="str">
            <v>KabupatenSemarang</v>
          </cell>
          <cell r="B220" t="str">
            <v>Area 3</v>
          </cell>
          <cell r="C220" t="str">
            <v>Jateng</v>
          </cell>
          <cell r="D220" t="str">
            <v>Jawa Tengah</v>
          </cell>
          <cell r="E220" t="str">
            <v>Jateng</v>
          </cell>
          <cell r="F220" t="str">
            <v>Kabupaten</v>
          </cell>
          <cell r="G220" t="str">
            <v>Semarang</v>
          </cell>
          <cell r="H220">
            <v>13650000</v>
          </cell>
          <cell r="I220">
            <v>105000000</v>
          </cell>
          <cell r="J220">
            <v>125000000</v>
          </cell>
          <cell r="K220">
            <v>215555555.5</v>
          </cell>
          <cell r="L220">
            <v>129470250</v>
          </cell>
          <cell r="M220">
            <v>136125000</v>
          </cell>
          <cell r="N220">
            <v>107441176</v>
          </cell>
          <cell r="O220">
            <v>123157160</v>
          </cell>
          <cell r="P220">
            <v>146250000</v>
          </cell>
          <cell r="Q220">
            <v>143750000</v>
          </cell>
          <cell r="R220">
            <v>196521389</v>
          </cell>
          <cell r="S220">
            <v>175494689</v>
          </cell>
          <cell r="T220">
            <v>158942867.5</v>
          </cell>
          <cell r="U220">
            <v>164657586.75999999</v>
          </cell>
          <cell r="V220">
            <v>122500157.75</v>
          </cell>
          <cell r="W220">
            <v>121144847.59999999</v>
          </cell>
          <cell r="X220">
            <v>26706400</v>
          </cell>
          <cell r="Y220">
            <v>9000000</v>
          </cell>
          <cell r="Z220">
            <v>820903594.5</v>
          </cell>
          <cell r="AA220">
            <v>797531644.5</v>
          </cell>
          <cell r="AB220">
            <v>752295999</v>
          </cell>
          <cell r="AC220">
            <v>773726702.25999999</v>
          </cell>
          <cell r="AD220">
            <v>754662113.25</v>
          </cell>
          <cell r="AE220">
            <v>750806803.10000002</v>
          </cell>
          <cell r="AF220">
            <v>893093953.95000005</v>
          </cell>
          <cell r="AG220">
            <v>877284808.95000005</v>
          </cell>
          <cell r="AH220">
            <v>827525598.9000001</v>
          </cell>
          <cell r="AI220">
            <v>851099372.48600006</v>
          </cell>
          <cell r="AJ220">
            <v>830128324.57500005</v>
          </cell>
          <cell r="AK220">
            <v>825887483.41000009</v>
          </cell>
        </row>
        <row r="221">
          <cell r="A221" t="str">
            <v>KabupatenSragen</v>
          </cell>
          <cell r="B221" t="str">
            <v>Area 3</v>
          </cell>
          <cell r="C221" t="str">
            <v>Jateng</v>
          </cell>
          <cell r="D221" t="str">
            <v>Jawa Tengah</v>
          </cell>
          <cell r="E221" t="str">
            <v>Jateng</v>
          </cell>
          <cell r="F221" t="str">
            <v>Kabupaten</v>
          </cell>
          <cell r="G221" t="str">
            <v>Sragen</v>
          </cell>
          <cell r="H221">
            <v>13650000</v>
          </cell>
          <cell r="I221">
            <v>92742000</v>
          </cell>
          <cell r="J221">
            <v>108000000</v>
          </cell>
          <cell r="K221">
            <v>252777777.5</v>
          </cell>
          <cell r="L221">
            <v>129470250</v>
          </cell>
          <cell r="M221">
            <v>136125000</v>
          </cell>
          <cell r="N221">
            <v>107441176</v>
          </cell>
          <cell r="O221">
            <v>123157160</v>
          </cell>
          <cell r="P221">
            <v>146250000</v>
          </cell>
          <cell r="Q221">
            <v>143750000</v>
          </cell>
          <cell r="R221">
            <v>196521389</v>
          </cell>
          <cell r="S221">
            <v>175494689</v>
          </cell>
          <cell r="T221">
            <v>158942867.5</v>
          </cell>
          <cell r="U221">
            <v>164657586.75999999</v>
          </cell>
          <cell r="V221">
            <v>122500157.75</v>
          </cell>
          <cell r="W221">
            <v>121144847.59999999</v>
          </cell>
          <cell r="X221">
            <v>26706400</v>
          </cell>
          <cell r="Y221">
            <v>9000000</v>
          </cell>
          <cell r="Z221">
            <v>828867816.5</v>
          </cell>
          <cell r="AA221">
            <v>805495866.5</v>
          </cell>
          <cell r="AB221">
            <v>760260221</v>
          </cell>
          <cell r="AC221">
            <v>781690924.25999999</v>
          </cell>
          <cell r="AD221">
            <v>762626335.25</v>
          </cell>
          <cell r="AE221">
            <v>758771025.10000002</v>
          </cell>
          <cell r="AF221">
            <v>901854598.1500001</v>
          </cell>
          <cell r="AG221">
            <v>886045453.1500001</v>
          </cell>
          <cell r="AH221">
            <v>836286243.10000002</v>
          </cell>
          <cell r="AI221">
            <v>859860016.68600011</v>
          </cell>
          <cell r="AJ221">
            <v>838888968.7750001</v>
          </cell>
          <cell r="AK221">
            <v>834648127.61000013</v>
          </cell>
        </row>
        <row r="222">
          <cell r="A222" t="str">
            <v>KabupatenSukoharjo</v>
          </cell>
          <cell r="B222" t="str">
            <v>Area 3</v>
          </cell>
          <cell r="C222" t="str">
            <v>Jateng</v>
          </cell>
          <cell r="D222" t="str">
            <v>Jawa Tengah</v>
          </cell>
          <cell r="E222" t="str">
            <v>Jateng</v>
          </cell>
          <cell r="F222" t="str">
            <v>Kabupaten</v>
          </cell>
          <cell r="G222" t="str">
            <v>Sukoharjo</v>
          </cell>
          <cell r="H222">
            <v>13650000</v>
          </cell>
          <cell r="I222">
            <v>105000000</v>
          </cell>
          <cell r="J222">
            <v>135000000</v>
          </cell>
          <cell r="K222">
            <v>184444444.33333334</v>
          </cell>
          <cell r="L222">
            <v>129470250</v>
          </cell>
          <cell r="M222">
            <v>136125000</v>
          </cell>
          <cell r="N222">
            <v>107441176</v>
          </cell>
          <cell r="O222">
            <v>123157160</v>
          </cell>
          <cell r="P222">
            <v>146250000</v>
          </cell>
          <cell r="Q222">
            <v>143750000</v>
          </cell>
          <cell r="R222">
            <v>196521389</v>
          </cell>
          <cell r="S222">
            <v>175494689</v>
          </cell>
          <cell r="T222">
            <v>158942867.5</v>
          </cell>
          <cell r="U222">
            <v>164657586.75999999</v>
          </cell>
          <cell r="V222">
            <v>122500157.75</v>
          </cell>
          <cell r="W222">
            <v>121144847.59999999</v>
          </cell>
          <cell r="X222">
            <v>26706400</v>
          </cell>
          <cell r="Y222">
            <v>9000000</v>
          </cell>
          <cell r="Z222">
            <v>799792483.33333337</v>
          </cell>
          <cell r="AA222">
            <v>776420533.33333337</v>
          </cell>
          <cell r="AB222">
            <v>731184887.83333337</v>
          </cell>
          <cell r="AC222">
            <v>752615591.09333336</v>
          </cell>
          <cell r="AD222">
            <v>733551002.08333337</v>
          </cell>
          <cell r="AE222">
            <v>729695691.9333334</v>
          </cell>
          <cell r="AF222">
            <v>869871731.66666675</v>
          </cell>
          <cell r="AG222">
            <v>854062586.66666675</v>
          </cell>
          <cell r="AH222">
            <v>804303376.61666679</v>
          </cell>
          <cell r="AI222">
            <v>827877150.20266676</v>
          </cell>
          <cell r="AJ222">
            <v>806906102.29166675</v>
          </cell>
          <cell r="AK222">
            <v>802665261.12666678</v>
          </cell>
        </row>
        <row r="223">
          <cell r="A223" t="str">
            <v>KabupatenTegal</v>
          </cell>
          <cell r="B223" t="str">
            <v>Area 3</v>
          </cell>
          <cell r="C223" t="str">
            <v>Jateng</v>
          </cell>
          <cell r="D223" t="str">
            <v>Jawa Tengah</v>
          </cell>
          <cell r="E223" t="str">
            <v>Jateng</v>
          </cell>
          <cell r="F223" t="str">
            <v>Kabupaten</v>
          </cell>
          <cell r="G223" t="str">
            <v>Tegal</v>
          </cell>
          <cell r="H223">
            <v>13650000</v>
          </cell>
          <cell r="I223">
            <v>92742000</v>
          </cell>
          <cell r="J223">
            <v>99000000</v>
          </cell>
          <cell r="K223">
            <v>211111111</v>
          </cell>
          <cell r="L223">
            <v>129470250</v>
          </cell>
          <cell r="M223">
            <v>136125000</v>
          </cell>
          <cell r="N223">
            <v>107441176</v>
          </cell>
          <cell r="O223">
            <v>123157160</v>
          </cell>
          <cell r="P223">
            <v>146250000</v>
          </cell>
          <cell r="Q223">
            <v>143750000</v>
          </cell>
          <cell r="R223">
            <v>196521389</v>
          </cell>
          <cell r="S223">
            <v>175494689</v>
          </cell>
          <cell r="T223">
            <v>158942867.5</v>
          </cell>
          <cell r="U223">
            <v>164657586.75999999</v>
          </cell>
          <cell r="V223">
            <v>122500157.75</v>
          </cell>
          <cell r="W223">
            <v>121144847.59999999</v>
          </cell>
          <cell r="X223">
            <v>26706400</v>
          </cell>
          <cell r="Y223">
            <v>9000000</v>
          </cell>
          <cell r="Z223">
            <v>778201150</v>
          </cell>
          <cell r="AA223">
            <v>754829200</v>
          </cell>
          <cell r="AB223">
            <v>709593554.5</v>
          </cell>
          <cell r="AC223">
            <v>731024257.75999999</v>
          </cell>
          <cell r="AD223">
            <v>711959668.75</v>
          </cell>
          <cell r="AE223">
            <v>708104358.60000002</v>
          </cell>
          <cell r="AF223">
            <v>846121265.00000012</v>
          </cell>
          <cell r="AG223">
            <v>830312120.00000012</v>
          </cell>
          <cell r="AH223">
            <v>780552909.95000005</v>
          </cell>
          <cell r="AI223">
            <v>804126683.53600001</v>
          </cell>
          <cell r="AJ223">
            <v>783155635.62500012</v>
          </cell>
          <cell r="AK223">
            <v>778914794.46000004</v>
          </cell>
        </row>
        <row r="224">
          <cell r="A224" t="str">
            <v>KabupatenTemanggung</v>
          </cell>
          <cell r="B224" t="str">
            <v>Area 3</v>
          </cell>
          <cell r="C224" t="str">
            <v>Jateng</v>
          </cell>
          <cell r="D224" t="str">
            <v>Jawa Tengah</v>
          </cell>
          <cell r="E224" t="str">
            <v>Jateng</v>
          </cell>
          <cell r="F224" t="str">
            <v>Kabupaten</v>
          </cell>
          <cell r="G224" t="str">
            <v>Temanggung</v>
          </cell>
          <cell r="H224">
            <v>13650000</v>
          </cell>
          <cell r="I224">
            <v>92742000</v>
          </cell>
          <cell r="J224">
            <v>110000000</v>
          </cell>
          <cell r="K224">
            <v>211111111</v>
          </cell>
          <cell r="L224">
            <v>129470250</v>
          </cell>
          <cell r="M224">
            <v>136125000</v>
          </cell>
          <cell r="N224">
            <v>107441176</v>
          </cell>
          <cell r="O224">
            <v>123157160</v>
          </cell>
          <cell r="P224">
            <v>146250000</v>
          </cell>
          <cell r="Q224">
            <v>143750000</v>
          </cell>
          <cell r="R224">
            <v>196521389</v>
          </cell>
          <cell r="S224">
            <v>175494689</v>
          </cell>
          <cell r="T224">
            <v>158942867.5</v>
          </cell>
          <cell r="U224">
            <v>164657586.75999999</v>
          </cell>
          <cell r="V224">
            <v>122500157.75</v>
          </cell>
          <cell r="W224">
            <v>121144847.59999999</v>
          </cell>
          <cell r="X224">
            <v>26706400</v>
          </cell>
          <cell r="Y224">
            <v>9000000</v>
          </cell>
          <cell r="Z224">
            <v>789201150</v>
          </cell>
          <cell r="AA224">
            <v>765829200</v>
          </cell>
          <cell r="AB224">
            <v>720593554.5</v>
          </cell>
          <cell r="AC224">
            <v>742024257.75999999</v>
          </cell>
          <cell r="AD224">
            <v>722959668.75</v>
          </cell>
          <cell r="AE224">
            <v>719104358.60000002</v>
          </cell>
          <cell r="AF224">
            <v>858221265.00000012</v>
          </cell>
          <cell r="AG224">
            <v>842412120.00000012</v>
          </cell>
          <cell r="AH224">
            <v>792652909.95000005</v>
          </cell>
          <cell r="AI224">
            <v>816226683.53600001</v>
          </cell>
          <cell r="AJ224">
            <v>795255635.62500012</v>
          </cell>
          <cell r="AK224">
            <v>791014794.46000004</v>
          </cell>
        </row>
        <row r="225">
          <cell r="A225" t="str">
            <v>KabupatenWonogiri</v>
          </cell>
          <cell r="B225" t="str">
            <v>Area 3</v>
          </cell>
          <cell r="C225" t="str">
            <v>Jateng</v>
          </cell>
          <cell r="D225" t="str">
            <v>Jawa Tengah</v>
          </cell>
          <cell r="E225" t="str">
            <v>Jateng</v>
          </cell>
          <cell r="F225" t="str">
            <v>Kabupaten</v>
          </cell>
          <cell r="G225" t="str">
            <v>Wonogiri</v>
          </cell>
          <cell r="H225">
            <v>13650000</v>
          </cell>
          <cell r="I225">
            <v>105000000</v>
          </cell>
          <cell r="J225">
            <v>130000000</v>
          </cell>
          <cell r="K225">
            <v>216666666</v>
          </cell>
          <cell r="L225">
            <v>129470250</v>
          </cell>
          <cell r="M225">
            <v>136125000</v>
          </cell>
          <cell r="N225">
            <v>107441176</v>
          </cell>
          <cell r="O225">
            <v>123157160</v>
          </cell>
          <cell r="P225">
            <v>146250000</v>
          </cell>
          <cell r="Q225">
            <v>143750000</v>
          </cell>
          <cell r="R225">
            <v>196521389</v>
          </cell>
          <cell r="S225">
            <v>175494689</v>
          </cell>
          <cell r="T225">
            <v>158942867.5</v>
          </cell>
          <cell r="U225">
            <v>164657586.75999999</v>
          </cell>
          <cell r="V225">
            <v>122500157.75</v>
          </cell>
          <cell r="W225">
            <v>121144847.59999999</v>
          </cell>
          <cell r="X225">
            <v>26706400</v>
          </cell>
          <cell r="Y225">
            <v>9000000</v>
          </cell>
          <cell r="Z225">
            <v>827014705</v>
          </cell>
          <cell r="AA225">
            <v>803642755</v>
          </cell>
          <cell r="AB225">
            <v>758407109.5</v>
          </cell>
          <cell r="AC225">
            <v>779837812.75999999</v>
          </cell>
          <cell r="AD225">
            <v>760773223.75</v>
          </cell>
          <cell r="AE225">
            <v>756917913.60000002</v>
          </cell>
          <cell r="AF225">
            <v>899816175.50000012</v>
          </cell>
          <cell r="AG225">
            <v>884007030.50000012</v>
          </cell>
          <cell r="AH225">
            <v>834247820.45000005</v>
          </cell>
          <cell r="AI225">
            <v>857821594.03600001</v>
          </cell>
          <cell r="AJ225">
            <v>836850546.12500012</v>
          </cell>
          <cell r="AK225">
            <v>832609704.96000004</v>
          </cell>
        </row>
        <row r="226">
          <cell r="A226" t="str">
            <v>KabupatenWonosobo</v>
          </cell>
          <cell r="B226" t="str">
            <v>Area 3</v>
          </cell>
          <cell r="C226" t="str">
            <v>Jateng</v>
          </cell>
          <cell r="D226" t="str">
            <v>Jawa Tengah</v>
          </cell>
          <cell r="E226" t="str">
            <v>Jateng</v>
          </cell>
          <cell r="F226" t="str">
            <v>Kabupaten</v>
          </cell>
          <cell r="G226" t="str">
            <v>Wonosobo</v>
          </cell>
          <cell r="H226">
            <v>13650000</v>
          </cell>
          <cell r="I226">
            <v>105000000</v>
          </cell>
          <cell r="J226">
            <v>120000000</v>
          </cell>
          <cell r="K226">
            <v>200000000</v>
          </cell>
          <cell r="L226">
            <v>129470250</v>
          </cell>
          <cell r="M226">
            <v>136125000</v>
          </cell>
          <cell r="N226">
            <v>107441176</v>
          </cell>
          <cell r="O226">
            <v>123157160</v>
          </cell>
          <cell r="P226">
            <v>146250000</v>
          </cell>
          <cell r="Q226">
            <v>143750000</v>
          </cell>
          <cell r="R226">
            <v>196521389</v>
          </cell>
          <cell r="S226">
            <v>175494689</v>
          </cell>
          <cell r="T226">
            <v>158942867.5</v>
          </cell>
          <cell r="U226">
            <v>164657586.75999999</v>
          </cell>
          <cell r="V226">
            <v>122500157.75</v>
          </cell>
          <cell r="W226">
            <v>121144847.59999999</v>
          </cell>
          <cell r="X226">
            <v>26706400</v>
          </cell>
          <cell r="Y226">
            <v>9000000</v>
          </cell>
          <cell r="Z226">
            <v>800348039</v>
          </cell>
          <cell r="AA226">
            <v>776976089</v>
          </cell>
          <cell r="AB226">
            <v>731740443.5</v>
          </cell>
          <cell r="AC226">
            <v>753171146.75999999</v>
          </cell>
          <cell r="AD226">
            <v>734106557.75</v>
          </cell>
          <cell r="AE226">
            <v>730251247.60000002</v>
          </cell>
          <cell r="AF226">
            <v>870482842.9000001</v>
          </cell>
          <cell r="AG226">
            <v>854673697.9000001</v>
          </cell>
          <cell r="AH226">
            <v>804914487.85000002</v>
          </cell>
          <cell r="AI226">
            <v>828488261.43600011</v>
          </cell>
          <cell r="AJ226">
            <v>807517213.5250001</v>
          </cell>
          <cell r="AK226">
            <v>803276372.36000013</v>
          </cell>
        </row>
        <row r="227">
          <cell r="A227" t="str">
            <v>KotaMagelang</v>
          </cell>
          <cell r="B227" t="str">
            <v>Area 3</v>
          </cell>
          <cell r="C227" t="str">
            <v>Jateng</v>
          </cell>
          <cell r="D227" t="str">
            <v>Jawa Tengah</v>
          </cell>
          <cell r="E227" t="str">
            <v>Jateng</v>
          </cell>
          <cell r="F227" t="str">
            <v>Kota</v>
          </cell>
          <cell r="G227" t="str">
            <v>Magelang</v>
          </cell>
          <cell r="H227">
            <v>13650000</v>
          </cell>
          <cell r="I227">
            <v>92742000</v>
          </cell>
          <cell r="J227">
            <v>98010000</v>
          </cell>
          <cell r="K227">
            <v>184444444.33333334</v>
          </cell>
          <cell r="L227">
            <v>129470250</v>
          </cell>
          <cell r="M227">
            <v>136125000</v>
          </cell>
          <cell r="N227">
            <v>107441176</v>
          </cell>
          <cell r="O227">
            <v>123157160</v>
          </cell>
          <cell r="P227">
            <v>146250000</v>
          </cell>
          <cell r="Q227">
            <v>143750000</v>
          </cell>
          <cell r="R227">
            <v>196521389</v>
          </cell>
          <cell r="S227">
            <v>175494689</v>
          </cell>
          <cell r="T227">
            <v>158942867.5</v>
          </cell>
          <cell r="U227">
            <v>164657586.75999999</v>
          </cell>
          <cell r="V227">
            <v>122500157.75</v>
          </cell>
          <cell r="W227">
            <v>121144847.59999999</v>
          </cell>
          <cell r="X227">
            <v>26706400</v>
          </cell>
          <cell r="Y227">
            <v>9000000</v>
          </cell>
          <cell r="Z227">
            <v>750544483.33333337</v>
          </cell>
          <cell r="AA227">
            <v>727172533.33333337</v>
          </cell>
          <cell r="AB227">
            <v>681936887.83333337</v>
          </cell>
          <cell r="AC227">
            <v>703367591.09333336</v>
          </cell>
          <cell r="AD227">
            <v>684303002.08333337</v>
          </cell>
          <cell r="AE227">
            <v>680447691.9333334</v>
          </cell>
          <cell r="AF227">
            <v>815698931.66666675</v>
          </cell>
          <cell r="AG227">
            <v>799889786.66666675</v>
          </cell>
          <cell r="AH227">
            <v>750130576.61666679</v>
          </cell>
          <cell r="AI227">
            <v>773704350.20266676</v>
          </cell>
          <cell r="AJ227">
            <v>752733302.29166675</v>
          </cell>
          <cell r="AK227">
            <v>748492461.12666678</v>
          </cell>
        </row>
        <row r="228">
          <cell r="A228" t="str">
            <v>KotaPekalongan</v>
          </cell>
          <cell r="B228" t="str">
            <v>Area 3</v>
          </cell>
          <cell r="C228" t="str">
            <v>Jateng</v>
          </cell>
          <cell r="D228" t="str">
            <v>Jawa Tengah</v>
          </cell>
          <cell r="E228" t="str">
            <v>Jateng</v>
          </cell>
          <cell r="F228" t="str">
            <v>Kota</v>
          </cell>
          <cell r="G228" t="str">
            <v>Pekalongan</v>
          </cell>
          <cell r="H228">
            <v>13650000</v>
          </cell>
          <cell r="I228">
            <v>92742000</v>
          </cell>
          <cell r="J228">
            <v>180000000</v>
          </cell>
          <cell r="K228">
            <v>211111111</v>
          </cell>
          <cell r="L228">
            <v>129470250</v>
          </cell>
          <cell r="M228">
            <v>136125000</v>
          </cell>
          <cell r="N228">
            <v>107441176</v>
          </cell>
          <cell r="O228">
            <v>123157160</v>
          </cell>
          <cell r="P228">
            <v>146250000</v>
          </cell>
          <cell r="Q228">
            <v>143750000</v>
          </cell>
          <cell r="R228">
            <v>196521389</v>
          </cell>
          <cell r="S228">
            <v>175494689</v>
          </cell>
          <cell r="T228">
            <v>158942867.5</v>
          </cell>
          <cell r="U228">
            <v>164657586.75999999</v>
          </cell>
          <cell r="V228">
            <v>122500157.75</v>
          </cell>
          <cell r="W228">
            <v>121144847.59999999</v>
          </cell>
          <cell r="X228">
            <v>26706400</v>
          </cell>
          <cell r="Y228">
            <v>9000000</v>
          </cell>
          <cell r="Z228">
            <v>859201150</v>
          </cell>
          <cell r="AA228">
            <v>835829200</v>
          </cell>
          <cell r="AB228">
            <v>790593554.5</v>
          </cell>
          <cell r="AC228">
            <v>812024257.75999999</v>
          </cell>
          <cell r="AD228">
            <v>792959668.75</v>
          </cell>
          <cell r="AE228">
            <v>789104358.60000002</v>
          </cell>
          <cell r="AF228">
            <v>935221265.00000012</v>
          </cell>
          <cell r="AG228">
            <v>919412120.00000012</v>
          </cell>
          <cell r="AH228">
            <v>869652909.95000005</v>
          </cell>
          <cell r="AI228">
            <v>893226683.53600001</v>
          </cell>
          <cell r="AJ228">
            <v>872255635.62500012</v>
          </cell>
          <cell r="AK228">
            <v>868014794.46000004</v>
          </cell>
        </row>
        <row r="229">
          <cell r="A229" t="str">
            <v>KotaSalatiga</v>
          </cell>
          <cell r="B229" t="str">
            <v>Area 3</v>
          </cell>
          <cell r="C229" t="str">
            <v>Jateng</v>
          </cell>
          <cell r="D229" t="str">
            <v>Jawa Tengah</v>
          </cell>
          <cell r="E229" t="str">
            <v>Jateng</v>
          </cell>
          <cell r="F229" t="str">
            <v>Kota</v>
          </cell>
          <cell r="G229" t="str">
            <v>Salatiga</v>
          </cell>
          <cell r="H229">
            <v>13650000</v>
          </cell>
          <cell r="I229">
            <v>92742000</v>
          </cell>
          <cell r="J229">
            <v>117000000</v>
          </cell>
          <cell r="K229">
            <v>200000000</v>
          </cell>
          <cell r="L229">
            <v>129470250</v>
          </cell>
          <cell r="M229">
            <v>136125000</v>
          </cell>
          <cell r="N229">
            <v>107441176</v>
          </cell>
          <cell r="O229">
            <v>123157160</v>
          </cell>
          <cell r="P229">
            <v>146250000</v>
          </cell>
          <cell r="Q229">
            <v>143750000</v>
          </cell>
          <cell r="R229">
            <v>196521389</v>
          </cell>
          <cell r="S229">
            <v>175494689</v>
          </cell>
          <cell r="T229">
            <v>158942867.5</v>
          </cell>
          <cell r="U229">
            <v>164657586.75999999</v>
          </cell>
          <cell r="V229">
            <v>122500157.75</v>
          </cell>
          <cell r="W229">
            <v>121144847.59999999</v>
          </cell>
          <cell r="X229">
            <v>26706400</v>
          </cell>
          <cell r="Y229">
            <v>9000000</v>
          </cell>
          <cell r="Z229">
            <v>785090039</v>
          </cell>
          <cell r="AA229">
            <v>761718089</v>
          </cell>
          <cell r="AB229">
            <v>716482443.5</v>
          </cell>
          <cell r="AC229">
            <v>737913146.75999999</v>
          </cell>
          <cell r="AD229">
            <v>718848557.75</v>
          </cell>
          <cell r="AE229">
            <v>714993247.60000002</v>
          </cell>
          <cell r="AF229">
            <v>853699042.9000001</v>
          </cell>
          <cell r="AG229">
            <v>837889897.9000001</v>
          </cell>
          <cell r="AH229">
            <v>788130687.85000002</v>
          </cell>
          <cell r="AI229">
            <v>811704461.43600011</v>
          </cell>
          <cell r="AJ229">
            <v>790733413.5250001</v>
          </cell>
          <cell r="AK229">
            <v>786492572.36000013</v>
          </cell>
        </row>
        <row r="230">
          <cell r="A230" t="str">
            <v>KotaSemarang</v>
          </cell>
          <cell r="B230" t="str">
            <v>Area 3</v>
          </cell>
          <cell r="C230" t="str">
            <v>Jateng</v>
          </cell>
          <cell r="D230" t="str">
            <v>Jawa Tengah</v>
          </cell>
          <cell r="E230" t="str">
            <v>Jateng</v>
          </cell>
          <cell r="F230" t="str">
            <v>Kota</v>
          </cell>
          <cell r="G230" t="str">
            <v>Semarang</v>
          </cell>
          <cell r="H230">
            <v>13650000</v>
          </cell>
          <cell r="I230">
            <v>92742000</v>
          </cell>
          <cell r="J230">
            <v>116010000</v>
          </cell>
          <cell r="K230">
            <v>260000000</v>
          </cell>
          <cell r="L230">
            <v>129470250</v>
          </cell>
          <cell r="M230">
            <v>136125000</v>
          </cell>
          <cell r="N230">
            <v>107441176</v>
          </cell>
          <cell r="O230">
            <v>123157160</v>
          </cell>
          <cell r="P230">
            <v>146250000</v>
          </cell>
          <cell r="Q230">
            <v>143750000</v>
          </cell>
          <cell r="R230">
            <v>196521389</v>
          </cell>
          <cell r="S230">
            <v>175494689</v>
          </cell>
          <cell r="T230">
            <v>158942867.5</v>
          </cell>
          <cell r="U230">
            <v>164657586.75999999</v>
          </cell>
          <cell r="V230">
            <v>122500157.75</v>
          </cell>
          <cell r="W230">
            <v>121144847.59999999</v>
          </cell>
          <cell r="X230">
            <v>26706400</v>
          </cell>
          <cell r="Y230">
            <v>9000000</v>
          </cell>
          <cell r="Z230">
            <v>844100039</v>
          </cell>
          <cell r="AA230">
            <v>820728089</v>
          </cell>
          <cell r="AB230">
            <v>775492443.5</v>
          </cell>
          <cell r="AC230">
            <v>796923146.75999999</v>
          </cell>
          <cell r="AD230">
            <v>777858557.75</v>
          </cell>
          <cell r="AE230">
            <v>774003247.60000002</v>
          </cell>
          <cell r="AF230">
            <v>918610042.9000001</v>
          </cell>
          <cell r="AG230">
            <v>902800897.9000001</v>
          </cell>
          <cell r="AH230">
            <v>853041687.85000002</v>
          </cell>
          <cell r="AI230">
            <v>876615461.43600011</v>
          </cell>
          <cell r="AJ230">
            <v>855644413.5250001</v>
          </cell>
          <cell r="AK230">
            <v>851403572.36000013</v>
          </cell>
        </row>
        <row r="231">
          <cell r="A231" t="str">
            <v>KotaSurakarta</v>
          </cell>
          <cell r="B231" t="str">
            <v>Area 3</v>
          </cell>
          <cell r="C231" t="str">
            <v>Jateng</v>
          </cell>
          <cell r="D231" t="str">
            <v>Jawa Tengah</v>
          </cell>
          <cell r="E231" t="str">
            <v>Jateng</v>
          </cell>
          <cell r="F231" t="str">
            <v>Kota</v>
          </cell>
          <cell r="G231" t="str">
            <v>Surakarta</v>
          </cell>
          <cell r="H231">
            <v>13650000</v>
          </cell>
          <cell r="I231">
            <v>92742000</v>
          </cell>
          <cell r="J231">
            <v>108000000</v>
          </cell>
          <cell r="K231">
            <v>244444444</v>
          </cell>
          <cell r="L231">
            <v>129470250</v>
          </cell>
          <cell r="M231">
            <v>136125000</v>
          </cell>
          <cell r="N231">
            <v>107441176</v>
          </cell>
          <cell r="O231">
            <v>123157160</v>
          </cell>
          <cell r="P231">
            <v>146250000</v>
          </cell>
          <cell r="Q231">
            <v>143750000</v>
          </cell>
          <cell r="R231">
            <v>196521389</v>
          </cell>
          <cell r="S231">
            <v>175494689</v>
          </cell>
          <cell r="T231">
            <v>158942867.5</v>
          </cell>
          <cell r="U231">
            <v>164657586.75999999</v>
          </cell>
          <cell r="V231">
            <v>122500157.75</v>
          </cell>
          <cell r="W231">
            <v>121144847.59999999</v>
          </cell>
          <cell r="X231">
            <v>26706400</v>
          </cell>
          <cell r="Y231">
            <v>9000000</v>
          </cell>
          <cell r="Z231">
            <v>820534483</v>
          </cell>
          <cell r="AA231">
            <v>797162533</v>
          </cell>
          <cell r="AB231">
            <v>751926887.5</v>
          </cell>
          <cell r="AC231">
            <v>773357590.75999999</v>
          </cell>
          <cell r="AD231">
            <v>754293001.75</v>
          </cell>
          <cell r="AE231">
            <v>750437691.60000002</v>
          </cell>
          <cell r="AF231">
            <v>892687931.30000007</v>
          </cell>
          <cell r="AG231">
            <v>876878786.30000007</v>
          </cell>
          <cell r="AH231">
            <v>827119576.25000012</v>
          </cell>
          <cell r="AI231">
            <v>850693349.83600008</v>
          </cell>
          <cell r="AJ231">
            <v>829722301.92500007</v>
          </cell>
          <cell r="AK231">
            <v>825481460.76000011</v>
          </cell>
        </row>
        <row r="232">
          <cell r="A232" t="str">
            <v>KotaTegal</v>
          </cell>
          <cell r="B232" t="str">
            <v>Area 3</v>
          </cell>
          <cell r="C232" t="str">
            <v>Jateng</v>
          </cell>
          <cell r="D232" t="str">
            <v>Jawa Tengah</v>
          </cell>
          <cell r="E232" t="str">
            <v>Jateng</v>
          </cell>
          <cell r="F232" t="str">
            <v>Kota</v>
          </cell>
          <cell r="G232" t="str">
            <v>Tegal</v>
          </cell>
          <cell r="H232">
            <v>13650000</v>
          </cell>
          <cell r="I232">
            <v>92742000</v>
          </cell>
          <cell r="J232">
            <v>180000000</v>
          </cell>
          <cell r="K232">
            <v>194444444</v>
          </cell>
          <cell r="L232">
            <v>129470250</v>
          </cell>
          <cell r="M232">
            <v>136125000</v>
          </cell>
          <cell r="N232">
            <v>107441176</v>
          </cell>
          <cell r="O232">
            <v>123157160</v>
          </cell>
          <cell r="P232">
            <v>146250000</v>
          </cell>
          <cell r="Q232">
            <v>143750000</v>
          </cell>
          <cell r="R232">
            <v>196521389</v>
          </cell>
          <cell r="S232">
            <v>175494689</v>
          </cell>
          <cell r="T232">
            <v>158942867.5</v>
          </cell>
          <cell r="U232">
            <v>164657586.75999999</v>
          </cell>
          <cell r="V232">
            <v>122500157.75</v>
          </cell>
          <cell r="W232">
            <v>121144847.59999999</v>
          </cell>
          <cell r="X232">
            <v>26706400</v>
          </cell>
          <cell r="Y232">
            <v>9000000</v>
          </cell>
          <cell r="Z232">
            <v>842534483</v>
          </cell>
          <cell r="AA232">
            <v>819162533</v>
          </cell>
          <cell r="AB232">
            <v>773926887.5</v>
          </cell>
          <cell r="AC232">
            <v>795357590.75999999</v>
          </cell>
          <cell r="AD232">
            <v>776293001.75</v>
          </cell>
          <cell r="AE232">
            <v>772437691.60000002</v>
          </cell>
          <cell r="AF232">
            <v>916887931.30000007</v>
          </cell>
          <cell r="AG232">
            <v>901078786.30000007</v>
          </cell>
          <cell r="AH232">
            <v>851319576.25000012</v>
          </cell>
          <cell r="AI232">
            <v>874893349.83600008</v>
          </cell>
          <cell r="AJ232">
            <v>853922301.92500007</v>
          </cell>
          <cell r="AK232">
            <v>849681460.76000011</v>
          </cell>
        </row>
        <row r="233">
          <cell r="A233" t="str">
            <v>KabupatenBantul</v>
          </cell>
          <cell r="B233" t="str">
            <v>Area 3</v>
          </cell>
          <cell r="C233" t="str">
            <v>Jateng</v>
          </cell>
          <cell r="D233" t="str">
            <v>DI Yogyakarta</v>
          </cell>
          <cell r="E233" t="str">
            <v>Jateng</v>
          </cell>
          <cell r="F233" t="str">
            <v>Kabupaten</v>
          </cell>
          <cell r="G233" t="str">
            <v>Bantul</v>
          </cell>
          <cell r="H233">
            <v>13650000</v>
          </cell>
          <cell r="I233">
            <v>92742000</v>
          </cell>
          <cell r="J233">
            <v>130500000</v>
          </cell>
          <cell r="K233">
            <v>216944444</v>
          </cell>
          <cell r="L233">
            <v>129470250</v>
          </cell>
          <cell r="M233">
            <v>136125000</v>
          </cell>
          <cell r="N233">
            <v>107441176</v>
          </cell>
          <cell r="O233">
            <v>123157160</v>
          </cell>
          <cell r="P233">
            <v>146250000</v>
          </cell>
          <cell r="Q233">
            <v>143750000</v>
          </cell>
          <cell r="R233">
            <v>196521389</v>
          </cell>
          <cell r="S233">
            <v>175494689</v>
          </cell>
          <cell r="T233">
            <v>158942867.5</v>
          </cell>
          <cell r="U233">
            <v>164657586.75999999</v>
          </cell>
          <cell r="V233">
            <v>122500157.75</v>
          </cell>
          <cell r="W233">
            <v>121144847.59999999</v>
          </cell>
          <cell r="X233">
            <v>26706400</v>
          </cell>
          <cell r="Y233">
            <v>9000000</v>
          </cell>
          <cell r="Z233">
            <v>815534483</v>
          </cell>
          <cell r="AA233">
            <v>792162533</v>
          </cell>
          <cell r="AB233">
            <v>746926887.5</v>
          </cell>
          <cell r="AC233">
            <v>768357590.75999999</v>
          </cell>
          <cell r="AD233">
            <v>749293001.75</v>
          </cell>
          <cell r="AE233">
            <v>745437691.60000002</v>
          </cell>
          <cell r="AF233">
            <v>887187931.30000007</v>
          </cell>
          <cell r="AG233">
            <v>871378786.30000007</v>
          </cell>
          <cell r="AH233">
            <v>821619576.25000012</v>
          </cell>
          <cell r="AI233">
            <v>845193349.83600008</v>
          </cell>
          <cell r="AJ233">
            <v>824222301.92500007</v>
          </cell>
          <cell r="AK233">
            <v>819981460.76000011</v>
          </cell>
        </row>
        <row r="234">
          <cell r="A234" t="str">
            <v>KabupatenGunungkidul</v>
          </cell>
          <cell r="B234" t="str">
            <v>Area 3</v>
          </cell>
          <cell r="C234" t="str">
            <v>Jateng</v>
          </cell>
          <cell r="D234" t="str">
            <v>DI Yogyakarta</v>
          </cell>
          <cell r="E234" t="str">
            <v>Jateng</v>
          </cell>
          <cell r="F234" t="str">
            <v>Kabupaten</v>
          </cell>
          <cell r="G234" t="str">
            <v>Gunungkidul</v>
          </cell>
          <cell r="H234">
            <v>13650000</v>
          </cell>
          <cell r="I234">
            <v>92742000</v>
          </cell>
          <cell r="J234">
            <v>100000000</v>
          </cell>
          <cell r="K234">
            <v>195222221.80000001</v>
          </cell>
          <cell r="L234">
            <v>129470250</v>
          </cell>
          <cell r="M234">
            <v>136125000</v>
          </cell>
          <cell r="N234">
            <v>107441176</v>
          </cell>
          <cell r="O234">
            <v>123157160</v>
          </cell>
          <cell r="P234">
            <v>146250000</v>
          </cell>
          <cell r="Q234">
            <v>143750000</v>
          </cell>
          <cell r="R234">
            <v>196521389</v>
          </cell>
          <cell r="S234">
            <v>175494689</v>
          </cell>
          <cell r="T234">
            <v>158942867.5</v>
          </cell>
          <cell r="U234">
            <v>164657586.75999999</v>
          </cell>
          <cell r="V234">
            <v>122500157.75</v>
          </cell>
          <cell r="W234">
            <v>121144847.59999999</v>
          </cell>
          <cell r="X234">
            <v>26706400</v>
          </cell>
          <cell r="Y234">
            <v>9000000</v>
          </cell>
          <cell r="Z234">
            <v>763312260.79999995</v>
          </cell>
          <cell r="AA234">
            <v>739940310.79999995</v>
          </cell>
          <cell r="AB234">
            <v>694704665.29999995</v>
          </cell>
          <cell r="AC234">
            <v>716135368.55999994</v>
          </cell>
          <cell r="AD234">
            <v>697070779.54999995</v>
          </cell>
          <cell r="AE234">
            <v>693215469.39999998</v>
          </cell>
          <cell r="AF234">
            <v>829743486.88</v>
          </cell>
          <cell r="AG234">
            <v>813934341.88</v>
          </cell>
          <cell r="AH234">
            <v>764175131.83000004</v>
          </cell>
          <cell r="AI234">
            <v>787748905.41600001</v>
          </cell>
          <cell r="AJ234">
            <v>766777857.505</v>
          </cell>
          <cell r="AK234">
            <v>762537016.34000003</v>
          </cell>
        </row>
        <row r="235">
          <cell r="A235" t="str">
            <v>KabupatenKulon Progo</v>
          </cell>
          <cell r="B235" t="str">
            <v>Area 3</v>
          </cell>
          <cell r="C235" t="str">
            <v>Jateng</v>
          </cell>
          <cell r="D235" t="str">
            <v>DI Yogyakarta</v>
          </cell>
          <cell r="E235" t="str">
            <v>Jateng</v>
          </cell>
          <cell r="F235" t="str">
            <v>Kabupaten</v>
          </cell>
          <cell r="G235" t="str">
            <v>Kulon Progo</v>
          </cell>
          <cell r="H235">
            <v>13650000</v>
          </cell>
          <cell r="I235">
            <v>92742000</v>
          </cell>
          <cell r="J235">
            <v>130000000</v>
          </cell>
          <cell r="K235">
            <v>222222222</v>
          </cell>
          <cell r="L235">
            <v>129470250</v>
          </cell>
          <cell r="M235">
            <v>136125000</v>
          </cell>
          <cell r="N235">
            <v>107441176</v>
          </cell>
          <cell r="O235">
            <v>123157160</v>
          </cell>
          <cell r="P235">
            <v>146250000</v>
          </cell>
          <cell r="Q235">
            <v>143750000</v>
          </cell>
          <cell r="R235">
            <v>196521389</v>
          </cell>
          <cell r="S235">
            <v>175494689</v>
          </cell>
          <cell r="T235">
            <v>158942867.5</v>
          </cell>
          <cell r="U235">
            <v>164657586.75999999</v>
          </cell>
          <cell r="V235">
            <v>122500157.75</v>
          </cell>
          <cell r="W235">
            <v>121144847.59999999</v>
          </cell>
          <cell r="X235">
            <v>26706400</v>
          </cell>
          <cell r="Y235">
            <v>9000000</v>
          </cell>
          <cell r="Z235">
            <v>820312261</v>
          </cell>
          <cell r="AA235">
            <v>796940311</v>
          </cell>
          <cell r="AB235">
            <v>751704665.5</v>
          </cell>
          <cell r="AC235">
            <v>773135368.75999999</v>
          </cell>
          <cell r="AD235">
            <v>754070779.75</v>
          </cell>
          <cell r="AE235">
            <v>750215469.60000002</v>
          </cell>
          <cell r="AF235">
            <v>892443487.10000002</v>
          </cell>
          <cell r="AG235">
            <v>876634342.10000002</v>
          </cell>
          <cell r="AH235">
            <v>826875132.05000007</v>
          </cell>
          <cell r="AI235">
            <v>850448905.63600004</v>
          </cell>
          <cell r="AJ235">
            <v>829477857.72500002</v>
          </cell>
          <cell r="AK235">
            <v>825237016.56000006</v>
          </cell>
        </row>
        <row r="236">
          <cell r="A236" t="str">
            <v>KabupatenSleman</v>
          </cell>
          <cell r="B236" t="str">
            <v>Area 3</v>
          </cell>
          <cell r="C236" t="str">
            <v>Jateng</v>
          </cell>
          <cell r="D236" t="str">
            <v>DI Yogyakarta</v>
          </cell>
          <cell r="E236" t="str">
            <v>Jateng</v>
          </cell>
          <cell r="F236" t="str">
            <v>Kabupaten</v>
          </cell>
          <cell r="G236" t="str">
            <v>Sleman</v>
          </cell>
          <cell r="H236">
            <v>13650000</v>
          </cell>
          <cell r="I236">
            <v>105000000</v>
          </cell>
          <cell r="J236">
            <v>180000000</v>
          </cell>
          <cell r="K236">
            <v>245555555.33333334</v>
          </cell>
          <cell r="L236">
            <v>129470250</v>
          </cell>
          <cell r="M236">
            <v>136125000</v>
          </cell>
          <cell r="N236">
            <v>107441176</v>
          </cell>
          <cell r="O236">
            <v>123157160</v>
          </cell>
          <cell r="P236">
            <v>146250000</v>
          </cell>
          <cell r="Q236">
            <v>143750000</v>
          </cell>
          <cell r="R236">
            <v>196521389</v>
          </cell>
          <cell r="S236">
            <v>175494689</v>
          </cell>
          <cell r="T236">
            <v>158942867.5</v>
          </cell>
          <cell r="U236">
            <v>164657586.75999999</v>
          </cell>
          <cell r="V236">
            <v>122500157.75</v>
          </cell>
          <cell r="W236">
            <v>121144847.59999999</v>
          </cell>
          <cell r="X236">
            <v>26706400</v>
          </cell>
          <cell r="Y236">
            <v>9000000</v>
          </cell>
          <cell r="Z236">
            <v>905903594.33333337</v>
          </cell>
          <cell r="AA236">
            <v>882531644.33333337</v>
          </cell>
          <cell r="AB236">
            <v>837295998.83333337</v>
          </cell>
          <cell r="AC236">
            <v>858726702.09333336</v>
          </cell>
          <cell r="AD236">
            <v>839662113.08333337</v>
          </cell>
          <cell r="AE236">
            <v>835806802.9333334</v>
          </cell>
          <cell r="AF236">
            <v>986593953.76666677</v>
          </cell>
          <cell r="AG236">
            <v>970784808.76666677</v>
          </cell>
          <cell r="AH236">
            <v>921025598.71666682</v>
          </cell>
          <cell r="AI236">
            <v>944599372.30266678</v>
          </cell>
          <cell r="AJ236">
            <v>923628324.39166677</v>
          </cell>
          <cell r="AK236">
            <v>919387483.22666681</v>
          </cell>
        </row>
        <row r="237">
          <cell r="A237" t="str">
            <v>KotaYogyakarta</v>
          </cell>
          <cell r="B237" t="str">
            <v>Area 3</v>
          </cell>
          <cell r="C237" t="str">
            <v>Jateng</v>
          </cell>
          <cell r="D237" t="str">
            <v>DI Yogyakarta</v>
          </cell>
          <cell r="E237" t="str">
            <v>Jateng</v>
          </cell>
          <cell r="F237" t="str">
            <v>Kota</v>
          </cell>
          <cell r="G237" t="str">
            <v>Yogyakarta</v>
          </cell>
          <cell r="H237">
            <v>13650000</v>
          </cell>
          <cell r="I237">
            <v>105000000</v>
          </cell>
          <cell r="J237">
            <v>180000000</v>
          </cell>
          <cell r="K237">
            <v>245555555.33333334</v>
          </cell>
          <cell r="L237">
            <v>129470250</v>
          </cell>
          <cell r="M237">
            <v>136125000</v>
          </cell>
          <cell r="N237">
            <v>107441176</v>
          </cell>
          <cell r="O237">
            <v>123157160</v>
          </cell>
          <cell r="P237">
            <v>146250000</v>
          </cell>
          <cell r="Q237">
            <v>143750000</v>
          </cell>
          <cell r="R237">
            <v>196521389</v>
          </cell>
          <cell r="S237">
            <v>175494689</v>
          </cell>
          <cell r="T237">
            <v>158942867.5</v>
          </cell>
          <cell r="U237">
            <v>164657586.75999999</v>
          </cell>
          <cell r="V237">
            <v>122500157.75</v>
          </cell>
          <cell r="W237">
            <v>121144847.59999999</v>
          </cell>
          <cell r="X237">
            <v>26706400</v>
          </cell>
          <cell r="Y237">
            <v>9000000</v>
          </cell>
          <cell r="Z237">
            <v>905903594.33333337</v>
          </cell>
          <cell r="AA237">
            <v>882531644.33333337</v>
          </cell>
          <cell r="AB237">
            <v>837295998.83333337</v>
          </cell>
          <cell r="AC237">
            <v>858726702.09333336</v>
          </cell>
          <cell r="AD237">
            <v>839662113.08333337</v>
          </cell>
          <cell r="AE237">
            <v>835806802.9333334</v>
          </cell>
          <cell r="AF237">
            <v>986593953.76666677</v>
          </cell>
          <cell r="AG237">
            <v>970784808.76666677</v>
          </cell>
          <cell r="AH237">
            <v>921025598.71666682</v>
          </cell>
          <cell r="AI237">
            <v>944599372.30266678</v>
          </cell>
          <cell r="AJ237">
            <v>923628324.39166677</v>
          </cell>
          <cell r="AK237">
            <v>919387483.22666681</v>
          </cell>
        </row>
        <row r="238">
          <cell r="A238" t="str">
            <v>KabupatenBangkalan</v>
          </cell>
          <cell r="B238" t="str">
            <v>Area 3</v>
          </cell>
          <cell r="C238" t="str">
            <v>Jatim</v>
          </cell>
          <cell r="D238" t="str">
            <v>Jawa Timur</v>
          </cell>
          <cell r="E238" t="str">
            <v>Jatim</v>
          </cell>
          <cell r="F238" t="str">
            <v>Kabupaten</v>
          </cell>
          <cell r="G238" t="str">
            <v>Bangkalan</v>
          </cell>
          <cell r="H238">
            <v>12467000</v>
          </cell>
          <cell r="I238">
            <v>62821000</v>
          </cell>
          <cell r="J238">
            <v>126900000</v>
          </cell>
          <cell r="K238">
            <v>176111111.1111111</v>
          </cell>
          <cell r="L238">
            <v>129470250</v>
          </cell>
          <cell r="M238">
            <v>136125000</v>
          </cell>
          <cell r="N238">
            <v>107441176</v>
          </cell>
          <cell r="O238">
            <v>123157160</v>
          </cell>
          <cell r="P238">
            <v>146250000</v>
          </cell>
          <cell r="Q238">
            <v>143750000</v>
          </cell>
          <cell r="R238">
            <v>202217945</v>
          </cell>
          <cell r="S238">
            <v>180754276</v>
          </cell>
          <cell r="T238">
            <v>163612418</v>
          </cell>
          <cell r="U238">
            <v>169780402.31999999</v>
          </cell>
          <cell r="V238">
            <v>125474536</v>
          </cell>
          <cell r="W238">
            <v>123856715.2</v>
          </cell>
          <cell r="X238">
            <v>26173800</v>
          </cell>
          <cell r="Y238">
            <v>9000000</v>
          </cell>
          <cell r="Z238">
            <v>745161106.11111116</v>
          </cell>
          <cell r="AA238">
            <v>721352187.11111116</v>
          </cell>
          <cell r="AB238">
            <v>675526505.11111116</v>
          </cell>
          <cell r="AC238">
            <v>697410473.4311111</v>
          </cell>
          <cell r="AD238">
            <v>676197447.11111116</v>
          </cell>
          <cell r="AE238">
            <v>672079626.31111109</v>
          </cell>
          <cell r="AF238">
            <v>809777216.72222233</v>
          </cell>
          <cell r="AG238">
            <v>793487405.82222235</v>
          </cell>
          <cell r="AH238">
            <v>743079155.6222223</v>
          </cell>
          <cell r="AI238">
            <v>767151520.77422225</v>
          </cell>
          <cell r="AJ238">
            <v>743817191.82222235</v>
          </cell>
          <cell r="AK238">
            <v>739287588.94222224</v>
          </cell>
        </row>
        <row r="239">
          <cell r="A239" t="str">
            <v>KabupatenBanyuwangi</v>
          </cell>
          <cell r="B239" t="str">
            <v>Area 3</v>
          </cell>
          <cell r="C239" t="str">
            <v>Jatim</v>
          </cell>
          <cell r="D239" t="str">
            <v>Jawa Timur</v>
          </cell>
          <cell r="E239" t="str">
            <v>Jatim</v>
          </cell>
          <cell r="F239" t="str">
            <v>Kabupaten</v>
          </cell>
          <cell r="G239" t="str">
            <v>Banyuwangi</v>
          </cell>
          <cell r="H239">
            <v>12467000</v>
          </cell>
          <cell r="I239">
            <v>57821000</v>
          </cell>
          <cell r="J239">
            <v>146160000</v>
          </cell>
          <cell r="K239">
            <v>175424836</v>
          </cell>
          <cell r="L239">
            <v>129470250</v>
          </cell>
          <cell r="M239">
            <v>136125000</v>
          </cell>
          <cell r="N239">
            <v>107441176</v>
          </cell>
          <cell r="O239">
            <v>123157160</v>
          </cell>
          <cell r="P239">
            <v>146250000</v>
          </cell>
          <cell r="Q239">
            <v>143750000</v>
          </cell>
          <cell r="R239">
            <v>202217945</v>
          </cell>
          <cell r="S239">
            <v>180754276</v>
          </cell>
          <cell r="T239">
            <v>163612418</v>
          </cell>
          <cell r="U239">
            <v>169780402.31999999</v>
          </cell>
          <cell r="V239">
            <v>125474536</v>
          </cell>
          <cell r="W239">
            <v>123856715.2</v>
          </cell>
          <cell r="X239">
            <v>26173800</v>
          </cell>
          <cell r="Y239">
            <v>9000000</v>
          </cell>
          <cell r="Z239">
            <v>758734831</v>
          </cell>
          <cell r="AA239">
            <v>734925912</v>
          </cell>
          <cell r="AB239">
            <v>689100230</v>
          </cell>
          <cell r="AC239">
            <v>710984198.31999993</v>
          </cell>
          <cell r="AD239">
            <v>689771172</v>
          </cell>
          <cell r="AE239">
            <v>685653351.20000005</v>
          </cell>
          <cell r="AF239">
            <v>824708314.10000002</v>
          </cell>
          <cell r="AG239">
            <v>808418503.20000005</v>
          </cell>
          <cell r="AH239">
            <v>758010253.00000012</v>
          </cell>
          <cell r="AI239">
            <v>782082618.15199995</v>
          </cell>
          <cell r="AJ239">
            <v>758748289.20000005</v>
          </cell>
          <cell r="AK239">
            <v>754218686.32000017</v>
          </cell>
        </row>
        <row r="240">
          <cell r="A240" t="str">
            <v>KabupatenBlitar</v>
          </cell>
          <cell r="B240" t="str">
            <v>Area 3</v>
          </cell>
          <cell r="C240" t="str">
            <v>Jatim</v>
          </cell>
          <cell r="D240" t="str">
            <v>Jawa Timur</v>
          </cell>
          <cell r="E240" t="str">
            <v>Jatim</v>
          </cell>
          <cell r="F240" t="str">
            <v>Kabupaten</v>
          </cell>
          <cell r="G240" t="str">
            <v>Blitar</v>
          </cell>
          <cell r="H240">
            <v>12467000</v>
          </cell>
          <cell r="I240">
            <v>57821000</v>
          </cell>
          <cell r="J240">
            <v>157500000</v>
          </cell>
          <cell r="K240">
            <v>176111111.1111111</v>
          </cell>
          <cell r="L240">
            <v>129470250</v>
          </cell>
          <cell r="M240">
            <v>136125000</v>
          </cell>
          <cell r="N240">
            <v>107441176</v>
          </cell>
          <cell r="O240">
            <v>123157160</v>
          </cell>
          <cell r="P240">
            <v>146250000</v>
          </cell>
          <cell r="Q240">
            <v>143750000</v>
          </cell>
          <cell r="R240">
            <v>202217945</v>
          </cell>
          <cell r="S240">
            <v>180754276</v>
          </cell>
          <cell r="T240">
            <v>163612418</v>
          </cell>
          <cell r="U240">
            <v>169780402.31999999</v>
          </cell>
          <cell r="V240">
            <v>125474536</v>
          </cell>
          <cell r="W240">
            <v>123856715.2</v>
          </cell>
          <cell r="X240">
            <v>26173800</v>
          </cell>
          <cell r="Y240">
            <v>9000000</v>
          </cell>
          <cell r="Z240">
            <v>770761106.11111116</v>
          </cell>
          <cell r="AA240">
            <v>746952187.11111116</v>
          </cell>
          <cell r="AB240">
            <v>701126505.11111116</v>
          </cell>
          <cell r="AC240">
            <v>723010473.4311111</v>
          </cell>
          <cell r="AD240">
            <v>701797447.11111116</v>
          </cell>
          <cell r="AE240">
            <v>697679626.31111121</v>
          </cell>
          <cell r="AF240">
            <v>837937216.72222233</v>
          </cell>
          <cell r="AG240">
            <v>821647405.82222235</v>
          </cell>
          <cell r="AH240">
            <v>771239155.6222223</v>
          </cell>
          <cell r="AI240">
            <v>795311520.77422225</v>
          </cell>
          <cell r="AJ240">
            <v>771977191.82222235</v>
          </cell>
          <cell r="AK240">
            <v>767447588.94222236</v>
          </cell>
        </row>
        <row r="241">
          <cell r="A241" t="str">
            <v>KabupatenBojonegoro</v>
          </cell>
          <cell r="B241" t="str">
            <v>Area 3</v>
          </cell>
          <cell r="C241" t="str">
            <v>Jatim</v>
          </cell>
          <cell r="D241" t="str">
            <v>Jawa Timur</v>
          </cell>
          <cell r="E241" t="str">
            <v>Jatim</v>
          </cell>
          <cell r="F241" t="str">
            <v>Kabupaten</v>
          </cell>
          <cell r="G241" t="str">
            <v>Bojonegoro</v>
          </cell>
          <cell r="H241">
            <v>12467000</v>
          </cell>
          <cell r="I241">
            <v>57821000</v>
          </cell>
          <cell r="J241">
            <v>121950000</v>
          </cell>
          <cell r="K241">
            <v>176111111.1111111</v>
          </cell>
          <cell r="L241">
            <v>129470250</v>
          </cell>
          <cell r="M241">
            <v>136125000</v>
          </cell>
          <cell r="N241">
            <v>107441176</v>
          </cell>
          <cell r="O241">
            <v>123157160</v>
          </cell>
          <cell r="P241">
            <v>146250000</v>
          </cell>
          <cell r="Q241">
            <v>143750000</v>
          </cell>
          <cell r="R241">
            <v>202217945</v>
          </cell>
          <cell r="S241">
            <v>180754276</v>
          </cell>
          <cell r="T241">
            <v>163612418</v>
          </cell>
          <cell r="U241">
            <v>169780402.31999999</v>
          </cell>
          <cell r="V241">
            <v>125474536</v>
          </cell>
          <cell r="W241">
            <v>123856715.2</v>
          </cell>
          <cell r="X241">
            <v>26173800</v>
          </cell>
          <cell r="Y241">
            <v>9000000</v>
          </cell>
          <cell r="Z241">
            <v>735211106.11111116</v>
          </cell>
          <cell r="AA241">
            <v>711402187.11111116</v>
          </cell>
          <cell r="AB241">
            <v>665576505.11111116</v>
          </cell>
          <cell r="AC241">
            <v>687460473.4311111</v>
          </cell>
          <cell r="AD241">
            <v>666247447.11111116</v>
          </cell>
          <cell r="AE241">
            <v>662129626.31111109</v>
          </cell>
          <cell r="AF241">
            <v>798832216.72222233</v>
          </cell>
          <cell r="AG241">
            <v>782542405.82222235</v>
          </cell>
          <cell r="AH241">
            <v>732134155.6222223</v>
          </cell>
          <cell r="AI241">
            <v>756206520.77422225</v>
          </cell>
          <cell r="AJ241">
            <v>732872191.82222235</v>
          </cell>
          <cell r="AK241">
            <v>728342588.94222224</v>
          </cell>
        </row>
        <row r="242">
          <cell r="A242" t="str">
            <v>KabupatenBondowoso</v>
          </cell>
          <cell r="B242" t="str">
            <v>Area 3</v>
          </cell>
          <cell r="C242" t="str">
            <v>Jatim</v>
          </cell>
          <cell r="D242" t="str">
            <v>Jawa Timur</v>
          </cell>
          <cell r="E242" t="str">
            <v>Jatim</v>
          </cell>
          <cell r="F242" t="str">
            <v>Kabupaten</v>
          </cell>
          <cell r="G242" t="str">
            <v>Bondowoso</v>
          </cell>
          <cell r="H242">
            <v>12467000</v>
          </cell>
          <cell r="I242">
            <v>57821000</v>
          </cell>
          <cell r="J242">
            <v>146700000</v>
          </cell>
          <cell r="K242">
            <v>175424836</v>
          </cell>
          <cell r="L242">
            <v>129470250</v>
          </cell>
          <cell r="M242">
            <v>136125000</v>
          </cell>
          <cell r="N242">
            <v>107441176</v>
          </cell>
          <cell r="O242">
            <v>123157160</v>
          </cell>
          <cell r="P242">
            <v>146250000</v>
          </cell>
          <cell r="Q242">
            <v>143750000</v>
          </cell>
          <cell r="R242">
            <v>202217945</v>
          </cell>
          <cell r="S242">
            <v>180754276</v>
          </cell>
          <cell r="T242">
            <v>163612418</v>
          </cell>
          <cell r="U242">
            <v>169780402.31999999</v>
          </cell>
          <cell r="V242">
            <v>125474536</v>
          </cell>
          <cell r="W242">
            <v>123856715.2</v>
          </cell>
          <cell r="X242">
            <v>26173800</v>
          </cell>
          <cell r="Y242">
            <v>9000000</v>
          </cell>
          <cell r="Z242">
            <v>759274831</v>
          </cell>
          <cell r="AA242">
            <v>735465912</v>
          </cell>
          <cell r="AB242">
            <v>689640230</v>
          </cell>
          <cell r="AC242">
            <v>711524198.31999993</v>
          </cell>
          <cell r="AD242">
            <v>690311172</v>
          </cell>
          <cell r="AE242">
            <v>686193351.20000005</v>
          </cell>
          <cell r="AF242">
            <v>825302314.10000002</v>
          </cell>
          <cell r="AG242">
            <v>809012503.20000005</v>
          </cell>
          <cell r="AH242">
            <v>758604253.00000012</v>
          </cell>
          <cell r="AI242">
            <v>782676618.15199995</v>
          </cell>
          <cell r="AJ242">
            <v>759342289.20000005</v>
          </cell>
          <cell r="AK242">
            <v>754812686.32000017</v>
          </cell>
        </row>
        <row r="243">
          <cell r="A243" t="str">
            <v>KabupatenGresik</v>
          </cell>
          <cell r="B243" t="str">
            <v>Area 3</v>
          </cell>
          <cell r="C243" t="str">
            <v>Jatim</v>
          </cell>
          <cell r="D243" t="str">
            <v>Jawa Timur</v>
          </cell>
          <cell r="E243" t="str">
            <v>Jatim</v>
          </cell>
          <cell r="F243" t="str">
            <v>Kabupaten</v>
          </cell>
          <cell r="G243" t="str">
            <v>Gresik</v>
          </cell>
          <cell r="H243">
            <v>12467000</v>
          </cell>
          <cell r="I243">
            <v>62821000</v>
          </cell>
          <cell r="J243">
            <v>146700000</v>
          </cell>
          <cell r="K243">
            <v>176111111.1111111</v>
          </cell>
          <cell r="L243">
            <v>129470250</v>
          </cell>
          <cell r="M243">
            <v>136125000</v>
          </cell>
          <cell r="N243">
            <v>107441176</v>
          </cell>
          <cell r="O243">
            <v>123157160</v>
          </cell>
          <cell r="P243">
            <v>146250000</v>
          </cell>
          <cell r="Q243">
            <v>143750000</v>
          </cell>
          <cell r="R243">
            <v>202217945</v>
          </cell>
          <cell r="S243">
            <v>180754276</v>
          </cell>
          <cell r="T243">
            <v>163612418</v>
          </cell>
          <cell r="U243">
            <v>169780402.31999999</v>
          </cell>
          <cell r="V243">
            <v>125474536</v>
          </cell>
          <cell r="W243">
            <v>123856715.2</v>
          </cell>
          <cell r="X243">
            <v>26173800</v>
          </cell>
          <cell r="Y243">
            <v>9000000</v>
          </cell>
          <cell r="Z243">
            <v>764961106.11111116</v>
          </cell>
          <cell r="AA243">
            <v>741152187.11111116</v>
          </cell>
          <cell r="AB243">
            <v>695326505.11111116</v>
          </cell>
          <cell r="AC243">
            <v>717210473.4311111</v>
          </cell>
          <cell r="AD243">
            <v>695997447.11111116</v>
          </cell>
          <cell r="AE243">
            <v>691879626.31111121</v>
          </cell>
          <cell r="AF243">
            <v>831557216.72222233</v>
          </cell>
          <cell r="AG243">
            <v>815267405.82222235</v>
          </cell>
          <cell r="AH243">
            <v>764859155.6222223</v>
          </cell>
          <cell r="AI243">
            <v>788931520.77422225</v>
          </cell>
          <cell r="AJ243">
            <v>765597191.82222235</v>
          </cell>
          <cell r="AK243">
            <v>761067588.94222236</v>
          </cell>
        </row>
        <row r="244">
          <cell r="A244" t="str">
            <v>KabupatenJember</v>
          </cell>
          <cell r="B244" t="str">
            <v>Area 3</v>
          </cell>
          <cell r="C244" t="str">
            <v>Jatim</v>
          </cell>
          <cell r="D244" t="str">
            <v>Jawa Timur</v>
          </cell>
          <cell r="E244" t="str">
            <v>Jatim</v>
          </cell>
          <cell r="F244" t="str">
            <v>Kabupaten</v>
          </cell>
          <cell r="G244" t="str">
            <v>Jember</v>
          </cell>
          <cell r="H244">
            <v>12467000</v>
          </cell>
          <cell r="I244">
            <v>62821000</v>
          </cell>
          <cell r="J244">
            <v>123323000</v>
          </cell>
          <cell r="K244">
            <v>176111111.1111111</v>
          </cell>
          <cell r="L244">
            <v>129470250</v>
          </cell>
          <cell r="M244">
            <v>136125000</v>
          </cell>
          <cell r="N244">
            <v>107441176</v>
          </cell>
          <cell r="O244">
            <v>123157160</v>
          </cell>
          <cell r="P244">
            <v>146250000</v>
          </cell>
          <cell r="Q244">
            <v>143750000</v>
          </cell>
          <cell r="R244">
            <v>202217945</v>
          </cell>
          <cell r="S244">
            <v>180754276</v>
          </cell>
          <cell r="T244">
            <v>163612418</v>
          </cell>
          <cell r="U244">
            <v>169780402.31999999</v>
          </cell>
          <cell r="V244">
            <v>125474536</v>
          </cell>
          <cell r="W244">
            <v>123856715.2</v>
          </cell>
          <cell r="X244">
            <v>26173800</v>
          </cell>
          <cell r="Y244">
            <v>9000000</v>
          </cell>
          <cell r="Z244">
            <v>741584106.11111116</v>
          </cell>
          <cell r="AA244">
            <v>717775187.11111116</v>
          </cell>
          <cell r="AB244">
            <v>671949505.11111116</v>
          </cell>
          <cell r="AC244">
            <v>693833473.4311111</v>
          </cell>
          <cell r="AD244">
            <v>672620447.11111116</v>
          </cell>
          <cell r="AE244">
            <v>668502626.31111109</v>
          </cell>
          <cell r="AF244">
            <v>805842516.72222233</v>
          </cell>
          <cell r="AG244">
            <v>789552705.82222235</v>
          </cell>
          <cell r="AH244">
            <v>739144455.6222223</v>
          </cell>
          <cell r="AI244">
            <v>763216820.77422225</v>
          </cell>
          <cell r="AJ244">
            <v>739882491.82222235</v>
          </cell>
          <cell r="AK244">
            <v>735352888.94222224</v>
          </cell>
        </row>
        <row r="245">
          <cell r="A245" t="str">
            <v>KabupatenJombang</v>
          </cell>
          <cell r="B245" t="str">
            <v>Area 3</v>
          </cell>
          <cell r="C245" t="str">
            <v>Jatim</v>
          </cell>
          <cell r="D245" t="str">
            <v>Jawa Timur</v>
          </cell>
          <cell r="E245" t="str">
            <v>Jatim</v>
          </cell>
          <cell r="F245" t="str">
            <v>Kabupaten</v>
          </cell>
          <cell r="G245" t="str">
            <v>Jombang</v>
          </cell>
          <cell r="H245">
            <v>12467000</v>
          </cell>
          <cell r="I245">
            <v>57821000</v>
          </cell>
          <cell r="J245">
            <v>121500000</v>
          </cell>
          <cell r="K245">
            <v>176111111.1111111</v>
          </cell>
          <cell r="L245">
            <v>129470250</v>
          </cell>
          <cell r="M245">
            <v>136125000</v>
          </cell>
          <cell r="N245">
            <v>107441176</v>
          </cell>
          <cell r="O245">
            <v>123157160</v>
          </cell>
          <cell r="P245">
            <v>146250000</v>
          </cell>
          <cell r="Q245">
            <v>143750000</v>
          </cell>
          <cell r="R245">
            <v>202217945</v>
          </cell>
          <cell r="S245">
            <v>180754276</v>
          </cell>
          <cell r="T245">
            <v>163612418</v>
          </cell>
          <cell r="U245">
            <v>169780402.31999999</v>
          </cell>
          <cell r="V245">
            <v>125474536</v>
          </cell>
          <cell r="W245">
            <v>123856715.2</v>
          </cell>
          <cell r="X245">
            <v>26173800</v>
          </cell>
          <cell r="Y245">
            <v>9000000</v>
          </cell>
          <cell r="Z245">
            <v>734761106.11111116</v>
          </cell>
          <cell r="AA245">
            <v>710952187.11111116</v>
          </cell>
          <cell r="AB245">
            <v>665126505.11111116</v>
          </cell>
          <cell r="AC245">
            <v>687010473.4311111</v>
          </cell>
          <cell r="AD245">
            <v>665797447.11111116</v>
          </cell>
          <cell r="AE245">
            <v>661679626.31111109</v>
          </cell>
          <cell r="AF245">
            <v>798337216.72222233</v>
          </cell>
          <cell r="AG245">
            <v>782047405.82222235</v>
          </cell>
          <cell r="AH245">
            <v>731639155.6222223</v>
          </cell>
          <cell r="AI245">
            <v>755711520.77422225</v>
          </cell>
          <cell r="AJ245">
            <v>732377191.82222235</v>
          </cell>
          <cell r="AK245">
            <v>727847588.94222224</v>
          </cell>
        </row>
        <row r="246">
          <cell r="A246" t="str">
            <v>KabupatenKediri</v>
          </cell>
          <cell r="B246" t="str">
            <v>Area 3</v>
          </cell>
          <cell r="C246" t="str">
            <v>Jatim</v>
          </cell>
          <cell r="D246" t="str">
            <v>Jawa Timur</v>
          </cell>
          <cell r="E246" t="str">
            <v>Jatim</v>
          </cell>
          <cell r="F246" t="str">
            <v>Kabupaten</v>
          </cell>
          <cell r="G246" t="str">
            <v>Kediri</v>
          </cell>
          <cell r="H246">
            <v>12467000</v>
          </cell>
          <cell r="I246">
            <v>57821000</v>
          </cell>
          <cell r="J246">
            <v>180000000</v>
          </cell>
          <cell r="K246">
            <v>176111111.1111111</v>
          </cell>
          <cell r="L246">
            <v>129470250</v>
          </cell>
          <cell r="M246">
            <v>136125000</v>
          </cell>
          <cell r="N246">
            <v>107441176</v>
          </cell>
          <cell r="O246">
            <v>123157160</v>
          </cell>
          <cell r="P246">
            <v>146250000</v>
          </cell>
          <cell r="Q246">
            <v>143750000</v>
          </cell>
          <cell r="R246">
            <v>202217945</v>
          </cell>
          <cell r="S246">
            <v>180754276</v>
          </cell>
          <cell r="T246">
            <v>163612418</v>
          </cell>
          <cell r="U246">
            <v>169780402.31999999</v>
          </cell>
          <cell r="V246">
            <v>125474536</v>
          </cell>
          <cell r="W246">
            <v>123856715.2</v>
          </cell>
          <cell r="X246">
            <v>26173800</v>
          </cell>
          <cell r="Y246">
            <v>9000000</v>
          </cell>
          <cell r="Z246">
            <v>793261106.11111116</v>
          </cell>
          <cell r="AA246">
            <v>769452187.11111116</v>
          </cell>
          <cell r="AB246">
            <v>723626505.11111116</v>
          </cell>
          <cell r="AC246">
            <v>745510473.4311111</v>
          </cell>
          <cell r="AD246">
            <v>724297447.11111116</v>
          </cell>
          <cell r="AE246">
            <v>720179626.31111121</v>
          </cell>
          <cell r="AF246">
            <v>862687216.72222233</v>
          </cell>
          <cell r="AG246">
            <v>846397405.82222235</v>
          </cell>
          <cell r="AH246">
            <v>795989155.6222223</v>
          </cell>
          <cell r="AI246">
            <v>820061520.77422225</v>
          </cell>
          <cell r="AJ246">
            <v>796727191.82222235</v>
          </cell>
          <cell r="AK246">
            <v>792197588.94222236</v>
          </cell>
        </row>
        <row r="247">
          <cell r="A247" t="str">
            <v>KabupatenLamongan</v>
          </cell>
          <cell r="B247" t="str">
            <v>Area 3</v>
          </cell>
          <cell r="C247" t="str">
            <v>Jatim</v>
          </cell>
          <cell r="D247" t="str">
            <v>Jawa Timur</v>
          </cell>
          <cell r="E247" t="str">
            <v>Jatim</v>
          </cell>
          <cell r="F247" t="str">
            <v>Kabupaten</v>
          </cell>
          <cell r="G247" t="str">
            <v>Lamongan</v>
          </cell>
          <cell r="H247">
            <v>12467000</v>
          </cell>
          <cell r="I247">
            <v>57821000</v>
          </cell>
          <cell r="J247">
            <v>126000000</v>
          </cell>
          <cell r="K247">
            <v>176111111.1111111</v>
          </cell>
          <cell r="L247">
            <v>129470250</v>
          </cell>
          <cell r="M247">
            <v>136125000</v>
          </cell>
          <cell r="N247">
            <v>107441176</v>
          </cell>
          <cell r="O247">
            <v>123157160</v>
          </cell>
          <cell r="P247">
            <v>146250000</v>
          </cell>
          <cell r="Q247">
            <v>143750000</v>
          </cell>
          <cell r="R247">
            <v>202217945</v>
          </cell>
          <cell r="S247">
            <v>180754276</v>
          </cell>
          <cell r="T247">
            <v>163612418</v>
          </cell>
          <cell r="U247">
            <v>169780402.31999999</v>
          </cell>
          <cell r="V247">
            <v>125474536</v>
          </cell>
          <cell r="W247">
            <v>123856715.2</v>
          </cell>
          <cell r="X247">
            <v>26173800</v>
          </cell>
          <cell r="Y247">
            <v>9000000</v>
          </cell>
          <cell r="Z247">
            <v>739261106.11111116</v>
          </cell>
          <cell r="AA247">
            <v>715452187.11111116</v>
          </cell>
          <cell r="AB247">
            <v>669626505.11111116</v>
          </cell>
          <cell r="AC247">
            <v>691510473.4311111</v>
          </cell>
          <cell r="AD247">
            <v>670297447.11111116</v>
          </cell>
          <cell r="AE247">
            <v>666179626.31111109</v>
          </cell>
          <cell r="AF247">
            <v>803287216.72222233</v>
          </cell>
          <cell r="AG247">
            <v>786997405.82222235</v>
          </cell>
          <cell r="AH247">
            <v>736589155.6222223</v>
          </cell>
          <cell r="AI247">
            <v>760661520.77422225</v>
          </cell>
          <cell r="AJ247">
            <v>737327191.82222235</v>
          </cell>
          <cell r="AK247">
            <v>732797588.94222224</v>
          </cell>
        </row>
        <row r="248">
          <cell r="A248" t="str">
            <v>KabupatenLumajang</v>
          </cell>
          <cell r="B248" t="str">
            <v>Area 3</v>
          </cell>
          <cell r="C248" t="str">
            <v>Jatim</v>
          </cell>
          <cell r="D248" t="str">
            <v>Jawa Timur</v>
          </cell>
          <cell r="E248" t="str">
            <v>Jatim</v>
          </cell>
          <cell r="F248" t="str">
            <v>Kabupaten</v>
          </cell>
          <cell r="G248" t="str">
            <v>Lumajang</v>
          </cell>
          <cell r="H248">
            <v>12467000</v>
          </cell>
          <cell r="I248">
            <v>62821000</v>
          </cell>
          <cell r="J248">
            <v>146700000</v>
          </cell>
          <cell r="K248">
            <v>144444444</v>
          </cell>
          <cell r="L248">
            <v>129470250</v>
          </cell>
          <cell r="M248">
            <v>136125000</v>
          </cell>
          <cell r="N248">
            <v>107441176</v>
          </cell>
          <cell r="O248">
            <v>123157160</v>
          </cell>
          <cell r="P248">
            <v>146250000</v>
          </cell>
          <cell r="Q248">
            <v>143750000</v>
          </cell>
          <cell r="R248">
            <v>202217945</v>
          </cell>
          <cell r="S248">
            <v>180754276</v>
          </cell>
          <cell r="T248">
            <v>163612418</v>
          </cell>
          <cell r="U248">
            <v>169780402.31999999</v>
          </cell>
          <cell r="V248">
            <v>125474536</v>
          </cell>
          <cell r="W248">
            <v>123856715.2</v>
          </cell>
          <cell r="X248">
            <v>26173800</v>
          </cell>
          <cell r="Y248">
            <v>9000000</v>
          </cell>
          <cell r="Z248">
            <v>733294439</v>
          </cell>
          <cell r="AA248">
            <v>709485520</v>
          </cell>
          <cell r="AB248">
            <v>663659838</v>
          </cell>
          <cell r="AC248">
            <v>685543806.31999993</v>
          </cell>
          <cell r="AD248">
            <v>664330780</v>
          </cell>
          <cell r="AE248">
            <v>660212959.20000005</v>
          </cell>
          <cell r="AF248">
            <v>796723882.9000001</v>
          </cell>
          <cell r="AG248">
            <v>780434072.00000012</v>
          </cell>
          <cell r="AH248">
            <v>730025821.80000007</v>
          </cell>
          <cell r="AI248">
            <v>754098186.95200002</v>
          </cell>
          <cell r="AJ248">
            <v>730763858</v>
          </cell>
          <cell r="AK248">
            <v>726234255.12000012</v>
          </cell>
        </row>
        <row r="249">
          <cell r="A249" t="str">
            <v>KabupatenMadiun</v>
          </cell>
          <cell r="B249" t="str">
            <v>Area 3</v>
          </cell>
          <cell r="C249" t="str">
            <v>Jatim</v>
          </cell>
          <cell r="D249" t="str">
            <v>Jawa Timur</v>
          </cell>
          <cell r="E249" t="str">
            <v>Jatim</v>
          </cell>
          <cell r="F249" t="str">
            <v>Kabupaten</v>
          </cell>
          <cell r="G249" t="str">
            <v>Madiun</v>
          </cell>
          <cell r="H249">
            <v>12467000</v>
          </cell>
          <cell r="I249">
            <v>57821000</v>
          </cell>
          <cell r="J249">
            <v>156600000</v>
          </cell>
          <cell r="K249">
            <v>176111111.1111111</v>
          </cell>
          <cell r="L249">
            <v>129470250</v>
          </cell>
          <cell r="M249">
            <v>136125000</v>
          </cell>
          <cell r="N249">
            <v>107441176</v>
          </cell>
          <cell r="O249">
            <v>123157160</v>
          </cell>
          <cell r="P249">
            <v>146250000</v>
          </cell>
          <cell r="Q249">
            <v>143750000</v>
          </cell>
          <cell r="R249">
            <v>202217945</v>
          </cell>
          <cell r="S249">
            <v>180754276</v>
          </cell>
          <cell r="T249">
            <v>163612418</v>
          </cell>
          <cell r="U249">
            <v>169780402.31999999</v>
          </cell>
          <cell r="V249">
            <v>125474536</v>
          </cell>
          <cell r="W249">
            <v>123856715.2</v>
          </cell>
          <cell r="X249">
            <v>26173800</v>
          </cell>
          <cell r="Y249">
            <v>9000000</v>
          </cell>
          <cell r="Z249">
            <v>769861106.11111116</v>
          </cell>
          <cell r="AA249">
            <v>746052187.11111116</v>
          </cell>
          <cell r="AB249">
            <v>700226505.11111116</v>
          </cell>
          <cell r="AC249">
            <v>722110473.4311111</v>
          </cell>
          <cell r="AD249">
            <v>700897447.11111116</v>
          </cell>
          <cell r="AE249">
            <v>696779626.31111121</v>
          </cell>
          <cell r="AF249">
            <v>836947216.72222233</v>
          </cell>
          <cell r="AG249">
            <v>820657405.82222235</v>
          </cell>
          <cell r="AH249">
            <v>770249155.6222223</v>
          </cell>
          <cell r="AI249">
            <v>794321520.77422225</v>
          </cell>
          <cell r="AJ249">
            <v>770987191.82222235</v>
          </cell>
          <cell r="AK249">
            <v>766457588.94222236</v>
          </cell>
        </row>
        <row r="250">
          <cell r="A250" t="str">
            <v>KabupatenMagetan</v>
          </cell>
          <cell r="B250" t="str">
            <v>Area 3</v>
          </cell>
          <cell r="C250" t="str">
            <v>Jatim</v>
          </cell>
          <cell r="D250" t="str">
            <v>Jawa Timur</v>
          </cell>
          <cell r="E250" t="str">
            <v>Jatim</v>
          </cell>
          <cell r="F250" t="str">
            <v>Kabupaten</v>
          </cell>
          <cell r="G250" t="str">
            <v>Magetan</v>
          </cell>
          <cell r="H250">
            <v>12467000</v>
          </cell>
          <cell r="I250">
            <v>57821000</v>
          </cell>
          <cell r="J250">
            <v>126000000</v>
          </cell>
          <cell r="K250">
            <v>176111111.1111111</v>
          </cell>
          <cell r="L250">
            <v>129470250</v>
          </cell>
          <cell r="M250">
            <v>136125000</v>
          </cell>
          <cell r="N250">
            <v>107441176</v>
          </cell>
          <cell r="O250">
            <v>123157160</v>
          </cell>
          <cell r="P250">
            <v>146250000</v>
          </cell>
          <cell r="Q250">
            <v>143750000</v>
          </cell>
          <cell r="R250">
            <v>202217945</v>
          </cell>
          <cell r="S250">
            <v>180754276</v>
          </cell>
          <cell r="T250">
            <v>163612418</v>
          </cell>
          <cell r="U250">
            <v>169780402.31999999</v>
          </cell>
          <cell r="V250">
            <v>125474536</v>
          </cell>
          <cell r="W250">
            <v>123856715.2</v>
          </cell>
          <cell r="X250">
            <v>26173800</v>
          </cell>
          <cell r="Y250">
            <v>9000000</v>
          </cell>
          <cell r="Z250">
            <v>739261106.11111116</v>
          </cell>
          <cell r="AA250">
            <v>715452187.11111116</v>
          </cell>
          <cell r="AB250">
            <v>669626505.11111116</v>
          </cell>
          <cell r="AC250">
            <v>691510473.4311111</v>
          </cell>
          <cell r="AD250">
            <v>670297447.11111116</v>
          </cell>
          <cell r="AE250">
            <v>666179626.31111109</v>
          </cell>
          <cell r="AF250">
            <v>803287216.72222233</v>
          </cell>
          <cell r="AG250">
            <v>786997405.82222235</v>
          </cell>
          <cell r="AH250">
            <v>736589155.6222223</v>
          </cell>
          <cell r="AI250">
            <v>760661520.77422225</v>
          </cell>
          <cell r="AJ250">
            <v>737327191.82222235</v>
          </cell>
          <cell r="AK250">
            <v>732797588.94222224</v>
          </cell>
        </row>
        <row r="251">
          <cell r="A251" t="str">
            <v>KabupatenMalang</v>
          </cell>
          <cell r="B251" t="str">
            <v>Area 3</v>
          </cell>
          <cell r="C251" t="str">
            <v>Jatim</v>
          </cell>
          <cell r="D251" t="str">
            <v>Jawa Timur</v>
          </cell>
          <cell r="E251" t="str">
            <v>Jatim</v>
          </cell>
          <cell r="F251" t="str">
            <v>Kabupaten</v>
          </cell>
          <cell r="G251" t="str">
            <v>Malang</v>
          </cell>
          <cell r="H251">
            <v>12467000</v>
          </cell>
          <cell r="I251">
            <v>62821000</v>
          </cell>
          <cell r="J251">
            <v>131850000</v>
          </cell>
          <cell r="K251">
            <v>144444444</v>
          </cell>
          <cell r="L251">
            <v>129470250</v>
          </cell>
          <cell r="M251">
            <v>136125000</v>
          </cell>
          <cell r="N251">
            <v>107441176</v>
          </cell>
          <cell r="O251">
            <v>123157160</v>
          </cell>
          <cell r="P251">
            <v>146250000</v>
          </cell>
          <cell r="Q251">
            <v>143750000</v>
          </cell>
          <cell r="R251">
            <v>202217945</v>
          </cell>
          <cell r="S251">
            <v>180754276</v>
          </cell>
          <cell r="T251">
            <v>163612418</v>
          </cell>
          <cell r="U251">
            <v>169780402.31999999</v>
          </cell>
          <cell r="V251">
            <v>125474536</v>
          </cell>
          <cell r="W251">
            <v>123856715.2</v>
          </cell>
          <cell r="X251">
            <v>26173800</v>
          </cell>
          <cell r="Y251">
            <v>9000000</v>
          </cell>
          <cell r="Z251">
            <v>718444439</v>
          </cell>
          <cell r="AA251">
            <v>694635520</v>
          </cell>
          <cell r="AB251">
            <v>648809838</v>
          </cell>
          <cell r="AC251">
            <v>670693806.31999993</v>
          </cell>
          <cell r="AD251">
            <v>649480780</v>
          </cell>
          <cell r="AE251">
            <v>645362959.20000005</v>
          </cell>
          <cell r="AF251">
            <v>780388882.9000001</v>
          </cell>
          <cell r="AG251">
            <v>764099072.00000012</v>
          </cell>
          <cell r="AH251">
            <v>713690821.80000007</v>
          </cell>
          <cell r="AI251">
            <v>737763186.95200002</v>
          </cell>
          <cell r="AJ251">
            <v>714428858</v>
          </cell>
          <cell r="AK251">
            <v>709899255.12000012</v>
          </cell>
        </row>
        <row r="252">
          <cell r="A252" t="str">
            <v>KabupatenMojokerto</v>
          </cell>
          <cell r="B252" t="str">
            <v>Area 3</v>
          </cell>
          <cell r="C252" t="str">
            <v>Jatim</v>
          </cell>
          <cell r="D252" t="str">
            <v>Jawa Timur</v>
          </cell>
          <cell r="E252" t="str">
            <v>Jatim</v>
          </cell>
          <cell r="F252" t="str">
            <v>Kabupaten</v>
          </cell>
          <cell r="G252" t="str">
            <v>Mojokerto</v>
          </cell>
          <cell r="H252">
            <v>12467000</v>
          </cell>
          <cell r="I252">
            <v>62821000</v>
          </cell>
          <cell r="J252">
            <v>180000000</v>
          </cell>
          <cell r="K252">
            <v>176111111.1111111</v>
          </cell>
          <cell r="L252">
            <v>129470250</v>
          </cell>
          <cell r="M252">
            <v>136125000</v>
          </cell>
          <cell r="N252">
            <v>107441176</v>
          </cell>
          <cell r="O252">
            <v>123157160</v>
          </cell>
          <cell r="P252">
            <v>146250000</v>
          </cell>
          <cell r="Q252">
            <v>143750000</v>
          </cell>
          <cell r="R252">
            <v>202217945</v>
          </cell>
          <cell r="S252">
            <v>180754276</v>
          </cell>
          <cell r="T252">
            <v>163612418</v>
          </cell>
          <cell r="U252">
            <v>169780402.31999999</v>
          </cell>
          <cell r="V252">
            <v>125474536</v>
          </cell>
          <cell r="W252">
            <v>123856715.2</v>
          </cell>
          <cell r="X252">
            <v>26173800</v>
          </cell>
          <cell r="Y252">
            <v>9000000</v>
          </cell>
          <cell r="Z252">
            <v>798261106.11111116</v>
          </cell>
          <cell r="AA252">
            <v>774452187.11111116</v>
          </cell>
          <cell r="AB252">
            <v>728626505.11111116</v>
          </cell>
          <cell r="AC252">
            <v>750510473.4311111</v>
          </cell>
          <cell r="AD252">
            <v>729297447.11111116</v>
          </cell>
          <cell r="AE252">
            <v>725179626.31111121</v>
          </cell>
          <cell r="AF252">
            <v>868187216.72222233</v>
          </cell>
          <cell r="AG252">
            <v>851897405.82222235</v>
          </cell>
          <cell r="AH252">
            <v>801489155.6222223</v>
          </cell>
          <cell r="AI252">
            <v>825561520.77422225</v>
          </cell>
          <cell r="AJ252">
            <v>802227191.82222235</v>
          </cell>
          <cell r="AK252">
            <v>797697588.94222236</v>
          </cell>
        </row>
        <row r="253">
          <cell r="A253" t="str">
            <v>KabupatenNganjuk</v>
          </cell>
          <cell r="B253" t="str">
            <v>Area 3</v>
          </cell>
          <cell r="C253" t="str">
            <v>Jatim</v>
          </cell>
          <cell r="D253" t="str">
            <v>Jawa Timur</v>
          </cell>
          <cell r="E253" t="str">
            <v>Jatim</v>
          </cell>
          <cell r="F253" t="str">
            <v>Kabupaten</v>
          </cell>
          <cell r="G253" t="str">
            <v>Nganjuk</v>
          </cell>
          <cell r="H253">
            <v>12467000</v>
          </cell>
          <cell r="I253">
            <v>57821000</v>
          </cell>
          <cell r="J253">
            <v>121500000</v>
          </cell>
          <cell r="K253">
            <v>176111111.1111111</v>
          </cell>
          <cell r="L253">
            <v>129470250</v>
          </cell>
          <cell r="M253">
            <v>136125000</v>
          </cell>
          <cell r="N253">
            <v>107441176</v>
          </cell>
          <cell r="O253">
            <v>123157160</v>
          </cell>
          <cell r="P253">
            <v>146250000</v>
          </cell>
          <cell r="Q253">
            <v>143750000</v>
          </cell>
          <cell r="R253">
            <v>202217945</v>
          </cell>
          <cell r="S253">
            <v>180754276</v>
          </cell>
          <cell r="T253">
            <v>163612418</v>
          </cell>
          <cell r="U253">
            <v>169780402.31999999</v>
          </cell>
          <cell r="V253">
            <v>125474536</v>
          </cell>
          <cell r="W253">
            <v>123856715.2</v>
          </cell>
          <cell r="X253">
            <v>26173800</v>
          </cell>
          <cell r="Y253">
            <v>9000000</v>
          </cell>
          <cell r="Z253">
            <v>734761106.11111116</v>
          </cell>
          <cell r="AA253">
            <v>710952187.11111116</v>
          </cell>
          <cell r="AB253">
            <v>665126505.11111116</v>
          </cell>
          <cell r="AC253">
            <v>687010473.4311111</v>
          </cell>
          <cell r="AD253">
            <v>665797447.11111116</v>
          </cell>
          <cell r="AE253">
            <v>661679626.31111109</v>
          </cell>
          <cell r="AF253">
            <v>798337216.72222233</v>
          </cell>
          <cell r="AG253">
            <v>782047405.82222235</v>
          </cell>
          <cell r="AH253">
            <v>731639155.6222223</v>
          </cell>
          <cell r="AI253">
            <v>755711520.77422225</v>
          </cell>
          <cell r="AJ253">
            <v>732377191.82222235</v>
          </cell>
          <cell r="AK253">
            <v>727847588.94222224</v>
          </cell>
        </row>
        <row r="254">
          <cell r="A254" t="str">
            <v>KabupatenNgawi</v>
          </cell>
          <cell r="B254" t="str">
            <v>Area 3</v>
          </cell>
          <cell r="C254" t="str">
            <v>Jatim</v>
          </cell>
          <cell r="D254" t="str">
            <v>Jawa Timur</v>
          </cell>
          <cell r="E254" t="str">
            <v>Jatim</v>
          </cell>
          <cell r="F254" t="str">
            <v>Kabupaten</v>
          </cell>
          <cell r="G254" t="str">
            <v>Ngawi</v>
          </cell>
          <cell r="H254">
            <v>12467000</v>
          </cell>
          <cell r="I254">
            <v>57821000</v>
          </cell>
          <cell r="J254">
            <v>136800000</v>
          </cell>
          <cell r="K254">
            <v>176111111.1111111</v>
          </cell>
          <cell r="L254">
            <v>129470250</v>
          </cell>
          <cell r="M254">
            <v>136125000</v>
          </cell>
          <cell r="N254">
            <v>107441176</v>
          </cell>
          <cell r="O254">
            <v>123157160</v>
          </cell>
          <cell r="P254">
            <v>146250000</v>
          </cell>
          <cell r="Q254">
            <v>143750000</v>
          </cell>
          <cell r="R254">
            <v>202217945</v>
          </cell>
          <cell r="S254">
            <v>180754276</v>
          </cell>
          <cell r="T254">
            <v>163612418</v>
          </cell>
          <cell r="U254">
            <v>169780402.31999999</v>
          </cell>
          <cell r="V254">
            <v>125474536</v>
          </cell>
          <cell r="W254">
            <v>123856715.2</v>
          </cell>
          <cell r="X254">
            <v>26173800</v>
          </cell>
          <cell r="Y254">
            <v>9000000</v>
          </cell>
          <cell r="Z254">
            <v>750061106.11111116</v>
          </cell>
          <cell r="AA254">
            <v>726252187.11111116</v>
          </cell>
          <cell r="AB254">
            <v>680426505.11111116</v>
          </cell>
          <cell r="AC254">
            <v>702310473.4311111</v>
          </cell>
          <cell r="AD254">
            <v>681097447.11111116</v>
          </cell>
          <cell r="AE254">
            <v>676979626.31111109</v>
          </cell>
          <cell r="AF254">
            <v>815167216.72222233</v>
          </cell>
          <cell r="AG254">
            <v>798877405.82222235</v>
          </cell>
          <cell r="AH254">
            <v>748469155.6222223</v>
          </cell>
          <cell r="AI254">
            <v>772541520.77422225</v>
          </cell>
          <cell r="AJ254">
            <v>749207191.82222235</v>
          </cell>
          <cell r="AK254">
            <v>744677588.94222224</v>
          </cell>
        </row>
        <row r="255">
          <cell r="A255" t="str">
            <v>KabupatenPacitan</v>
          </cell>
          <cell r="B255" t="str">
            <v>Area 3</v>
          </cell>
          <cell r="C255" t="str">
            <v>Jatim</v>
          </cell>
          <cell r="D255" t="str">
            <v>Jawa Timur</v>
          </cell>
          <cell r="E255" t="str">
            <v>Jatim</v>
          </cell>
          <cell r="F255" t="str">
            <v>Kabupaten</v>
          </cell>
          <cell r="G255" t="str">
            <v>Pacitan</v>
          </cell>
          <cell r="H255">
            <v>12467000</v>
          </cell>
          <cell r="I255">
            <v>57821000</v>
          </cell>
          <cell r="J255">
            <v>136800000</v>
          </cell>
          <cell r="K255">
            <v>176111111.1111111</v>
          </cell>
          <cell r="L255">
            <v>129470250</v>
          </cell>
          <cell r="M255">
            <v>136125000</v>
          </cell>
          <cell r="N255">
            <v>107441176</v>
          </cell>
          <cell r="O255">
            <v>123157160</v>
          </cell>
          <cell r="P255">
            <v>146250000</v>
          </cell>
          <cell r="Q255">
            <v>143750000</v>
          </cell>
          <cell r="R255">
            <v>202217945</v>
          </cell>
          <cell r="S255">
            <v>180754276</v>
          </cell>
          <cell r="T255">
            <v>163612418</v>
          </cell>
          <cell r="U255">
            <v>169780402.31999999</v>
          </cell>
          <cell r="V255">
            <v>125474536</v>
          </cell>
          <cell r="W255">
            <v>123856715.2</v>
          </cell>
          <cell r="X255">
            <v>26173800</v>
          </cell>
          <cell r="Y255">
            <v>9000000</v>
          </cell>
          <cell r="Z255">
            <v>750061106.11111116</v>
          </cell>
          <cell r="AA255">
            <v>726252187.11111116</v>
          </cell>
          <cell r="AB255">
            <v>680426505.11111116</v>
          </cell>
          <cell r="AC255">
            <v>702310473.4311111</v>
          </cell>
          <cell r="AD255">
            <v>681097447.11111116</v>
          </cell>
          <cell r="AE255">
            <v>676979626.31111109</v>
          </cell>
          <cell r="AF255">
            <v>815167216.72222233</v>
          </cell>
          <cell r="AG255">
            <v>798877405.82222235</v>
          </cell>
          <cell r="AH255">
            <v>748469155.6222223</v>
          </cell>
          <cell r="AI255">
            <v>772541520.77422225</v>
          </cell>
          <cell r="AJ255">
            <v>749207191.82222235</v>
          </cell>
          <cell r="AK255">
            <v>744677588.94222224</v>
          </cell>
        </row>
        <row r="256">
          <cell r="A256" t="str">
            <v>KabupatenPamekasan</v>
          </cell>
          <cell r="B256" t="str">
            <v>Area 3</v>
          </cell>
          <cell r="C256" t="str">
            <v>Jatim</v>
          </cell>
          <cell r="D256" t="str">
            <v>Jawa Timur</v>
          </cell>
          <cell r="E256" t="str">
            <v>Jatim</v>
          </cell>
          <cell r="F256" t="str">
            <v>Kabupaten</v>
          </cell>
          <cell r="G256" t="str">
            <v>Pamekasan</v>
          </cell>
          <cell r="H256">
            <v>12467000</v>
          </cell>
          <cell r="I256">
            <v>57821000</v>
          </cell>
          <cell r="J256">
            <v>126900000</v>
          </cell>
          <cell r="K256">
            <v>176111111.1111111</v>
          </cell>
          <cell r="L256">
            <v>129470250</v>
          </cell>
          <cell r="M256">
            <v>136125000</v>
          </cell>
          <cell r="N256">
            <v>107441176</v>
          </cell>
          <cell r="O256">
            <v>123157160</v>
          </cell>
          <cell r="P256">
            <v>146250000</v>
          </cell>
          <cell r="Q256">
            <v>143750000</v>
          </cell>
          <cell r="R256">
            <v>202217945</v>
          </cell>
          <cell r="S256">
            <v>180754276</v>
          </cell>
          <cell r="T256">
            <v>163612418</v>
          </cell>
          <cell r="U256">
            <v>169780402.31999999</v>
          </cell>
          <cell r="V256">
            <v>125474536</v>
          </cell>
          <cell r="W256">
            <v>123856715.2</v>
          </cell>
          <cell r="X256">
            <v>26173800</v>
          </cell>
          <cell r="Y256">
            <v>9000000</v>
          </cell>
          <cell r="Z256">
            <v>740161106.11111116</v>
          </cell>
          <cell r="AA256">
            <v>716352187.11111116</v>
          </cell>
          <cell r="AB256">
            <v>670526505.11111116</v>
          </cell>
          <cell r="AC256">
            <v>692410473.4311111</v>
          </cell>
          <cell r="AD256">
            <v>671197447.11111116</v>
          </cell>
          <cell r="AE256">
            <v>667079626.31111109</v>
          </cell>
          <cell r="AF256">
            <v>804277216.72222233</v>
          </cell>
          <cell r="AG256">
            <v>787987405.82222235</v>
          </cell>
          <cell r="AH256">
            <v>737579155.6222223</v>
          </cell>
          <cell r="AI256">
            <v>761651520.77422225</v>
          </cell>
          <cell r="AJ256">
            <v>738317191.82222235</v>
          </cell>
          <cell r="AK256">
            <v>733787588.94222224</v>
          </cell>
        </row>
        <row r="257">
          <cell r="A257" t="str">
            <v>KabupatenPasuruan</v>
          </cell>
          <cell r="B257" t="str">
            <v>Area 3</v>
          </cell>
          <cell r="C257" t="str">
            <v>Jatim</v>
          </cell>
          <cell r="D257" t="str">
            <v>Jawa Timur</v>
          </cell>
          <cell r="E257" t="str">
            <v>Jatim</v>
          </cell>
          <cell r="F257" t="str">
            <v>Kabupaten</v>
          </cell>
          <cell r="G257" t="str">
            <v>Pasuruan</v>
          </cell>
          <cell r="H257">
            <v>12467000</v>
          </cell>
          <cell r="I257">
            <v>57821000</v>
          </cell>
          <cell r="J257">
            <v>151650000</v>
          </cell>
          <cell r="K257">
            <v>176111111.1111111</v>
          </cell>
          <cell r="L257">
            <v>129470250</v>
          </cell>
          <cell r="M257">
            <v>136125000</v>
          </cell>
          <cell r="N257">
            <v>107441176</v>
          </cell>
          <cell r="O257">
            <v>123157160</v>
          </cell>
          <cell r="P257">
            <v>146250000</v>
          </cell>
          <cell r="Q257">
            <v>143750000</v>
          </cell>
          <cell r="R257">
            <v>202217945</v>
          </cell>
          <cell r="S257">
            <v>180754276</v>
          </cell>
          <cell r="T257">
            <v>163612418</v>
          </cell>
          <cell r="U257">
            <v>169780402.31999999</v>
          </cell>
          <cell r="V257">
            <v>125474536</v>
          </cell>
          <cell r="W257">
            <v>123856715.2</v>
          </cell>
          <cell r="X257">
            <v>26173800</v>
          </cell>
          <cell r="Y257">
            <v>9000000</v>
          </cell>
          <cell r="Z257">
            <v>764911106.11111116</v>
          </cell>
          <cell r="AA257">
            <v>741102187.11111116</v>
          </cell>
          <cell r="AB257">
            <v>695276505.11111116</v>
          </cell>
          <cell r="AC257">
            <v>717160473.4311111</v>
          </cell>
          <cell r="AD257">
            <v>695947447.11111116</v>
          </cell>
          <cell r="AE257">
            <v>691829626.31111121</v>
          </cell>
          <cell r="AF257">
            <v>831502216.72222233</v>
          </cell>
          <cell r="AG257">
            <v>815212405.82222235</v>
          </cell>
          <cell r="AH257">
            <v>764804155.6222223</v>
          </cell>
          <cell r="AI257">
            <v>788876520.77422225</v>
          </cell>
          <cell r="AJ257">
            <v>765542191.82222235</v>
          </cell>
          <cell r="AK257">
            <v>761012588.94222236</v>
          </cell>
        </row>
        <row r="258">
          <cell r="A258" t="str">
            <v>KabupatenPonorogo</v>
          </cell>
          <cell r="B258" t="str">
            <v>Area 3</v>
          </cell>
          <cell r="C258" t="str">
            <v>Jatim</v>
          </cell>
          <cell r="D258" t="str">
            <v>Jawa Timur</v>
          </cell>
          <cell r="E258" t="str">
            <v>Jatim</v>
          </cell>
          <cell r="F258" t="str">
            <v>Kabupaten</v>
          </cell>
          <cell r="G258" t="str">
            <v>Ponorogo</v>
          </cell>
          <cell r="H258">
            <v>12467000</v>
          </cell>
          <cell r="I258">
            <v>57821000</v>
          </cell>
          <cell r="J258">
            <v>135000000</v>
          </cell>
          <cell r="K258">
            <v>176111111.1111111</v>
          </cell>
          <cell r="L258">
            <v>129470250</v>
          </cell>
          <cell r="M258">
            <v>136125000</v>
          </cell>
          <cell r="N258">
            <v>107441176</v>
          </cell>
          <cell r="O258">
            <v>123157160</v>
          </cell>
          <cell r="P258">
            <v>146250000</v>
          </cell>
          <cell r="Q258">
            <v>143750000</v>
          </cell>
          <cell r="R258">
            <v>202217945</v>
          </cell>
          <cell r="S258">
            <v>180754276</v>
          </cell>
          <cell r="T258">
            <v>163612418</v>
          </cell>
          <cell r="U258">
            <v>169780402.31999999</v>
          </cell>
          <cell r="V258">
            <v>125474536</v>
          </cell>
          <cell r="W258">
            <v>123856715.2</v>
          </cell>
          <cell r="X258">
            <v>26173800</v>
          </cell>
          <cell r="Y258">
            <v>9000000</v>
          </cell>
          <cell r="Z258">
            <v>748261106.11111116</v>
          </cell>
          <cell r="AA258">
            <v>724452187.11111116</v>
          </cell>
          <cell r="AB258">
            <v>678626505.11111116</v>
          </cell>
          <cell r="AC258">
            <v>700510473.4311111</v>
          </cell>
          <cell r="AD258">
            <v>679297447.11111116</v>
          </cell>
          <cell r="AE258">
            <v>675179626.31111109</v>
          </cell>
          <cell r="AF258">
            <v>813187216.72222233</v>
          </cell>
          <cell r="AG258">
            <v>796897405.82222235</v>
          </cell>
          <cell r="AH258">
            <v>746489155.6222223</v>
          </cell>
          <cell r="AI258">
            <v>770561520.77422225</v>
          </cell>
          <cell r="AJ258">
            <v>747227191.82222235</v>
          </cell>
          <cell r="AK258">
            <v>742697588.94222224</v>
          </cell>
        </row>
        <row r="259">
          <cell r="A259" t="str">
            <v>KabupatenProbolinggo</v>
          </cell>
          <cell r="B259" t="str">
            <v>Area 3</v>
          </cell>
          <cell r="C259" t="str">
            <v>Jatim</v>
          </cell>
          <cell r="D259" t="str">
            <v>Jawa Timur</v>
          </cell>
          <cell r="E259" t="str">
            <v>Jatim</v>
          </cell>
          <cell r="F259" t="str">
            <v>Kabupaten</v>
          </cell>
          <cell r="G259" t="str">
            <v>Probolinggo</v>
          </cell>
          <cell r="H259">
            <v>12467000</v>
          </cell>
          <cell r="I259">
            <v>62821000</v>
          </cell>
          <cell r="J259">
            <v>141750000</v>
          </cell>
          <cell r="K259">
            <v>176111111.1111111</v>
          </cell>
          <cell r="L259">
            <v>129470250</v>
          </cell>
          <cell r="M259">
            <v>136125000</v>
          </cell>
          <cell r="N259">
            <v>107441176</v>
          </cell>
          <cell r="O259">
            <v>123157160</v>
          </cell>
          <cell r="P259">
            <v>146250000</v>
          </cell>
          <cell r="Q259">
            <v>143750000</v>
          </cell>
          <cell r="R259">
            <v>202217945</v>
          </cell>
          <cell r="S259">
            <v>180754276</v>
          </cell>
          <cell r="T259">
            <v>163612418</v>
          </cell>
          <cell r="U259">
            <v>169780402.31999999</v>
          </cell>
          <cell r="V259">
            <v>125474536</v>
          </cell>
          <cell r="W259">
            <v>123856715.2</v>
          </cell>
          <cell r="X259">
            <v>26173800</v>
          </cell>
          <cell r="Y259">
            <v>9000000</v>
          </cell>
          <cell r="Z259">
            <v>760011106.11111116</v>
          </cell>
          <cell r="AA259">
            <v>736202187.11111116</v>
          </cell>
          <cell r="AB259">
            <v>690376505.11111116</v>
          </cell>
          <cell r="AC259">
            <v>712260473.4311111</v>
          </cell>
          <cell r="AD259">
            <v>691047447.11111116</v>
          </cell>
          <cell r="AE259">
            <v>686929626.31111121</v>
          </cell>
          <cell r="AF259">
            <v>826112216.72222233</v>
          </cell>
          <cell r="AG259">
            <v>809822405.82222235</v>
          </cell>
          <cell r="AH259">
            <v>759414155.6222223</v>
          </cell>
          <cell r="AI259">
            <v>783486520.77422225</v>
          </cell>
          <cell r="AJ259">
            <v>760152191.82222235</v>
          </cell>
          <cell r="AK259">
            <v>755622588.94222236</v>
          </cell>
        </row>
        <row r="260">
          <cell r="A260" t="str">
            <v>KabupatenSampang</v>
          </cell>
          <cell r="B260" t="str">
            <v>Area 3</v>
          </cell>
          <cell r="C260" t="str">
            <v>Jatim</v>
          </cell>
          <cell r="D260" t="str">
            <v>Jawa Timur</v>
          </cell>
          <cell r="E260" t="str">
            <v>Jatim</v>
          </cell>
          <cell r="F260" t="str">
            <v>Kabupaten</v>
          </cell>
          <cell r="G260" t="str">
            <v>Sampang</v>
          </cell>
          <cell r="H260">
            <v>12467000</v>
          </cell>
          <cell r="I260">
            <v>57821000</v>
          </cell>
          <cell r="J260">
            <v>141750000</v>
          </cell>
          <cell r="K260">
            <v>176111111.1111111</v>
          </cell>
          <cell r="L260">
            <v>129470250</v>
          </cell>
          <cell r="M260">
            <v>136125000</v>
          </cell>
          <cell r="N260">
            <v>107441176</v>
          </cell>
          <cell r="O260">
            <v>123157160</v>
          </cell>
          <cell r="P260">
            <v>146250000</v>
          </cell>
          <cell r="Q260">
            <v>143750000</v>
          </cell>
          <cell r="R260">
            <v>202217945</v>
          </cell>
          <cell r="S260">
            <v>180754276</v>
          </cell>
          <cell r="T260">
            <v>163612418</v>
          </cell>
          <cell r="U260">
            <v>169780402.31999999</v>
          </cell>
          <cell r="V260">
            <v>125474536</v>
          </cell>
          <cell r="W260">
            <v>123856715.2</v>
          </cell>
          <cell r="X260">
            <v>26173800</v>
          </cell>
          <cell r="Y260">
            <v>9000000</v>
          </cell>
          <cell r="Z260">
            <v>755011106.11111116</v>
          </cell>
          <cell r="AA260">
            <v>731202187.11111116</v>
          </cell>
          <cell r="AB260">
            <v>685376505.11111116</v>
          </cell>
          <cell r="AC260">
            <v>707260473.4311111</v>
          </cell>
          <cell r="AD260">
            <v>686047447.11111116</v>
          </cell>
          <cell r="AE260">
            <v>681929626.31111109</v>
          </cell>
          <cell r="AF260">
            <v>820612216.72222233</v>
          </cell>
          <cell r="AG260">
            <v>804322405.82222235</v>
          </cell>
          <cell r="AH260">
            <v>753914155.6222223</v>
          </cell>
          <cell r="AI260">
            <v>777986520.77422225</v>
          </cell>
          <cell r="AJ260">
            <v>754652191.82222235</v>
          </cell>
          <cell r="AK260">
            <v>750122588.94222224</v>
          </cell>
        </row>
        <row r="261">
          <cell r="A261" t="str">
            <v>KabupatenSidoarjo</v>
          </cell>
          <cell r="B261" t="str">
            <v>Area 3</v>
          </cell>
          <cell r="C261" t="str">
            <v>Jatim</v>
          </cell>
          <cell r="D261" t="str">
            <v>Jawa Timur</v>
          </cell>
          <cell r="E261" t="str">
            <v>Jatim</v>
          </cell>
          <cell r="F261" t="str">
            <v>Kabupaten</v>
          </cell>
          <cell r="G261" t="str">
            <v>Sidoarjo</v>
          </cell>
          <cell r="H261">
            <v>12467000</v>
          </cell>
          <cell r="I261">
            <v>57821000</v>
          </cell>
          <cell r="J261">
            <v>108000000</v>
          </cell>
          <cell r="K261">
            <v>176111111.1111111</v>
          </cell>
          <cell r="L261">
            <v>129470250</v>
          </cell>
          <cell r="M261">
            <v>136125000</v>
          </cell>
          <cell r="N261">
            <v>107441176</v>
          </cell>
          <cell r="O261">
            <v>123157160</v>
          </cell>
          <cell r="P261">
            <v>146250000</v>
          </cell>
          <cell r="Q261">
            <v>143750000</v>
          </cell>
          <cell r="R261">
            <v>202217945</v>
          </cell>
          <cell r="S261">
            <v>180754276</v>
          </cell>
          <cell r="T261">
            <v>163612418</v>
          </cell>
          <cell r="U261">
            <v>169780402.31999999</v>
          </cell>
          <cell r="V261">
            <v>125474536</v>
          </cell>
          <cell r="W261">
            <v>123856715.2</v>
          </cell>
          <cell r="X261">
            <v>26173800</v>
          </cell>
          <cell r="Y261">
            <v>9000000</v>
          </cell>
          <cell r="Z261">
            <v>721261106.11111116</v>
          </cell>
          <cell r="AA261">
            <v>697452187.11111116</v>
          </cell>
          <cell r="AB261">
            <v>651626505.11111116</v>
          </cell>
          <cell r="AC261">
            <v>673510473.4311111</v>
          </cell>
          <cell r="AD261">
            <v>652297447.11111116</v>
          </cell>
          <cell r="AE261">
            <v>648179626.31111109</v>
          </cell>
          <cell r="AF261">
            <v>783487216.72222233</v>
          </cell>
          <cell r="AG261">
            <v>767197405.82222235</v>
          </cell>
          <cell r="AH261">
            <v>716789155.6222223</v>
          </cell>
          <cell r="AI261">
            <v>740861520.77422225</v>
          </cell>
          <cell r="AJ261">
            <v>717527191.82222235</v>
          </cell>
          <cell r="AK261">
            <v>712997588.94222224</v>
          </cell>
        </row>
        <row r="262">
          <cell r="A262" t="str">
            <v>KabupatenSitubondo</v>
          </cell>
          <cell r="B262" t="str">
            <v>Area 3</v>
          </cell>
          <cell r="C262" t="str">
            <v>Jatim</v>
          </cell>
          <cell r="D262" t="str">
            <v>Jawa Timur</v>
          </cell>
          <cell r="E262" t="str">
            <v>Jatim</v>
          </cell>
          <cell r="F262" t="str">
            <v>Kabupaten</v>
          </cell>
          <cell r="G262" t="str">
            <v>Situbondo</v>
          </cell>
          <cell r="H262">
            <v>12467000</v>
          </cell>
          <cell r="I262">
            <v>57821000</v>
          </cell>
          <cell r="J262">
            <v>137025000</v>
          </cell>
          <cell r="K262">
            <v>175424836</v>
          </cell>
          <cell r="L262">
            <v>129470250</v>
          </cell>
          <cell r="M262">
            <v>136125000</v>
          </cell>
          <cell r="N262">
            <v>107441176</v>
          </cell>
          <cell r="O262">
            <v>123157160</v>
          </cell>
          <cell r="P262">
            <v>146250000</v>
          </cell>
          <cell r="Q262">
            <v>143750000</v>
          </cell>
          <cell r="R262">
            <v>202217945</v>
          </cell>
          <cell r="S262">
            <v>180754276</v>
          </cell>
          <cell r="T262">
            <v>163612418</v>
          </cell>
          <cell r="U262">
            <v>169780402.31999999</v>
          </cell>
          <cell r="V262">
            <v>125474536</v>
          </cell>
          <cell r="W262">
            <v>123856715.2</v>
          </cell>
          <cell r="X262">
            <v>26173800</v>
          </cell>
          <cell r="Y262">
            <v>9000000</v>
          </cell>
          <cell r="Z262">
            <v>749599831</v>
          </cell>
          <cell r="AA262">
            <v>725790912</v>
          </cell>
          <cell r="AB262">
            <v>679965230</v>
          </cell>
          <cell r="AC262">
            <v>701849198.31999993</v>
          </cell>
          <cell r="AD262">
            <v>680636172</v>
          </cell>
          <cell r="AE262">
            <v>676518351.20000005</v>
          </cell>
          <cell r="AF262">
            <v>814659814.10000002</v>
          </cell>
          <cell r="AG262">
            <v>798370003.20000005</v>
          </cell>
          <cell r="AH262">
            <v>747961753.00000012</v>
          </cell>
          <cell r="AI262">
            <v>772034118.15199995</v>
          </cell>
          <cell r="AJ262">
            <v>748699789.20000005</v>
          </cell>
          <cell r="AK262">
            <v>744170186.32000017</v>
          </cell>
        </row>
        <row r="263">
          <cell r="A263" t="str">
            <v>KabupatenSumenep</v>
          </cell>
          <cell r="B263" t="str">
            <v>Area 3</v>
          </cell>
          <cell r="C263" t="str">
            <v>Jatim</v>
          </cell>
          <cell r="D263" t="str">
            <v>Jawa Timur</v>
          </cell>
          <cell r="E263" t="str">
            <v>Jatim</v>
          </cell>
          <cell r="F263" t="str">
            <v>Kabupaten</v>
          </cell>
          <cell r="G263" t="str">
            <v>Sumenep</v>
          </cell>
          <cell r="H263">
            <v>12467000</v>
          </cell>
          <cell r="I263">
            <v>57821000</v>
          </cell>
          <cell r="J263">
            <v>121500000</v>
          </cell>
          <cell r="K263">
            <v>176111111.1111111</v>
          </cell>
          <cell r="L263">
            <v>129470250</v>
          </cell>
          <cell r="M263">
            <v>136125000</v>
          </cell>
          <cell r="N263">
            <v>107441176</v>
          </cell>
          <cell r="O263">
            <v>123157160</v>
          </cell>
          <cell r="P263">
            <v>146250000</v>
          </cell>
          <cell r="Q263">
            <v>143750000</v>
          </cell>
          <cell r="R263">
            <v>202217945</v>
          </cell>
          <cell r="S263">
            <v>180754276</v>
          </cell>
          <cell r="T263">
            <v>163612418</v>
          </cell>
          <cell r="U263">
            <v>169780402.31999999</v>
          </cell>
          <cell r="V263">
            <v>125474536</v>
          </cell>
          <cell r="W263">
            <v>123856715.2</v>
          </cell>
          <cell r="X263">
            <v>26173800</v>
          </cell>
          <cell r="Y263">
            <v>9000000</v>
          </cell>
          <cell r="Z263">
            <v>734761106.11111116</v>
          </cell>
          <cell r="AA263">
            <v>710952187.11111116</v>
          </cell>
          <cell r="AB263">
            <v>665126505.11111116</v>
          </cell>
          <cell r="AC263">
            <v>687010473.4311111</v>
          </cell>
          <cell r="AD263">
            <v>665797447.11111116</v>
          </cell>
          <cell r="AE263">
            <v>661679626.31111109</v>
          </cell>
          <cell r="AF263">
            <v>798337216.72222233</v>
          </cell>
          <cell r="AG263">
            <v>782047405.82222235</v>
          </cell>
          <cell r="AH263">
            <v>731639155.6222223</v>
          </cell>
          <cell r="AI263">
            <v>755711520.77422225</v>
          </cell>
          <cell r="AJ263">
            <v>732377191.82222235</v>
          </cell>
          <cell r="AK263">
            <v>727847588.94222224</v>
          </cell>
        </row>
        <row r="264">
          <cell r="A264" t="str">
            <v>KabupatenTrenggalek</v>
          </cell>
          <cell r="B264" t="str">
            <v>Area 3</v>
          </cell>
          <cell r="C264" t="str">
            <v>Jatim</v>
          </cell>
          <cell r="D264" t="str">
            <v>Jawa Timur</v>
          </cell>
          <cell r="E264" t="str">
            <v>Jatim</v>
          </cell>
          <cell r="F264" t="str">
            <v>Kabupaten</v>
          </cell>
          <cell r="G264" t="str">
            <v>Trenggalek</v>
          </cell>
          <cell r="H264">
            <v>12467000</v>
          </cell>
          <cell r="I264">
            <v>57821000</v>
          </cell>
          <cell r="J264">
            <v>121500000</v>
          </cell>
          <cell r="K264">
            <v>172222221.75</v>
          </cell>
          <cell r="L264">
            <v>129470250</v>
          </cell>
          <cell r="M264">
            <v>136125000</v>
          </cell>
          <cell r="N264">
            <v>107441176</v>
          </cell>
          <cell r="O264">
            <v>123157160</v>
          </cell>
          <cell r="P264">
            <v>146250000</v>
          </cell>
          <cell r="Q264">
            <v>143750000</v>
          </cell>
          <cell r="R264">
            <v>202217945</v>
          </cell>
          <cell r="S264">
            <v>180754276</v>
          </cell>
          <cell r="T264">
            <v>163612418</v>
          </cell>
          <cell r="U264">
            <v>169780402.31999999</v>
          </cell>
          <cell r="V264">
            <v>125474536</v>
          </cell>
          <cell r="W264">
            <v>123856715.2</v>
          </cell>
          <cell r="X264">
            <v>26173800</v>
          </cell>
          <cell r="Y264">
            <v>9000000</v>
          </cell>
          <cell r="Z264">
            <v>730872216.75</v>
          </cell>
          <cell r="AA264">
            <v>707063297.75</v>
          </cell>
          <cell r="AB264">
            <v>661237615.75</v>
          </cell>
          <cell r="AC264">
            <v>683121584.06999993</v>
          </cell>
          <cell r="AD264">
            <v>661908557.75</v>
          </cell>
          <cell r="AE264">
            <v>657790736.95000005</v>
          </cell>
          <cell r="AF264">
            <v>794059438.42500007</v>
          </cell>
          <cell r="AG264">
            <v>777769627.5250001</v>
          </cell>
          <cell r="AH264">
            <v>727361377.32500005</v>
          </cell>
          <cell r="AI264">
            <v>751433742.477</v>
          </cell>
          <cell r="AJ264">
            <v>728099413.5250001</v>
          </cell>
          <cell r="AK264">
            <v>723569810.6450001</v>
          </cell>
        </row>
        <row r="265">
          <cell r="A265" t="str">
            <v>KabupatenTuban</v>
          </cell>
          <cell r="B265" t="str">
            <v>Area 3</v>
          </cell>
          <cell r="C265" t="str">
            <v>Jatim</v>
          </cell>
          <cell r="D265" t="str">
            <v>Jawa Timur</v>
          </cell>
          <cell r="E265" t="str">
            <v>Jatim</v>
          </cell>
          <cell r="F265" t="str">
            <v>Kabupaten</v>
          </cell>
          <cell r="G265" t="str">
            <v>Tuban</v>
          </cell>
          <cell r="H265">
            <v>12467000</v>
          </cell>
          <cell r="I265">
            <v>57821000</v>
          </cell>
          <cell r="J265">
            <v>144900000</v>
          </cell>
          <cell r="K265">
            <v>176111111.1111111</v>
          </cell>
          <cell r="L265">
            <v>129470250</v>
          </cell>
          <cell r="M265">
            <v>136125000</v>
          </cell>
          <cell r="N265">
            <v>107441176</v>
          </cell>
          <cell r="O265">
            <v>123157160</v>
          </cell>
          <cell r="P265">
            <v>146250000</v>
          </cell>
          <cell r="Q265">
            <v>143750000</v>
          </cell>
          <cell r="R265">
            <v>202217945</v>
          </cell>
          <cell r="S265">
            <v>180754276</v>
          </cell>
          <cell r="T265">
            <v>163612418</v>
          </cell>
          <cell r="U265">
            <v>169780402.31999999</v>
          </cell>
          <cell r="V265">
            <v>125474536</v>
          </cell>
          <cell r="W265">
            <v>123856715.2</v>
          </cell>
          <cell r="X265">
            <v>26173800</v>
          </cell>
          <cell r="Y265">
            <v>9000000</v>
          </cell>
          <cell r="Z265">
            <v>758161106.11111116</v>
          </cell>
          <cell r="AA265">
            <v>734352187.11111116</v>
          </cell>
          <cell r="AB265">
            <v>688526505.11111116</v>
          </cell>
          <cell r="AC265">
            <v>710410473.4311111</v>
          </cell>
          <cell r="AD265">
            <v>689197447.11111116</v>
          </cell>
          <cell r="AE265">
            <v>685079626.31111109</v>
          </cell>
          <cell r="AF265">
            <v>824077216.72222233</v>
          </cell>
          <cell r="AG265">
            <v>807787405.82222235</v>
          </cell>
          <cell r="AH265">
            <v>757379155.6222223</v>
          </cell>
          <cell r="AI265">
            <v>781451520.77422225</v>
          </cell>
          <cell r="AJ265">
            <v>758117191.82222235</v>
          </cell>
          <cell r="AK265">
            <v>753587588.94222224</v>
          </cell>
        </row>
        <row r="266">
          <cell r="A266" t="str">
            <v>KabupatenTulungagung</v>
          </cell>
          <cell r="B266" t="str">
            <v>Area 3</v>
          </cell>
          <cell r="C266" t="str">
            <v>Jatim</v>
          </cell>
          <cell r="D266" t="str">
            <v>Jawa Timur</v>
          </cell>
          <cell r="E266" t="str">
            <v>Jatim</v>
          </cell>
          <cell r="F266" t="str">
            <v>Kabupaten</v>
          </cell>
          <cell r="G266" t="str">
            <v>Tulungagung</v>
          </cell>
          <cell r="H266">
            <v>12467000</v>
          </cell>
          <cell r="I266">
            <v>57821000</v>
          </cell>
          <cell r="J266">
            <v>117000000</v>
          </cell>
          <cell r="K266">
            <v>176111111.1111111</v>
          </cell>
          <cell r="L266">
            <v>129470250</v>
          </cell>
          <cell r="M266">
            <v>136125000</v>
          </cell>
          <cell r="N266">
            <v>107441176</v>
          </cell>
          <cell r="O266">
            <v>123157160</v>
          </cell>
          <cell r="P266">
            <v>146250000</v>
          </cell>
          <cell r="Q266">
            <v>143750000</v>
          </cell>
          <cell r="R266">
            <v>202217945</v>
          </cell>
          <cell r="S266">
            <v>180754276</v>
          </cell>
          <cell r="T266">
            <v>163612418</v>
          </cell>
          <cell r="U266">
            <v>169780402.31999999</v>
          </cell>
          <cell r="V266">
            <v>125474536</v>
          </cell>
          <cell r="W266">
            <v>123856715.2</v>
          </cell>
          <cell r="X266">
            <v>26173800</v>
          </cell>
          <cell r="Y266">
            <v>9000000</v>
          </cell>
          <cell r="Z266">
            <v>730261106.11111116</v>
          </cell>
          <cell r="AA266">
            <v>706452187.11111116</v>
          </cell>
          <cell r="AB266">
            <v>660626505.11111116</v>
          </cell>
          <cell r="AC266">
            <v>682510473.4311111</v>
          </cell>
          <cell r="AD266">
            <v>661297447.11111116</v>
          </cell>
          <cell r="AE266">
            <v>657179626.31111109</v>
          </cell>
          <cell r="AF266">
            <v>793387216.72222233</v>
          </cell>
          <cell r="AG266">
            <v>777097405.82222235</v>
          </cell>
          <cell r="AH266">
            <v>726689155.6222223</v>
          </cell>
          <cell r="AI266">
            <v>750761520.77422225</v>
          </cell>
          <cell r="AJ266">
            <v>727427191.82222235</v>
          </cell>
          <cell r="AK266">
            <v>722897588.94222224</v>
          </cell>
        </row>
        <row r="267">
          <cell r="A267" t="str">
            <v>KotaBatu</v>
          </cell>
          <cell r="B267" t="str">
            <v>Area 3</v>
          </cell>
          <cell r="C267" t="str">
            <v>Jatim</v>
          </cell>
          <cell r="D267" t="str">
            <v>Jawa Timur</v>
          </cell>
          <cell r="E267" t="str">
            <v>Jatim</v>
          </cell>
          <cell r="F267" t="str">
            <v>Kota</v>
          </cell>
          <cell r="G267" t="str">
            <v>Batu</v>
          </cell>
          <cell r="H267">
            <v>12467000</v>
          </cell>
          <cell r="I267">
            <v>57821000</v>
          </cell>
          <cell r="J267">
            <v>126000000</v>
          </cell>
          <cell r="K267">
            <v>144444444</v>
          </cell>
          <cell r="L267">
            <v>129470250</v>
          </cell>
          <cell r="M267">
            <v>136125000</v>
          </cell>
          <cell r="N267">
            <v>107441176</v>
          </cell>
          <cell r="O267">
            <v>123157160</v>
          </cell>
          <cell r="P267">
            <v>146250000</v>
          </cell>
          <cell r="Q267">
            <v>143750000</v>
          </cell>
          <cell r="R267">
            <v>202217945</v>
          </cell>
          <cell r="S267">
            <v>180754276</v>
          </cell>
          <cell r="T267">
            <v>163612418</v>
          </cell>
          <cell r="U267">
            <v>169780402.31999999</v>
          </cell>
          <cell r="V267">
            <v>125474536</v>
          </cell>
          <cell r="W267">
            <v>123856715.2</v>
          </cell>
          <cell r="X267">
            <v>26173800</v>
          </cell>
          <cell r="Y267">
            <v>9000000</v>
          </cell>
          <cell r="Z267">
            <v>707594439</v>
          </cell>
          <cell r="AA267">
            <v>683785520</v>
          </cell>
          <cell r="AB267">
            <v>637959838</v>
          </cell>
          <cell r="AC267">
            <v>659843806.31999993</v>
          </cell>
          <cell r="AD267">
            <v>638630780</v>
          </cell>
          <cell r="AE267">
            <v>634512959.20000005</v>
          </cell>
          <cell r="AF267">
            <v>768453882.9000001</v>
          </cell>
          <cell r="AG267">
            <v>752164072.00000012</v>
          </cell>
          <cell r="AH267">
            <v>701755821.80000007</v>
          </cell>
          <cell r="AI267">
            <v>725828186.95200002</v>
          </cell>
          <cell r="AJ267">
            <v>702493858</v>
          </cell>
          <cell r="AK267">
            <v>697964255.12000012</v>
          </cell>
        </row>
        <row r="268">
          <cell r="A268" t="str">
            <v>KotaBlitar</v>
          </cell>
          <cell r="B268" t="str">
            <v>Area 3</v>
          </cell>
          <cell r="C268" t="str">
            <v>Jatim</v>
          </cell>
          <cell r="D268" t="str">
            <v>Jawa Timur</v>
          </cell>
          <cell r="E268" t="str">
            <v>Jatim</v>
          </cell>
          <cell r="F268" t="str">
            <v>Kota</v>
          </cell>
          <cell r="G268" t="str">
            <v>Blitar</v>
          </cell>
          <cell r="H268">
            <v>12467000</v>
          </cell>
          <cell r="I268">
            <v>57821000</v>
          </cell>
          <cell r="J268">
            <v>135000000</v>
          </cell>
          <cell r="K268">
            <v>176111111.1111111</v>
          </cell>
          <cell r="L268">
            <v>129470250</v>
          </cell>
          <cell r="M268">
            <v>136125000</v>
          </cell>
          <cell r="N268">
            <v>107441176</v>
          </cell>
          <cell r="O268">
            <v>123157160</v>
          </cell>
          <cell r="P268">
            <v>146250000</v>
          </cell>
          <cell r="Q268">
            <v>143750000</v>
          </cell>
          <cell r="R268">
            <v>202217945</v>
          </cell>
          <cell r="S268">
            <v>180754276</v>
          </cell>
          <cell r="T268">
            <v>163612418</v>
          </cell>
          <cell r="U268">
            <v>169780402.31999999</v>
          </cell>
          <cell r="V268">
            <v>125474536</v>
          </cell>
          <cell r="W268">
            <v>123856715.2</v>
          </cell>
          <cell r="X268">
            <v>26173800</v>
          </cell>
          <cell r="Y268">
            <v>9000000</v>
          </cell>
          <cell r="Z268">
            <v>748261106.11111116</v>
          </cell>
          <cell r="AA268">
            <v>724452187.11111116</v>
          </cell>
          <cell r="AB268">
            <v>678626505.11111116</v>
          </cell>
          <cell r="AC268">
            <v>700510473.4311111</v>
          </cell>
          <cell r="AD268">
            <v>679297447.11111116</v>
          </cell>
          <cell r="AE268">
            <v>675179626.31111109</v>
          </cell>
          <cell r="AF268">
            <v>813187216.72222233</v>
          </cell>
          <cell r="AG268">
            <v>796897405.82222235</v>
          </cell>
          <cell r="AH268">
            <v>746489155.6222223</v>
          </cell>
          <cell r="AI268">
            <v>770561520.77422225</v>
          </cell>
          <cell r="AJ268">
            <v>747227191.82222235</v>
          </cell>
          <cell r="AK268">
            <v>742697588.94222224</v>
          </cell>
        </row>
        <row r="269">
          <cell r="A269" t="str">
            <v>KotaKediri</v>
          </cell>
          <cell r="B269" t="str">
            <v>Area 3</v>
          </cell>
          <cell r="C269" t="str">
            <v>Jatim</v>
          </cell>
          <cell r="D269" t="str">
            <v>Jawa Timur</v>
          </cell>
          <cell r="E269" t="str">
            <v>Jatim</v>
          </cell>
          <cell r="F269" t="str">
            <v>Kota</v>
          </cell>
          <cell r="G269" t="str">
            <v>Kediri</v>
          </cell>
          <cell r="H269">
            <v>12467000</v>
          </cell>
          <cell r="I269">
            <v>57821000</v>
          </cell>
          <cell r="J269">
            <v>135000000</v>
          </cell>
          <cell r="K269">
            <v>176111111.1111111</v>
          </cell>
          <cell r="L269">
            <v>129470250</v>
          </cell>
          <cell r="M269">
            <v>136125000</v>
          </cell>
          <cell r="N269">
            <v>107441176</v>
          </cell>
          <cell r="O269">
            <v>123157160</v>
          </cell>
          <cell r="P269">
            <v>146250000</v>
          </cell>
          <cell r="Q269">
            <v>143750000</v>
          </cell>
          <cell r="R269">
            <v>202217945</v>
          </cell>
          <cell r="S269">
            <v>180754276</v>
          </cell>
          <cell r="T269">
            <v>163612418</v>
          </cell>
          <cell r="U269">
            <v>169780402.31999999</v>
          </cell>
          <cell r="V269">
            <v>125474536</v>
          </cell>
          <cell r="W269">
            <v>123856715.2</v>
          </cell>
          <cell r="X269">
            <v>26173800</v>
          </cell>
          <cell r="Y269">
            <v>9000000</v>
          </cell>
          <cell r="Z269">
            <v>748261106.11111116</v>
          </cell>
          <cell r="AA269">
            <v>724452187.11111116</v>
          </cell>
          <cell r="AB269">
            <v>678626505.11111116</v>
          </cell>
          <cell r="AC269">
            <v>700510473.4311111</v>
          </cell>
          <cell r="AD269">
            <v>679297447.11111116</v>
          </cell>
          <cell r="AE269">
            <v>675179626.31111109</v>
          </cell>
          <cell r="AF269">
            <v>813187216.72222233</v>
          </cell>
          <cell r="AG269">
            <v>796897405.82222235</v>
          </cell>
          <cell r="AH269">
            <v>746489155.6222223</v>
          </cell>
          <cell r="AI269">
            <v>770561520.77422225</v>
          </cell>
          <cell r="AJ269">
            <v>747227191.82222235</v>
          </cell>
          <cell r="AK269">
            <v>742697588.94222224</v>
          </cell>
        </row>
        <row r="270">
          <cell r="A270" t="str">
            <v>KotaMadiun</v>
          </cell>
          <cell r="B270" t="str">
            <v>Area 3</v>
          </cell>
          <cell r="C270" t="str">
            <v>Jatim</v>
          </cell>
          <cell r="D270" t="str">
            <v>Jawa Timur</v>
          </cell>
          <cell r="E270" t="str">
            <v>Jatim</v>
          </cell>
          <cell r="F270" t="str">
            <v>Kota</v>
          </cell>
          <cell r="G270" t="str">
            <v>Madiun</v>
          </cell>
          <cell r="H270">
            <v>12467000</v>
          </cell>
          <cell r="I270">
            <v>57821000</v>
          </cell>
          <cell r="J270">
            <v>156600000</v>
          </cell>
          <cell r="K270">
            <v>176111111.1111111</v>
          </cell>
          <cell r="L270">
            <v>129470250</v>
          </cell>
          <cell r="M270">
            <v>136125000</v>
          </cell>
          <cell r="N270">
            <v>107441176</v>
          </cell>
          <cell r="O270">
            <v>123157160</v>
          </cell>
          <cell r="P270">
            <v>146250000</v>
          </cell>
          <cell r="Q270">
            <v>143750000</v>
          </cell>
          <cell r="R270">
            <v>202217945</v>
          </cell>
          <cell r="S270">
            <v>180754276</v>
          </cell>
          <cell r="T270">
            <v>163612418</v>
          </cell>
          <cell r="U270">
            <v>169780402.31999999</v>
          </cell>
          <cell r="V270">
            <v>125474536</v>
          </cell>
          <cell r="W270">
            <v>123856715.2</v>
          </cell>
          <cell r="X270">
            <v>26173800</v>
          </cell>
          <cell r="Y270">
            <v>9000000</v>
          </cell>
          <cell r="Z270">
            <v>769861106.11111116</v>
          </cell>
          <cell r="AA270">
            <v>746052187.11111116</v>
          </cell>
          <cell r="AB270">
            <v>700226505.11111116</v>
          </cell>
          <cell r="AC270">
            <v>722110473.4311111</v>
          </cell>
          <cell r="AD270">
            <v>700897447.11111116</v>
          </cell>
          <cell r="AE270">
            <v>696779626.31111121</v>
          </cell>
          <cell r="AF270">
            <v>836947216.72222233</v>
          </cell>
          <cell r="AG270">
            <v>820657405.82222235</v>
          </cell>
          <cell r="AH270">
            <v>770249155.6222223</v>
          </cell>
          <cell r="AI270">
            <v>794321520.77422225</v>
          </cell>
          <cell r="AJ270">
            <v>770987191.82222235</v>
          </cell>
          <cell r="AK270">
            <v>766457588.94222236</v>
          </cell>
        </row>
        <row r="271">
          <cell r="A271" t="str">
            <v>KotaMalang</v>
          </cell>
          <cell r="B271" t="str">
            <v>Area 3</v>
          </cell>
          <cell r="C271" t="str">
            <v>Jatim</v>
          </cell>
          <cell r="D271" t="str">
            <v>Jawa Timur</v>
          </cell>
          <cell r="E271" t="str">
            <v>Jatim</v>
          </cell>
          <cell r="F271" t="str">
            <v>Kota</v>
          </cell>
          <cell r="G271" t="str">
            <v>Malang</v>
          </cell>
          <cell r="H271">
            <v>12467000</v>
          </cell>
          <cell r="I271">
            <v>62821000</v>
          </cell>
          <cell r="J271">
            <v>131850000</v>
          </cell>
          <cell r="K271">
            <v>144444444</v>
          </cell>
          <cell r="L271">
            <v>129470250</v>
          </cell>
          <cell r="M271">
            <v>136125000</v>
          </cell>
          <cell r="N271">
            <v>107441176</v>
          </cell>
          <cell r="O271">
            <v>123157160</v>
          </cell>
          <cell r="P271">
            <v>146250000</v>
          </cell>
          <cell r="Q271">
            <v>143750000</v>
          </cell>
          <cell r="R271">
            <v>202217945</v>
          </cell>
          <cell r="S271">
            <v>180754276</v>
          </cell>
          <cell r="T271">
            <v>163612418</v>
          </cell>
          <cell r="U271">
            <v>169780402.31999999</v>
          </cell>
          <cell r="V271">
            <v>125474536</v>
          </cell>
          <cell r="W271">
            <v>123856715.2</v>
          </cell>
          <cell r="X271">
            <v>26173800</v>
          </cell>
          <cell r="Y271">
            <v>9000000</v>
          </cell>
          <cell r="Z271">
            <v>718444439</v>
          </cell>
          <cell r="AA271">
            <v>694635520</v>
          </cell>
          <cell r="AB271">
            <v>648809838</v>
          </cell>
          <cell r="AC271">
            <v>670693806.31999993</v>
          </cell>
          <cell r="AD271">
            <v>649480780</v>
          </cell>
          <cell r="AE271">
            <v>645362959.20000005</v>
          </cell>
          <cell r="AF271">
            <v>780388882.9000001</v>
          </cell>
          <cell r="AG271">
            <v>764099072.00000012</v>
          </cell>
          <cell r="AH271">
            <v>713690821.80000007</v>
          </cell>
          <cell r="AI271">
            <v>737763186.95200002</v>
          </cell>
          <cell r="AJ271">
            <v>714428858</v>
          </cell>
          <cell r="AK271">
            <v>709899255.12000012</v>
          </cell>
        </row>
        <row r="272">
          <cell r="A272" t="str">
            <v>KotaMojokerto</v>
          </cell>
          <cell r="B272" t="str">
            <v>Area 3</v>
          </cell>
          <cell r="C272" t="str">
            <v>Jatim</v>
          </cell>
          <cell r="D272" t="str">
            <v>Jawa Timur</v>
          </cell>
          <cell r="E272" t="str">
            <v>Jatim</v>
          </cell>
          <cell r="F272" t="str">
            <v>Kota</v>
          </cell>
          <cell r="G272" t="str">
            <v>Mojokerto</v>
          </cell>
          <cell r="H272">
            <v>12467000</v>
          </cell>
          <cell r="I272">
            <v>57821000</v>
          </cell>
          <cell r="J272">
            <v>180000000</v>
          </cell>
          <cell r="K272">
            <v>176111111.1111111</v>
          </cell>
          <cell r="L272">
            <v>129470250</v>
          </cell>
          <cell r="M272">
            <v>136125000</v>
          </cell>
          <cell r="N272">
            <v>107441176</v>
          </cell>
          <cell r="O272">
            <v>123157160</v>
          </cell>
          <cell r="P272">
            <v>146250000</v>
          </cell>
          <cell r="Q272">
            <v>143750000</v>
          </cell>
          <cell r="R272">
            <v>202217945</v>
          </cell>
          <cell r="S272">
            <v>180754276</v>
          </cell>
          <cell r="T272">
            <v>163612418</v>
          </cell>
          <cell r="U272">
            <v>169780402.31999999</v>
          </cell>
          <cell r="V272">
            <v>125474536</v>
          </cell>
          <cell r="W272">
            <v>123856715.2</v>
          </cell>
          <cell r="X272">
            <v>26173800</v>
          </cell>
          <cell r="Y272">
            <v>9000000</v>
          </cell>
          <cell r="Z272">
            <v>793261106.11111116</v>
          </cell>
          <cell r="AA272">
            <v>769452187.11111116</v>
          </cell>
          <cell r="AB272">
            <v>723626505.11111116</v>
          </cell>
          <cell r="AC272">
            <v>745510473.4311111</v>
          </cell>
          <cell r="AD272">
            <v>724297447.11111116</v>
          </cell>
          <cell r="AE272">
            <v>720179626.31111121</v>
          </cell>
          <cell r="AF272">
            <v>862687216.72222233</v>
          </cell>
          <cell r="AG272">
            <v>846397405.82222235</v>
          </cell>
          <cell r="AH272">
            <v>795989155.6222223</v>
          </cell>
          <cell r="AI272">
            <v>820061520.77422225</v>
          </cell>
          <cell r="AJ272">
            <v>796727191.82222235</v>
          </cell>
          <cell r="AK272">
            <v>792197588.94222236</v>
          </cell>
        </row>
        <row r="273">
          <cell r="A273" t="str">
            <v>KotaPasuruan</v>
          </cell>
          <cell r="B273" t="str">
            <v>Area 3</v>
          </cell>
          <cell r="C273" t="str">
            <v>Jatim</v>
          </cell>
          <cell r="D273" t="str">
            <v>Jawa Timur</v>
          </cell>
          <cell r="E273" t="str">
            <v>Jatim</v>
          </cell>
          <cell r="F273" t="str">
            <v>Kota</v>
          </cell>
          <cell r="G273" t="str">
            <v>Pasuruan</v>
          </cell>
          <cell r="H273">
            <v>12467000</v>
          </cell>
          <cell r="I273">
            <v>57821000</v>
          </cell>
          <cell r="J273">
            <v>151650000</v>
          </cell>
          <cell r="K273">
            <v>176111111.1111111</v>
          </cell>
          <cell r="L273">
            <v>129470250</v>
          </cell>
          <cell r="M273">
            <v>136125000</v>
          </cell>
          <cell r="N273">
            <v>107441176</v>
          </cell>
          <cell r="O273">
            <v>123157160</v>
          </cell>
          <cell r="P273">
            <v>146250000</v>
          </cell>
          <cell r="Q273">
            <v>143750000</v>
          </cell>
          <cell r="R273">
            <v>202217945</v>
          </cell>
          <cell r="S273">
            <v>180754276</v>
          </cell>
          <cell r="T273">
            <v>163612418</v>
          </cell>
          <cell r="U273">
            <v>169780402.31999999</v>
          </cell>
          <cell r="V273">
            <v>125474536</v>
          </cell>
          <cell r="W273">
            <v>123856715.2</v>
          </cell>
          <cell r="X273">
            <v>26173800</v>
          </cell>
          <cell r="Y273">
            <v>9000000</v>
          </cell>
          <cell r="Z273">
            <v>764911106.11111116</v>
          </cell>
          <cell r="AA273">
            <v>741102187.11111116</v>
          </cell>
          <cell r="AB273">
            <v>695276505.11111116</v>
          </cell>
          <cell r="AC273">
            <v>717160473.4311111</v>
          </cell>
          <cell r="AD273">
            <v>695947447.11111116</v>
          </cell>
          <cell r="AE273">
            <v>691829626.31111121</v>
          </cell>
          <cell r="AF273">
            <v>831502216.72222233</v>
          </cell>
          <cell r="AG273">
            <v>815212405.82222235</v>
          </cell>
          <cell r="AH273">
            <v>764804155.6222223</v>
          </cell>
          <cell r="AI273">
            <v>788876520.77422225</v>
          </cell>
          <cell r="AJ273">
            <v>765542191.82222235</v>
          </cell>
          <cell r="AK273">
            <v>761012588.94222236</v>
          </cell>
        </row>
        <row r="274">
          <cell r="A274" t="str">
            <v>KotaProbolinggo</v>
          </cell>
          <cell r="B274" t="str">
            <v>Area 3</v>
          </cell>
          <cell r="C274" t="str">
            <v>Jatim</v>
          </cell>
          <cell r="D274" t="str">
            <v>Jawa Timur</v>
          </cell>
          <cell r="E274" t="str">
            <v>Jatim</v>
          </cell>
          <cell r="F274" t="str">
            <v>Kota</v>
          </cell>
          <cell r="G274" t="str">
            <v>Probolinggo</v>
          </cell>
          <cell r="H274">
            <v>12467000</v>
          </cell>
          <cell r="I274">
            <v>62821000</v>
          </cell>
          <cell r="J274">
            <v>141750000</v>
          </cell>
          <cell r="K274">
            <v>176111111.1111111</v>
          </cell>
          <cell r="L274">
            <v>129470250</v>
          </cell>
          <cell r="M274">
            <v>136125000</v>
          </cell>
          <cell r="N274">
            <v>107441176</v>
          </cell>
          <cell r="O274">
            <v>123157160</v>
          </cell>
          <cell r="P274">
            <v>146250000</v>
          </cell>
          <cell r="Q274">
            <v>143750000</v>
          </cell>
          <cell r="R274">
            <v>202217945</v>
          </cell>
          <cell r="S274">
            <v>180754276</v>
          </cell>
          <cell r="T274">
            <v>163612418</v>
          </cell>
          <cell r="U274">
            <v>169780402.31999999</v>
          </cell>
          <cell r="V274">
            <v>125474536</v>
          </cell>
          <cell r="W274">
            <v>123856715.2</v>
          </cell>
          <cell r="X274">
            <v>26173800</v>
          </cell>
          <cell r="Y274">
            <v>9000000</v>
          </cell>
          <cell r="Z274">
            <v>760011106.11111116</v>
          </cell>
          <cell r="AA274">
            <v>736202187.11111116</v>
          </cell>
          <cell r="AB274">
            <v>690376505.11111116</v>
          </cell>
          <cell r="AC274">
            <v>712260473.4311111</v>
          </cell>
          <cell r="AD274">
            <v>691047447.11111116</v>
          </cell>
          <cell r="AE274">
            <v>686929626.31111121</v>
          </cell>
          <cell r="AF274">
            <v>826112216.72222233</v>
          </cell>
          <cell r="AG274">
            <v>809822405.82222235</v>
          </cell>
          <cell r="AH274">
            <v>759414155.6222223</v>
          </cell>
          <cell r="AI274">
            <v>783486520.77422225</v>
          </cell>
          <cell r="AJ274">
            <v>760152191.82222235</v>
          </cell>
          <cell r="AK274">
            <v>755622588.94222236</v>
          </cell>
        </row>
        <row r="275">
          <cell r="A275" t="str">
            <v>KotaSurabaya</v>
          </cell>
          <cell r="B275" t="str">
            <v>Area 3</v>
          </cell>
          <cell r="C275" t="str">
            <v>Jatim</v>
          </cell>
          <cell r="D275" t="str">
            <v>Jawa Timur</v>
          </cell>
          <cell r="E275" t="str">
            <v>Jatim</v>
          </cell>
          <cell r="F275" t="str">
            <v>Kota</v>
          </cell>
          <cell r="G275" t="str">
            <v>Surabaya</v>
          </cell>
          <cell r="H275">
            <v>12467000</v>
          </cell>
          <cell r="I275">
            <v>63321000</v>
          </cell>
          <cell r="J275">
            <v>180000000</v>
          </cell>
          <cell r="K275">
            <v>176111111.1111111</v>
          </cell>
          <cell r="L275">
            <v>129470250</v>
          </cell>
          <cell r="M275">
            <v>136125000</v>
          </cell>
          <cell r="N275">
            <v>107441176</v>
          </cell>
          <cell r="O275">
            <v>123157160</v>
          </cell>
          <cell r="P275">
            <v>146250000</v>
          </cell>
          <cell r="Q275">
            <v>143750000</v>
          </cell>
          <cell r="R275">
            <v>202217945</v>
          </cell>
          <cell r="S275">
            <v>180754276</v>
          </cell>
          <cell r="T275">
            <v>163612418</v>
          </cell>
          <cell r="U275">
            <v>169780402.31999999</v>
          </cell>
          <cell r="V275">
            <v>125474536</v>
          </cell>
          <cell r="W275">
            <v>123856715.2</v>
          </cell>
          <cell r="X275">
            <v>26173800</v>
          </cell>
          <cell r="Y275">
            <v>9000000</v>
          </cell>
          <cell r="Z275">
            <v>798761106.11111116</v>
          </cell>
          <cell r="AA275">
            <v>774952187.11111116</v>
          </cell>
          <cell r="AB275">
            <v>729126505.11111116</v>
          </cell>
          <cell r="AC275">
            <v>751010473.4311111</v>
          </cell>
          <cell r="AD275">
            <v>729797447.11111116</v>
          </cell>
          <cell r="AE275">
            <v>725679626.31111121</v>
          </cell>
          <cell r="AF275">
            <v>868737216.72222233</v>
          </cell>
          <cell r="AG275">
            <v>852447405.82222235</v>
          </cell>
          <cell r="AH275">
            <v>802039155.6222223</v>
          </cell>
          <cell r="AI275">
            <v>826111520.77422225</v>
          </cell>
          <cell r="AJ275">
            <v>802777191.82222235</v>
          </cell>
          <cell r="AK275">
            <v>798247588.94222236</v>
          </cell>
        </row>
        <row r="276">
          <cell r="A276" t="str">
            <v>KabupatenBadung</v>
          </cell>
          <cell r="B276" t="str">
            <v>Area 3</v>
          </cell>
          <cell r="C276" t="str">
            <v>Balnus</v>
          </cell>
          <cell r="D276" t="str">
            <v>Bali</v>
          </cell>
          <cell r="E276" t="str">
            <v>BALI</v>
          </cell>
          <cell r="F276" t="str">
            <v>Kabupaten</v>
          </cell>
          <cell r="G276" t="str">
            <v>Badung</v>
          </cell>
          <cell r="H276">
            <v>11830000</v>
          </cell>
          <cell r="I276">
            <v>150000000</v>
          </cell>
          <cell r="J276">
            <v>300000000</v>
          </cell>
          <cell r="K276">
            <v>277777778</v>
          </cell>
          <cell r="L276">
            <v>129470250</v>
          </cell>
          <cell r="M276">
            <v>136125000</v>
          </cell>
          <cell r="N276">
            <v>107441176</v>
          </cell>
          <cell r="O276">
            <v>123157160</v>
          </cell>
          <cell r="P276">
            <v>146250000</v>
          </cell>
          <cell r="Q276">
            <v>143750000</v>
          </cell>
          <cell r="R276">
            <v>212650532</v>
          </cell>
          <cell r="S276">
            <v>190601302</v>
          </cell>
          <cell r="T276">
            <v>172480832</v>
          </cell>
          <cell r="U276">
            <v>179437719</v>
          </cell>
          <cell r="V276">
            <v>131616869.5</v>
          </cell>
          <cell r="W276">
            <v>129520114</v>
          </cell>
          <cell r="X276">
            <v>27438800</v>
          </cell>
          <cell r="Y276">
            <v>9000000</v>
          </cell>
          <cell r="Z276">
            <v>1118167360</v>
          </cell>
          <cell r="AA276">
            <v>1093772880</v>
          </cell>
          <cell r="AB276">
            <v>1046968586</v>
          </cell>
          <cell r="AC276">
            <v>1069641457</v>
          </cell>
          <cell r="AD276">
            <v>1044913447.5</v>
          </cell>
          <cell r="AE276">
            <v>1040316692</v>
          </cell>
          <cell r="AF276">
            <v>1220084096</v>
          </cell>
          <cell r="AG276">
            <v>1203150168</v>
          </cell>
          <cell r="AH276">
            <v>1151665444.6000001</v>
          </cell>
          <cell r="AI276">
            <v>1176605602.7</v>
          </cell>
          <cell r="AJ276">
            <v>1149404792.25</v>
          </cell>
          <cell r="AK276">
            <v>1144348361.2</v>
          </cell>
        </row>
        <row r="277">
          <cell r="A277" t="str">
            <v>KabupatenBangli</v>
          </cell>
          <cell r="B277" t="str">
            <v>Area 3</v>
          </cell>
          <cell r="C277" t="str">
            <v>Balnus</v>
          </cell>
          <cell r="D277" t="str">
            <v>Bali</v>
          </cell>
          <cell r="E277" t="str">
            <v>BALI</v>
          </cell>
          <cell r="F277" t="str">
            <v>Kabupaten</v>
          </cell>
          <cell r="G277" t="str">
            <v>Bangli</v>
          </cell>
          <cell r="H277">
            <v>11830000</v>
          </cell>
          <cell r="I277">
            <v>115000000</v>
          </cell>
          <cell r="J277">
            <v>220000000</v>
          </cell>
          <cell r="K277">
            <v>225925925.5</v>
          </cell>
          <cell r="L277">
            <v>129470250</v>
          </cell>
          <cell r="M277">
            <v>136125000</v>
          </cell>
          <cell r="N277">
            <v>107441176</v>
          </cell>
          <cell r="O277">
            <v>123157160</v>
          </cell>
          <cell r="P277">
            <v>146250000</v>
          </cell>
          <cell r="Q277">
            <v>143750000</v>
          </cell>
          <cell r="R277">
            <v>212650532</v>
          </cell>
          <cell r="S277">
            <v>190601302</v>
          </cell>
          <cell r="T277">
            <v>172480832</v>
          </cell>
          <cell r="U277">
            <v>179437719</v>
          </cell>
          <cell r="V277">
            <v>131616869.5</v>
          </cell>
          <cell r="W277">
            <v>129520114</v>
          </cell>
          <cell r="X277">
            <v>27438800</v>
          </cell>
          <cell r="Y277">
            <v>9000000</v>
          </cell>
          <cell r="Z277">
            <v>951315507.5</v>
          </cell>
          <cell r="AA277">
            <v>926921027.5</v>
          </cell>
          <cell r="AB277">
            <v>880116733.5</v>
          </cell>
          <cell r="AC277">
            <v>902789604.5</v>
          </cell>
          <cell r="AD277">
            <v>878061595</v>
          </cell>
          <cell r="AE277">
            <v>873464839.5</v>
          </cell>
          <cell r="AF277">
            <v>1036547058.2500001</v>
          </cell>
          <cell r="AG277">
            <v>1019613130.2500001</v>
          </cell>
          <cell r="AH277">
            <v>968128406.85000002</v>
          </cell>
          <cell r="AI277">
            <v>993068564.95000005</v>
          </cell>
          <cell r="AJ277">
            <v>965867754.50000012</v>
          </cell>
          <cell r="AK277">
            <v>960811323.45000005</v>
          </cell>
        </row>
        <row r="278">
          <cell r="A278" t="str">
            <v>KabupatenBuleleng</v>
          </cell>
          <cell r="B278" t="str">
            <v>Area 3</v>
          </cell>
          <cell r="C278" t="str">
            <v>Balnus</v>
          </cell>
          <cell r="D278" t="str">
            <v>Bali</v>
          </cell>
          <cell r="E278" t="str">
            <v>BALI</v>
          </cell>
          <cell r="F278" t="str">
            <v>Kabupaten</v>
          </cell>
          <cell r="G278" t="str">
            <v>Buleleng</v>
          </cell>
          <cell r="H278">
            <v>11830000</v>
          </cell>
          <cell r="I278">
            <v>95000000</v>
          </cell>
          <cell r="J278">
            <v>200000000</v>
          </cell>
          <cell r="K278">
            <v>266666666</v>
          </cell>
          <cell r="L278">
            <v>129470250</v>
          </cell>
          <cell r="M278">
            <v>136125000</v>
          </cell>
          <cell r="N278">
            <v>107441176</v>
          </cell>
          <cell r="O278">
            <v>123157160</v>
          </cell>
          <cell r="P278">
            <v>146250000</v>
          </cell>
          <cell r="Q278">
            <v>143750000</v>
          </cell>
          <cell r="R278">
            <v>212650532</v>
          </cell>
          <cell r="S278">
            <v>190601302</v>
          </cell>
          <cell r="T278">
            <v>172480832</v>
          </cell>
          <cell r="U278">
            <v>179437719</v>
          </cell>
          <cell r="V278">
            <v>131616869.5</v>
          </cell>
          <cell r="W278">
            <v>129520114</v>
          </cell>
          <cell r="X278">
            <v>27438800</v>
          </cell>
          <cell r="Y278">
            <v>9000000</v>
          </cell>
          <cell r="Z278">
            <v>952056248</v>
          </cell>
          <cell r="AA278">
            <v>927661768</v>
          </cell>
          <cell r="AB278">
            <v>880857474</v>
          </cell>
          <cell r="AC278">
            <v>903530345</v>
          </cell>
          <cell r="AD278">
            <v>878802335.5</v>
          </cell>
          <cell r="AE278">
            <v>874205580</v>
          </cell>
          <cell r="AF278">
            <v>1037361872.8000001</v>
          </cell>
          <cell r="AG278">
            <v>1020427944.8000001</v>
          </cell>
          <cell r="AH278">
            <v>968943221.4000001</v>
          </cell>
          <cell r="AI278">
            <v>993883379.50000012</v>
          </cell>
          <cell r="AJ278">
            <v>966682569.05000007</v>
          </cell>
          <cell r="AK278">
            <v>961626138.00000012</v>
          </cell>
        </row>
        <row r="279">
          <cell r="A279" t="str">
            <v>KabupatenGianyar</v>
          </cell>
          <cell r="B279" t="str">
            <v>Area 3</v>
          </cell>
          <cell r="C279" t="str">
            <v>Balnus</v>
          </cell>
          <cell r="D279" t="str">
            <v>Bali</v>
          </cell>
          <cell r="E279" t="str">
            <v>BALI</v>
          </cell>
          <cell r="F279" t="str">
            <v>Kabupaten</v>
          </cell>
          <cell r="G279" t="str">
            <v>Gianyar</v>
          </cell>
          <cell r="H279">
            <v>11830000</v>
          </cell>
          <cell r="I279">
            <v>105000000</v>
          </cell>
          <cell r="J279">
            <v>220000000</v>
          </cell>
          <cell r="K279">
            <v>295000000</v>
          </cell>
          <cell r="L279">
            <v>129470250</v>
          </cell>
          <cell r="M279">
            <v>136125000</v>
          </cell>
          <cell r="N279">
            <v>107441176</v>
          </cell>
          <cell r="O279">
            <v>123157160</v>
          </cell>
          <cell r="P279">
            <v>146250000</v>
          </cell>
          <cell r="Q279">
            <v>143750000</v>
          </cell>
          <cell r="R279">
            <v>212650532</v>
          </cell>
          <cell r="S279">
            <v>190601302</v>
          </cell>
          <cell r="T279">
            <v>172480832</v>
          </cell>
          <cell r="U279">
            <v>179437719</v>
          </cell>
          <cell r="V279">
            <v>131616869.5</v>
          </cell>
          <cell r="W279">
            <v>129520114</v>
          </cell>
          <cell r="X279">
            <v>27438800</v>
          </cell>
          <cell r="Y279">
            <v>9000000</v>
          </cell>
          <cell r="Z279">
            <v>1010389582</v>
          </cell>
          <cell r="AA279">
            <v>985995102</v>
          </cell>
          <cell r="AB279">
            <v>939190808</v>
          </cell>
          <cell r="AC279">
            <v>961863679</v>
          </cell>
          <cell r="AD279">
            <v>937135669.5</v>
          </cell>
          <cell r="AE279">
            <v>932538914</v>
          </cell>
          <cell r="AF279">
            <v>1101528540.2</v>
          </cell>
          <cell r="AG279">
            <v>1084594612.2</v>
          </cell>
          <cell r="AH279">
            <v>1033109888.8000001</v>
          </cell>
          <cell r="AI279">
            <v>1058050046.9000001</v>
          </cell>
          <cell r="AJ279">
            <v>1030849236.45</v>
          </cell>
          <cell r="AK279">
            <v>1025792805.4000001</v>
          </cell>
        </row>
        <row r="280">
          <cell r="A280" t="str">
            <v>KabupatenJembrana</v>
          </cell>
          <cell r="B280" t="str">
            <v>Area 3</v>
          </cell>
          <cell r="C280" t="str">
            <v>Balnus</v>
          </cell>
          <cell r="D280" t="str">
            <v>Bali</v>
          </cell>
          <cell r="E280" t="str">
            <v>BALI</v>
          </cell>
          <cell r="F280" t="str">
            <v>Kabupaten</v>
          </cell>
          <cell r="G280" t="str">
            <v>Jembrana</v>
          </cell>
          <cell r="H280">
            <v>11830000</v>
          </cell>
          <cell r="I280">
            <v>105000000</v>
          </cell>
          <cell r="J280">
            <v>200000000</v>
          </cell>
          <cell r="K280">
            <v>227777777.33333334</v>
          </cell>
          <cell r="L280">
            <v>129470250</v>
          </cell>
          <cell r="M280">
            <v>136125000</v>
          </cell>
          <cell r="N280">
            <v>107441176</v>
          </cell>
          <cell r="O280">
            <v>123157160</v>
          </cell>
          <cell r="P280">
            <v>146250000</v>
          </cell>
          <cell r="Q280">
            <v>143750000</v>
          </cell>
          <cell r="R280">
            <v>212650532</v>
          </cell>
          <cell r="S280">
            <v>190601302</v>
          </cell>
          <cell r="T280">
            <v>172480832</v>
          </cell>
          <cell r="U280">
            <v>179437719</v>
          </cell>
          <cell r="V280">
            <v>131616869.5</v>
          </cell>
          <cell r="W280">
            <v>129520114</v>
          </cell>
          <cell r="X280">
            <v>27438800</v>
          </cell>
          <cell r="Y280">
            <v>9000000</v>
          </cell>
          <cell r="Z280">
            <v>923167359.33333337</v>
          </cell>
          <cell r="AA280">
            <v>898772879.33333337</v>
          </cell>
          <cell r="AB280">
            <v>851968585.33333337</v>
          </cell>
          <cell r="AC280">
            <v>874641456.33333337</v>
          </cell>
          <cell r="AD280">
            <v>849913446.83333337</v>
          </cell>
          <cell r="AE280">
            <v>845316691.33333337</v>
          </cell>
          <cell r="AF280">
            <v>1005584095.2666668</v>
          </cell>
          <cell r="AG280">
            <v>988650167.26666677</v>
          </cell>
          <cell r="AH280">
            <v>937165443.86666679</v>
          </cell>
          <cell r="AI280">
            <v>962105601.96666682</v>
          </cell>
          <cell r="AJ280">
            <v>934904791.51666677</v>
          </cell>
          <cell r="AK280">
            <v>929848360.46666682</v>
          </cell>
        </row>
        <row r="281">
          <cell r="A281" t="str">
            <v>KabupatenKarangasem</v>
          </cell>
          <cell r="B281" t="str">
            <v>Area 3</v>
          </cell>
          <cell r="C281" t="str">
            <v>Balnus</v>
          </cell>
          <cell r="D281" t="str">
            <v>Bali</v>
          </cell>
          <cell r="E281" t="str">
            <v>BALI</v>
          </cell>
          <cell r="F281" t="str">
            <v>Kabupaten</v>
          </cell>
          <cell r="G281" t="str">
            <v>Karangasem</v>
          </cell>
          <cell r="H281">
            <v>11830000</v>
          </cell>
          <cell r="I281">
            <v>105000000</v>
          </cell>
          <cell r="J281">
            <v>240000000</v>
          </cell>
          <cell r="K281">
            <v>221587301.2857143</v>
          </cell>
          <cell r="L281">
            <v>129470250</v>
          </cell>
          <cell r="M281">
            <v>136125000</v>
          </cell>
          <cell r="N281">
            <v>107441176</v>
          </cell>
          <cell r="O281">
            <v>123157160</v>
          </cell>
          <cell r="P281">
            <v>146250000</v>
          </cell>
          <cell r="Q281">
            <v>143750000</v>
          </cell>
          <cell r="R281">
            <v>212650532</v>
          </cell>
          <cell r="S281">
            <v>190601302</v>
          </cell>
          <cell r="T281">
            <v>172480832</v>
          </cell>
          <cell r="U281">
            <v>179437719</v>
          </cell>
          <cell r="V281">
            <v>131616869.5</v>
          </cell>
          <cell r="W281">
            <v>129520114</v>
          </cell>
          <cell r="X281">
            <v>27438800</v>
          </cell>
          <cell r="Y281">
            <v>9000000</v>
          </cell>
          <cell r="Z281">
            <v>956976883.28571427</v>
          </cell>
          <cell r="AA281">
            <v>932582403.28571427</v>
          </cell>
          <cell r="AB281">
            <v>885778109.28571427</v>
          </cell>
          <cell r="AC281">
            <v>908450980.28571427</v>
          </cell>
          <cell r="AD281">
            <v>883722970.78571427</v>
          </cell>
          <cell r="AE281">
            <v>879126215.28571427</v>
          </cell>
          <cell r="AF281">
            <v>1042774571.6142858</v>
          </cell>
          <cell r="AG281">
            <v>1025840643.6142858</v>
          </cell>
          <cell r="AH281">
            <v>974355920.21428573</v>
          </cell>
          <cell r="AI281">
            <v>999296078.31428576</v>
          </cell>
          <cell r="AJ281">
            <v>972095267.86428583</v>
          </cell>
          <cell r="AK281">
            <v>967038836.81428576</v>
          </cell>
        </row>
        <row r="282">
          <cell r="A282" t="str">
            <v>KabupatenKlungkung</v>
          </cell>
          <cell r="B282" t="str">
            <v>Area 3</v>
          </cell>
          <cell r="C282" t="str">
            <v>Balnus</v>
          </cell>
          <cell r="D282" t="str">
            <v>Bali</v>
          </cell>
          <cell r="E282" t="str">
            <v>BALI</v>
          </cell>
          <cell r="F282" t="str">
            <v>Kabupaten</v>
          </cell>
          <cell r="G282" t="str">
            <v>Klungkung</v>
          </cell>
          <cell r="H282">
            <v>11830000</v>
          </cell>
          <cell r="I282">
            <v>105000000</v>
          </cell>
          <cell r="J282">
            <v>225000000</v>
          </cell>
          <cell r="K282">
            <v>235555555</v>
          </cell>
          <cell r="L282">
            <v>129470250</v>
          </cell>
          <cell r="M282">
            <v>136125000</v>
          </cell>
          <cell r="N282">
            <v>107441176</v>
          </cell>
          <cell r="O282">
            <v>123157160</v>
          </cell>
          <cell r="P282">
            <v>146250000</v>
          </cell>
          <cell r="Q282">
            <v>143750000</v>
          </cell>
          <cell r="R282">
            <v>212650532</v>
          </cell>
          <cell r="S282">
            <v>190601302</v>
          </cell>
          <cell r="T282">
            <v>172480832</v>
          </cell>
          <cell r="U282">
            <v>179437719</v>
          </cell>
          <cell r="V282">
            <v>131616869.5</v>
          </cell>
          <cell r="W282">
            <v>129520114</v>
          </cell>
          <cell r="X282">
            <v>27438800</v>
          </cell>
          <cell r="Y282">
            <v>9000000</v>
          </cell>
          <cell r="Z282">
            <v>955945137</v>
          </cell>
          <cell r="AA282">
            <v>931550657</v>
          </cell>
          <cell r="AB282">
            <v>884746363</v>
          </cell>
          <cell r="AC282">
            <v>907419234</v>
          </cell>
          <cell r="AD282">
            <v>882691224.5</v>
          </cell>
          <cell r="AE282">
            <v>878094469</v>
          </cell>
          <cell r="AF282">
            <v>1041639650.7</v>
          </cell>
          <cell r="AG282">
            <v>1024705722.7</v>
          </cell>
          <cell r="AH282">
            <v>973220999.30000007</v>
          </cell>
          <cell r="AI282">
            <v>998161157.4000001</v>
          </cell>
          <cell r="AJ282">
            <v>970960346.95000005</v>
          </cell>
          <cell r="AK282">
            <v>965903915.9000001</v>
          </cell>
        </row>
        <row r="283">
          <cell r="A283" t="str">
            <v>KabupatenTabanan</v>
          </cell>
          <cell r="B283" t="str">
            <v>Area 3</v>
          </cell>
          <cell r="C283" t="str">
            <v>Balnus</v>
          </cell>
          <cell r="D283" t="str">
            <v>Bali</v>
          </cell>
          <cell r="E283" t="str">
            <v>BALI</v>
          </cell>
          <cell r="F283" t="str">
            <v>Kabupaten</v>
          </cell>
          <cell r="G283" t="str">
            <v>Tabanan</v>
          </cell>
          <cell r="H283">
            <v>11830000</v>
          </cell>
          <cell r="I283">
            <v>100000000</v>
          </cell>
          <cell r="J283">
            <v>225000000</v>
          </cell>
          <cell r="K283">
            <v>227777777.33333334</v>
          </cell>
          <cell r="L283">
            <v>129470250</v>
          </cell>
          <cell r="M283">
            <v>136125000</v>
          </cell>
          <cell r="N283">
            <v>107441176</v>
          </cell>
          <cell r="O283">
            <v>123157160</v>
          </cell>
          <cell r="P283">
            <v>146250000</v>
          </cell>
          <cell r="Q283">
            <v>143750000</v>
          </cell>
          <cell r="R283">
            <v>212650532</v>
          </cell>
          <cell r="S283">
            <v>190601302</v>
          </cell>
          <cell r="T283">
            <v>172480832</v>
          </cell>
          <cell r="U283">
            <v>179437719</v>
          </cell>
          <cell r="V283">
            <v>131616869.5</v>
          </cell>
          <cell r="W283">
            <v>129520114</v>
          </cell>
          <cell r="X283">
            <v>27438800</v>
          </cell>
          <cell r="Y283">
            <v>9000000</v>
          </cell>
          <cell r="Z283">
            <v>943167359.33333337</v>
          </cell>
          <cell r="AA283">
            <v>918772879.33333337</v>
          </cell>
          <cell r="AB283">
            <v>871968585.33333337</v>
          </cell>
          <cell r="AC283">
            <v>894641456.33333337</v>
          </cell>
          <cell r="AD283">
            <v>869913446.83333337</v>
          </cell>
          <cell r="AE283">
            <v>865316691.33333337</v>
          </cell>
          <cell r="AF283">
            <v>1027584095.2666668</v>
          </cell>
          <cell r="AG283">
            <v>1010650167.2666668</v>
          </cell>
          <cell r="AH283">
            <v>959165443.86666679</v>
          </cell>
          <cell r="AI283">
            <v>984105601.96666682</v>
          </cell>
          <cell r="AJ283">
            <v>956904791.51666677</v>
          </cell>
          <cell r="AK283">
            <v>951848360.46666682</v>
          </cell>
        </row>
        <row r="284">
          <cell r="A284" t="str">
            <v>KotaDenpasar</v>
          </cell>
          <cell r="B284" t="str">
            <v>Area 3</v>
          </cell>
          <cell r="C284" t="str">
            <v>Balnus</v>
          </cell>
          <cell r="D284" t="str">
            <v>Bali</v>
          </cell>
          <cell r="E284" t="str">
            <v>BALI</v>
          </cell>
          <cell r="F284" t="str">
            <v>Kota</v>
          </cell>
          <cell r="G284" t="str">
            <v>Denpasar</v>
          </cell>
          <cell r="H284">
            <v>11830000</v>
          </cell>
          <cell r="I284">
            <v>130940000</v>
          </cell>
          <cell r="J284">
            <v>150000000</v>
          </cell>
          <cell r="K284">
            <v>295000000</v>
          </cell>
          <cell r="L284">
            <v>129470250</v>
          </cell>
          <cell r="M284">
            <v>136125000</v>
          </cell>
          <cell r="N284">
            <v>107441176</v>
          </cell>
          <cell r="O284">
            <v>123157160</v>
          </cell>
          <cell r="P284">
            <v>146250000</v>
          </cell>
          <cell r="Q284">
            <v>143750000</v>
          </cell>
          <cell r="R284">
            <v>212650532</v>
          </cell>
          <cell r="S284">
            <v>190601302</v>
          </cell>
          <cell r="T284">
            <v>172480832</v>
          </cell>
          <cell r="U284">
            <v>179437719</v>
          </cell>
          <cell r="V284">
            <v>131616869.5</v>
          </cell>
          <cell r="W284">
            <v>129520114</v>
          </cell>
          <cell r="X284">
            <v>27438800</v>
          </cell>
          <cell r="Y284">
            <v>9000000</v>
          </cell>
          <cell r="Z284">
            <v>966329582</v>
          </cell>
          <cell r="AA284">
            <v>941935102</v>
          </cell>
          <cell r="AB284">
            <v>895130808</v>
          </cell>
          <cell r="AC284">
            <v>917803679</v>
          </cell>
          <cell r="AD284">
            <v>893075669.5</v>
          </cell>
          <cell r="AE284">
            <v>888478914</v>
          </cell>
          <cell r="AF284">
            <v>1053062540.2</v>
          </cell>
          <cell r="AG284">
            <v>1036128612.2</v>
          </cell>
          <cell r="AH284">
            <v>984643888.80000007</v>
          </cell>
          <cell r="AI284">
            <v>1009584046.9000001</v>
          </cell>
          <cell r="AJ284">
            <v>982383236.45000005</v>
          </cell>
          <cell r="AK284">
            <v>977326805.4000001</v>
          </cell>
        </row>
        <row r="285">
          <cell r="A285" t="str">
            <v>KabupatenBima</v>
          </cell>
          <cell r="B285" t="str">
            <v>Area 3</v>
          </cell>
          <cell r="C285" t="str">
            <v>Balnus</v>
          </cell>
          <cell r="D285" t="str">
            <v>Nusa Tenggara Barat</v>
          </cell>
          <cell r="E285" t="str">
            <v>NTB</v>
          </cell>
          <cell r="F285" t="str">
            <v>Kabupaten</v>
          </cell>
          <cell r="G285" t="str">
            <v>Bima</v>
          </cell>
          <cell r="H285">
            <v>15470000</v>
          </cell>
          <cell r="I285">
            <v>56637000</v>
          </cell>
          <cell r="J285">
            <v>72000000</v>
          </cell>
          <cell r="K285">
            <v>188888888</v>
          </cell>
          <cell r="L285">
            <v>129470250</v>
          </cell>
          <cell r="M285">
            <v>136125000</v>
          </cell>
          <cell r="N285">
            <v>107441176</v>
          </cell>
          <cell r="O285">
            <v>123157160</v>
          </cell>
          <cell r="P285">
            <v>146250000</v>
          </cell>
          <cell r="Q285">
            <v>143750000</v>
          </cell>
          <cell r="R285">
            <v>230654805</v>
          </cell>
          <cell r="S285">
            <v>207093566</v>
          </cell>
          <cell r="T285">
            <v>187033599</v>
          </cell>
          <cell r="U285">
            <v>195321039.75999999</v>
          </cell>
          <cell r="V285">
            <v>141043593.5</v>
          </cell>
          <cell r="W285">
            <v>138205120.59999999</v>
          </cell>
          <cell r="X285">
            <v>28137800</v>
          </cell>
          <cell r="Y285">
            <v>9000000</v>
          </cell>
          <cell r="Z285">
            <v>730258743</v>
          </cell>
          <cell r="AA285">
            <v>704352254</v>
          </cell>
          <cell r="AB285">
            <v>655608463</v>
          </cell>
          <cell r="AC285">
            <v>679611887.75999999</v>
          </cell>
          <cell r="AD285">
            <v>648427281.5</v>
          </cell>
          <cell r="AE285">
            <v>643088808.60000002</v>
          </cell>
          <cell r="AF285">
            <v>793384617.30000007</v>
          </cell>
          <cell r="AG285">
            <v>774787479.4000001</v>
          </cell>
          <cell r="AH285">
            <v>721169309.30000007</v>
          </cell>
          <cell r="AI285">
            <v>747573076.53600001</v>
          </cell>
          <cell r="AJ285">
            <v>713270009.6500001</v>
          </cell>
          <cell r="AK285">
            <v>707397689.46000004</v>
          </cell>
        </row>
        <row r="286">
          <cell r="A286" t="str">
            <v>KabupatenDompu</v>
          </cell>
          <cell r="B286" t="str">
            <v>Area 3</v>
          </cell>
          <cell r="C286" t="str">
            <v>Balnus</v>
          </cell>
          <cell r="D286" t="str">
            <v>Nusa Tenggara Barat</v>
          </cell>
          <cell r="E286" t="str">
            <v>NTB</v>
          </cell>
          <cell r="F286" t="str">
            <v>Kabupaten</v>
          </cell>
          <cell r="G286" t="str">
            <v>Dompu</v>
          </cell>
          <cell r="H286">
            <v>15470000</v>
          </cell>
          <cell r="I286">
            <v>56637000</v>
          </cell>
          <cell r="J286">
            <v>72000000</v>
          </cell>
          <cell r="K286">
            <v>144444444</v>
          </cell>
          <cell r="L286">
            <v>129470250</v>
          </cell>
          <cell r="M286">
            <v>136125000</v>
          </cell>
          <cell r="N286">
            <v>107441176</v>
          </cell>
          <cell r="O286">
            <v>123157160</v>
          </cell>
          <cell r="P286">
            <v>146250000</v>
          </cell>
          <cell r="Q286">
            <v>143750000</v>
          </cell>
          <cell r="R286">
            <v>230654805</v>
          </cell>
          <cell r="S286">
            <v>207093566</v>
          </cell>
          <cell r="T286">
            <v>187033599</v>
          </cell>
          <cell r="U286">
            <v>195321039.75999999</v>
          </cell>
          <cell r="V286">
            <v>141043593.5</v>
          </cell>
          <cell r="W286">
            <v>138205120.59999999</v>
          </cell>
          <cell r="X286">
            <v>28137800</v>
          </cell>
          <cell r="Y286">
            <v>9000000</v>
          </cell>
          <cell r="Z286">
            <v>685814299</v>
          </cell>
          <cell r="AA286">
            <v>659907810</v>
          </cell>
          <cell r="AB286">
            <v>611164019</v>
          </cell>
          <cell r="AC286">
            <v>635167443.75999999</v>
          </cell>
          <cell r="AD286">
            <v>603982837.5</v>
          </cell>
          <cell r="AE286">
            <v>598644364.60000002</v>
          </cell>
          <cell r="AF286">
            <v>744495728.9000001</v>
          </cell>
          <cell r="AG286">
            <v>725898591</v>
          </cell>
          <cell r="AH286">
            <v>672280420.9000001</v>
          </cell>
          <cell r="AI286">
            <v>698684188.13600004</v>
          </cell>
          <cell r="AJ286">
            <v>664381121.25</v>
          </cell>
          <cell r="AK286">
            <v>658508801.06000006</v>
          </cell>
        </row>
        <row r="287">
          <cell r="A287" t="str">
            <v>KabupatenLombok Barat</v>
          </cell>
          <cell r="B287" t="str">
            <v>Area 3</v>
          </cell>
          <cell r="C287" t="str">
            <v>Balnus</v>
          </cell>
          <cell r="D287" t="str">
            <v>Nusa Tenggara Barat</v>
          </cell>
          <cell r="E287" t="str">
            <v>NTB</v>
          </cell>
          <cell r="F287" t="str">
            <v>Kabupaten</v>
          </cell>
          <cell r="G287" t="str">
            <v>Lombok Barat</v>
          </cell>
          <cell r="H287">
            <v>15470000</v>
          </cell>
          <cell r="I287">
            <v>62637000</v>
          </cell>
          <cell r="J287">
            <v>78210000</v>
          </cell>
          <cell r="K287">
            <v>194444444.125</v>
          </cell>
          <cell r="L287">
            <v>129470250</v>
          </cell>
          <cell r="M287">
            <v>136125000</v>
          </cell>
          <cell r="N287">
            <v>107441176</v>
          </cell>
          <cell r="O287">
            <v>123157160</v>
          </cell>
          <cell r="P287">
            <v>146250000</v>
          </cell>
          <cell r="Q287">
            <v>143750000</v>
          </cell>
          <cell r="R287">
            <v>230654805</v>
          </cell>
          <cell r="S287">
            <v>207093566</v>
          </cell>
          <cell r="T287">
            <v>187033599</v>
          </cell>
          <cell r="U287">
            <v>195321039.75999999</v>
          </cell>
          <cell r="V287">
            <v>141043593.5</v>
          </cell>
          <cell r="W287">
            <v>138205120.59999999</v>
          </cell>
          <cell r="X287">
            <v>28137800</v>
          </cell>
          <cell r="Y287">
            <v>9000000</v>
          </cell>
          <cell r="Z287">
            <v>748024299.125</v>
          </cell>
          <cell r="AA287">
            <v>722117810.125</v>
          </cell>
          <cell r="AB287">
            <v>673374019.125</v>
          </cell>
          <cell r="AC287">
            <v>697377443.88499999</v>
          </cell>
          <cell r="AD287">
            <v>666192837.625</v>
          </cell>
          <cell r="AE287">
            <v>660854364.72500002</v>
          </cell>
          <cell r="AF287">
            <v>812926729.03750002</v>
          </cell>
          <cell r="AG287">
            <v>794329591.13750005</v>
          </cell>
          <cell r="AH287">
            <v>740711421.03750002</v>
          </cell>
          <cell r="AI287">
            <v>767115188.27350008</v>
          </cell>
          <cell r="AJ287">
            <v>732812121.38750005</v>
          </cell>
          <cell r="AK287">
            <v>726939801.19750011</v>
          </cell>
        </row>
        <row r="288">
          <cell r="A288" t="str">
            <v>KabupatenLombok Tengah</v>
          </cell>
          <cell r="B288" t="str">
            <v>Area 3</v>
          </cell>
          <cell r="C288" t="str">
            <v>Balnus</v>
          </cell>
          <cell r="D288" t="str">
            <v>Nusa Tenggara Barat</v>
          </cell>
          <cell r="E288" t="str">
            <v>NTB</v>
          </cell>
          <cell r="F288" t="str">
            <v>Kabupaten</v>
          </cell>
          <cell r="G288" t="str">
            <v>Lombok Tengah</v>
          </cell>
          <cell r="H288">
            <v>15470000</v>
          </cell>
          <cell r="I288">
            <v>62637000</v>
          </cell>
          <cell r="J288">
            <v>78210000</v>
          </cell>
          <cell r="K288">
            <v>194444444.125</v>
          </cell>
          <cell r="L288">
            <v>129470250</v>
          </cell>
          <cell r="M288">
            <v>136125000</v>
          </cell>
          <cell r="N288">
            <v>107441176</v>
          </cell>
          <cell r="O288">
            <v>123157160</v>
          </cell>
          <cell r="P288">
            <v>146250000</v>
          </cell>
          <cell r="Q288">
            <v>143750000</v>
          </cell>
          <cell r="R288">
            <v>230654805</v>
          </cell>
          <cell r="S288">
            <v>207093566</v>
          </cell>
          <cell r="T288">
            <v>187033599</v>
          </cell>
          <cell r="U288">
            <v>195321039.75999999</v>
          </cell>
          <cell r="V288">
            <v>141043593.5</v>
          </cell>
          <cell r="W288">
            <v>138205120.59999999</v>
          </cell>
          <cell r="X288">
            <v>28137800</v>
          </cell>
          <cell r="Y288">
            <v>9000000</v>
          </cell>
          <cell r="Z288">
            <v>748024299.125</v>
          </cell>
          <cell r="AA288">
            <v>722117810.125</v>
          </cell>
          <cell r="AB288">
            <v>673374019.125</v>
          </cell>
          <cell r="AC288">
            <v>697377443.88499999</v>
          </cell>
          <cell r="AD288">
            <v>666192837.625</v>
          </cell>
          <cell r="AE288">
            <v>660854364.72500002</v>
          </cell>
          <cell r="AF288">
            <v>812926729.03750002</v>
          </cell>
          <cell r="AG288">
            <v>794329591.13750005</v>
          </cell>
          <cell r="AH288">
            <v>740711421.03750002</v>
          </cell>
          <cell r="AI288">
            <v>767115188.27350008</v>
          </cell>
          <cell r="AJ288">
            <v>732812121.38750005</v>
          </cell>
          <cell r="AK288">
            <v>726939801.19750011</v>
          </cell>
        </row>
        <row r="289">
          <cell r="A289" t="str">
            <v>KabupatenLombok Timur</v>
          </cell>
          <cell r="B289" t="str">
            <v>Area 3</v>
          </cell>
          <cell r="C289" t="str">
            <v>Balnus</v>
          </cell>
          <cell r="D289" t="str">
            <v>Nusa Tenggara Barat</v>
          </cell>
          <cell r="E289" t="str">
            <v>NTB</v>
          </cell>
          <cell r="F289" t="str">
            <v>Kabupaten</v>
          </cell>
          <cell r="G289" t="str">
            <v>Lombok Timur</v>
          </cell>
          <cell r="H289">
            <v>15470000</v>
          </cell>
          <cell r="I289">
            <v>62637000</v>
          </cell>
          <cell r="J289">
            <v>81000000</v>
          </cell>
          <cell r="K289">
            <v>194444444.125</v>
          </cell>
          <cell r="L289">
            <v>129470250</v>
          </cell>
          <cell r="M289">
            <v>136125000</v>
          </cell>
          <cell r="N289">
            <v>107441176</v>
          </cell>
          <cell r="O289">
            <v>123157160</v>
          </cell>
          <cell r="P289">
            <v>146250000</v>
          </cell>
          <cell r="Q289">
            <v>143750000</v>
          </cell>
          <cell r="R289">
            <v>230654805</v>
          </cell>
          <cell r="S289">
            <v>207093566</v>
          </cell>
          <cell r="T289">
            <v>187033599</v>
          </cell>
          <cell r="U289">
            <v>195321039.75999999</v>
          </cell>
          <cell r="V289">
            <v>141043593.5</v>
          </cell>
          <cell r="W289">
            <v>138205120.59999999</v>
          </cell>
          <cell r="X289">
            <v>28137800</v>
          </cell>
          <cell r="Y289">
            <v>9000000</v>
          </cell>
          <cell r="Z289">
            <v>750814299.125</v>
          </cell>
          <cell r="AA289">
            <v>724907810.125</v>
          </cell>
          <cell r="AB289">
            <v>676164019.125</v>
          </cell>
          <cell r="AC289">
            <v>700167443.88499999</v>
          </cell>
          <cell r="AD289">
            <v>668982837.625</v>
          </cell>
          <cell r="AE289">
            <v>663644364.72500002</v>
          </cell>
          <cell r="AF289">
            <v>815995729.03750002</v>
          </cell>
          <cell r="AG289">
            <v>797398591.13750005</v>
          </cell>
          <cell r="AH289">
            <v>743780421.03750002</v>
          </cell>
          <cell r="AI289">
            <v>770184188.27350008</v>
          </cell>
          <cell r="AJ289">
            <v>735881121.38750005</v>
          </cell>
          <cell r="AK289">
            <v>730008801.19750011</v>
          </cell>
        </row>
        <row r="290">
          <cell r="A290" t="str">
            <v>KabupatenLombok Utara</v>
          </cell>
          <cell r="B290" t="str">
            <v>Area 3</v>
          </cell>
          <cell r="C290" t="str">
            <v>Balnus</v>
          </cell>
          <cell r="D290" t="str">
            <v>Nusa Tenggara Barat</v>
          </cell>
          <cell r="E290" t="str">
            <v>NTB</v>
          </cell>
          <cell r="F290" t="str">
            <v>Kabupaten</v>
          </cell>
          <cell r="G290" t="str">
            <v>Lombok Utara</v>
          </cell>
          <cell r="H290">
            <v>15470000</v>
          </cell>
          <cell r="I290">
            <v>62637000</v>
          </cell>
          <cell r="J290">
            <v>72000000</v>
          </cell>
          <cell r="K290">
            <v>194444444.125</v>
          </cell>
          <cell r="L290">
            <v>129470250</v>
          </cell>
          <cell r="M290">
            <v>136125000</v>
          </cell>
          <cell r="N290">
            <v>107441176</v>
          </cell>
          <cell r="O290">
            <v>123157160</v>
          </cell>
          <cell r="P290">
            <v>146250000</v>
          </cell>
          <cell r="Q290">
            <v>143750000</v>
          </cell>
          <cell r="R290">
            <v>230654805</v>
          </cell>
          <cell r="S290">
            <v>207093566</v>
          </cell>
          <cell r="T290">
            <v>187033599</v>
          </cell>
          <cell r="U290">
            <v>195321039.75999999</v>
          </cell>
          <cell r="V290">
            <v>141043593.5</v>
          </cell>
          <cell r="W290">
            <v>138205120.59999999</v>
          </cell>
          <cell r="X290">
            <v>28137800</v>
          </cell>
          <cell r="Y290">
            <v>9000000</v>
          </cell>
          <cell r="Z290">
            <v>741814299.125</v>
          </cell>
          <cell r="AA290">
            <v>715907810.125</v>
          </cell>
          <cell r="AB290">
            <v>667164019.125</v>
          </cell>
          <cell r="AC290">
            <v>691167443.88499999</v>
          </cell>
          <cell r="AD290">
            <v>659982837.625</v>
          </cell>
          <cell r="AE290">
            <v>654644364.72500002</v>
          </cell>
          <cell r="AF290">
            <v>806095729.03750002</v>
          </cell>
          <cell r="AG290">
            <v>787498591.13750005</v>
          </cell>
          <cell r="AH290">
            <v>733880421.03750002</v>
          </cell>
          <cell r="AI290">
            <v>760284188.27350008</v>
          </cell>
          <cell r="AJ290">
            <v>725981121.38750005</v>
          </cell>
          <cell r="AK290">
            <v>720108801.19750011</v>
          </cell>
        </row>
        <row r="291">
          <cell r="A291" t="str">
            <v>KabupatenSumbawa</v>
          </cell>
          <cell r="B291" t="str">
            <v>Area 3</v>
          </cell>
          <cell r="C291" t="str">
            <v>Balnus</v>
          </cell>
          <cell r="D291" t="str">
            <v>Nusa Tenggara Barat</v>
          </cell>
          <cell r="E291" t="str">
            <v>NTB</v>
          </cell>
          <cell r="F291" t="str">
            <v>Kabupaten</v>
          </cell>
          <cell r="G291" t="str">
            <v>Sumbawa</v>
          </cell>
          <cell r="H291">
            <v>15470000</v>
          </cell>
          <cell r="I291">
            <v>56637000</v>
          </cell>
          <cell r="J291">
            <v>54000000</v>
          </cell>
          <cell r="K291">
            <v>166666666</v>
          </cell>
          <cell r="L291">
            <v>129470250</v>
          </cell>
          <cell r="M291">
            <v>136125000</v>
          </cell>
          <cell r="N291">
            <v>107441176</v>
          </cell>
          <cell r="O291">
            <v>123157160</v>
          </cell>
          <cell r="P291">
            <v>146250000</v>
          </cell>
          <cell r="Q291">
            <v>143750000</v>
          </cell>
          <cell r="R291">
            <v>230654805</v>
          </cell>
          <cell r="S291">
            <v>207093566</v>
          </cell>
          <cell r="T291">
            <v>187033599</v>
          </cell>
          <cell r="U291">
            <v>195321039.75999999</v>
          </cell>
          <cell r="V291">
            <v>141043593.5</v>
          </cell>
          <cell r="W291">
            <v>138205120.59999999</v>
          </cell>
          <cell r="X291">
            <v>28137800</v>
          </cell>
          <cell r="Y291">
            <v>9000000</v>
          </cell>
          <cell r="Z291">
            <v>690036521</v>
          </cell>
          <cell r="AA291">
            <v>664130032</v>
          </cell>
          <cell r="AB291">
            <v>615386241</v>
          </cell>
          <cell r="AC291">
            <v>639389665.75999999</v>
          </cell>
          <cell r="AD291">
            <v>608205059.5</v>
          </cell>
          <cell r="AE291">
            <v>602866586.60000002</v>
          </cell>
          <cell r="AF291">
            <v>749140173.10000002</v>
          </cell>
          <cell r="AG291">
            <v>730543035.20000005</v>
          </cell>
          <cell r="AH291">
            <v>676924865.10000002</v>
          </cell>
          <cell r="AI291">
            <v>703328632.33600008</v>
          </cell>
          <cell r="AJ291">
            <v>669025565.45000005</v>
          </cell>
          <cell r="AK291">
            <v>663153245.26000011</v>
          </cell>
        </row>
        <row r="292">
          <cell r="A292" t="str">
            <v>KabupatenSumbawa Barat</v>
          </cell>
          <cell r="B292" t="str">
            <v>Area 3</v>
          </cell>
          <cell r="C292" t="str">
            <v>Balnus</v>
          </cell>
          <cell r="D292" t="str">
            <v>Nusa Tenggara Barat</v>
          </cell>
          <cell r="E292" t="str">
            <v>NTB</v>
          </cell>
          <cell r="F292" t="str">
            <v>Kabupaten</v>
          </cell>
          <cell r="G292" t="str">
            <v>Sumbawa Barat</v>
          </cell>
          <cell r="H292">
            <v>15470000</v>
          </cell>
          <cell r="I292">
            <v>56637000</v>
          </cell>
          <cell r="J292">
            <v>54000000</v>
          </cell>
          <cell r="K292">
            <v>166666666</v>
          </cell>
          <cell r="L292">
            <v>129470250</v>
          </cell>
          <cell r="M292">
            <v>136125000</v>
          </cell>
          <cell r="N292">
            <v>107441176</v>
          </cell>
          <cell r="O292">
            <v>123157160</v>
          </cell>
          <cell r="P292">
            <v>146250000</v>
          </cell>
          <cell r="Q292">
            <v>143750000</v>
          </cell>
          <cell r="R292">
            <v>230654805</v>
          </cell>
          <cell r="S292">
            <v>207093566</v>
          </cell>
          <cell r="T292">
            <v>187033599</v>
          </cell>
          <cell r="U292">
            <v>195321039.75999999</v>
          </cell>
          <cell r="V292">
            <v>141043593.5</v>
          </cell>
          <cell r="W292">
            <v>138205120.59999999</v>
          </cell>
          <cell r="X292">
            <v>28137800</v>
          </cell>
          <cell r="Y292">
            <v>9000000</v>
          </cell>
          <cell r="Z292">
            <v>690036521</v>
          </cell>
          <cell r="AA292">
            <v>664130032</v>
          </cell>
          <cell r="AB292">
            <v>615386241</v>
          </cell>
          <cell r="AC292">
            <v>639389665.75999999</v>
          </cell>
          <cell r="AD292">
            <v>608205059.5</v>
          </cell>
          <cell r="AE292">
            <v>602866586.60000002</v>
          </cell>
          <cell r="AF292">
            <v>749140173.10000002</v>
          </cell>
          <cell r="AG292">
            <v>730543035.20000005</v>
          </cell>
          <cell r="AH292">
            <v>676924865.10000002</v>
          </cell>
          <cell r="AI292">
            <v>703328632.33600008</v>
          </cell>
          <cell r="AJ292">
            <v>669025565.45000005</v>
          </cell>
          <cell r="AK292">
            <v>663153245.26000011</v>
          </cell>
        </row>
        <row r="293">
          <cell r="A293" t="str">
            <v>KotaBima</v>
          </cell>
          <cell r="B293" t="str">
            <v>Area 3</v>
          </cell>
          <cell r="C293" t="str">
            <v>Balnus</v>
          </cell>
          <cell r="D293" t="str">
            <v>Nusa Tenggara Barat</v>
          </cell>
          <cell r="E293" t="str">
            <v>NTB</v>
          </cell>
          <cell r="F293" t="str">
            <v>Kota</v>
          </cell>
          <cell r="G293" t="str">
            <v>Bima</v>
          </cell>
          <cell r="H293">
            <v>15470000</v>
          </cell>
          <cell r="I293">
            <v>56637000</v>
          </cell>
          <cell r="J293">
            <v>72000000</v>
          </cell>
          <cell r="K293">
            <v>188888888</v>
          </cell>
          <cell r="L293">
            <v>129470250</v>
          </cell>
          <cell r="M293">
            <v>136125000</v>
          </cell>
          <cell r="N293">
            <v>107441176</v>
          </cell>
          <cell r="O293">
            <v>123157160</v>
          </cell>
          <cell r="P293">
            <v>146250000</v>
          </cell>
          <cell r="Q293">
            <v>143750000</v>
          </cell>
          <cell r="R293">
            <v>230654805</v>
          </cell>
          <cell r="S293">
            <v>207093566</v>
          </cell>
          <cell r="T293">
            <v>187033599</v>
          </cell>
          <cell r="U293">
            <v>195321039.75999999</v>
          </cell>
          <cell r="V293">
            <v>141043593.5</v>
          </cell>
          <cell r="W293">
            <v>138205120.59999999</v>
          </cell>
          <cell r="X293">
            <v>28137800</v>
          </cell>
          <cell r="Y293">
            <v>9000000</v>
          </cell>
          <cell r="Z293">
            <v>730258743</v>
          </cell>
          <cell r="AA293">
            <v>704352254</v>
          </cell>
          <cell r="AB293">
            <v>655608463</v>
          </cell>
          <cell r="AC293">
            <v>679611887.75999999</v>
          </cell>
          <cell r="AD293">
            <v>648427281.5</v>
          </cell>
          <cell r="AE293">
            <v>643088808.60000002</v>
          </cell>
          <cell r="AF293">
            <v>793384617.30000007</v>
          </cell>
          <cell r="AG293">
            <v>774787479.4000001</v>
          </cell>
          <cell r="AH293">
            <v>721169309.30000007</v>
          </cell>
          <cell r="AI293">
            <v>747573076.53600001</v>
          </cell>
          <cell r="AJ293">
            <v>713270009.6500001</v>
          </cell>
          <cell r="AK293">
            <v>707397689.46000004</v>
          </cell>
        </row>
        <row r="294">
          <cell r="A294" t="str">
            <v>KotaMataram</v>
          </cell>
          <cell r="B294" t="str">
            <v>Area 3</v>
          </cell>
          <cell r="C294" t="str">
            <v>Balnus</v>
          </cell>
          <cell r="D294" t="str">
            <v>Nusa Tenggara Barat</v>
          </cell>
          <cell r="E294" t="str">
            <v>NTB</v>
          </cell>
          <cell r="F294" t="str">
            <v>Kota</v>
          </cell>
          <cell r="G294" t="str">
            <v>Mataram</v>
          </cell>
          <cell r="H294">
            <v>15470000</v>
          </cell>
          <cell r="I294">
            <v>62637000</v>
          </cell>
          <cell r="J294">
            <v>72000000</v>
          </cell>
          <cell r="K294">
            <v>194444444.125</v>
          </cell>
          <cell r="L294">
            <v>129470250</v>
          </cell>
          <cell r="M294">
            <v>136125000</v>
          </cell>
          <cell r="N294">
            <v>107441176</v>
          </cell>
          <cell r="O294">
            <v>123157160</v>
          </cell>
          <cell r="P294">
            <v>146250000</v>
          </cell>
          <cell r="Q294">
            <v>143750000</v>
          </cell>
          <cell r="R294">
            <v>230654805</v>
          </cell>
          <cell r="S294">
            <v>207093566</v>
          </cell>
          <cell r="T294">
            <v>187033599</v>
          </cell>
          <cell r="U294">
            <v>195321039.75999999</v>
          </cell>
          <cell r="V294">
            <v>141043593.5</v>
          </cell>
          <cell r="W294">
            <v>138205120.59999999</v>
          </cell>
          <cell r="X294">
            <v>28137800</v>
          </cell>
          <cell r="Y294">
            <v>9000000</v>
          </cell>
          <cell r="Z294">
            <v>741814299.125</v>
          </cell>
          <cell r="AA294">
            <v>715907810.125</v>
          </cell>
          <cell r="AB294">
            <v>667164019.125</v>
          </cell>
          <cell r="AC294">
            <v>691167443.88499999</v>
          </cell>
          <cell r="AD294">
            <v>659982837.625</v>
          </cell>
          <cell r="AE294">
            <v>654644364.72500002</v>
          </cell>
          <cell r="AF294">
            <v>806095729.03750002</v>
          </cell>
          <cell r="AG294">
            <v>787498591.13750005</v>
          </cell>
          <cell r="AH294">
            <v>733880421.03750002</v>
          </cell>
          <cell r="AI294">
            <v>760284188.27350008</v>
          </cell>
          <cell r="AJ294">
            <v>725981121.38750005</v>
          </cell>
          <cell r="AK294">
            <v>720108801.19750011</v>
          </cell>
        </row>
        <row r="295">
          <cell r="A295" t="str">
            <v>KabupatenAlor</v>
          </cell>
          <cell r="B295" t="str">
            <v>Area 3</v>
          </cell>
          <cell r="C295" t="str">
            <v>Balnus</v>
          </cell>
          <cell r="D295" t="str">
            <v>Nusa Tenggara Timur</v>
          </cell>
          <cell r="E295" t="str">
            <v>NTT</v>
          </cell>
          <cell r="F295" t="str">
            <v>Kabupaten</v>
          </cell>
          <cell r="G295" t="str">
            <v>Alor</v>
          </cell>
          <cell r="H295">
            <v>15470000</v>
          </cell>
          <cell r="I295">
            <v>70000000</v>
          </cell>
          <cell r="J295">
            <v>73500000</v>
          </cell>
          <cell r="K295">
            <v>127954545.45454545</v>
          </cell>
          <cell r="L295">
            <v>129470250</v>
          </cell>
          <cell r="M295">
            <v>136125000</v>
          </cell>
          <cell r="N295">
            <v>107441176</v>
          </cell>
          <cell r="O295">
            <v>123157160</v>
          </cell>
          <cell r="P295">
            <v>146250000</v>
          </cell>
          <cell r="Q295">
            <v>143750000</v>
          </cell>
          <cell r="R295">
            <v>242400487</v>
          </cell>
          <cell r="S295">
            <v>218364153</v>
          </cell>
          <cell r="T295">
            <v>196860778</v>
          </cell>
          <cell r="U295">
            <v>206585172.75999999</v>
          </cell>
          <cell r="V295">
            <v>146488015.5</v>
          </cell>
          <cell r="W295">
            <v>142702686.59999999</v>
          </cell>
          <cell r="X295">
            <v>28137800</v>
          </cell>
          <cell r="Y295">
            <v>9000000</v>
          </cell>
          <cell r="Z295">
            <v>695933082.4545455</v>
          </cell>
          <cell r="AA295">
            <v>669551498.4545455</v>
          </cell>
          <cell r="AB295">
            <v>619364299.4545455</v>
          </cell>
          <cell r="AC295">
            <v>644804678.21454549</v>
          </cell>
          <cell r="AD295">
            <v>607800360.9545455</v>
          </cell>
          <cell r="AE295">
            <v>601515032.0545454</v>
          </cell>
          <cell r="AF295">
            <v>755626390.70000017</v>
          </cell>
          <cell r="AG295">
            <v>736506648.30000007</v>
          </cell>
          <cell r="AH295">
            <v>681300729.4000001</v>
          </cell>
          <cell r="AI295">
            <v>709285146.03600013</v>
          </cell>
          <cell r="AJ295">
            <v>668580397.05000007</v>
          </cell>
          <cell r="AK295">
            <v>661666535.25999999</v>
          </cell>
        </row>
        <row r="296">
          <cell r="A296" t="str">
            <v>KabupatenBelu</v>
          </cell>
          <cell r="B296" t="str">
            <v>Area 3</v>
          </cell>
          <cell r="C296" t="str">
            <v>Balnus</v>
          </cell>
          <cell r="D296" t="str">
            <v>Nusa Tenggara Timur</v>
          </cell>
          <cell r="E296" t="str">
            <v>NTT</v>
          </cell>
          <cell r="F296" t="str">
            <v>Kabupaten</v>
          </cell>
          <cell r="G296" t="str">
            <v>Belu</v>
          </cell>
          <cell r="H296">
            <v>15470000</v>
          </cell>
          <cell r="I296">
            <v>70000000</v>
          </cell>
          <cell r="J296">
            <v>84250000</v>
          </cell>
          <cell r="K296">
            <v>127954545.45454545</v>
          </cell>
          <cell r="L296">
            <v>129470250</v>
          </cell>
          <cell r="M296">
            <v>136125000</v>
          </cell>
          <cell r="N296">
            <v>107441176</v>
          </cell>
          <cell r="O296">
            <v>123157160</v>
          </cell>
          <cell r="P296">
            <v>146250000</v>
          </cell>
          <cell r="Q296">
            <v>143750000</v>
          </cell>
          <cell r="R296">
            <v>242400487</v>
          </cell>
          <cell r="S296">
            <v>218364153</v>
          </cell>
          <cell r="T296">
            <v>196860778</v>
          </cell>
          <cell r="U296">
            <v>206585172.75999999</v>
          </cell>
          <cell r="V296">
            <v>146488015.5</v>
          </cell>
          <cell r="W296">
            <v>142702686.59999999</v>
          </cell>
          <cell r="X296">
            <v>28137800</v>
          </cell>
          <cell r="Y296">
            <v>9000000</v>
          </cell>
          <cell r="Z296">
            <v>706683082.4545455</v>
          </cell>
          <cell r="AA296">
            <v>680301498.4545455</v>
          </cell>
          <cell r="AB296">
            <v>630114299.4545455</v>
          </cell>
          <cell r="AC296">
            <v>655554678.21454549</v>
          </cell>
          <cell r="AD296">
            <v>618550360.9545455</v>
          </cell>
          <cell r="AE296">
            <v>612265032.0545454</v>
          </cell>
          <cell r="AF296">
            <v>767451390.70000017</v>
          </cell>
          <cell r="AG296">
            <v>748331648.30000007</v>
          </cell>
          <cell r="AH296">
            <v>693125729.4000001</v>
          </cell>
          <cell r="AI296">
            <v>721110146.03600013</v>
          </cell>
          <cell r="AJ296">
            <v>680405397.05000007</v>
          </cell>
          <cell r="AK296">
            <v>673491535.25999999</v>
          </cell>
        </row>
        <row r="297">
          <cell r="A297" t="str">
            <v>KabupatenEnde</v>
          </cell>
          <cell r="B297" t="str">
            <v>Area 3</v>
          </cell>
          <cell r="C297" t="str">
            <v>Balnus</v>
          </cell>
          <cell r="D297" t="str">
            <v>Nusa Tenggara Timur</v>
          </cell>
          <cell r="E297" t="str">
            <v>NTT</v>
          </cell>
          <cell r="F297" t="str">
            <v>Kabupaten</v>
          </cell>
          <cell r="G297" t="str">
            <v>Ende</v>
          </cell>
          <cell r="H297">
            <v>15470000</v>
          </cell>
          <cell r="I297">
            <v>70000000</v>
          </cell>
          <cell r="J297">
            <v>85000000</v>
          </cell>
          <cell r="K297">
            <v>127954545.45454545</v>
          </cell>
          <cell r="L297">
            <v>129470250</v>
          </cell>
          <cell r="M297">
            <v>136125000</v>
          </cell>
          <cell r="N297">
            <v>107441176</v>
          </cell>
          <cell r="O297">
            <v>123157160</v>
          </cell>
          <cell r="P297">
            <v>146250000</v>
          </cell>
          <cell r="Q297">
            <v>143750000</v>
          </cell>
          <cell r="R297">
            <v>242400487</v>
          </cell>
          <cell r="S297">
            <v>218364153</v>
          </cell>
          <cell r="T297">
            <v>196860778</v>
          </cell>
          <cell r="U297">
            <v>206585172.75999999</v>
          </cell>
          <cell r="V297">
            <v>146488015.5</v>
          </cell>
          <cell r="W297">
            <v>142702686.59999999</v>
          </cell>
          <cell r="X297">
            <v>28137800</v>
          </cell>
          <cell r="Y297">
            <v>9000000</v>
          </cell>
          <cell r="Z297">
            <v>707433082.4545455</v>
          </cell>
          <cell r="AA297">
            <v>681051498.4545455</v>
          </cell>
          <cell r="AB297">
            <v>630864299.4545455</v>
          </cell>
          <cell r="AC297">
            <v>656304678.21454549</v>
          </cell>
          <cell r="AD297">
            <v>619300360.9545455</v>
          </cell>
          <cell r="AE297">
            <v>613015032.0545454</v>
          </cell>
          <cell r="AF297">
            <v>768276390.70000017</v>
          </cell>
          <cell r="AG297">
            <v>749156648.30000007</v>
          </cell>
          <cell r="AH297">
            <v>693950729.4000001</v>
          </cell>
          <cell r="AI297">
            <v>721935146.03600013</v>
          </cell>
          <cell r="AJ297">
            <v>681230397.05000007</v>
          </cell>
          <cell r="AK297">
            <v>674316535.25999999</v>
          </cell>
        </row>
        <row r="298">
          <cell r="A298" t="str">
            <v>KabupatenFlores Timur</v>
          </cell>
          <cell r="B298" t="str">
            <v>Area 3</v>
          </cell>
          <cell r="C298" t="str">
            <v>Balnus</v>
          </cell>
          <cell r="D298" t="str">
            <v>Nusa Tenggara Timur</v>
          </cell>
          <cell r="E298" t="str">
            <v>NTT</v>
          </cell>
          <cell r="F298" t="str">
            <v>Kabupaten</v>
          </cell>
          <cell r="G298" t="str">
            <v>Flores Timur</v>
          </cell>
          <cell r="H298">
            <v>15470000</v>
          </cell>
          <cell r="I298">
            <v>70000000</v>
          </cell>
          <cell r="J298">
            <v>76500000</v>
          </cell>
          <cell r="K298">
            <v>111111111</v>
          </cell>
          <cell r="L298">
            <v>129470250</v>
          </cell>
          <cell r="M298">
            <v>136125000</v>
          </cell>
          <cell r="N298">
            <v>107441176</v>
          </cell>
          <cell r="O298">
            <v>123157160</v>
          </cell>
          <cell r="P298">
            <v>146250000</v>
          </cell>
          <cell r="Q298">
            <v>143750000</v>
          </cell>
          <cell r="R298">
            <v>242400487</v>
          </cell>
          <cell r="S298">
            <v>218364153</v>
          </cell>
          <cell r="T298">
            <v>196860778</v>
          </cell>
          <cell r="U298">
            <v>206585172.75999999</v>
          </cell>
          <cell r="V298">
            <v>146488015.5</v>
          </cell>
          <cell r="W298">
            <v>142702686.59999999</v>
          </cell>
          <cell r="X298">
            <v>28137800</v>
          </cell>
          <cell r="Y298">
            <v>9000000</v>
          </cell>
          <cell r="Z298">
            <v>682089648</v>
          </cell>
          <cell r="AA298">
            <v>655708064</v>
          </cell>
          <cell r="AB298">
            <v>605520865</v>
          </cell>
          <cell r="AC298">
            <v>630961243.75999999</v>
          </cell>
          <cell r="AD298">
            <v>593956926.5</v>
          </cell>
          <cell r="AE298">
            <v>587671597.60000002</v>
          </cell>
          <cell r="AF298">
            <v>740398612.80000007</v>
          </cell>
          <cell r="AG298">
            <v>721278870.4000001</v>
          </cell>
          <cell r="AH298">
            <v>666072951.5</v>
          </cell>
          <cell r="AI298">
            <v>694057368.13600004</v>
          </cell>
          <cell r="AJ298">
            <v>653352619.1500001</v>
          </cell>
          <cell r="AK298">
            <v>646438757.36000013</v>
          </cell>
        </row>
        <row r="299">
          <cell r="A299" t="str">
            <v>KabupatenKupang</v>
          </cell>
          <cell r="B299" t="str">
            <v>Area 3</v>
          </cell>
          <cell r="C299" t="str">
            <v>Balnus</v>
          </cell>
          <cell r="D299" t="str">
            <v>Nusa Tenggara Timur</v>
          </cell>
          <cell r="E299" t="str">
            <v>NTT</v>
          </cell>
          <cell r="F299" t="str">
            <v>Kabupaten</v>
          </cell>
          <cell r="G299" t="str">
            <v>Kupang</v>
          </cell>
          <cell r="H299">
            <v>15470000</v>
          </cell>
          <cell r="I299">
            <v>70000000</v>
          </cell>
          <cell r="J299">
            <v>69400000</v>
          </cell>
          <cell r="K299">
            <v>127954545.45454545</v>
          </cell>
          <cell r="L299">
            <v>129470250</v>
          </cell>
          <cell r="M299">
            <v>136125000</v>
          </cell>
          <cell r="N299">
            <v>107441176</v>
          </cell>
          <cell r="O299">
            <v>123157160</v>
          </cell>
          <cell r="P299">
            <v>146250000</v>
          </cell>
          <cell r="Q299">
            <v>143750000</v>
          </cell>
          <cell r="R299">
            <v>242400487</v>
          </cell>
          <cell r="S299">
            <v>218364153</v>
          </cell>
          <cell r="T299">
            <v>196860778</v>
          </cell>
          <cell r="U299">
            <v>206585172.75999999</v>
          </cell>
          <cell r="V299">
            <v>146488015.5</v>
          </cell>
          <cell r="W299">
            <v>142702686.59999999</v>
          </cell>
          <cell r="X299">
            <v>28137800</v>
          </cell>
          <cell r="Y299">
            <v>9000000</v>
          </cell>
          <cell r="Z299">
            <v>691833082.4545455</v>
          </cell>
          <cell r="AA299">
            <v>665451498.4545455</v>
          </cell>
          <cell r="AB299">
            <v>615264299.4545455</v>
          </cell>
          <cell r="AC299">
            <v>640704678.21454549</v>
          </cell>
          <cell r="AD299">
            <v>603700360.9545455</v>
          </cell>
          <cell r="AE299">
            <v>597415032.0545454</v>
          </cell>
          <cell r="AF299">
            <v>751116390.70000017</v>
          </cell>
          <cell r="AG299">
            <v>731996648.30000007</v>
          </cell>
          <cell r="AH299">
            <v>676790729.4000001</v>
          </cell>
          <cell r="AI299">
            <v>704775146.03600013</v>
          </cell>
          <cell r="AJ299">
            <v>664070397.05000007</v>
          </cell>
          <cell r="AK299">
            <v>657156535.25999999</v>
          </cell>
        </row>
        <row r="300">
          <cell r="A300" t="str">
            <v>KabupatenLembata</v>
          </cell>
          <cell r="B300" t="str">
            <v>Area 3</v>
          </cell>
          <cell r="C300" t="str">
            <v>Balnus</v>
          </cell>
          <cell r="D300" t="str">
            <v>Nusa Tenggara Timur</v>
          </cell>
          <cell r="E300" t="str">
            <v>NTT</v>
          </cell>
          <cell r="F300" t="str">
            <v>Kabupaten</v>
          </cell>
          <cell r="G300" t="str">
            <v>Lembata</v>
          </cell>
          <cell r="H300">
            <v>15470000</v>
          </cell>
          <cell r="I300">
            <v>70000000</v>
          </cell>
          <cell r="J300">
            <v>64000000</v>
          </cell>
          <cell r="K300">
            <v>111111111</v>
          </cell>
          <cell r="L300">
            <v>129470250</v>
          </cell>
          <cell r="M300">
            <v>136125000</v>
          </cell>
          <cell r="N300">
            <v>107441176</v>
          </cell>
          <cell r="O300">
            <v>123157160</v>
          </cell>
          <cell r="P300">
            <v>146250000</v>
          </cell>
          <cell r="Q300">
            <v>143750000</v>
          </cell>
          <cell r="R300">
            <v>242400487</v>
          </cell>
          <cell r="S300">
            <v>218364153</v>
          </cell>
          <cell r="T300">
            <v>196860778</v>
          </cell>
          <cell r="U300">
            <v>206585172.75999999</v>
          </cell>
          <cell r="V300">
            <v>146488015.5</v>
          </cell>
          <cell r="W300">
            <v>142702686.59999999</v>
          </cell>
          <cell r="X300">
            <v>28137800</v>
          </cell>
          <cell r="Y300">
            <v>9000000</v>
          </cell>
          <cell r="Z300">
            <v>669589648</v>
          </cell>
          <cell r="AA300">
            <v>643208064</v>
          </cell>
          <cell r="AB300">
            <v>593020865</v>
          </cell>
          <cell r="AC300">
            <v>618461243.75999999</v>
          </cell>
          <cell r="AD300">
            <v>581456926.5</v>
          </cell>
          <cell r="AE300">
            <v>575171597.60000002</v>
          </cell>
          <cell r="AF300">
            <v>726648612.80000007</v>
          </cell>
          <cell r="AG300">
            <v>707528870.4000001</v>
          </cell>
          <cell r="AH300">
            <v>652322951.5</v>
          </cell>
          <cell r="AI300">
            <v>680307368.13600004</v>
          </cell>
          <cell r="AJ300">
            <v>639602619.1500001</v>
          </cell>
          <cell r="AK300">
            <v>632688757.36000013</v>
          </cell>
        </row>
        <row r="301">
          <cell r="A301" t="str">
            <v>KabupatenMalaka</v>
          </cell>
          <cell r="B301" t="str">
            <v>Area 3</v>
          </cell>
          <cell r="C301" t="str">
            <v>Balnus</v>
          </cell>
          <cell r="D301" t="str">
            <v>Nusa Tenggara Timur</v>
          </cell>
          <cell r="E301" t="str">
            <v>NTT</v>
          </cell>
          <cell r="F301" t="str">
            <v>Kabupaten</v>
          </cell>
          <cell r="G301" t="str">
            <v>Malaka</v>
          </cell>
          <cell r="H301">
            <v>15470000</v>
          </cell>
          <cell r="I301">
            <v>70000000</v>
          </cell>
          <cell r="J301">
            <v>69400000</v>
          </cell>
          <cell r="K301">
            <v>127954545.45454545</v>
          </cell>
          <cell r="L301">
            <v>129470250</v>
          </cell>
          <cell r="M301">
            <v>136125000</v>
          </cell>
          <cell r="N301">
            <v>107441176</v>
          </cell>
          <cell r="O301">
            <v>123157160</v>
          </cell>
          <cell r="P301">
            <v>146250000</v>
          </cell>
          <cell r="Q301">
            <v>143750000</v>
          </cell>
          <cell r="R301">
            <v>242400487</v>
          </cell>
          <cell r="S301">
            <v>218364153</v>
          </cell>
          <cell r="T301">
            <v>196860778</v>
          </cell>
          <cell r="U301">
            <v>206585172.75999999</v>
          </cell>
          <cell r="V301">
            <v>146488015.5</v>
          </cell>
          <cell r="W301">
            <v>142702686.59999999</v>
          </cell>
          <cell r="X301">
            <v>28137800</v>
          </cell>
          <cell r="Y301">
            <v>9000000</v>
          </cell>
          <cell r="Z301">
            <v>691833082.4545455</v>
          </cell>
          <cell r="AA301">
            <v>665451498.4545455</v>
          </cell>
          <cell r="AB301">
            <v>615264299.4545455</v>
          </cell>
          <cell r="AC301">
            <v>640704678.21454549</v>
          </cell>
          <cell r="AD301">
            <v>603700360.9545455</v>
          </cell>
          <cell r="AE301">
            <v>597415032.0545454</v>
          </cell>
          <cell r="AF301">
            <v>751116390.70000017</v>
          </cell>
          <cell r="AG301">
            <v>731996648.30000007</v>
          </cell>
          <cell r="AH301">
            <v>676790729.4000001</v>
          </cell>
          <cell r="AI301">
            <v>704775146.03600013</v>
          </cell>
          <cell r="AJ301">
            <v>664070397.05000007</v>
          </cell>
          <cell r="AK301">
            <v>657156535.25999999</v>
          </cell>
        </row>
        <row r="302">
          <cell r="A302" t="str">
            <v>KabupatenManggarai</v>
          </cell>
          <cell r="B302" t="str">
            <v>Area 3</v>
          </cell>
          <cell r="C302" t="str">
            <v>Balnus</v>
          </cell>
          <cell r="D302" t="str">
            <v>Nusa Tenggara Timur</v>
          </cell>
          <cell r="E302" t="str">
            <v>NTT</v>
          </cell>
          <cell r="F302" t="str">
            <v>Kabupaten</v>
          </cell>
          <cell r="G302" t="str">
            <v>Manggarai</v>
          </cell>
          <cell r="H302">
            <v>15470000</v>
          </cell>
          <cell r="I302">
            <v>75864750</v>
          </cell>
          <cell r="J302">
            <v>56332000</v>
          </cell>
          <cell r="K302">
            <v>127954545.45454545</v>
          </cell>
          <cell r="L302">
            <v>129470250</v>
          </cell>
          <cell r="M302">
            <v>136125000</v>
          </cell>
          <cell r="N302">
            <v>107441176</v>
          </cell>
          <cell r="O302">
            <v>123157160</v>
          </cell>
          <cell r="P302">
            <v>146250000</v>
          </cell>
          <cell r="Q302">
            <v>143750000</v>
          </cell>
          <cell r="R302">
            <v>242400487</v>
          </cell>
          <cell r="S302">
            <v>218364153</v>
          </cell>
          <cell r="T302">
            <v>196860778</v>
          </cell>
          <cell r="U302">
            <v>206585172.75999999</v>
          </cell>
          <cell r="V302">
            <v>146488015.5</v>
          </cell>
          <cell r="W302">
            <v>142702686.59999999</v>
          </cell>
          <cell r="X302">
            <v>28137800</v>
          </cell>
          <cell r="Y302">
            <v>9000000</v>
          </cell>
          <cell r="Z302">
            <v>684629832.4545455</v>
          </cell>
          <cell r="AA302">
            <v>658248248.4545455</v>
          </cell>
          <cell r="AB302">
            <v>608061049.4545455</v>
          </cell>
          <cell r="AC302">
            <v>633501428.21454549</v>
          </cell>
          <cell r="AD302">
            <v>596497110.9545455</v>
          </cell>
          <cell r="AE302">
            <v>590211782.0545454</v>
          </cell>
          <cell r="AF302">
            <v>743192815.70000017</v>
          </cell>
          <cell r="AG302">
            <v>724073073.30000007</v>
          </cell>
          <cell r="AH302">
            <v>668867154.4000001</v>
          </cell>
          <cell r="AI302">
            <v>696851571.03600013</v>
          </cell>
          <cell r="AJ302">
            <v>656146822.05000007</v>
          </cell>
          <cell r="AK302">
            <v>649232960.25999999</v>
          </cell>
        </row>
        <row r="303">
          <cell r="A303" t="str">
            <v>KabupatenManggarai Barat</v>
          </cell>
          <cell r="B303" t="str">
            <v>Area 3</v>
          </cell>
          <cell r="C303" t="str">
            <v>Balnus</v>
          </cell>
          <cell r="D303" t="str">
            <v>Nusa Tenggara Timur</v>
          </cell>
          <cell r="E303" t="str">
            <v>NTT</v>
          </cell>
          <cell r="F303" t="str">
            <v>Kabupaten</v>
          </cell>
          <cell r="G303" t="str">
            <v>Manggarai Barat</v>
          </cell>
          <cell r="H303">
            <v>15470000</v>
          </cell>
          <cell r="I303">
            <v>75864750</v>
          </cell>
          <cell r="J303">
            <v>53200000</v>
          </cell>
          <cell r="K303">
            <v>127954545.45454545</v>
          </cell>
          <cell r="L303">
            <v>129470250</v>
          </cell>
          <cell r="M303">
            <v>136125000</v>
          </cell>
          <cell r="N303">
            <v>107441176</v>
          </cell>
          <cell r="O303">
            <v>123157160</v>
          </cell>
          <cell r="P303">
            <v>146250000</v>
          </cell>
          <cell r="Q303">
            <v>143750000</v>
          </cell>
          <cell r="R303">
            <v>242400487</v>
          </cell>
          <cell r="S303">
            <v>218364153</v>
          </cell>
          <cell r="T303">
            <v>196860778</v>
          </cell>
          <cell r="U303">
            <v>206585172.75999999</v>
          </cell>
          <cell r="V303">
            <v>146488015.5</v>
          </cell>
          <cell r="W303">
            <v>142702686.59999999</v>
          </cell>
          <cell r="X303">
            <v>28137800</v>
          </cell>
          <cell r="Y303">
            <v>9000000</v>
          </cell>
          <cell r="Z303">
            <v>681497832.4545455</v>
          </cell>
          <cell r="AA303">
            <v>655116248.4545455</v>
          </cell>
          <cell r="AB303">
            <v>604929049.4545455</v>
          </cell>
          <cell r="AC303">
            <v>630369428.21454549</v>
          </cell>
          <cell r="AD303">
            <v>593365110.9545455</v>
          </cell>
          <cell r="AE303">
            <v>587079782.0545454</v>
          </cell>
          <cell r="AF303">
            <v>739747615.70000017</v>
          </cell>
          <cell r="AG303">
            <v>720627873.30000007</v>
          </cell>
          <cell r="AH303">
            <v>665421954.4000001</v>
          </cell>
          <cell r="AI303">
            <v>693406371.03600013</v>
          </cell>
          <cell r="AJ303">
            <v>652701622.05000007</v>
          </cell>
          <cell r="AK303">
            <v>645787760.25999999</v>
          </cell>
        </row>
        <row r="304">
          <cell r="A304" t="str">
            <v>KabupatenManggarai Timur</v>
          </cell>
          <cell r="B304" t="str">
            <v>Area 3</v>
          </cell>
          <cell r="C304" t="str">
            <v>Balnus</v>
          </cell>
          <cell r="D304" t="str">
            <v>Nusa Tenggara Timur</v>
          </cell>
          <cell r="E304" t="str">
            <v>NTT</v>
          </cell>
          <cell r="F304" t="str">
            <v>Kabupaten</v>
          </cell>
          <cell r="G304" t="str">
            <v>Manggarai Timur</v>
          </cell>
          <cell r="H304">
            <v>15470000</v>
          </cell>
          <cell r="I304">
            <v>75864750</v>
          </cell>
          <cell r="J304">
            <v>51800000</v>
          </cell>
          <cell r="K304">
            <v>127954545.45454545</v>
          </cell>
          <cell r="L304">
            <v>129470250</v>
          </cell>
          <cell r="M304">
            <v>136125000</v>
          </cell>
          <cell r="N304">
            <v>107441176</v>
          </cell>
          <cell r="O304">
            <v>123157160</v>
          </cell>
          <cell r="P304">
            <v>146250000</v>
          </cell>
          <cell r="Q304">
            <v>143750000</v>
          </cell>
          <cell r="R304">
            <v>242400487</v>
          </cell>
          <cell r="S304">
            <v>218364153</v>
          </cell>
          <cell r="T304">
            <v>196860778</v>
          </cell>
          <cell r="U304">
            <v>206585172.75999999</v>
          </cell>
          <cell r="V304">
            <v>146488015.5</v>
          </cell>
          <cell r="W304">
            <v>142702686.59999999</v>
          </cell>
          <cell r="X304">
            <v>28137800</v>
          </cell>
          <cell r="Y304">
            <v>9000000</v>
          </cell>
          <cell r="Z304">
            <v>680097832.4545455</v>
          </cell>
          <cell r="AA304">
            <v>653716248.4545455</v>
          </cell>
          <cell r="AB304">
            <v>603529049.4545455</v>
          </cell>
          <cell r="AC304">
            <v>628969428.21454549</v>
          </cell>
          <cell r="AD304">
            <v>591965110.9545455</v>
          </cell>
          <cell r="AE304">
            <v>585679782.0545454</v>
          </cell>
          <cell r="AF304">
            <v>738207615.70000005</v>
          </cell>
          <cell r="AG304">
            <v>719087873.30000007</v>
          </cell>
          <cell r="AH304">
            <v>663881954.4000001</v>
          </cell>
          <cell r="AI304">
            <v>691866371.03600013</v>
          </cell>
          <cell r="AJ304">
            <v>651161622.05000007</v>
          </cell>
          <cell r="AK304">
            <v>644247760.25999999</v>
          </cell>
        </row>
        <row r="305">
          <cell r="A305" t="str">
            <v>KabupatenNgada</v>
          </cell>
          <cell r="B305" t="str">
            <v>Area 3</v>
          </cell>
          <cell r="C305" t="str">
            <v>Balnus</v>
          </cell>
          <cell r="D305" t="str">
            <v>Nusa Tenggara Timur</v>
          </cell>
          <cell r="E305" t="str">
            <v>NTT</v>
          </cell>
          <cell r="F305" t="str">
            <v>Kabupaten</v>
          </cell>
          <cell r="G305" t="str">
            <v>Ngada</v>
          </cell>
          <cell r="H305">
            <v>15470000</v>
          </cell>
          <cell r="I305">
            <v>70000000</v>
          </cell>
          <cell r="J305">
            <v>103852000</v>
          </cell>
          <cell r="K305">
            <v>127954545.45454545</v>
          </cell>
          <cell r="L305">
            <v>129470250</v>
          </cell>
          <cell r="M305">
            <v>136125000</v>
          </cell>
          <cell r="N305">
            <v>107441176</v>
          </cell>
          <cell r="O305">
            <v>123157160</v>
          </cell>
          <cell r="P305">
            <v>146250000</v>
          </cell>
          <cell r="Q305">
            <v>143750000</v>
          </cell>
          <cell r="R305">
            <v>242400487</v>
          </cell>
          <cell r="S305">
            <v>218364153</v>
          </cell>
          <cell r="T305">
            <v>196860778</v>
          </cell>
          <cell r="U305">
            <v>206585172.75999999</v>
          </cell>
          <cell r="V305">
            <v>146488015.5</v>
          </cell>
          <cell r="W305">
            <v>142702686.59999999</v>
          </cell>
          <cell r="X305">
            <v>28137800</v>
          </cell>
          <cell r="Y305">
            <v>9000000</v>
          </cell>
          <cell r="Z305">
            <v>726285082.4545455</v>
          </cell>
          <cell r="AA305">
            <v>699903498.4545455</v>
          </cell>
          <cell r="AB305">
            <v>649716299.4545455</v>
          </cell>
          <cell r="AC305">
            <v>675156678.21454549</v>
          </cell>
          <cell r="AD305">
            <v>638152360.9545455</v>
          </cell>
          <cell r="AE305">
            <v>631867032.0545454</v>
          </cell>
          <cell r="AF305">
            <v>789013590.70000017</v>
          </cell>
          <cell r="AG305">
            <v>769893848.30000007</v>
          </cell>
          <cell r="AH305">
            <v>714687929.4000001</v>
          </cell>
          <cell r="AI305">
            <v>742672346.03600013</v>
          </cell>
          <cell r="AJ305">
            <v>701967597.05000007</v>
          </cell>
          <cell r="AK305">
            <v>695053735.25999999</v>
          </cell>
        </row>
        <row r="306">
          <cell r="A306" t="str">
            <v>KabupatenNagekeo</v>
          </cell>
          <cell r="B306" t="str">
            <v>Area 3</v>
          </cell>
          <cell r="C306" t="str">
            <v>Balnus</v>
          </cell>
          <cell r="D306" t="str">
            <v>Nusa Tenggara Timur</v>
          </cell>
          <cell r="E306" t="str">
            <v>NTT</v>
          </cell>
          <cell r="F306" t="str">
            <v>Kabupaten</v>
          </cell>
          <cell r="G306" t="str">
            <v>Nagekeo</v>
          </cell>
          <cell r="H306">
            <v>15470000</v>
          </cell>
          <cell r="I306">
            <v>75864750</v>
          </cell>
          <cell r="J306">
            <v>84250000</v>
          </cell>
          <cell r="K306">
            <v>127954545.45454545</v>
          </cell>
          <cell r="L306">
            <v>129470250</v>
          </cell>
          <cell r="M306">
            <v>136125000</v>
          </cell>
          <cell r="N306">
            <v>107441176</v>
          </cell>
          <cell r="O306">
            <v>123157160</v>
          </cell>
          <cell r="P306">
            <v>146250000</v>
          </cell>
          <cell r="Q306">
            <v>143750000</v>
          </cell>
          <cell r="R306">
            <v>242400487</v>
          </cell>
          <cell r="S306">
            <v>218364153</v>
          </cell>
          <cell r="T306">
            <v>196860778</v>
          </cell>
          <cell r="U306">
            <v>206585172.75999999</v>
          </cell>
          <cell r="V306">
            <v>146488015.5</v>
          </cell>
          <cell r="W306">
            <v>142702686.59999999</v>
          </cell>
          <cell r="X306">
            <v>28137800</v>
          </cell>
          <cell r="Y306">
            <v>9000000</v>
          </cell>
          <cell r="Z306">
            <v>712547832.4545455</v>
          </cell>
          <cell r="AA306">
            <v>686166248.4545455</v>
          </cell>
          <cell r="AB306">
            <v>635979049.4545455</v>
          </cell>
          <cell r="AC306">
            <v>661419428.21454549</v>
          </cell>
          <cell r="AD306">
            <v>624415110.9545455</v>
          </cell>
          <cell r="AE306">
            <v>618129782.0545454</v>
          </cell>
          <cell r="AF306">
            <v>773902615.70000017</v>
          </cell>
          <cell r="AG306">
            <v>754782873.30000007</v>
          </cell>
          <cell r="AH306">
            <v>699576954.4000001</v>
          </cell>
          <cell r="AI306">
            <v>727561371.03600013</v>
          </cell>
          <cell r="AJ306">
            <v>686856622.05000007</v>
          </cell>
          <cell r="AK306">
            <v>679942760.25999999</v>
          </cell>
        </row>
        <row r="307">
          <cell r="A307" t="str">
            <v>KabupatenRote Ndao</v>
          </cell>
          <cell r="B307" t="str">
            <v>Area 3</v>
          </cell>
          <cell r="C307" t="str">
            <v>Balnus</v>
          </cell>
          <cell r="D307" t="str">
            <v>Nusa Tenggara Timur</v>
          </cell>
          <cell r="E307" t="str">
            <v>NTT</v>
          </cell>
          <cell r="F307" t="str">
            <v>Kabupaten</v>
          </cell>
          <cell r="G307" t="str">
            <v>Rote Ndao</v>
          </cell>
          <cell r="H307">
            <v>15470000</v>
          </cell>
          <cell r="I307">
            <v>75864750</v>
          </cell>
          <cell r="J307">
            <v>82765000</v>
          </cell>
          <cell r="K307">
            <v>127954545.45454545</v>
          </cell>
          <cell r="L307">
            <v>129470250</v>
          </cell>
          <cell r="M307">
            <v>136125000</v>
          </cell>
          <cell r="N307">
            <v>107441176</v>
          </cell>
          <cell r="O307">
            <v>123157160</v>
          </cell>
          <cell r="P307">
            <v>146250000</v>
          </cell>
          <cell r="Q307">
            <v>143750000</v>
          </cell>
          <cell r="R307">
            <v>242400487</v>
          </cell>
          <cell r="S307">
            <v>218364153</v>
          </cell>
          <cell r="T307">
            <v>196860778</v>
          </cell>
          <cell r="U307">
            <v>206585172.75999999</v>
          </cell>
          <cell r="V307">
            <v>146488015.5</v>
          </cell>
          <cell r="W307">
            <v>142702686.59999999</v>
          </cell>
          <cell r="X307">
            <v>28137800</v>
          </cell>
          <cell r="Y307">
            <v>9000000</v>
          </cell>
          <cell r="Z307">
            <v>711062832.4545455</v>
          </cell>
          <cell r="AA307">
            <v>684681248.4545455</v>
          </cell>
          <cell r="AB307">
            <v>634494049.4545455</v>
          </cell>
          <cell r="AC307">
            <v>659934428.21454549</v>
          </cell>
          <cell r="AD307">
            <v>622930110.9545455</v>
          </cell>
          <cell r="AE307">
            <v>616644782.0545454</v>
          </cell>
          <cell r="AF307">
            <v>772269115.70000017</v>
          </cell>
          <cell r="AG307">
            <v>753149373.30000007</v>
          </cell>
          <cell r="AH307">
            <v>697943454.4000001</v>
          </cell>
          <cell r="AI307">
            <v>725927871.03600013</v>
          </cell>
          <cell r="AJ307">
            <v>685223122.05000007</v>
          </cell>
          <cell r="AK307">
            <v>678309260.25999999</v>
          </cell>
        </row>
        <row r="308">
          <cell r="A308" t="str">
            <v>KabupatenSabu Raijua</v>
          </cell>
          <cell r="B308" t="str">
            <v>Area 3</v>
          </cell>
          <cell r="C308" t="str">
            <v>Balnus</v>
          </cell>
          <cell r="D308" t="str">
            <v>Nusa Tenggara Timur</v>
          </cell>
          <cell r="E308" t="str">
            <v>NTT</v>
          </cell>
          <cell r="F308" t="str">
            <v>Kabupaten</v>
          </cell>
          <cell r="G308" t="str">
            <v>Sabu Raijua</v>
          </cell>
          <cell r="H308">
            <v>15470000</v>
          </cell>
          <cell r="I308">
            <v>75000000</v>
          </cell>
          <cell r="J308">
            <v>77500000</v>
          </cell>
          <cell r="K308">
            <v>111111111</v>
          </cell>
          <cell r="L308">
            <v>129470250</v>
          </cell>
          <cell r="M308">
            <v>136125000</v>
          </cell>
          <cell r="N308">
            <v>107441176</v>
          </cell>
          <cell r="O308">
            <v>123157160</v>
          </cell>
          <cell r="P308">
            <v>146250000</v>
          </cell>
          <cell r="Q308">
            <v>143750000</v>
          </cell>
          <cell r="R308">
            <v>242400487</v>
          </cell>
          <cell r="S308">
            <v>218364153</v>
          </cell>
          <cell r="T308">
            <v>196860778</v>
          </cell>
          <cell r="U308">
            <v>206585172.75999999</v>
          </cell>
          <cell r="V308">
            <v>146488015.5</v>
          </cell>
          <cell r="W308">
            <v>142702686.59999999</v>
          </cell>
          <cell r="X308">
            <v>28137800</v>
          </cell>
          <cell r="Y308">
            <v>9000000</v>
          </cell>
          <cell r="Z308">
            <v>688089648</v>
          </cell>
          <cell r="AA308">
            <v>661708064</v>
          </cell>
          <cell r="AB308">
            <v>611520865</v>
          </cell>
          <cell r="AC308">
            <v>636961243.75999999</v>
          </cell>
          <cell r="AD308">
            <v>599956926.5</v>
          </cell>
          <cell r="AE308">
            <v>593671597.60000002</v>
          </cell>
          <cell r="AF308">
            <v>746998612.80000007</v>
          </cell>
          <cell r="AG308">
            <v>727878870.4000001</v>
          </cell>
          <cell r="AH308">
            <v>672672951.5</v>
          </cell>
          <cell r="AI308">
            <v>700657368.13600004</v>
          </cell>
          <cell r="AJ308">
            <v>659952619.1500001</v>
          </cell>
          <cell r="AK308">
            <v>653038757.36000013</v>
          </cell>
        </row>
        <row r="309">
          <cell r="A309" t="str">
            <v>KabupatenSikka</v>
          </cell>
          <cell r="B309" t="str">
            <v>Area 3</v>
          </cell>
          <cell r="C309" t="str">
            <v>Balnus</v>
          </cell>
          <cell r="D309" t="str">
            <v>Nusa Tenggara Timur</v>
          </cell>
          <cell r="E309" t="str">
            <v>NTT</v>
          </cell>
          <cell r="F309" t="str">
            <v>Kabupaten</v>
          </cell>
          <cell r="G309" t="str">
            <v>Sikka</v>
          </cell>
          <cell r="H309">
            <v>15470000</v>
          </cell>
          <cell r="I309">
            <v>75600000</v>
          </cell>
          <cell r="J309">
            <v>73162000</v>
          </cell>
          <cell r="K309">
            <v>127954545.45454545</v>
          </cell>
          <cell r="L309">
            <v>129470250</v>
          </cell>
          <cell r="M309">
            <v>136125000</v>
          </cell>
          <cell r="N309">
            <v>107441176</v>
          </cell>
          <cell r="O309">
            <v>123157160</v>
          </cell>
          <cell r="P309">
            <v>146250000</v>
          </cell>
          <cell r="Q309">
            <v>143750000</v>
          </cell>
          <cell r="R309">
            <v>242400487</v>
          </cell>
          <cell r="S309">
            <v>218364153</v>
          </cell>
          <cell r="T309">
            <v>196860778</v>
          </cell>
          <cell r="U309">
            <v>206585172.75999999</v>
          </cell>
          <cell r="V309">
            <v>146488015.5</v>
          </cell>
          <cell r="W309">
            <v>142702686.59999999</v>
          </cell>
          <cell r="X309">
            <v>28137800</v>
          </cell>
          <cell r="Y309">
            <v>9000000</v>
          </cell>
          <cell r="Z309">
            <v>701195082.4545455</v>
          </cell>
          <cell r="AA309">
            <v>674813498.4545455</v>
          </cell>
          <cell r="AB309">
            <v>624626299.4545455</v>
          </cell>
          <cell r="AC309">
            <v>650066678.21454549</v>
          </cell>
          <cell r="AD309">
            <v>613062360.9545455</v>
          </cell>
          <cell r="AE309">
            <v>606777032.0545454</v>
          </cell>
          <cell r="AF309">
            <v>761414590.70000017</v>
          </cell>
          <cell r="AG309">
            <v>742294848.30000007</v>
          </cell>
          <cell r="AH309">
            <v>687088929.4000001</v>
          </cell>
          <cell r="AI309">
            <v>715073346.03600013</v>
          </cell>
          <cell r="AJ309">
            <v>674368597.05000007</v>
          </cell>
          <cell r="AK309">
            <v>667454735.25999999</v>
          </cell>
        </row>
        <row r="310">
          <cell r="A310" t="str">
            <v>KabupatenSumba Barat</v>
          </cell>
          <cell r="B310" t="str">
            <v>Area 3</v>
          </cell>
          <cell r="C310" t="str">
            <v>Balnus</v>
          </cell>
          <cell r="D310" t="str">
            <v>Nusa Tenggara Timur</v>
          </cell>
          <cell r="E310" t="str">
            <v>NTT</v>
          </cell>
          <cell r="F310" t="str">
            <v>Kabupaten</v>
          </cell>
          <cell r="G310" t="str">
            <v>Sumba Barat</v>
          </cell>
          <cell r="H310">
            <v>15470000</v>
          </cell>
          <cell r="I310">
            <v>72000000</v>
          </cell>
          <cell r="J310">
            <v>90000000</v>
          </cell>
          <cell r="K310">
            <v>127954545.45454545</v>
          </cell>
          <cell r="L310">
            <v>129470250</v>
          </cell>
          <cell r="M310">
            <v>136125000</v>
          </cell>
          <cell r="N310">
            <v>107441176</v>
          </cell>
          <cell r="O310">
            <v>123157160</v>
          </cell>
          <cell r="P310">
            <v>146250000</v>
          </cell>
          <cell r="Q310">
            <v>143750000</v>
          </cell>
          <cell r="R310">
            <v>242400487</v>
          </cell>
          <cell r="S310">
            <v>218364153</v>
          </cell>
          <cell r="T310">
            <v>196860778</v>
          </cell>
          <cell r="U310">
            <v>206585172.75999999</v>
          </cell>
          <cell r="V310">
            <v>146488015.5</v>
          </cell>
          <cell r="W310">
            <v>142702686.59999999</v>
          </cell>
          <cell r="X310">
            <v>28137800</v>
          </cell>
          <cell r="Y310">
            <v>9000000</v>
          </cell>
          <cell r="Z310">
            <v>714433082.4545455</v>
          </cell>
          <cell r="AA310">
            <v>688051498.4545455</v>
          </cell>
          <cell r="AB310">
            <v>637864299.4545455</v>
          </cell>
          <cell r="AC310">
            <v>663304678.21454549</v>
          </cell>
          <cell r="AD310">
            <v>626300360.9545455</v>
          </cell>
          <cell r="AE310">
            <v>620015032.0545454</v>
          </cell>
          <cell r="AF310">
            <v>775976390.70000017</v>
          </cell>
          <cell r="AG310">
            <v>756856648.30000007</v>
          </cell>
          <cell r="AH310">
            <v>701650729.4000001</v>
          </cell>
          <cell r="AI310">
            <v>729635146.03600013</v>
          </cell>
          <cell r="AJ310">
            <v>688930397.05000007</v>
          </cell>
          <cell r="AK310">
            <v>682016535.25999999</v>
          </cell>
        </row>
        <row r="311">
          <cell r="A311" t="str">
            <v>KabupatenSumba Barat Daya</v>
          </cell>
          <cell r="B311" t="str">
            <v>Area 3</v>
          </cell>
          <cell r="C311" t="str">
            <v>Balnus</v>
          </cell>
          <cell r="D311" t="str">
            <v>Nusa Tenggara Timur</v>
          </cell>
          <cell r="E311" t="str">
            <v>NTT</v>
          </cell>
          <cell r="F311" t="str">
            <v>Kabupaten</v>
          </cell>
          <cell r="G311" t="str">
            <v>Sumba Barat Daya</v>
          </cell>
          <cell r="H311">
            <v>15470000</v>
          </cell>
          <cell r="I311">
            <v>72000000</v>
          </cell>
          <cell r="J311">
            <v>84250000</v>
          </cell>
          <cell r="K311">
            <v>127954545.45454545</v>
          </cell>
          <cell r="L311">
            <v>129470250</v>
          </cell>
          <cell r="M311">
            <v>136125000</v>
          </cell>
          <cell r="N311">
            <v>107441176</v>
          </cell>
          <cell r="O311">
            <v>123157160</v>
          </cell>
          <cell r="P311">
            <v>146250000</v>
          </cell>
          <cell r="Q311">
            <v>143750000</v>
          </cell>
          <cell r="R311">
            <v>242400487</v>
          </cell>
          <cell r="S311">
            <v>218364153</v>
          </cell>
          <cell r="T311">
            <v>196860778</v>
          </cell>
          <cell r="U311">
            <v>206585172.75999999</v>
          </cell>
          <cell r="V311">
            <v>146488015.5</v>
          </cell>
          <cell r="W311">
            <v>142702686.59999999</v>
          </cell>
          <cell r="X311">
            <v>28137800</v>
          </cell>
          <cell r="Y311">
            <v>9000000</v>
          </cell>
          <cell r="Z311">
            <v>708683082.4545455</v>
          </cell>
          <cell r="AA311">
            <v>682301498.4545455</v>
          </cell>
          <cell r="AB311">
            <v>632114299.4545455</v>
          </cell>
          <cell r="AC311">
            <v>657554678.21454549</v>
          </cell>
          <cell r="AD311">
            <v>620550360.9545455</v>
          </cell>
          <cell r="AE311">
            <v>614265032.0545454</v>
          </cell>
          <cell r="AF311">
            <v>769651390.70000017</v>
          </cell>
          <cell r="AG311">
            <v>750531648.30000007</v>
          </cell>
          <cell r="AH311">
            <v>695325729.4000001</v>
          </cell>
          <cell r="AI311">
            <v>723310146.03600013</v>
          </cell>
          <cell r="AJ311">
            <v>682605397.05000007</v>
          </cell>
          <cell r="AK311">
            <v>675691535.25999999</v>
          </cell>
        </row>
        <row r="312">
          <cell r="A312" t="str">
            <v>KabupatenSumba Tengah</v>
          </cell>
          <cell r="B312" t="str">
            <v>Area 3</v>
          </cell>
          <cell r="C312" t="str">
            <v>Balnus</v>
          </cell>
          <cell r="D312" t="str">
            <v>Nusa Tenggara Timur</v>
          </cell>
          <cell r="E312" t="str">
            <v>NTT</v>
          </cell>
          <cell r="F312" t="str">
            <v>Kabupaten</v>
          </cell>
          <cell r="G312" t="str">
            <v>Sumba Tengah</v>
          </cell>
          <cell r="H312">
            <v>15470000</v>
          </cell>
          <cell r="I312">
            <v>72000000</v>
          </cell>
          <cell r="J312">
            <v>84250000</v>
          </cell>
          <cell r="K312">
            <v>127954545.45454545</v>
          </cell>
          <cell r="L312">
            <v>129470250</v>
          </cell>
          <cell r="M312">
            <v>136125000</v>
          </cell>
          <cell r="N312">
            <v>107441176</v>
          </cell>
          <cell r="O312">
            <v>123157160</v>
          </cell>
          <cell r="P312">
            <v>146250000</v>
          </cell>
          <cell r="Q312">
            <v>143750000</v>
          </cell>
          <cell r="R312">
            <v>242400487</v>
          </cell>
          <cell r="S312">
            <v>218364153</v>
          </cell>
          <cell r="T312">
            <v>196860778</v>
          </cell>
          <cell r="U312">
            <v>206585172.75999999</v>
          </cell>
          <cell r="V312">
            <v>146488015.5</v>
          </cell>
          <cell r="W312">
            <v>142702686.59999999</v>
          </cell>
          <cell r="X312">
            <v>28137800</v>
          </cell>
          <cell r="Y312">
            <v>9000000</v>
          </cell>
          <cell r="Z312">
            <v>708683082.4545455</v>
          </cell>
          <cell r="AA312">
            <v>682301498.4545455</v>
          </cell>
          <cell r="AB312">
            <v>632114299.4545455</v>
          </cell>
          <cell r="AC312">
            <v>657554678.21454549</v>
          </cell>
          <cell r="AD312">
            <v>620550360.9545455</v>
          </cell>
          <cell r="AE312">
            <v>614265032.0545454</v>
          </cell>
          <cell r="AF312">
            <v>769651390.70000017</v>
          </cell>
          <cell r="AG312">
            <v>750531648.30000007</v>
          </cell>
          <cell r="AH312">
            <v>695325729.4000001</v>
          </cell>
          <cell r="AI312">
            <v>723310146.03600013</v>
          </cell>
          <cell r="AJ312">
            <v>682605397.05000007</v>
          </cell>
          <cell r="AK312">
            <v>675691535.25999999</v>
          </cell>
        </row>
        <row r="313">
          <cell r="A313" t="str">
            <v>KabupatenSumba Timur</v>
          </cell>
          <cell r="B313" t="str">
            <v>Area 3</v>
          </cell>
          <cell r="C313" t="str">
            <v>Balnus</v>
          </cell>
          <cell r="D313" t="str">
            <v>Nusa Tenggara Timur</v>
          </cell>
          <cell r="E313" t="str">
            <v>NTT</v>
          </cell>
          <cell r="F313" t="str">
            <v>Kabupaten</v>
          </cell>
          <cell r="G313" t="str">
            <v>Sumba Timur</v>
          </cell>
          <cell r="H313">
            <v>15470000</v>
          </cell>
          <cell r="I313">
            <v>72000000</v>
          </cell>
          <cell r="J313">
            <v>50160000</v>
          </cell>
          <cell r="K313">
            <v>127954545.45454545</v>
          </cell>
          <cell r="L313">
            <v>129470250</v>
          </cell>
          <cell r="M313">
            <v>136125000</v>
          </cell>
          <cell r="N313">
            <v>107441176</v>
          </cell>
          <cell r="O313">
            <v>123157160</v>
          </cell>
          <cell r="P313">
            <v>146250000</v>
          </cell>
          <cell r="Q313">
            <v>143750000</v>
          </cell>
          <cell r="R313">
            <v>242400487</v>
          </cell>
          <cell r="S313">
            <v>218364153</v>
          </cell>
          <cell r="T313">
            <v>196860778</v>
          </cell>
          <cell r="U313">
            <v>206585172.75999999</v>
          </cell>
          <cell r="V313">
            <v>146488015.5</v>
          </cell>
          <cell r="W313">
            <v>142702686.59999999</v>
          </cell>
          <cell r="X313">
            <v>28137800</v>
          </cell>
          <cell r="Y313">
            <v>9000000</v>
          </cell>
          <cell r="Z313">
            <v>674593082.4545455</v>
          </cell>
          <cell r="AA313">
            <v>648211498.4545455</v>
          </cell>
          <cell r="AB313">
            <v>598024299.4545455</v>
          </cell>
          <cell r="AC313">
            <v>623464678.21454549</v>
          </cell>
          <cell r="AD313">
            <v>586460360.9545455</v>
          </cell>
          <cell r="AE313">
            <v>580175032.0545454</v>
          </cell>
          <cell r="AF313">
            <v>732152390.70000005</v>
          </cell>
          <cell r="AG313">
            <v>713032648.30000007</v>
          </cell>
          <cell r="AH313">
            <v>657826729.4000001</v>
          </cell>
          <cell r="AI313">
            <v>685811146.03600013</v>
          </cell>
          <cell r="AJ313">
            <v>645106397.05000007</v>
          </cell>
          <cell r="AK313">
            <v>638192535.25999999</v>
          </cell>
        </row>
        <row r="314">
          <cell r="A314" t="str">
            <v>KabupatenTimor Tengah Selatan</v>
          </cell>
          <cell r="B314" t="str">
            <v>Area 3</v>
          </cell>
          <cell r="C314" t="str">
            <v>Balnus</v>
          </cell>
          <cell r="D314" t="str">
            <v>Nusa Tenggara Timur</v>
          </cell>
          <cell r="E314" t="str">
            <v>NTT</v>
          </cell>
          <cell r="F314" t="str">
            <v>Kabupaten</v>
          </cell>
          <cell r="G314" t="str">
            <v>Timor Tengah Selatan</v>
          </cell>
          <cell r="H314">
            <v>15470000</v>
          </cell>
          <cell r="I314">
            <v>72000000</v>
          </cell>
          <cell r="J314">
            <v>84250000</v>
          </cell>
          <cell r="K314">
            <v>127954545.45454545</v>
          </cell>
          <cell r="L314">
            <v>129470250</v>
          </cell>
          <cell r="M314">
            <v>136125000</v>
          </cell>
          <cell r="N314">
            <v>107441176</v>
          </cell>
          <cell r="O314">
            <v>123157160</v>
          </cell>
          <cell r="P314">
            <v>146250000</v>
          </cell>
          <cell r="Q314">
            <v>143750000</v>
          </cell>
          <cell r="R314">
            <v>242400487</v>
          </cell>
          <cell r="S314">
            <v>218364153</v>
          </cell>
          <cell r="T314">
            <v>196860778</v>
          </cell>
          <cell r="U314">
            <v>206585172.75999999</v>
          </cell>
          <cell r="V314">
            <v>146488015.5</v>
          </cell>
          <cell r="W314">
            <v>142702686.59999999</v>
          </cell>
          <cell r="X314">
            <v>28137800</v>
          </cell>
          <cell r="Y314">
            <v>9000000</v>
          </cell>
          <cell r="Z314">
            <v>708683082.4545455</v>
          </cell>
          <cell r="AA314">
            <v>682301498.4545455</v>
          </cell>
          <cell r="AB314">
            <v>632114299.4545455</v>
          </cell>
          <cell r="AC314">
            <v>657554678.21454549</v>
          </cell>
          <cell r="AD314">
            <v>620550360.9545455</v>
          </cell>
          <cell r="AE314">
            <v>614265032.0545454</v>
          </cell>
          <cell r="AF314">
            <v>769651390.70000017</v>
          </cell>
          <cell r="AG314">
            <v>750531648.30000007</v>
          </cell>
          <cell r="AH314">
            <v>695325729.4000001</v>
          </cell>
          <cell r="AI314">
            <v>723310146.03600013</v>
          </cell>
          <cell r="AJ314">
            <v>682605397.05000007</v>
          </cell>
          <cell r="AK314">
            <v>675691535.25999999</v>
          </cell>
        </row>
        <row r="315">
          <cell r="A315" t="str">
            <v>KabupatenTimor Tengah Utara</v>
          </cell>
          <cell r="B315" t="str">
            <v>Area 3</v>
          </cell>
          <cell r="C315" t="str">
            <v>Balnus</v>
          </cell>
          <cell r="D315" t="str">
            <v>Nusa Tenggara Timur</v>
          </cell>
          <cell r="E315" t="str">
            <v>NTT</v>
          </cell>
          <cell r="F315" t="str">
            <v>Kabupaten</v>
          </cell>
          <cell r="G315" t="str">
            <v>Timor Tengah Utara</v>
          </cell>
          <cell r="H315">
            <v>15470000</v>
          </cell>
          <cell r="I315">
            <v>72000000</v>
          </cell>
          <cell r="J315">
            <v>84250000</v>
          </cell>
          <cell r="K315">
            <v>127954545.45454545</v>
          </cell>
          <cell r="L315">
            <v>129470250</v>
          </cell>
          <cell r="M315">
            <v>136125000</v>
          </cell>
          <cell r="N315">
            <v>107441176</v>
          </cell>
          <cell r="O315">
            <v>123157160</v>
          </cell>
          <cell r="P315">
            <v>146250000</v>
          </cell>
          <cell r="Q315">
            <v>143750000</v>
          </cell>
          <cell r="R315">
            <v>242400487</v>
          </cell>
          <cell r="S315">
            <v>218364153</v>
          </cell>
          <cell r="T315">
            <v>196860778</v>
          </cell>
          <cell r="U315">
            <v>206585172.75999999</v>
          </cell>
          <cell r="V315">
            <v>146488015.5</v>
          </cell>
          <cell r="W315">
            <v>142702686.59999999</v>
          </cell>
          <cell r="X315">
            <v>28137800</v>
          </cell>
          <cell r="Y315">
            <v>9000000</v>
          </cell>
          <cell r="Z315">
            <v>708683082.4545455</v>
          </cell>
          <cell r="AA315">
            <v>682301498.4545455</v>
          </cell>
          <cell r="AB315">
            <v>632114299.4545455</v>
          </cell>
          <cell r="AC315">
            <v>657554678.21454549</v>
          </cell>
          <cell r="AD315">
            <v>620550360.9545455</v>
          </cell>
          <cell r="AE315">
            <v>614265032.0545454</v>
          </cell>
          <cell r="AF315">
            <v>769651390.70000017</v>
          </cell>
          <cell r="AG315">
            <v>750531648.30000007</v>
          </cell>
          <cell r="AH315">
            <v>695325729.4000001</v>
          </cell>
          <cell r="AI315">
            <v>723310146.03600013</v>
          </cell>
          <cell r="AJ315">
            <v>682605397.05000007</v>
          </cell>
          <cell r="AK315">
            <v>675691535.25999999</v>
          </cell>
        </row>
        <row r="316">
          <cell r="A316" t="str">
            <v>KotaKupang</v>
          </cell>
          <cell r="B316" t="str">
            <v>Area 3</v>
          </cell>
          <cell r="C316" t="str">
            <v>Balnus</v>
          </cell>
          <cell r="D316" t="str">
            <v>Nusa Tenggara Timur</v>
          </cell>
          <cell r="E316" t="str">
            <v>NTT</v>
          </cell>
          <cell r="F316" t="str">
            <v>Kota</v>
          </cell>
          <cell r="G316" t="str">
            <v>Kupang</v>
          </cell>
          <cell r="H316">
            <v>15470000</v>
          </cell>
          <cell r="I316">
            <v>78300000</v>
          </cell>
          <cell r="J316">
            <v>89200000</v>
          </cell>
          <cell r="K316">
            <v>127954545.45454545</v>
          </cell>
          <cell r="L316">
            <v>129470250</v>
          </cell>
          <cell r="M316">
            <v>136125000</v>
          </cell>
          <cell r="N316">
            <v>107441176</v>
          </cell>
          <cell r="O316">
            <v>123157160</v>
          </cell>
          <cell r="P316">
            <v>146250000</v>
          </cell>
          <cell r="Q316">
            <v>143750000</v>
          </cell>
          <cell r="R316">
            <v>242400487</v>
          </cell>
          <cell r="S316">
            <v>218364153</v>
          </cell>
          <cell r="T316">
            <v>196860778</v>
          </cell>
          <cell r="U316">
            <v>206585172.75999999</v>
          </cell>
          <cell r="V316">
            <v>146488015.5</v>
          </cell>
          <cell r="W316">
            <v>142702686.59999999</v>
          </cell>
          <cell r="X316">
            <v>28137800</v>
          </cell>
          <cell r="Y316">
            <v>9000000</v>
          </cell>
          <cell r="Z316">
            <v>719933082.4545455</v>
          </cell>
          <cell r="AA316">
            <v>693551498.4545455</v>
          </cell>
          <cell r="AB316">
            <v>643364299.4545455</v>
          </cell>
          <cell r="AC316">
            <v>668804678.21454549</v>
          </cell>
          <cell r="AD316">
            <v>631800360.9545455</v>
          </cell>
          <cell r="AE316">
            <v>625515032.0545454</v>
          </cell>
          <cell r="AF316">
            <v>782026390.70000017</v>
          </cell>
          <cell r="AG316">
            <v>762906648.30000007</v>
          </cell>
          <cell r="AH316">
            <v>707700729.4000001</v>
          </cell>
          <cell r="AI316">
            <v>735685146.03600013</v>
          </cell>
          <cell r="AJ316">
            <v>694980397.05000007</v>
          </cell>
          <cell r="AK316">
            <v>688066535.25999999</v>
          </cell>
        </row>
        <row r="317">
          <cell r="A317" t="str">
            <v>KabupatenBengkayang</v>
          </cell>
          <cell r="B317" t="str">
            <v>Area 4</v>
          </cell>
          <cell r="C317" t="str">
            <v>Kalimantan</v>
          </cell>
          <cell r="D317" t="str">
            <v>Kalimantan Barat</v>
          </cell>
          <cell r="E317" t="str">
            <v>KALIMANTAN 2 (Kalbar)</v>
          </cell>
          <cell r="F317" t="str">
            <v>Kabupaten</v>
          </cell>
          <cell r="G317" t="str">
            <v>Bengkayang</v>
          </cell>
          <cell r="H317">
            <v>18200000</v>
          </cell>
          <cell r="I317">
            <v>62000000</v>
          </cell>
          <cell r="J317">
            <v>107200000</v>
          </cell>
          <cell r="K317">
            <v>120833333.25</v>
          </cell>
          <cell r="L317">
            <v>129470250</v>
          </cell>
          <cell r="M317">
            <v>136125000</v>
          </cell>
          <cell r="N317">
            <v>107441176</v>
          </cell>
          <cell r="O317">
            <v>123157160</v>
          </cell>
          <cell r="P317">
            <v>146250000</v>
          </cell>
          <cell r="Q317">
            <v>143750000</v>
          </cell>
          <cell r="R317">
            <v>280871293.39999998</v>
          </cell>
          <cell r="S317">
            <v>252713159.59605449</v>
          </cell>
          <cell r="T317">
            <v>227235826.75912574</v>
          </cell>
          <cell r="U317">
            <v>238987823.65955037</v>
          </cell>
          <cell r="V317">
            <v>167325255.29240704</v>
          </cell>
          <cell r="W317">
            <v>162631462.45068407</v>
          </cell>
          <cell r="X317">
            <v>33675900</v>
          </cell>
          <cell r="Y317">
            <v>9000000</v>
          </cell>
          <cell r="Z317">
            <v>761250776.64999998</v>
          </cell>
          <cell r="AA317">
            <v>730747392.84605455</v>
          </cell>
          <cell r="AB317">
            <v>676586236.00912571</v>
          </cell>
          <cell r="AC317">
            <v>704054216.90955043</v>
          </cell>
          <cell r="AD317">
            <v>655484488.54240704</v>
          </cell>
          <cell r="AE317">
            <v>648290695.70068407</v>
          </cell>
          <cell r="AF317">
            <v>827475854.31500006</v>
          </cell>
          <cell r="AG317">
            <v>803822132.13066006</v>
          </cell>
          <cell r="AH317">
            <v>744244859.6100384</v>
          </cell>
          <cell r="AI317">
            <v>774459638.60050559</v>
          </cell>
          <cell r="AJ317">
            <v>721032937.39664781</v>
          </cell>
          <cell r="AK317">
            <v>713119765.27075255</v>
          </cell>
        </row>
        <row r="318">
          <cell r="A318" t="str">
            <v>KabupatenKapuas Hulu</v>
          </cell>
          <cell r="B318" t="str">
            <v>Area 4</v>
          </cell>
          <cell r="C318" t="str">
            <v>Kalimantan</v>
          </cell>
          <cell r="D318" t="str">
            <v>Kalimantan Barat</v>
          </cell>
          <cell r="E318" t="str">
            <v>KALIMANTAN 2 (Kalbar)</v>
          </cell>
          <cell r="F318" t="str">
            <v>Kabupaten</v>
          </cell>
          <cell r="G318" t="str">
            <v>Kapuas Hulu</v>
          </cell>
          <cell r="H318">
            <v>18200000</v>
          </cell>
          <cell r="I318">
            <v>62000000</v>
          </cell>
          <cell r="J318">
            <v>135000000</v>
          </cell>
          <cell r="K318">
            <v>85555555</v>
          </cell>
          <cell r="L318">
            <v>129470250</v>
          </cell>
          <cell r="M318">
            <v>136125000</v>
          </cell>
          <cell r="N318">
            <v>107441176</v>
          </cell>
          <cell r="O318">
            <v>123157160</v>
          </cell>
          <cell r="P318">
            <v>146250000</v>
          </cell>
          <cell r="Q318">
            <v>143750000</v>
          </cell>
          <cell r="R318">
            <v>280871293.39999998</v>
          </cell>
          <cell r="S318">
            <v>252713159.59605449</v>
          </cell>
          <cell r="T318">
            <v>227235826.75912574</v>
          </cell>
          <cell r="U318">
            <v>238987823.65955037</v>
          </cell>
          <cell r="V318">
            <v>167325255.29240704</v>
          </cell>
          <cell r="W318">
            <v>162631462.45068407</v>
          </cell>
          <cell r="X318">
            <v>33675900</v>
          </cell>
          <cell r="Y318">
            <v>9000000</v>
          </cell>
          <cell r="Z318">
            <v>753772998.39999998</v>
          </cell>
          <cell r="AA318">
            <v>723269614.59605455</v>
          </cell>
          <cell r="AB318">
            <v>669108457.75912571</v>
          </cell>
          <cell r="AC318">
            <v>696576438.65955043</v>
          </cell>
          <cell r="AD318">
            <v>648006710.29240704</v>
          </cell>
          <cell r="AE318">
            <v>640812917.45068407</v>
          </cell>
          <cell r="AF318">
            <v>819250298.24000001</v>
          </cell>
          <cell r="AG318">
            <v>795596576.05566013</v>
          </cell>
          <cell r="AH318">
            <v>736019303.53503835</v>
          </cell>
          <cell r="AI318">
            <v>766234082.52550554</v>
          </cell>
          <cell r="AJ318">
            <v>712807381.32164776</v>
          </cell>
          <cell r="AK318">
            <v>704894209.1957525</v>
          </cell>
        </row>
        <row r="319">
          <cell r="A319" t="str">
            <v>KabupatenKayong Utara</v>
          </cell>
          <cell r="B319" t="str">
            <v>Area 4</v>
          </cell>
          <cell r="C319" t="str">
            <v>Kalimantan</v>
          </cell>
          <cell r="D319" t="str">
            <v>Kalimantan Barat</v>
          </cell>
          <cell r="E319" t="str">
            <v>KALIMANTAN 2 (Kalbar)</v>
          </cell>
          <cell r="F319" t="str">
            <v>Kabupaten</v>
          </cell>
          <cell r="G319" t="str">
            <v>Kayong Utara</v>
          </cell>
          <cell r="H319">
            <v>18200000</v>
          </cell>
          <cell r="I319">
            <v>66150000</v>
          </cell>
          <cell r="J319">
            <v>91000000</v>
          </cell>
          <cell r="K319">
            <v>104126983.71428572</v>
          </cell>
          <cell r="L319">
            <v>129470250</v>
          </cell>
          <cell r="M319">
            <v>136125000</v>
          </cell>
          <cell r="N319">
            <v>107441176</v>
          </cell>
          <cell r="O319">
            <v>123157160</v>
          </cell>
          <cell r="P319">
            <v>146250000</v>
          </cell>
          <cell r="Q319">
            <v>143750000</v>
          </cell>
          <cell r="R319">
            <v>280871293.39999998</v>
          </cell>
          <cell r="S319">
            <v>252713159.59605449</v>
          </cell>
          <cell r="T319">
            <v>227235826.75912574</v>
          </cell>
          <cell r="U319">
            <v>238987823.65955037</v>
          </cell>
          <cell r="V319">
            <v>167325255.29240704</v>
          </cell>
          <cell r="W319">
            <v>162631462.45068407</v>
          </cell>
          <cell r="X319">
            <v>33675900</v>
          </cell>
          <cell r="Y319">
            <v>9000000</v>
          </cell>
          <cell r="Z319">
            <v>732494427.11428571</v>
          </cell>
          <cell r="AA319">
            <v>701991043.31034017</v>
          </cell>
          <cell r="AB319">
            <v>647829886.47341144</v>
          </cell>
          <cell r="AC319">
            <v>675297867.37383604</v>
          </cell>
          <cell r="AD319">
            <v>626728139.00669277</v>
          </cell>
          <cell r="AE319">
            <v>619534346.1649698</v>
          </cell>
          <cell r="AF319">
            <v>795843869.82571435</v>
          </cell>
          <cell r="AG319">
            <v>772190147.64137423</v>
          </cell>
          <cell r="AH319">
            <v>712612875.12075269</v>
          </cell>
          <cell r="AI319">
            <v>742827654.11121976</v>
          </cell>
          <cell r="AJ319">
            <v>689400952.9073621</v>
          </cell>
          <cell r="AK319">
            <v>681487780.78146684</v>
          </cell>
        </row>
        <row r="320">
          <cell r="A320" t="str">
            <v>KabupatenKetapang</v>
          </cell>
          <cell r="B320" t="str">
            <v>Area 4</v>
          </cell>
          <cell r="C320" t="str">
            <v>Kalimantan</v>
          </cell>
          <cell r="D320" t="str">
            <v>Kalimantan Barat</v>
          </cell>
          <cell r="E320" t="str">
            <v>KALIMANTAN 2 (Kalbar)</v>
          </cell>
          <cell r="F320" t="str">
            <v>Kabupaten</v>
          </cell>
          <cell r="G320" t="str">
            <v>Ketapang</v>
          </cell>
          <cell r="H320">
            <v>18200000</v>
          </cell>
          <cell r="I320">
            <v>66150000</v>
          </cell>
          <cell r="J320">
            <v>91000000</v>
          </cell>
          <cell r="K320">
            <v>104126983.71428572</v>
          </cell>
          <cell r="L320">
            <v>129470250</v>
          </cell>
          <cell r="M320">
            <v>136125000</v>
          </cell>
          <cell r="N320">
            <v>107441176</v>
          </cell>
          <cell r="O320">
            <v>123157160</v>
          </cell>
          <cell r="P320">
            <v>146250000</v>
          </cell>
          <cell r="Q320">
            <v>143750000</v>
          </cell>
          <cell r="R320">
            <v>280871293.39999998</v>
          </cell>
          <cell r="S320">
            <v>252713159.59605449</v>
          </cell>
          <cell r="T320">
            <v>227235826.75912574</v>
          </cell>
          <cell r="U320">
            <v>238987823.65955037</v>
          </cell>
          <cell r="V320">
            <v>167325255.29240704</v>
          </cell>
          <cell r="W320">
            <v>162631462.45068407</v>
          </cell>
          <cell r="X320">
            <v>33675900</v>
          </cell>
          <cell r="Y320">
            <v>9000000</v>
          </cell>
          <cell r="Z320">
            <v>732494427.11428571</v>
          </cell>
          <cell r="AA320">
            <v>701991043.31034017</v>
          </cell>
          <cell r="AB320">
            <v>647829886.47341144</v>
          </cell>
          <cell r="AC320">
            <v>675297867.37383604</v>
          </cell>
          <cell r="AD320">
            <v>626728139.00669277</v>
          </cell>
          <cell r="AE320">
            <v>619534346.1649698</v>
          </cell>
          <cell r="AF320">
            <v>795843869.82571435</v>
          </cell>
          <cell r="AG320">
            <v>772190147.64137423</v>
          </cell>
          <cell r="AH320">
            <v>712612875.12075269</v>
          </cell>
          <cell r="AI320">
            <v>742827654.11121976</v>
          </cell>
          <cell r="AJ320">
            <v>689400952.9073621</v>
          </cell>
          <cell r="AK320">
            <v>681487780.78146684</v>
          </cell>
        </row>
        <row r="321">
          <cell r="A321" t="str">
            <v>KabupatenKubu Raya</v>
          </cell>
          <cell r="B321" t="str">
            <v>Area 4</v>
          </cell>
          <cell r="C321" t="str">
            <v>Kalimantan</v>
          </cell>
          <cell r="D321" t="str">
            <v>Kalimantan Barat</v>
          </cell>
          <cell r="E321" t="str">
            <v>KALIMANTAN 2 (Kalbar)</v>
          </cell>
          <cell r="F321" t="str">
            <v>Kabupaten</v>
          </cell>
          <cell r="G321" t="str">
            <v>Kubu Raya</v>
          </cell>
          <cell r="H321">
            <v>18200000</v>
          </cell>
          <cell r="I321">
            <v>66150000</v>
          </cell>
          <cell r="J321">
            <v>125000000</v>
          </cell>
          <cell r="K321">
            <v>104126983.71428572</v>
          </cell>
          <cell r="L321">
            <v>129470250</v>
          </cell>
          <cell r="M321">
            <v>136125000</v>
          </cell>
          <cell r="N321">
            <v>107441176</v>
          </cell>
          <cell r="O321">
            <v>123157160</v>
          </cell>
          <cell r="P321">
            <v>146250000</v>
          </cell>
          <cell r="Q321">
            <v>143750000</v>
          </cell>
          <cell r="R321">
            <v>280871293.39999998</v>
          </cell>
          <cell r="S321">
            <v>252713159.59605449</v>
          </cell>
          <cell r="T321">
            <v>227235826.75912574</v>
          </cell>
          <cell r="U321">
            <v>238987823.65955037</v>
          </cell>
          <cell r="V321">
            <v>167325255.29240704</v>
          </cell>
          <cell r="W321">
            <v>162631462.45068407</v>
          </cell>
          <cell r="X321">
            <v>33675900</v>
          </cell>
          <cell r="Y321">
            <v>9000000</v>
          </cell>
          <cell r="Z321">
            <v>766494427.11428571</v>
          </cell>
          <cell r="AA321">
            <v>735991043.31034017</v>
          </cell>
          <cell r="AB321">
            <v>681829886.47341144</v>
          </cell>
          <cell r="AC321">
            <v>709297867.37383604</v>
          </cell>
          <cell r="AD321">
            <v>660728139.00669277</v>
          </cell>
          <cell r="AE321">
            <v>653534346.1649698</v>
          </cell>
          <cell r="AF321">
            <v>833243869.82571435</v>
          </cell>
          <cell r="AG321">
            <v>809590147.64137423</v>
          </cell>
          <cell r="AH321">
            <v>750012875.12075269</v>
          </cell>
          <cell r="AI321">
            <v>780227654.11121976</v>
          </cell>
          <cell r="AJ321">
            <v>726800952.9073621</v>
          </cell>
          <cell r="AK321">
            <v>718887780.78146684</v>
          </cell>
        </row>
        <row r="322">
          <cell r="A322" t="str">
            <v>KabupatenLandak</v>
          </cell>
          <cell r="B322" t="str">
            <v>Area 4</v>
          </cell>
          <cell r="C322" t="str">
            <v>Kalimantan</v>
          </cell>
          <cell r="D322" t="str">
            <v>Kalimantan Barat</v>
          </cell>
          <cell r="E322" t="str">
            <v>KALIMANTAN 2 (Kalbar)</v>
          </cell>
          <cell r="F322" t="str">
            <v>Kabupaten</v>
          </cell>
          <cell r="G322" t="str">
            <v>Landak</v>
          </cell>
          <cell r="H322">
            <v>18200000</v>
          </cell>
          <cell r="I322">
            <v>73500000</v>
          </cell>
          <cell r="J322">
            <v>112600000</v>
          </cell>
          <cell r="K322">
            <v>108412698.28571428</v>
          </cell>
          <cell r="L322">
            <v>129470250</v>
          </cell>
          <cell r="M322">
            <v>136125000</v>
          </cell>
          <cell r="N322">
            <v>107441176</v>
          </cell>
          <cell r="O322">
            <v>123157160</v>
          </cell>
          <cell r="P322">
            <v>146250000</v>
          </cell>
          <cell r="Q322">
            <v>143750000</v>
          </cell>
          <cell r="R322">
            <v>280871293.39999998</v>
          </cell>
          <cell r="S322">
            <v>252713159.59605449</v>
          </cell>
          <cell r="T322">
            <v>227235826.75912574</v>
          </cell>
          <cell r="U322">
            <v>238987823.65955037</v>
          </cell>
          <cell r="V322">
            <v>167325255.29240704</v>
          </cell>
          <cell r="W322">
            <v>162631462.45068407</v>
          </cell>
          <cell r="X322">
            <v>33675900</v>
          </cell>
          <cell r="Y322">
            <v>9000000</v>
          </cell>
          <cell r="Z322">
            <v>765730141.68571424</v>
          </cell>
          <cell r="AA322">
            <v>735226757.8817687</v>
          </cell>
          <cell r="AB322">
            <v>681065601.04483998</v>
          </cell>
          <cell r="AC322">
            <v>708533581.94526458</v>
          </cell>
          <cell r="AD322">
            <v>659963853.5781213</v>
          </cell>
          <cell r="AE322">
            <v>652770060.73639834</v>
          </cell>
          <cell r="AF322">
            <v>832403155.85428572</v>
          </cell>
          <cell r="AG322">
            <v>808749433.6699456</v>
          </cell>
          <cell r="AH322">
            <v>749172161.14932406</v>
          </cell>
          <cell r="AI322">
            <v>779386940.13979113</v>
          </cell>
          <cell r="AJ322">
            <v>725960238.93593347</v>
          </cell>
          <cell r="AK322">
            <v>718047066.81003821</v>
          </cell>
        </row>
        <row r="323">
          <cell r="A323" t="str">
            <v>KabupatenMelawi</v>
          </cell>
          <cell r="B323" t="str">
            <v>Area 4</v>
          </cell>
          <cell r="C323" t="str">
            <v>Kalimantan</v>
          </cell>
          <cell r="D323" t="str">
            <v>Kalimantan Barat</v>
          </cell>
          <cell r="E323" t="str">
            <v>KALIMANTAN 2 (Kalbar)</v>
          </cell>
          <cell r="F323" t="str">
            <v>Kabupaten</v>
          </cell>
          <cell r="G323" t="str">
            <v>Melawi</v>
          </cell>
          <cell r="H323">
            <v>18200000</v>
          </cell>
          <cell r="I323">
            <v>62000000</v>
          </cell>
          <cell r="J323">
            <v>69400000</v>
          </cell>
          <cell r="K323">
            <v>85555555</v>
          </cell>
          <cell r="L323">
            <v>129470250</v>
          </cell>
          <cell r="M323">
            <v>136125000</v>
          </cell>
          <cell r="N323">
            <v>107441176</v>
          </cell>
          <cell r="O323">
            <v>123157160</v>
          </cell>
          <cell r="P323">
            <v>146250000</v>
          </cell>
          <cell r="Q323">
            <v>143750000</v>
          </cell>
          <cell r="R323">
            <v>280871293.39999998</v>
          </cell>
          <cell r="S323">
            <v>252713159.59605449</v>
          </cell>
          <cell r="T323">
            <v>227235826.75912574</v>
          </cell>
          <cell r="U323">
            <v>238987823.65955037</v>
          </cell>
          <cell r="V323">
            <v>167325255.29240704</v>
          </cell>
          <cell r="W323">
            <v>162631462.45068407</v>
          </cell>
          <cell r="X323">
            <v>33675900</v>
          </cell>
          <cell r="Y323">
            <v>9000000</v>
          </cell>
          <cell r="Z323">
            <v>688172998.39999998</v>
          </cell>
          <cell r="AA323">
            <v>657669614.59605455</v>
          </cell>
          <cell r="AB323">
            <v>603508457.75912571</v>
          </cell>
          <cell r="AC323">
            <v>630976438.65955043</v>
          </cell>
          <cell r="AD323">
            <v>582406710.29240704</v>
          </cell>
          <cell r="AE323">
            <v>575212917.45068407</v>
          </cell>
          <cell r="AF323">
            <v>747090298.24000001</v>
          </cell>
          <cell r="AG323">
            <v>723436576.05566001</v>
          </cell>
          <cell r="AH323">
            <v>663859303.53503835</v>
          </cell>
          <cell r="AI323">
            <v>694074082.52550554</v>
          </cell>
          <cell r="AJ323">
            <v>640647381.32164776</v>
          </cell>
          <cell r="AK323">
            <v>632734209.1957525</v>
          </cell>
        </row>
        <row r="324">
          <cell r="A324" t="str">
            <v>KabupatenMempawah</v>
          </cell>
          <cell r="B324" t="str">
            <v>Area 4</v>
          </cell>
          <cell r="C324" t="str">
            <v>Kalimantan</v>
          </cell>
          <cell r="D324" t="str">
            <v>Kalimantan Barat</v>
          </cell>
          <cell r="E324" t="str">
            <v>KALIMANTAN 2 (Kalbar)</v>
          </cell>
          <cell r="F324" t="str">
            <v>Kabupaten</v>
          </cell>
          <cell r="G324" t="str">
            <v>Mempawah</v>
          </cell>
          <cell r="H324">
            <v>18200000</v>
          </cell>
          <cell r="I324">
            <v>75000000</v>
          </cell>
          <cell r="J324">
            <v>135000000</v>
          </cell>
          <cell r="K324">
            <v>103958333.04166667</v>
          </cell>
          <cell r="L324">
            <v>129470250</v>
          </cell>
          <cell r="M324">
            <v>136125000</v>
          </cell>
          <cell r="N324">
            <v>107441176</v>
          </cell>
          <cell r="O324">
            <v>123157160</v>
          </cell>
          <cell r="P324">
            <v>146250000</v>
          </cell>
          <cell r="Q324">
            <v>143750000</v>
          </cell>
          <cell r="R324">
            <v>280871293.39999998</v>
          </cell>
          <cell r="S324">
            <v>252713159.59605449</v>
          </cell>
          <cell r="T324">
            <v>227235826.75912574</v>
          </cell>
          <cell r="U324">
            <v>238987823.65955037</v>
          </cell>
          <cell r="V324">
            <v>167325255.29240704</v>
          </cell>
          <cell r="W324">
            <v>162631462.45068407</v>
          </cell>
          <cell r="X324">
            <v>33675900</v>
          </cell>
          <cell r="Y324">
            <v>9000000</v>
          </cell>
          <cell r="Z324">
            <v>785175776.4416666</v>
          </cell>
          <cell r="AA324">
            <v>754672392.63772118</v>
          </cell>
          <cell r="AB324">
            <v>700511235.80079246</v>
          </cell>
          <cell r="AC324">
            <v>727979216.70121706</v>
          </cell>
          <cell r="AD324">
            <v>679409488.33407378</v>
          </cell>
          <cell r="AE324">
            <v>672215695.49235082</v>
          </cell>
          <cell r="AF324">
            <v>853793354.08583331</v>
          </cell>
          <cell r="AG324">
            <v>830139631.90149331</v>
          </cell>
          <cell r="AH324">
            <v>770562359.38087177</v>
          </cell>
          <cell r="AI324">
            <v>800777138.37133884</v>
          </cell>
          <cell r="AJ324">
            <v>747350437.16748118</v>
          </cell>
          <cell r="AK324">
            <v>739437265.04158592</v>
          </cell>
        </row>
        <row r="325">
          <cell r="A325" t="str">
            <v>KabupatenSambas</v>
          </cell>
          <cell r="B325" t="str">
            <v>Area 4</v>
          </cell>
          <cell r="C325" t="str">
            <v>Kalimantan</v>
          </cell>
          <cell r="D325" t="str">
            <v>Kalimantan Barat</v>
          </cell>
          <cell r="E325" t="str">
            <v>KALIMANTAN 2 (Kalbar)</v>
          </cell>
          <cell r="F325" t="str">
            <v>Kabupaten</v>
          </cell>
          <cell r="G325" t="str">
            <v>Sambas</v>
          </cell>
          <cell r="H325">
            <v>18200000</v>
          </cell>
          <cell r="I325">
            <v>66150000</v>
          </cell>
          <cell r="J325">
            <v>125000000</v>
          </cell>
          <cell r="K325">
            <v>180208333.24305555</v>
          </cell>
          <cell r="L325">
            <v>129470250</v>
          </cell>
          <cell r="M325">
            <v>136125000</v>
          </cell>
          <cell r="N325">
            <v>107441176</v>
          </cell>
          <cell r="O325">
            <v>123157160</v>
          </cell>
          <cell r="P325">
            <v>146250000</v>
          </cell>
          <cell r="Q325">
            <v>143750000</v>
          </cell>
          <cell r="R325">
            <v>280871293.39999998</v>
          </cell>
          <cell r="S325">
            <v>252713159.59605449</v>
          </cell>
          <cell r="T325">
            <v>227235826.75912574</v>
          </cell>
          <cell r="U325">
            <v>238987823.65955037</v>
          </cell>
          <cell r="V325">
            <v>167325255.29240704</v>
          </cell>
          <cell r="W325">
            <v>162631462.45068407</v>
          </cell>
          <cell r="X325">
            <v>33675900</v>
          </cell>
          <cell r="Y325">
            <v>9000000</v>
          </cell>
          <cell r="Z325">
            <v>842575776.64305556</v>
          </cell>
          <cell r="AA325">
            <v>812072392.83911014</v>
          </cell>
          <cell r="AB325">
            <v>757911236.00218129</v>
          </cell>
          <cell r="AC325">
            <v>785379216.90260601</v>
          </cell>
          <cell r="AD325">
            <v>736809488.53546262</v>
          </cell>
          <cell r="AE325">
            <v>729615695.69373965</v>
          </cell>
          <cell r="AF325">
            <v>916933354.30736125</v>
          </cell>
          <cell r="AG325">
            <v>893279632.12302125</v>
          </cell>
          <cell r="AH325">
            <v>833702359.60239947</v>
          </cell>
          <cell r="AI325">
            <v>863917138.59286666</v>
          </cell>
          <cell r="AJ325">
            <v>810490437.389009</v>
          </cell>
          <cell r="AK325">
            <v>802577265.26311374</v>
          </cell>
        </row>
        <row r="326">
          <cell r="A326" t="str">
            <v>KabupatenSanggau</v>
          </cell>
          <cell r="B326" t="str">
            <v>Area 4</v>
          </cell>
          <cell r="C326" t="str">
            <v>Kalimantan</v>
          </cell>
          <cell r="D326" t="str">
            <v>Kalimantan Barat</v>
          </cell>
          <cell r="E326" t="str">
            <v>KALIMANTAN 2 (Kalbar)</v>
          </cell>
          <cell r="F326" t="str">
            <v>Kabupaten</v>
          </cell>
          <cell r="G326" t="str">
            <v>Sanggau</v>
          </cell>
          <cell r="H326">
            <v>18200000</v>
          </cell>
          <cell r="I326">
            <v>66150000</v>
          </cell>
          <cell r="J326">
            <v>112600000</v>
          </cell>
          <cell r="K326">
            <v>108412698.28571428</v>
          </cell>
          <cell r="L326">
            <v>129470250</v>
          </cell>
          <cell r="M326">
            <v>136125000</v>
          </cell>
          <cell r="N326">
            <v>107441176</v>
          </cell>
          <cell r="O326">
            <v>123157160</v>
          </cell>
          <cell r="P326">
            <v>146250000</v>
          </cell>
          <cell r="Q326">
            <v>143750000</v>
          </cell>
          <cell r="R326">
            <v>280871293.39999998</v>
          </cell>
          <cell r="S326">
            <v>252713159.59605449</v>
          </cell>
          <cell r="T326">
            <v>227235826.75912574</v>
          </cell>
          <cell r="U326">
            <v>238987823.65955037</v>
          </cell>
          <cell r="V326">
            <v>167325255.29240704</v>
          </cell>
          <cell r="W326">
            <v>162631462.45068407</v>
          </cell>
          <cell r="X326">
            <v>33675900</v>
          </cell>
          <cell r="Y326">
            <v>9000000</v>
          </cell>
          <cell r="Z326">
            <v>758380141.68571424</v>
          </cell>
          <cell r="AA326">
            <v>727876757.8817687</v>
          </cell>
          <cell r="AB326">
            <v>673715601.04483998</v>
          </cell>
          <cell r="AC326">
            <v>701183581.94526458</v>
          </cell>
          <cell r="AD326">
            <v>652613853.5781213</v>
          </cell>
          <cell r="AE326">
            <v>645420060.73639834</v>
          </cell>
          <cell r="AF326">
            <v>824318155.85428572</v>
          </cell>
          <cell r="AG326">
            <v>800664433.6699456</v>
          </cell>
          <cell r="AH326">
            <v>741087161.14932406</v>
          </cell>
          <cell r="AI326">
            <v>771301940.13979113</v>
          </cell>
          <cell r="AJ326">
            <v>717875238.93593347</v>
          </cell>
          <cell r="AK326">
            <v>709962066.81003821</v>
          </cell>
        </row>
        <row r="327">
          <cell r="A327" t="str">
            <v>KabupatenSekadau</v>
          </cell>
          <cell r="B327" t="str">
            <v>Area 4</v>
          </cell>
          <cell r="C327" t="str">
            <v>Kalimantan</v>
          </cell>
          <cell r="D327" t="str">
            <v>Kalimantan Barat</v>
          </cell>
          <cell r="E327" t="str">
            <v>KALIMANTAN 2 (Kalbar)</v>
          </cell>
          <cell r="F327" t="str">
            <v>Kabupaten</v>
          </cell>
          <cell r="G327" t="str">
            <v>Sekadau</v>
          </cell>
          <cell r="H327">
            <v>18200000</v>
          </cell>
          <cell r="I327">
            <v>62000000</v>
          </cell>
          <cell r="J327">
            <v>69400000</v>
          </cell>
          <cell r="K327">
            <v>108412698.28571428</v>
          </cell>
          <cell r="L327">
            <v>129470250</v>
          </cell>
          <cell r="M327">
            <v>136125000</v>
          </cell>
          <cell r="N327">
            <v>107441176</v>
          </cell>
          <cell r="O327">
            <v>123157160</v>
          </cell>
          <cell r="P327">
            <v>146250000</v>
          </cell>
          <cell r="Q327">
            <v>143750000</v>
          </cell>
          <cell r="R327">
            <v>280871293.39999998</v>
          </cell>
          <cell r="S327">
            <v>252713159.59605449</v>
          </cell>
          <cell r="T327">
            <v>227235826.75912574</v>
          </cell>
          <cell r="U327">
            <v>238987823.65955037</v>
          </cell>
          <cell r="V327">
            <v>167325255.29240704</v>
          </cell>
          <cell r="W327">
            <v>162631462.45068407</v>
          </cell>
          <cell r="X327">
            <v>33675900</v>
          </cell>
          <cell r="Y327">
            <v>9000000</v>
          </cell>
          <cell r="Z327">
            <v>711030141.68571424</v>
          </cell>
          <cell r="AA327">
            <v>680526757.8817687</v>
          </cell>
          <cell r="AB327">
            <v>626365601.04483998</v>
          </cell>
          <cell r="AC327">
            <v>653833581.94526458</v>
          </cell>
          <cell r="AD327">
            <v>605263853.5781213</v>
          </cell>
          <cell r="AE327">
            <v>598070060.73639834</v>
          </cell>
          <cell r="AF327">
            <v>772233155.85428572</v>
          </cell>
          <cell r="AG327">
            <v>748579433.6699456</v>
          </cell>
          <cell r="AH327">
            <v>689002161.14932406</v>
          </cell>
          <cell r="AI327">
            <v>719216940.13979113</v>
          </cell>
          <cell r="AJ327">
            <v>665790238.93593347</v>
          </cell>
          <cell r="AK327">
            <v>657877066.81003821</v>
          </cell>
        </row>
        <row r="328">
          <cell r="A328" t="str">
            <v>KabupatenSintang</v>
          </cell>
          <cell r="B328" t="str">
            <v>Area 4</v>
          </cell>
          <cell r="C328" t="str">
            <v>Kalimantan</v>
          </cell>
          <cell r="D328" t="str">
            <v>Kalimantan Barat</v>
          </cell>
          <cell r="E328" t="str">
            <v>KALIMANTAN 2 (Kalbar)</v>
          </cell>
          <cell r="F328" t="str">
            <v>Kabupaten</v>
          </cell>
          <cell r="G328" t="str">
            <v>Sintang</v>
          </cell>
          <cell r="H328">
            <v>18200000</v>
          </cell>
          <cell r="I328">
            <v>66150000</v>
          </cell>
          <cell r="J328">
            <v>115000000</v>
          </cell>
          <cell r="K328">
            <v>85555555</v>
          </cell>
          <cell r="L328">
            <v>129470250</v>
          </cell>
          <cell r="M328">
            <v>136125000</v>
          </cell>
          <cell r="N328">
            <v>107441176</v>
          </cell>
          <cell r="O328">
            <v>123157160</v>
          </cell>
          <cell r="P328">
            <v>146250000</v>
          </cell>
          <cell r="Q328">
            <v>143750000</v>
          </cell>
          <cell r="R328">
            <v>280871293.39999998</v>
          </cell>
          <cell r="S328">
            <v>252713159.59605449</v>
          </cell>
          <cell r="T328">
            <v>227235826.75912574</v>
          </cell>
          <cell r="U328">
            <v>238987823.65955037</v>
          </cell>
          <cell r="V328">
            <v>167325255.29240704</v>
          </cell>
          <cell r="W328">
            <v>162631462.45068407</v>
          </cell>
          <cell r="X328">
            <v>33675900</v>
          </cell>
          <cell r="Y328">
            <v>9000000</v>
          </cell>
          <cell r="Z328">
            <v>737922998.39999998</v>
          </cell>
          <cell r="AA328">
            <v>707419614.59605455</v>
          </cell>
          <cell r="AB328">
            <v>653258457.75912571</v>
          </cell>
          <cell r="AC328">
            <v>680726438.65955043</v>
          </cell>
          <cell r="AD328">
            <v>632156710.29240704</v>
          </cell>
          <cell r="AE328">
            <v>624962917.45068407</v>
          </cell>
          <cell r="AF328">
            <v>801815298.24000001</v>
          </cell>
          <cell r="AG328">
            <v>778161576.05566013</v>
          </cell>
          <cell r="AH328">
            <v>718584303.53503835</v>
          </cell>
          <cell r="AI328">
            <v>748799082.52550554</v>
          </cell>
          <cell r="AJ328">
            <v>695372381.32164776</v>
          </cell>
          <cell r="AK328">
            <v>687459209.1957525</v>
          </cell>
        </row>
        <row r="329">
          <cell r="A329" t="str">
            <v>KotaPontianak</v>
          </cell>
          <cell r="B329" t="str">
            <v>Area 4</v>
          </cell>
          <cell r="C329" t="str">
            <v>Kalimantan</v>
          </cell>
          <cell r="D329" t="str">
            <v>Kalimantan Barat</v>
          </cell>
          <cell r="E329" t="str">
            <v>KALIMANTAN 2 (Kalbar)</v>
          </cell>
          <cell r="F329" t="str">
            <v>Kota</v>
          </cell>
          <cell r="G329" t="str">
            <v>Pontianak</v>
          </cell>
          <cell r="H329">
            <v>18200000</v>
          </cell>
          <cell r="I329">
            <v>82637000</v>
          </cell>
          <cell r="J329">
            <v>125000000</v>
          </cell>
          <cell r="K329">
            <v>103958333.04166667</v>
          </cell>
          <cell r="L329">
            <v>129470250</v>
          </cell>
          <cell r="M329">
            <v>136125000</v>
          </cell>
          <cell r="N329">
            <v>107441176</v>
          </cell>
          <cell r="O329">
            <v>123157160</v>
          </cell>
          <cell r="P329">
            <v>146250000</v>
          </cell>
          <cell r="Q329">
            <v>143750000</v>
          </cell>
          <cell r="R329">
            <v>280871293.39999998</v>
          </cell>
          <cell r="S329">
            <v>252713159.59605449</v>
          </cell>
          <cell r="T329">
            <v>227235826.75912574</v>
          </cell>
          <cell r="U329">
            <v>238987823.65955037</v>
          </cell>
          <cell r="V329">
            <v>167325255.29240704</v>
          </cell>
          <cell r="W329">
            <v>162631462.45068407</v>
          </cell>
          <cell r="X329">
            <v>33675900</v>
          </cell>
          <cell r="Y329">
            <v>9000000</v>
          </cell>
          <cell r="Z329">
            <v>782812776.4416666</v>
          </cell>
          <cell r="AA329">
            <v>752309392.63772118</v>
          </cell>
          <cell r="AB329">
            <v>698148235.80079246</v>
          </cell>
          <cell r="AC329">
            <v>725616216.70121706</v>
          </cell>
          <cell r="AD329">
            <v>677046488.33407378</v>
          </cell>
          <cell r="AE329">
            <v>669852695.49235082</v>
          </cell>
          <cell r="AF329">
            <v>851194054.08583331</v>
          </cell>
          <cell r="AG329">
            <v>827540331.90149331</v>
          </cell>
          <cell r="AH329">
            <v>767963059.38087177</v>
          </cell>
          <cell r="AI329">
            <v>798177838.37133884</v>
          </cell>
          <cell r="AJ329">
            <v>744751137.16748118</v>
          </cell>
          <cell r="AK329">
            <v>736837965.04158592</v>
          </cell>
        </row>
        <row r="330">
          <cell r="A330" t="str">
            <v>KotaSingkawang</v>
          </cell>
          <cell r="B330" t="str">
            <v>Area 4</v>
          </cell>
          <cell r="C330" t="str">
            <v>Kalimantan</v>
          </cell>
          <cell r="D330" t="str">
            <v>Kalimantan Barat</v>
          </cell>
          <cell r="E330" t="str">
            <v>KALIMANTAN 2 (Kalbar)</v>
          </cell>
          <cell r="F330" t="str">
            <v>Kota</v>
          </cell>
          <cell r="G330" t="str">
            <v>Singkawang</v>
          </cell>
          <cell r="H330">
            <v>18200000</v>
          </cell>
          <cell r="I330">
            <v>82637000</v>
          </cell>
          <cell r="J330">
            <v>165000000</v>
          </cell>
          <cell r="K330">
            <v>103958333.04166667</v>
          </cell>
          <cell r="L330">
            <v>129470250</v>
          </cell>
          <cell r="M330">
            <v>136125000</v>
          </cell>
          <cell r="N330">
            <v>107441176</v>
          </cell>
          <cell r="O330">
            <v>123157160</v>
          </cell>
          <cell r="P330">
            <v>146250000</v>
          </cell>
          <cell r="Q330">
            <v>143750000</v>
          </cell>
          <cell r="R330">
            <v>280871293.39999998</v>
          </cell>
          <cell r="S330">
            <v>252713159.59605449</v>
          </cell>
          <cell r="T330">
            <v>227235826.75912574</v>
          </cell>
          <cell r="U330">
            <v>238987823.65955037</v>
          </cell>
          <cell r="V330">
            <v>167325255.29240704</v>
          </cell>
          <cell r="W330">
            <v>162631462.45068407</v>
          </cell>
          <cell r="X330">
            <v>33675900</v>
          </cell>
          <cell r="Y330">
            <v>9000000</v>
          </cell>
          <cell r="Z330">
            <v>822812776.4416666</v>
          </cell>
          <cell r="AA330">
            <v>792309392.63772118</v>
          </cell>
          <cell r="AB330">
            <v>738148235.80079246</v>
          </cell>
          <cell r="AC330">
            <v>765616216.70121706</v>
          </cell>
          <cell r="AD330">
            <v>717046488.33407378</v>
          </cell>
          <cell r="AE330">
            <v>709852695.49235082</v>
          </cell>
          <cell r="AF330">
            <v>895194054.08583331</v>
          </cell>
          <cell r="AG330">
            <v>871540331.90149331</v>
          </cell>
          <cell r="AH330">
            <v>811963059.38087177</v>
          </cell>
          <cell r="AI330">
            <v>842177838.37133884</v>
          </cell>
          <cell r="AJ330">
            <v>788751137.16748118</v>
          </cell>
          <cell r="AK330">
            <v>780837965.04158592</v>
          </cell>
        </row>
        <row r="331">
          <cell r="A331" t="str">
            <v>KabupatenBalangan</v>
          </cell>
          <cell r="B331" t="str">
            <v>Area 4</v>
          </cell>
          <cell r="C331" t="str">
            <v>Kalimantan</v>
          </cell>
          <cell r="D331" t="str">
            <v>Kalimantan Selatan</v>
          </cell>
          <cell r="E331" t="str">
            <v xml:space="preserve">KALIMANTAN 1 (Kalselteng, Kaltim Bag. Selatan) </v>
          </cell>
          <cell r="F331" t="str">
            <v>Kabupaten</v>
          </cell>
          <cell r="G331" t="str">
            <v>Balangan</v>
          </cell>
          <cell r="H331">
            <v>17745000</v>
          </cell>
          <cell r="I331">
            <v>66150000</v>
          </cell>
          <cell r="J331">
            <v>105000000</v>
          </cell>
          <cell r="K331">
            <v>166666666</v>
          </cell>
          <cell r="L331">
            <v>129470250</v>
          </cell>
          <cell r="M331">
            <v>136125000</v>
          </cell>
          <cell r="N331">
            <v>107441176</v>
          </cell>
          <cell r="O331">
            <v>123157160</v>
          </cell>
          <cell r="P331">
            <v>146250000</v>
          </cell>
          <cell r="Q331">
            <v>143750000</v>
          </cell>
          <cell r="R331">
            <v>275071399.64444447</v>
          </cell>
          <cell r="S331">
            <v>246444313.38167596</v>
          </cell>
          <cell r="T331">
            <v>221487793.30968872</v>
          </cell>
          <cell r="U331">
            <v>232284494.9238399</v>
          </cell>
          <cell r="V331">
            <v>163709476.54439241</v>
          </cell>
          <cell r="W331">
            <v>159743772.5408749</v>
          </cell>
          <cell r="X331">
            <v>33675900</v>
          </cell>
          <cell r="Y331">
            <v>9000000</v>
          </cell>
          <cell r="Z331">
            <v>802779215.64444447</v>
          </cell>
          <cell r="AA331">
            <v>771806879.38167596</v>
          </cell>
          <cell r="AB331">
            <v>718166535.30968869</v>
          </cell>
          <cell r="AC331">
            <v>744679220.92383993</v>
          </cell>
          <cell r="AD331">
            <v>699197042.54439235</v>
          </cell>
          <cell r="AE331">
            <v>692731338.54087496</v>
          </cell>
          <cell r="AF331">
            <v>873157137.20888901</v>
          </cell>
          <cell r="AG331">
            <v>848987567.31984365</v>
          </cell>
          <cell r="AH331">
            <v>789983188.84065759</v>
          </cell>
          <cell r="AI331">
            <v>819147143.01622403</v>
          </cell>
          <cell r="AJ331">
            <v>769116746.7988317</v>
          </cell>
          <cell r="AK331">
            <v>762004472.39496255</v>
          </cell>
        </row>
        <row r="332">
          <cell r="A332" t="str">
            <v>KabupatenBanjar</v>
          </cell>
          <cell r="B332" t="str">
            <v>Area 4</v>
          </cell>
          <cell r="C332" t="str">
            <v>Kalimantan</v>
          </cell>
          <cell r="D332" t="str">
            <v>Kalimantan Selatan</v>
          </cell>
          <cell r="E332" t="str">
            <v xml:space="preserve">KALIMANTAN 1 (Kalselteng, Kaltim Bag. Selatan) </v>
          </cell>
          <cell r="F332" t="str">
            <v>Kabupaten</v>
          </cell>
          <cell r="G332" t="str">
            <v>Banjar</v>
          </cell>
          <cell r="H332">
            <v>17745000</v>
          </cell>
          <cell r="I332">
            <v>66150000</v>
          </cell>
          <cell r="J332">
            <v>130000000</v>
          </cell>
          <cell r="K332">
            <v>148194444.25</v>
          </cell>
          <cell r="L332">
            <v>129470250</v>
          </cell>
          <cell r="M332">
            <v>136125000</v>
          </cell>
          <cell r="N332">
            <v>107441176</v>
          </cell>
          <cell r="O332">
            <v>123157160</v>
          </cell>
          <cell r="P332">
            <v>146250000</v>
          </cell>
          <cell r="Q332">
            <v>143750000</v>
          </cell>
          <cell r="R332">
            <v>275071399.64444447</v>
          </cell>
          <cell r="S332">
            <v>246444313.38167596</v>
          </cell>
          <cell r="T332">
            <v>221487793.30968872</v>
          </cell>
          <cell r="U332">
            <v>232284494.9238399</v>
          </cell>
          <cell r="V332">
            <v>163709476.54439241</v>
          </cell>
          <cell r="W332">
            <v>159743772.5408749</v>
          </cell>
          <cell r="X332">
            <v>33675900</v>
          </cell>
          <cell r="Y332">
            <v>9000000</v>
          </cell>
          <cell r="Z332">
            <v>809306993.89444447</v>
          </cell>
          <cell r="AA332">
            <v>778334657.63167596</v>
          </cell>
          <cell r="AB332">
            <v>724694313.55968869</v>
          </cell>
          <cell r="AC332">
            <v>751206999.17383993</v>
          </cell>
          <cell r="AD332">
            <v>705724820.79439235</v>
          </cell>
          <cell r="AE332">
            <v>699259116.79087496</v>
          </cell>
          <cell r="AF332">
            <v>880337693.28388894</v>
          </cell>
          <cell r="AG332">
            <v>856168123.39484358</v>
          </cell>
          <cell r="AH332">
            <v>797163744.91565764</v>
          </cell>
          <cell r="AI332">
            <v>826327699.09122396</v>
          </cell>
          <cell r="AJ332">
            <v>776297302.87383163</v>
          </cell>
          <cell r="AK332">
            <v>769185028.46996248</v>
          </cell>
        </row>
        <row r="333">
          <cell r="A333" t="str">
            <v>KabupatenBarito Kuala</v>
          </cell>
          <cell r="B333" t="str">
            <v>Area 4</v>
          </cell>
          <cell r="C333" t="str">
            <v>Kalimantan</v>
          </cell>
          <cell r="D333" t="str">
            <v>Kalimantan Selatan</v>
          </cell>
          <cell r="E333" t="str">
            <v xml:space="preserve">KALIMANTAN 1 (Kalselteng, Kaltim Bag. Selatan) </v>
          </cell>
          <cell r="F333" t="str">
            <v>Kabupaten</v>
          </cell>
          <cell r="G333" t="str">
            <v>Barito Kuala</v>
          </cell>
          <cell r="H333">
            <v>17745000</v>
          </cell>
          <cell r="I333">
            <v>62000000</v>
          </cell>
          <cell r="J333">
            <v>80000000</v>
          </cell>
          <cell r="K333">
            <v>148194444.25</v>
          </cell>
          <cell r="L333">
            <v>129470250</v>
          </cell>
          <cell r="M333">
            <v>136125000</v>
          </cell>
          <cell r="N333">
            <v>107441176</v>
          </cell>
          <cell r="O333">
            <v>123157160</v>
          </cell>
          <cell r="P333">
            <v>146250000</v>
          </cell>
          <cell r="Q333">
            <v>143750000</v>
          </cell>
          <cell r="R333">
            <v>275071399.64444447</v>
          </cell>
          <cell r="S333">
            <v>246444313.38167596</v>
          </cell>
          <cell r="T333">
            <v>221487793.30968872</v>
          </cell>
          <cell r="U333">
            <v>232284494.9238399</v>
          </cell>
          <cell r="V333">
            <v>163709476.54439241</v>
          </cell>
          <cell r="W333">
            <v>159743772.5408749</v>
          </cell>
          <cell r="X333">
            <v>33675900</v>
          </cell>
          <cell r="Y333">
            <v>9000000</v>
          </cell>
          <cell r="Z333">
            <v>755156993.89444447</v>
          </cell>
          <cell r="AA333">
            <v>724184657.63167596</v>
          </cell>
          <cell r="AB333">
            <v>670544313.55968869</v>
          </cell>
          <cell r="AC333">
            <v>697056999.17383993</v>
          </cell>
          <cell r="AD333">
            <v>651574820.79439235</v>
          </cell>
          <cell r="AE333">
            <v>645109116.79087496</v>
          </cell>
          <cell r="AF333">
            <v>820772693.28388894</v>
          </cell>
          <cell r="AG333">
            <v>796603123.39484358</v>
          </cell>
          <cell r="AH333">
            <v>737598744.91565764</v>
          </cell>
          <cell r="AI333">
            <v>766762699.09122396</v>
          </cell>
          <cell r="AJ333">
            <v>716732302.87383163</v>
          </cell>
          <cell r="AK333">
            <v>709620028.46996248</v>
          </cell>
        </row>
        <row r="334">
          <cell r="A334" t="str">
            <v>KabupatenHulu Sungai Selatan</v>
          </cell>
          <cell r="B334" t="str">
            <v>Area 4</v>
          </cell>
          <cell r="C334" t="str">
            <v>Kalimantan</v>
          </cell>
          <cell r="D334" t="str">
            <v>Kalimantan Selatan</v>
          </cell>
          <cell r="E334" t="str">
            <v xml:space="preserve">KALIMANTAN 1 (Kalselteng, Kaltim Bag. Selatan) </v>
          </cell>
          <cell r="F334" t="str">
            <v>Kabupaten</v>
          </cell>
          <cell r="G334" t="str">
            <v>Hulu Sungai Selatan</v>
          </cell>
          <cell r="H334">
            <v>17745000</v>
          </cell>
          <cell r="I334">
            <v>66150000</v>
          </cell>
          <cell r="J334">
            <v>145000000</v>
          </cell>
          <cell r="K334">
            <v>174074073.33333334</v>
          </cell>
          <cell r="L334">
            <v>129470250</v>
          </cell>
          <cell r="M334">
            <v>136125000</v>
          </cell>
          <cell r="N334">
            <v>107441176</v>
          </cell>
          <cell r="O334">
            <v>123157160</v>
          </cell>
          <cell r="P334">
            <v>146250000</v>
          </cell>
          <cell r="Q334">
            <v>143750000</v>
          </cell>
          <cell r="R334">
            <v>275071399.64444447</v>
          </cell>
          <cell r="S334">
            <v>246444313.38167596</v>
          </cell>
          <cell r="T334">
            <v>221487793.30968872</v>
          </cell>
          <cell r="U334">
            <v>232284494.9238399</v>
          </cell>
          <cell r="V334">
            <v>163709476.54439241</v>
          </cell>
          <cell r="W334">
            <v>159743772.5408749</v>
          </cell>
          <cell r="X334">
            <v>33675900</v>
          </cell>
          <cell r="Y334">
            <v>9000000</v>
          </cell>
          <cell r="Z334">
            <v>850186622.97777784</v>
          </cell>
          <cell r="AA334">
            <v>819214286.71500933</v>
          </cell>
          <cell r="AB334">
            <v>765573942.64302206</v>
          </cell>
          <cell r="AC334">
            <v>792086628.2571733</v>
          </cell>
          <cell r="AD334">
            <v>746604449.87772584</v>
          </cell>
          <cell r="AE334">
            <v>740138745.87420821</v>
          </cell>
          <cell r="AF334">
            <v>925305285.27555573</v>
          </cell>
          <cell r="AG334">
            <v>901135715.38651037</v>
          </cell>
          <cell r="AH334">
            <v>842131336.90732431</v>
          </cell>
          <cell r="AI334">
            <v>871295291.08289075</v>
          </cell>
          <cell r="AJ334">
            <v>821264894.86549854</v>
          </cell>
          <cell r="AK334">
            <v>814152620.46162915</v>
          </cell>
        </row>
        <row r="335">
          <cell r="A335" t="str">
            <v>KabupatenHulu Sungai Tengah</v>
          </cell>
          <cell r="B335" t="str">
            <v>Area 4</v>
          </cell>
          <cell r="C335" t="str">
            <v>Kalimantan</v>
          </cell>
          <cell r="D335" t="str">
            <v>Kalimantan Selatan</v>
          </cell>
          <cell r="E335" t="str">
            <v xml:space="preserve">KALIMANTAN 1 (Kalselteng, Kaltim Bag. Selatan) </v>
          </cell>
          <cell r="F335" t="str">
            <v>Kabupaten</v>
          </cell>
          <cell r="G335" t="str">
            <v>Hulu Sungai Tengah</v>
          </cell>
          <cell r="H335">
            <v>17745000</v>
          </cell>
          <cell r="I335">
            <v>66150000</v>
          </cell>
          <cell r="J335">
            <v>80000000</v>
          </cell>
          <cell r="K335">
            <v>177777777</v>
          </cell>
          <cell r="L335">
            <v>129470250</v>
          </cell>
          <cell r="M335">
            <v>136125000</v>
          </cell>
          <cell r="N335">
            <v>107441176</v>
          </cell>
          <cell r="O335">
            <v>123157160</v>
          </cell>
          <cell r="P335">
            <v>146250000</v>
          </cell>
          <cell r="Q335">
            <v>143750000</v>
          </cell>
          <cell r="R335">
            <v>275071399.64444447</v>
          </cell>
          <cell r="S335">
            <v>246444313.38167596</v>
          </cell>
          <cell r="T335">
            <v>221487793.30968872</v>
          </cell>
          <cell r="U335">
            <v>232284494.9238399</v>
          </cell>
          <cell r="V335">
            <v>163709476.54439241</v>
          </cell>
          <cell r="W335">
            <v>159743772.5408749</v>
          </cell>
          <cell r="X335">
            <v>33675900</v>
          </cell>
          <cell r="Y335">
            <v>9000000</v>
          </cell>
          <cell r="Z335">
            <v>788890326.64444447</v>
          </cell>
          <cell r="AA335">
            <v>757917990.38167596</v>
          </cell>
          <cell r="AB335">
            <v>704277646.30968869</v>
          </cell>
          <cell r="AC335">
            <v>730790331.92383993</v>
          </cell>
          <cell r="AD335">
            <v>685308153.54439235</v>
          </cell>
          <cell r="AE335">
            <v>678842449.54087496</v>
          </cell>
          <cell r="AF335">
            <v>857879359.30888903</v>
          </cell>
          <cell r="AG335">
            <v>833709789.41984367</v>
          </cell>
          <cell r="AH335">
            <v>774705410.94065762</v>
          </cell>
          <cell r="AI335">
            <v>803869365.11622393</v>
          </cell>
          <cell r="AJ335">
            <v>753838968.89883161</v>
          </cell>
          <cell r="AK335">
            <v>746726694.49496257</v>
          </cell>
        </row>
        <row r="336">
          <cell r="A336" t="str">
            <v>KabupatenHulu Sungai Utara</v>
          </cell>
          <cell r="B336" t="str">
            <v>Area 4</v>
          </cell>
          <cell r="C336" t="str">
            <v>Kalimantan</v>
          </cell>
          <cell r="D336" t="str">
            <v>Kalimantan Selatan</v>
          </cell>
          <cell r="E336" t="str">
            <v xml:space="preserve">KALIMANTAN 1 (Kalselteng, Kaltim Bag. Selatan) </v>
          </cell>
          <cell r="F336" t="str">
            <v>Kabupaten</v>
          </cell>
          <cell r="G336" t="str">
            <v>Hulu Sungai Utara</v>
          </cell>
          <cell r="H336">
            <v>17745000</v>
          </cell>
          <cell r="I336">
            <v>62000000</v>
          </cell>
          <cell r="J336">
            <v>80000000</v>
          </cell>
          <cell r="K336">
            <v>144444444</v>
          </cell>
          <cell r="L336">
            <v>129470250</v>
          </cell>
          <cell r="M336">
            <v>136125000</v>
          </cell>
          <cell r="N336">
            <v>107441176</v>
          </cell>
          <cell r="O336">
            <v>123157160</v>
          </cell>
          <cell r="P336">
            <v>146250000</v>
          </cell>
          <cell r="Q336">
            <v>143750000</v>
          </cell>
          <cell r="R336">
            <v>275071399.64444447</v>
          </cell>
          <cell r="S336">
            <v>246444313.38167596</v>
          </cell>
          <cell r="T336">
            <v>221487793.30968872</v>
          </cell>
          <cell r="U336">
            <v>232284494.9238399</v>
          </cell>
          <cell r="V336">
            <v>163709476.54439241</v>
          </cell>
          <cell r="W336">
            <v>159743772.5408749</v>
          </cell>
          <cell r="X336">
            <v>33675900</v>
          </cell>
          <cell r="Y336">
            <v>9000000</v>
          </cell>
          <cell r="Z336">
            <v>751406993.64444447</v>
          </cell>
          <cell r="AA336">
            <v>720434657.38167596</v>
          </cell>
          <cell r="AB336">
            <v>666794313.30968869</v>
          </cell>
          <cell r="AC336">
            <v>693306998.92383993</v>
          </cell>
          <cell r="AD336">
            <v>647824820.54439235</v>
          </cell>
          <cell r="AE336">
            <v>641359116.54087496</v>
          </cell>
          <cell r="AF336">
            <v>816647693.00888896</v>
          </cell>
          <cell r="AG336">
            <v>792478123.1198436</v>
          </cell>
          <cell r="AH336">
            <v>733473744.64065766</v>
          </cell>
          <cell r="AI336">
            <v>762637698.81622398</v>
          </cell>
          <cell r="AJ336">
            <v>712607302.59883165</v>
          </cell>
          <cell r="AK336">
            <v>705495028.1949625</v>
          </cell>
        </row>
        <row r="337">
          <cell r="A337" t="str">
            <v>KabupatenKotabaru</v>
          </cell>
          <cell r="B337" t="str">
            <v>Area 4</v>
          </cell>
          <cell r="C337" t="str">
            <v>Kalimantan</v>
          </cell>
          <cell r="D337" t="str">
            <v>Kalimantan Selatan</v>
          </cell>
          <cell r="E337" t="str">
            <v xml:space="preserve">KALIMANTAN 1 (Kalselteng, Kaltim Bag. Selatan) </v>
          </cell>
          <cell r="F337" t="str">
            <v>Kabupaten</v>
          </cell>
          <cell r="G337" t="str">
            <v>Kotabaru</v>
          </cell>
          <cell r="H337">
            <v>17745000</v>
          </cell>
          <cell r="I337">
            <v>66150000</v>
          </cell>
          <cell r="J337">
            <v>105000000</v>
          </cell>
          <cell r="K337">
            <v>129444444</v>
          </cell>
          <cell r="L337">
            <v>129470250</v>
          </cell>
          <cell r="M337">
            <v>136125000</v>
          </cell>
          <cell r="N337">
            <v>107441176</v>
          </cell>
          <cell r="O337">
            <v>123157160</v>
          </cell>
          <cell r="P337">
            <v>146250000</v>
          </cell>
          <cell r="Q337">
            <v>143750000</v>
          </cell>
          <cell r="R337">
            <v>275071399.64444447</v>
          </cell>
          <cell r="S337">
            <v>246444313.38167596</v>
          </cell>
          <cell r="T337">
            <v>221487793.30968872</v>
          </cell>
          <cell r="U337">
            <v>232284494.9238399</v>
          </cell>
          <cell r="V337">
            <v>163709476.54439241</v>
          </cell>
          <cell r="W337">
            <v>159743772.5408749</v>
          </cell>
          <cell r="X337">
            <v>33675900</v>
          </cell>
          <cell r="Y337">
            <v>9000000</v>
          </cell>
          <cell r="Z337">
            <v>765556993.64444447</v>
          </cell>
          <cell r="AA337">
            <v>734584657.38167596</v>
          </cell>
          <cell r="AB337">
            <v>680944313.30968869</v>
          </cell>
          <cell r="AC337">
            <v>707456998.92383993</v>
          </cell>
          <cell r="AD337">
            <v>661974820.54439235</v>
          </cell>
          <cell r="AE337">
            <v>655509116.54087496</v>
          </cell>
          <cell r="AF337">
            <v>832212693.00888896</v>
          </cell>
          <cell r="AG337">
            <v>808043123.1198436</v>
          </cell>
          <cell r="AH337">
            <v>749038744.64065766</v>
          </cell>
          <cell r="AI337">
            <v>778202698.81622398</v>
          </cell>
          <cell r="AJ337">
            <v>728172302.59883165</v>
          </cell>
          <cell r="AK337">
            <v>721060028.1949625</v>
          </cell>
        </row>
        <row r="338">
          <cell r="A338" t="str">
            <v>KabupatenTabalong</v>
          </cell>
          <cell r="B338" t="str">
            <v>Area 4</v>
          </cell>
          <cell r="C338" t="str">
            <v>Kalimantan</v>
          </cell>
          <cell r="D338" t="str">
            <v>Kalimantan Selatan</v>
          </cell>
          <cell r="E338" t="str">
            <v xml:space="preserve">KALIMANTAN 1 (Kalselteng, Kaltim Bag. Selatan) </v>
          </cell>
          <cell r="F338" t="str">
            <v>Kabupaten</v>
          </cell>
          <cell r="G338" t="str">
            <v>Tabalong</v>
          </cell>
          <cell r="H338">
            <v>17745000</v>
          </cell>
          <cell r="I338">
            <v>66150000</v>
          </cell>
          <cell r="J338">
            <v>90000000</v>
          </cell>
          <cell r="K338">
            <v>144444444</v>
          </cell>
          <cell r="L338">
            <v>129470250</v>
          </cell>
          <cell r="M338">
            <v>136125000</v>
          </cell>
          <cell r="N338">
            <v>107441176</v>
          </cell>
          <cell r="O338">
            <v>123157160</v>
          </cell>
          <cell r="P338">
            <v>146250000</v>
          </cell>
          <cell r="Q338">
            <v>143750000</v>
          </cell>
          <cell r="R338">
            <v>275071399.64444447</v>
          </cell>
          <cell r="S338">
            <v>246444313.38167596</v>
          </cell>
          <cell r="T338">
            <v>221487793.30968872</v>
          </cell>
          <cell r="U338">
            <v>232284494.9238399</v>
          </cell>
          <cell r="V338">
            <v>163709476.54439241</v>
          </cell>
          <cell r="W338">
            <v>159743772.5408749</v>
          </cell>
          <cell r="X338">
            <v>33675900</v>
          </cell>
          <cell r="Y338">
            <v>9000000</v>
          </cell>
          <cell r="Z338">
            <v>765556993.64444447</v>
          </cell>
          <cell r="AA338">
            <v>734584657.38167596</v>
          </cell>
          <cell r="AB338">
            <v>680944313.30968869</v>
          </cell>
          <cell r="AC338">
            <v>707456998.92383993</v>
          </cell>
          <cell r="AD338">
            <v>661974820.54439235</v>
          </cell>
          <cell r="AE338">
            <v>655509116.54087496</v>
          </cell>
          <cell r="AF338">
            <v>832212693.00888896</v>
          </cell>
          <cell r="AG338">
            <v>808043123.1198436</v>
          </cell>
          <cell r="AH338">
            <v>749038744.64065766</v>
          </cell>
          <cell r="AI338">
            <v>778202698.81622398</v>
          </cell>
          <cell r="AJ338">
            <v>728172302.59883165</v>
          </cell>
          <cell r="AK338">
            <v>721060028.1949625</v>
          </cell>
        </row>
        <row r="339">
          <cell r="A339" t="str">
            <v>KabupatenTanah Bumbu</v>
          </cell>
          <cell r="B339" t="str">
            <v>Area 4</v>
          </cell>
          <cell r="C339" t="str">
            <v>Kalimantan</v>
          </cell>
          <cell r="D339" t="str">
            <v>Kalimantan Selatan</v>
          </cell>
          <cell r="E339" t="str">
            <v xml:space="preserve">KALIMANTAN 1 (Kalselteng, Kaltim Bag. Selatan) </v>
          </cell>
          <cell r="F339" t="str">
            <v>Kabupaten</v>
          </cell>
          <cell r="G339" t="str">
            <v>Tanah Bumbu</v>
          </cell>
          <cell r="H339">
            <v>17745000</v>
          </cell>
          <cell r="I339">
            <v>66150000</v>
          </cell>
          <cell r="J339">
            <v>95000000</v>
          </cell>
          <cell r="K339">
            <v>129444444</v>
          </cell>
          <cell r="L339">
            <v>129470250</v>
          </cell>
          <cell r="M339">
            <v>136125000</v>
          </cell>
          <cell r="N339">
            <v>107441176</v>
          </cell>
          <cell r="O339">
            <v>123157160</v>
          </cell>
          <cell r="P339">
            <v>146250000</v>
          </cell>
          <cell r="Q339">
            <v>143750000</v>
          </cell>
          <cell r="R339">
            <v>275071399.64444447</v>
          </cell>
          <cell r="S339">
            <v>246444313.38167596</v>
          </cell>
          <cell r="T339">
            <v>221487793.30968872</v>
          </cell>
          <cell r="U339">
            <v>232284494.9238399</v>
          </cell>
          <cell r="V339">
            <v>163709476.54439241</v>
          </cell>
          <cell r="W339">
            <v>159743772.5408749</v>
          </cell>
          <cell r="X339">
            <v>33675900</v>
          </cell>
          <cell r="Y339">
            <v>9000000</v>
          </cell>
          <cell r="Z339">
            <v>755556993.64444447</v>
          </cell>
          <cell r="AA339">
            <v>724584657.38167596</v>
          </cell>
          <cell r="AB339">
            <v>670944313.30968869</v>
          </cell>
          <cell r="AC339">
            <v>697456998.92383993</v>
          </cell>
          <cell r="AD339">
            <v>651974820.54439235</v>
          </cell>
          <cell r="AE339">
            <v>645509116.54087496</v>
          </cell>
          <cell r="AF339">
            <v>821212693.00888896</v>
          </cell>
          <cell r="AG339">
            <v>797043123.1198436</v>
          </cell>
          <cell r="AH339">
            <v>738038744.64065766</v>
          </cell>
          <cell r="AI339">
            <v>767202698.81622398</v>
          </cell>
          <cell r="AJ339">
            <v>717172302.59883165</v>
          </cell>
          <cell r="AK339">
            <v>710060028.1949625</v>
          </cell>
        </row>
        <row r="340">
          <cell r="A340" t="str">
            <v>KabupatenTanah Laut</v>
          </cell>
          <cell r="B340" t="str">
            <v>Area 4</v>
          </cell>
          <cell r="C340" t="str">
            <v>Kalimantan</v>
          </cell>
          <cell r="D340" t="str">
            <v>Kalimantan Selatan</v>
          </cell>
          <cell r="E340" t="str">
            <v xml:space="preserve">KALIMANTAN 1 (Kalselteng, Kaltim Bag. Selatan) </v>
          </cell>
          <cell r="F340" t="str">
            <v>Kabupaten</v>
          </cell>
          <cell r="G340" t="str">
            <v>Tanah Laut</v>
          </cell>
          <cell r="H340">
            <v>17745000</v>
          </cell>
          <cell r="I340">
            <v>62000000</v>
          </cell>
          <cell r="J340">
            <v>90000000</v>
          </cell>
          <cell r="K340">
            <v>129444444</v>
          </cell>
          <cell r="L340">
            <v>129470250</v>
          </cell>
          <cell r="M340">
            <v>136125000</v>
          </cell>
          <cell r="N340">
            <v>107441176</v>
          </cell>
          <cell r="O340">
            <v>123157160</v>
          </cell>
          <cell r="P340">
            <v>146250000</v>
          </cell>
          <cell r="Q340">
            <v>143750000</v>
          </cell>
          <cell r="R340">
            <v>275071399.64444447</v>
          </cell>
          <cell r="S340">
            <v>246444313.38167596</v>
          </cell>
          <cell r="T340">
            <v>221487793.30968872</v>
          </cell>
          <cell r="U340">
            <v>232284494.9238399</v>
          </cell>
          <cell r="V340">
            <v>163709476.54439241</v>
          </cell>
          <cell r="W340">
            <v>159743772.5408749</v>
          </cell>
          <cell r="X340">
            <v>33675900</v>
          </cell>
          <cell r="Y340">
            <v>9000000</v>
          </cell>
          <cell r="Z340">
            <v>746406993.64444447</v>
          </cell>
          <cell r="AA340">
            <v>715434657.38167596</v>
          </cell>
          <cell r="AB340">
            <v>661794313.30968869</v>
          </cell>
          <cell r="AC340">
            <v>688306998.92383993</v>
          </cell>
          <cell r="AD340">
            <v>642824820.54439235</v>
          </cell>
          <cell r="AE340">
            <v>636359116.54087496</v>
          </cell>
          <cell r="AF340">
            <v>811147693.00888896</v>
          </cell>
          <cell r="AG340">
            <v>786978123.1198436</v>
          </cell>
          <cell r="AH340">
            <v>727973744.64065766</v>
          </cell>
          <cell r="AI340">
            <v>757137698.81622398</v>
          </cell>
          <cell r="AJ340">
            <v>707107302.59883165</v>
          </cell>
          <cell r="AK340">
            <v>699995028.1949625</v>
          </cell>
        </row>
        <row r="341">
          <cell r="A341" t="str">
            <v>KabupatenTapin</v>
          </cell>
          <cell r="B341" t="str">
            <v>Area 4</v>
          </cell>
          <cell r="C341" t="str">
            <v>Kalimantan</v>
          </cell>
          <cell r="D341" t="str">
            <v>Kalimantan Selatan</v>
          </cell>
          <cell r="E341" t="str">
            <v xml:space="preserve">KALIMANTAN 1 (Kalselteng, Kaltim Bag. Selatan) </v>
          </cell>
          <cell r="F341" t="str">
            <v>Kabupaten</v>
          </cell>
          <cell r="G341" t="str">
            <v>Tapin</v>
          </cell>
          <cell r="H341">
            <v>17745000</v>
          </cell>
          <cell r="I341">
            <v>66150000</v>
          </cell>
          <cell r="J341">
            <v>90000000</v>
          </cell>
          <cell r="K341">
            <v>133888888.5</v>
          </cell>
          <cell r="L341">
            <v>129470250</v>
          </cell>
          <cell r="M341">
            <v>136125000</v>
          </cell>
          <cell r="N341">
            <v>107441176</v>
          </cell>
          <cell r="O341">
            <v>123157160</v>
          </cell>
          <cell r="P341">
            <v>146250000</v>
          </cell>
          <cell r="Q341">
            <v>143750000</v>
          </cell>
          <cell r="R341">
            <v>275071399.64444447</v>
          </cell>
          <cell r="S341">
            <v>246444313.38167596</v>
          </cell>
          <cell r="T341">
            <v>221487793.30968872</v>
          </cell>
          <cell r="U341">
            <v>232284494.9238399</v>
          </cell>
          <cell r="V341">
            <v>163709476.54439241</v>
          </cell>
          <cell r="W341">
            <v>159743772.5408749</v>
          </cell>
          <cell r="X341">
            <v>33675900</v>
          </cell>
          <cell r="Y341">
            <v>9000000</v>
          </cell>
          <cell r="Z341">
            <v>755001438.14444447</v>
          </cell>
          <cell r="AA341">
            <v>724029101.88167596</v>
          </cell>
          <cell r="AB341">
            <v>670388757.80968869</v>
          </cell>
          <cell r="AC341">
            <v>696901443.42383993</v>
          </cell>
          <cell r="AD341">
            <v>651419265.04439235</v>
          </cell>
          <cell r="AE341">
            <v>644953561.04087496</v>
          </cell>
          <cell r="AF341">
            <v>820601581.95888901</v>
          </cell>
          <cell r="AG341">
            <v>796432012.06984365</v>
          </cell>
          <cell r="AH341">
            <v>737427633.59065759</v>
          </cell>
          <cell r="AI341">
            <v>766591587.76622403</v>
          </cell>
          <cell r="AJ341">
            <v>716561191.54883158</v>
          </cell>
          <cell r="AK341">
            <v>709448917.14496255</v>
          </cell>
        </row>
        <row r="342">
          <cell r="A342" t="str">
            <v>KotaBanjarbaru</v>
          </cell>
          <cell r="B342" t="str">
            <v>Area 4</v>
          </cell>
          <cell r="C342" t="str">
            <v>Kalimantan</v>
          </cell>
          <cell r="D342" t="str">
            <v>Kalimantan Selatan</v>
          </cell>
          <cell r="E342" t="str">
            <v xml:space="preserve">KALIMANTAN 1 (Kalselteng, Kaltim Bag. Selatan) </v>
          </cell>
          <cell r="F342" t="str">
            <v>Kota</v>
          </cell>
          <cell r="G342" t="str">
            <v>Banjarbaru</v>
          </cell>
          <cell r="H342">
            <v>17745000</v>
          </cell>
          <cell r="I342">
            <v>82637000</v>
          </cell>
          <cell r="J342">
            <v>145000000</v>
          </cell>
          <cell r="K342">
            <v>181186807.858125</v>
          </cell>
          <cell r="L342">
            <v>129470250</v>
          </cell>
          <cell r="M342">
            <v>136125000</v>
          </cell>
          <cell r="N342">
            <v>107441176</v>
          </cell>
          <cell r="O342">
            <v>123157160</v>
          </cell>
          <cell r="P342">
            <v>146250000</v>
          </cell>
          <cell r="Q342">
            <v>143750000</v>
          </cell>
          <cell r="R342">
            <v>275071399.64444447</v>
          </cell>
          <cell r="S342">
            <v>246444313.38167596</v>
          </cell>
          <cell r="T342">
            <v>221487793.30968872</v>
          </cell>
          <cell r="U342">
            <v>232284494.9238399</v>
          </cell>
          <cell r="V342">
            <v>163709476.54439241</v>
          </cell>
          <cell r="W342">
            <v>159743772.5408749</v>
          </cell>
          <cell r="X342">
            <v>33675900</v>
          </cell>
          <cell r="Y342">
            <v>9000000</v>
          </cell>
          <cell r="Z342">
            <v>873786357.50256944</v>
          </cell>
          <cell r="AA342">
            <v>842814021.23980093</v>
          </cell>
          <cell r="AB342">
            <v>789173677.16781366</v>
          </cell>
          <cell r="AC342">
            <v>815686362.7819649</v>
          </cell>
          <cell r="AD342">
            <v>770204184.40251732</v>
          </cell>
          <cell r="AE342">
            <v>763738480.39899993</v>
          </cell>
          <cell r="AF342">
            <v>951264993.25282645</v>
          </cell>
          <cell r="AG342">
            <v>927095423.36378109</v>
          </cell>
          <cell r="AH342">
            <v>868091044.88459504</v>
          </cell>
          <cell r="AI342">
            <v>897254999.06016147</v>
          </cell>
          <cell r="AJ342">
            <v>847224602.84276915</v>
          </cell>
          <cell r="AK342">
            <v>840112328.43889999</v>
          </cell>
        </row>
        <row r="343">
          <cell r="A343" t="str">
            <v>KotaBanjarmasin</v>
          </cell>
          <cell r="B343" t="str">
            <v>Area 4</v>
          </cell>
          <cell r="C343" t="str">
            <v>Kalimantan</v>
          </cell>
          <cell r="D343" t="str">
            <v>Kalimantan Selatan</v>
          </cell>
          <cell r="E343" t="str">
            <v xml:space="preserve">KALIMANTAN 1 (Kalselteng, Kaltim Bag. Selatan) </v>
          </cell>
          <cell r="F343" t="str">
            <v>Kota</v>
          </cell>
          <cell r="G343" t="str">
            <v>Banjarmasin</v>
          </cell>
          <cell r="H343">
            <v>17745000</v>
          </cell>
          <cell r="I343">
            <v>82637000</v>
          </cell>
          <cell r="J343">
            <v>145000000</v>
          </cell>
          <cell r="K343">
            <v>181186807.858125</v>
          </cell>
          <cell r="L343">
            <v>129470250</v>
          </cell>
          <cell r="M343">
            <v>136125000</v>
          </cell>
          <cell r="N343">
            <v>107441176</v>
          </cell>
          <cell r="O343">
            <v>123157160</v>
          </cell>
          <cell r="P343">
            <v>146250000</v>
          </cell>
          <cell r="Q343">
            <v>143750000</v>
          </cell>
          <cell r="R343">
            <v>275071399.64444447</v>
          </cell>
          <cell r="S343">
            <v>246444313.38167596</v>
          </cell>
          <cell r="T343">
            <v>221487793.30968872</v>
          </cell>
          <cell r="U343">
            <v>232284494.9238399</v>
          </cell>
          <cell r="V343">
            <v>163709476.54439241</v>
          </cell>
          <cell r="W343">
            <v>159743772.5408749</v>
          </cell>
          <cell r="X343">
            <v>33675900</v>
          </cell>
          <cell r="Y343">
            <v>9000000</v>
          </cell>
          <cell r="Z343">
            <v>873786357.50256944</v>
          </cell>
          <cell r="AA343">
            <v>842814021.23980093</v>
          </cell>
          <cell r="AB343">
            <v>789173677.16781366</v>
          </cell>
          <cell r="AC343">
            <v>815686362.7819649</v>
          </cell>
          <cell r="AD343">
            <v>770204184.40251732</v>
          </cell>
          <cell r="AE343">
            <v>763738480.39899993</v>
          </cell>
          <cell r="AF343">
            <v>951264993.25282645</v>
          </cell>
          <cell r="AG343">
            <v>927095423.36378109</v>
          </cell>
          <cell r="AH343">
            <v>868091044.88459504</v>
          </cell>
          <cell r="AI343">
            <v>897254999.06016147</v>
          </cell>
          <cell r="AJ343">
            <v>847224602.84276915</v>
          </cell>
          <cell r="AK343">
            <v>840112328.43889999</v>
          </cell>
        </row>
        <row r="344">
          <cell r="A344" t="str">
            <v>KabupatenBarito Selatan</v>
          </cell>
          <cell r="B344" t="str">
            <v>Area 4</v>
          </cell>
          <cell r="C344" t="str">
            <v>Kalimantan</v>
          </cell>
          <cell r="D344" t="str">
            <v>Kalimantan Tengah</v>
          </cell>
          <cell r="E344" t="str">
            <v xml:space="preserve">KALIMANTAN 1 (Kalselteng, Kaltim Bag. Selatan) </v>
          </cell>
          <cell r="F344" t="str">
            <v>Kabupaten</v>
          </cell>
          <cell r="G344" t="str">
            <v>Barito Selatan</v>
          </cell>
          <cell r="H344">
            <v>17745000</v>
          </cell>
          <cell r="I344">
            <v>62000000</v>
          </cell>
          <cell r="J344">
            <v>90000000</v>
          </cell>
          <cell r="K344">
            <v>113333333.25</v>
          </cell>
          <cell r="L344">
            <v>129470250</v>
          </cell>
          <cell r="M344">
            <v>136125000</v>
          </cell>
          <cell r="N344">
            <v>107441176</v>
          </cell>
          <cell r="O344">
            <v>123157160</v>
          </cell>
          <cell r="P344">
            <v>146250000</v>
          </cell>
          <cell r="Q344">
            <v>143750000</v>
          </cell>
          <cell r="R344">
            <v>275071399.64444447</v>
          </cell>
          <cell r="S344">
            <v>246444313.38167596</v>
          </cell>
          <cell r="T344">
            <v>221487793.30968872</v>
          </cell>
          <cell r="U344">
            <v>232284494.9238399</v>
          </cell>
          <cell r="V344">
            <v>163709476.54439241</v>
          </cell>
          <cell r="W344">
            <v>159743772.5408749</v>
          </cell>
          <cell r="X344">
            <v>33675900</v>
          </cell>
          <cell r="Y344">
            <v>9000000</v>
          </cell>
          <cell r="Z344">
            <v>730295882.89444447</v>
          </cell>
          <cell r="AA344">
            <v>699323546.63167596</v>
          </cell>
          <cell r="AB344">
            <v>645683202.55968869</v>
          </cell>
          <cell r="AC344">
            <v>672195888.17383993</v>
          </cell>
          <cell r="AD344">
            <v>626713709.79439235</v>
          </cell>
          <cell r="AE344">
            <v>620248005.79087496</v>
          </cell>
          <cell r="AF344">
            <v>793425471.18388903</v>
          </cell>
          <cell r="AG344">
            <v>769255901.29484367</v>
          </cell>
          <cell r="AH344">
            <v>710251522.81565762</v>
          </cell>
          <cell r="AI344">
            <v>739415476.99122393</v>
          </cell>
          <cell r="AJ344">
            <v>689385080.77383161</v>
          </cell>
          <cell r="AK344">
            <v>682272806.36996245</v>
          </cell>
        </row>
        <row r="345">
          <cell r="A345" t="str">
            <v>KabupatenBarito Timur</v>
          </cell>
          <cell r="B345" t="str">
            <v>Area 4</v>
          </cell>
          <cell r="C345" t="str">
            <v>Kalimantan</v>
          </cell>
          <cell r="D345" t="str">
            <v>Kalimantan Tengah</v>
          </cell>
          <cell r="E345" t="str">
            <v xml:space="preserve">KALIMANTAN 1 (Kalselteng, Kaltim Bag. Selatan) </v>
          </cell>
          <cell r="F345" t="str">
            <v>Kabupaten</v>
          </cell>
          <cell r="G345" t="str">
            <v>Barito Timur</v>
          </cell>
          <cell r="H345">
            <v>17745000</v>
          </cell>
          <cell r="I345">
            <v>62000000</v>
          </cell>
          <cell r="J345">
            <v>95000000</v>
          </cell>
          <cell r="K345">
            <v>113333333.25</v>
          </cell>
          <cell r="L345">
            <v>129470250</v>
          </cell>
          <cell r="M345">
            <v>136125000</v>
          </cell>
          <cell r="N345">
            <v>107441176</v>
          </cell>
          <cell r="O345">
            <v>123157160</v>
          </cell>
          <cell r="P345">
            <v>146250000</v>
          </cell>
          <cell r="Q345">
            <v>143750000</v>
          </cell>
          <cell r="R345">
            <v>275071399.64444447</v>
          </cell>
          <cell r="S345">
            <v>246444313.38167596</v>
          </cell>
          <cell r="T345">
            <v>221487793.30968872</v>
          </cell>
          <cell r="U345">
            <v>232284494.9238399</v>
          </cell>
          <cell r="V345">
            <v>163709476.54439241</v>
          </cell>
          <cell r="W345">
            <v>159743772.5408749</v>
          </cell>
          <cell r="X345">
            <v>33675900</v>
          </cell>
          <cell r="Y345">
            <v>9000000</v>
          </cell>
          <cell r="Z345">
            <v>735295882.89444447</v>
          </cell>
          <cell r="AA345">
            <v>704323546.63167596</v>
          </cell>
          <cell r="AB345">
            <v>650683202.55968869</v>
          </cell>
          <cell r="AC345">
            <v>677195888.17383993</v>
          </cell>
          <cell r="AD345">
            <v>631713709.79439235</v>
          </cell>
          <cell r="AE345">
            <v>625248005.79087496</v>
          </cell>
          <cell r="AF345">
            <v>798925471.18388903</v>
          </cell>
          <cell r="AG345">
            <v>774755901.29484367</v>
          </cell>
          <cell r="AH345">
            <v>715751522.81565762</v>
          </cell>
          <cell r="AI345">
            <v>744915476.99122393</v>
          </cell>
          <cell r="AJ345">
            <v>694885080.77383161</v>
          </cell>
          <cell r="AK345">
            <v>687772806.36996245</v>
          </cell>
        </row>
        <row r="346">
          <cell r="A346" t="str">
            <v>KabupatenBarito Utara</v>
          </cell>
          <cell r="B346" t="str">
            <v>Area 4</v>
          </cell>
          <cell r="C346" t="str">
            <v>Kalimantan</v>
          </cell>
          <cell r="D346" t="str">
            <v>Kalimantan Tengah</v>
          </cell>
          <cell r="E346" t="str">
            <v xml:space="preserve">KALIMANTAN 1 (Kalselteng, Kaltim Bag. Selatan) </v>
          </cell>
          <cell r="F346" t="str">
            <v>Kabupaten</v>
          </cell>
          <cell r="G346" t="str">
            <v>Barito Utara</v>
          </cell>
          <cell r="H346">
            <v>17745000</v>
          </cell>
          <cell r="I346">
            <v>62000000</v>
          </cell>
          <cell r="J346">
            <v>95000000</v>
          </cell>
          <cell r="K346">
            <v>113333333.25</v>
          </cell>
          <cell r="L346">
            <v>129470250</v>
          </cell>
          <cell r="M346">
            <v>136125000</v>
          </cell>
          <cell r="N346">
            <v>107441176</v>
          </cell>
          <cell r="O346">
            <v>123157160</v>
          </cell>
          <cell r="P346">
            <v>146250000</v>
          </cell>
          <cell r="Q346">
            <v>143750000</v>
          </cell>
          <cell r="R346">
            <v>275071399.64444447</v>
          </cell>
          <cell r="S346">
            <v>246444313.38167596</v>
          </cell>
          <cell r="T346">
            <v>221487793.30968872</v>
          </cell>
          <cell r="U346">
            <v>232284494.9238399</v>
          </cell>
          <cell r="V346">
            <v>163709476.54439241</v>
          </cell>
          <cell r="W346">
            <v>159743772.5408749</v>
          </cell>
          <cell r="X346">
            <v>33675900</v>
          </cell>
          <cell r="Y346">
            <v>9000000</v>
          </cell>
          <cell r="Z346">
            <v>735295882.89444447</v>
          </cell>
          <cell r="AA346">
            <v>704323546.63167596</v>
          </cell>
          <cell r="AB346">
            <v>650683202.55968869</v>
          </cell>
          <cell r="AC346">
            <v>677195888.17383993</v>
          </cell>
          <cell r="AD346">
            <v>631713709.79439235</v>
          </cell>
          <cell r="AE346">
            <v>625248005.79087496</v>
          </cell>
          <cell r="AF346">
            <v>798925471.18388903</v>
          </cell>
          <cell r="AG346">
            <v>774755901.29484367</v>
          </cell>
          <cell r="AH346">
            <v>715751522.81565762</v>
          </cell>
          <cell r="AI346">
            <v>744915476.99122393</v>
          </cell>
          <cell r="AJ346">
            <v>694885080.77383161</v>
          </cell>
          <cell r="AK346">
            <v>687772806.36996245</v>
          </cell>
        </row>
        <row r="347">
          <cell r="A347" t="str">
            <v>KabupatenGunung Mas</v>
          </cell>
          <cell r="B347" t="str">
            <v>Area 4</v>
          </cell>
          <cell r="C347" t="str">
            <v>Kalimantan</v>
          </cell>
          <cell r="D347" t="str">
            <v>Kalimantan Tengah</v>
          </cell>
          <cell r="E347" t="str">
            <v xml:space="preserve">KALIMANTAN 1 (Kalselteng, Kaltim Bag. Selatan) </v>
          </cell>
          <cell r="F347" t="str">
            <v>Kabupaten</v>
          </cell>
          <cell r="G347" t="str">
            <v>Gunung Mas</v>
          </cell>
          <cell r="H347">
            <v>17745000</v>
          </cell>
          <cell r="I347">
            <v>62000000</v>
          </cell>
          <cell r="J347">
            <v>95500000</v>
          </cell>
          <cell r="K347">
            <v>113333333.25</v>
          </cell>
          <cell r="L347">
            <v>129470250</v>
          </cell>
          <cell r="M347">
            <v>136125000</v>
          </cell>
          <cell r="N347">
            <v>107441176</v>
          </cell>
          <cell r="O347">
            <v>123157160</v>
          </cell>
          <cell r="P347">
            <v>146250000</v>
          </cell>
          <cell r="Q347">
            <v>143750000</v>
          </cell>
          <cell r="R347">
            <v>275071399.64444447</v>
          </cell>
          <cell r="S347">
            <v>246444313.38167596</v>
          </cell>
          <cell r="T347">
            <v>221487793.30968872</v>
          </cell>
          <cell r="U347">
            <v>232284494.9238399</v>
          </cell>
          <cell r="V347">
            <v>163709476.54439241</v>
          </cell>
          <cell r="W347">
            <v>159743772.5408749</v>
          </cell>
          <cell r="X347">
            <v>33675900</v>
          </cell>
          <cell r="Y347">
            <v>9000000</v>
          </cell>
          <cell r="Z347">
            <v>735795882.89444447</v>
          </cell>
          <cell r="AA347">
            <v>704823546.63167596</v>
          </cell>
          <cell r="AB347">
            <v>651183202.55968869</v>
          </cell>
          <cell r="AC347">
            <v>677695888.17383993</v>
          </cell>
          <cell r="AD347">
            <v>632213709.79439235</v>
          </cell>
          <cell r="AE347">
            <v>625748005.79087496</v>
          </cell>
          <cell r="AF347">
            <v>799475471.18388903</v>
          </cell>
          <cell r="AG347">
            <v>775305901.29484367</v>
          </cell>
          <cell r="AH347">
            <v>716301522.81565762</v>
          </cell>
          <cell r="AI347">
            <v>745465476.99122393</v>
          </cell>
          <cell r="AJ347">
            <v>695435080.77383161</v>
          </cell>
          <cell r="AK347">
            <v>688322806.36996245</v>
          </cell>
        </row>
        <row r="348">
          <cell r="A348" t="str">
            <v>KabupatenKapuas</v>
          </cell>
          <cell r="B348" t="str">
            <v>Area 4</v>
          </cell>
          <cell r="C348" t="str">
            <v>Kalimantan</v>
          </cell>
          <cell r="D348" t="str">
            <v>Kalimantan Tengah</v>
          </cell>
          <cell r="E348" t="str">
            <v xml:space="preserve">KALIMANTAN 1 (Kalselteng, Kaltim Bag. Selatan) </v>
          </cell>
          <cell r="F348" t="str">
            <v>Kabupaten</v>
          </cell>
          <cell r="G348" t="str">
            <v>Kapuas</v>
          </cell>
          <cell r="H348">
            <v>17745000</v>
          </cell>
          <cell r="I348">
            <v>62000000</v>
          </cell>
          <cell r="J348">
            <v>90000000</v>
          </cell>
          <cell r="K348">
            <v>113333333.25</v>
          </cell>
          <cell r="L348">
            <v>129470250</v>
          </cell>
          <cell r="M348">
            <v>136125000</v>
          </cell>
          <cell r="N348">
            <v>107441176</v>
          </cell>
          <cell r="O348">
            <v>123157160</v>
          </cell>
          <cell r="P348">
            <v>146250000</v>
          </cell>
          <cell r="Q348">
            <v>143750000</v>
          </cell>
          <cell r="R348">
            <v>275071399.64444447</v>
          </cell>
          <cell r="S348">
            <v>246444313.38167596</v>
          </cell>
          <cell r="T348">
            <v>221487793.30968872</v>
          </cell>
          <cell r="U348">
            <v>232284494.9238399</v>
          </cell>
          <cell r="V348">
            <v>163709476.54439241</v>
          </cell>
          <cell r="W348">
            <v>159743772.5408749</v>
          </cell>
          <cell r="X348">
            <v>33675900</v>
          </cell>
          <cell r="Y348">
            <v>9000000</v>
          </cell>
          <cell r="Z348">
            <v>730295882.89444447</v>
          </cell>
          <cell r="AA348">
            <v>699323546.63167596</v>
          </cell>
          <cell r="AB348">
            <v>645683202.55968869</v>
          </cell>
          <cell r="AC348">
            <v>672195888.17383993</v>
          </cell>
          <cell r="AD348">
            <v>626713709.79439235</v>
          </cell>
          <cell r="AE348">
            <v>620248005.79087496</v>
          </cell>
          <cell r="AF348">
            <v>793425471.18388903</v>
          </cell>
          <cell r="AG348">
            <v>769255901.29484367</v>
          </cell>
          <cell r="AH348">
            <v>710251522.81565762</v>
          </cell>
          <cell r="AI348">
            <v>739415476.99122393</v>
          </cell>
          <cell r="AJ348">
            <v>689385080.77383161</v>
          </cell>
          <cell r="AK348">
            <v>682272806.36996245</v>
          </cell>
        </row>
        <row r="349">
          <cell r="A349" t="str">
            <v>KabupatenKatingan</v>
          </cell>
          <cell r="B349" t="str">
            <v>Area 4</v>
          </cell>
          <cell r="C349" t="str">
            <v>Kalimantan</v>
          </cell>
          <cell r="D349" t="str">
            <v>Kalimantan Tengah</v>
          </cell>
          <cell r="E349" t="str">
            <v xml:space="preserve">KALIMANTAN 1 (Kalselteng, Kaltim Bag. Selatan) </v>
          </cell>
          <cell r="F349" t="str">
            <v>Kabupaten</v>
          </cell>
          <cell r="G349" t="str">
            <v>Katingan</v>
          </cell>
          <cell r="H349">
            <v>17745000</v>
          </cell>
          <cell r="I349">
            <v>62000000</v>
          </cell>
          <cell r="J349">
            <v>90000000</v>
          </cell>
          <cell r="K349">
            <v>113333333.25</v>
          </cell>
          <cell r="L349">
            <v>129470250</v>
          </cell>
          <cell r="M349">
            <v>136125000</v>
          </cell>
          <cell r="N349">
            <v>107441176</v>
          </cell>
          <cell r="O349">
            <v>123157160</v>
          </cell>
          <cell r="P349">
            <v>146250000</v>
          </cell>
          <cell r="Q349">
            <v>143750000</v>
          </cell>
          <cell r="R349">
            <v>275071399.64444447</v>
          </cell>
          <cell r="S349">
            <v>246444313.38167596</v>
          </cell>
          <cell r="T349">
            <v>221487793.30968872</v>
          </cell>
          <cell r="U349">
            <v>232284494.9238399</v>
          </cell>
          <cell r="V349">
            <v>163709476.54439241</v>
          </cell>
          <cell r="W349">
            <v>159743772.5408749</v>
          </cell>
          <cell r="X349">
            <v>33675900</v>
          </cell>
          <cell r="Y349">
            <v>9000000</v>
          </cell>
          <cell r="Z349">
            <v>730295882.89444447</v>
          </cell>
          <cell r="AA349">
            <v>699323546.63167596</v>
          </cell>
          <cell r="AB349">
            <v>645683202.55968869</v>
          </cell>
          <cell r="AC349">
            <v>672195888.17383993</v>
          </cell>
          <cell r="AD349">
            <v>626713709.79439235</v>
          </cell>
          <cell r="AE349">
            <v>620248005.79087496</v>
          </cell>
          <cell r="AF349">
            <v>793425471.18388903</v>
          </cell>
          <cell r="AG349">
            <v>769255901.29484367</v>
          </cell>
          <cell r="AH349">
            <v>710251522.81565762</v>
          </cell>
          <cell r="AI349">
            <v>739415476.99122393</v>
          </cell>
          <cell r="AJ349">
            <v>689385080.77383161</v>
          </cell>
          <cell r="AK349">
            <v>682272806.36996245</v>
          </cell>
        </row>
        <row r="350">
          <cell r="A350" t="str">
            <v>KabupatenKotawaringin Barat</v>
          </cell>
          <cell r="B350" t="str">
            <v>Area 4</v>
          </cell>
          <cell r="C350" t="str">
            <v>Kalimantan</v>
          </cell>
          <cell r="D350" t="str">
            <v>Kalimantan Tengah</v>
          </cell>
          <cell r="E350" t="str">
            <v xml:space="preserve">KALIMANTAN 1 (Kalselteng, Kaltim Bag. Selatan) </v>
          </cell>
          <cell r="F350" t="str">
            <v>Kabupaten</v>
          </cell>
          <cell r="G350" t="str">
            <v>Kotawaringin Barat</v>
          </cell>
          <cell r="H350">
            <v>17745000</v>
          </cell>
          <cell r="I350">
            <v>62000000</v>
          </cell>
          <cell r="J350">
            <v>130000000</v>
          </cell>
          <cell r="K350">
            <v>139999999.5</v>
          </cell>
          <cell r="L350">
            <v>129470250</v>
          </cell>
          <cell r="M350">
            <v>136125000</v>
          </cell>
          <cell r="N350">
            <v>107441176</v>
          </cell>
          <cell r="O350">
            <v>123157160</v>
          </cell>
          <cell r="P350">
            <v>146250000</v>
          </cell>
          <cell r="Q350">
            <v>143750000</v>
          </cell>
          <cell r="R350">
            <v>275071399.64444447</v>
          </cell>
          <cell r="S350">
            <v>246444313.38167596</v>
          </cell>
          <cell r="T350">
            <v>221487793.30968872</v>
          </cell>
          <cell r="U350">
            <v>232284494.9238399</v>
          </cell>
          <cell r="V350">
            <v>163709476.54439241</v>
          </cell>
          <cell r="W350">
            <v>159743772.5408749</v>
          </cell>
          <cell r="X350">
            <v>33675900</v>
          </cell>
          <cell r="Y350">
            <v>9000000</v>
          </cell>
          <cell r="Z350">
            <v>796962549.14444447</v>
          </cell>
          <cell r="AA350">
            <v>765990212.88167596</v>
          </cell>
          <cell r="AB350">
            <v>712349868.80968869</v>
          </cell>
          <cell r="AC350">
            <v>738862554.42383993</v>
          </cell>
          <cell r="AD350">
            <v>693380376.04439235</v>
          </cell>
          <cell r="AE350">
            <v>686914672.04087496</v>
          </cell>
          <cell r="AF350">
            <v>866758804.05888903</v>
          </cell>
          <cell r="AG350">
            <v>842589234.16984367</v>
          </cell>
          <cell r="AH350">
            <v>783584855.69065762</v>
          </cell>
          <cell r="AI350">
            <v>812748809.86622393</v>
          </cell>
          <cell r="AJ350">
            <v>762718413.64883161</v>
          </cell>
          <cell r="AK350">
            <v>755606139.24496257</v>
          </cell>
        </row>
        <row r="351">
          <cell r="A351" t="str">
            <v>KabupatenKotawaringin Timur</v>
          </cell>
          <cell r="B351" t="str">
            <v>Area 4</v>
          </cell>
          <cell r="C351" t="str">
            <v>Kalimantan</v>
          </cell>
          <cell r="D351" t="str">
            <v>Kalimantan Tengah</v>
          </cell>
          <cell r="E351" t="str">
            <v xml:space="preserve">KALIMANTAN 1 (Kalselteng, Kaltim Bag. Selatan) </v>
          </cell>
          <cell r="F351" t="str">
            <v>Kabupaten</v>
          </cell>
          <cell r="G351" t="str">
            <v>Kotawaringin Timur</v>
          </cell>
          <cell r="H351">
            <v>17745000</v>
          </cell>
          <cell r="I351">
            <v>82637000</v>
          </cell>
          <cell r="J351">
            <v>140000000</v>
          </cell>
          <cell r="K351">
            <v>139999999.5</v>
          </cell>
          <cell r="L351">
            <v>129470250</v>
          </cell>
          <cell r="M351">
            <v>136125000</v>
          </cell>
          <cell r="N351">
            <v>107441176</v>
          </cell>
          <cell r="O351">
            <v>123157160</v>
          </cell>
          <cell r="P351">
            <v>146250000</v>
          </cell>
          <cell r="Q351">
            <v>143750000</v>
          </cell>
          <cell r="R351">
            <v>275071399.64444447</v>
          </cell>
          <cell r="S351">
            <v>246444313.38167596</v>
          </cell>
          <cell r="T351">
            <v>221487793.30968872</v>
          </cell>
          <cell r="U351">
            <v>232284494.9238399</v>
          </cell>
          <cell r="V351">
            <v>163709476.54439241</v>
          </cell>
          <cell r="W351">
            <v>159743772.5408749</v>
          </cell>
          <cell r="X351">
            <v>33675900</v>
          </cell>
          <cell r="Y351">
            <v>9000000</v>
          </cell>
          <cell r="Z351">
            <v>827599549.14444447</v>
          </cell>
          <cell r="AA351">
            <v>796627212.88167596</v>
          </cell>
          <cell r="AB351">
            <v>742986868.80968869</v>
          </cell>
          <cell r="AC351">
            <v>769499554.42383993</v>
          </cell>
          <cell r="AD351">
            <v>724017376.04439235</v>
          </cell>
          <cell r="AE351">
            <v>717551672.04087496</v>
          </cell>
          <cell r="AF351">
            <v>900459504.05888903</v>
          </cell>
          <cell r="AG351">
            <v>876289934.16984367</v>
          </cell>
          <cell r="AH351">
            <v>817285555.69065762</v>
          </cell>
          <cell r="AI351">
            <v>846449509.86622393</v>
          </cell>
          <cell r="AJ351">
            <v>796419113.64883161</v>
          </cell>
          <cell r="AK351">
            <v>789306839.24496257</v>
          </cell>
        </row>
        <row r="352">
          <cell r="A352" t="str">
            <v>KabupatenLamandau</v>
          </cell>
          <cell r="B352" t="str">
            <v>Area 4</v>
          </cell>
          <cell r="C352" t="str">
            <v>Kalimantan</v>
          </cell>
          <cell r="D352" t="str">
            <v>Kalimantan Tengah</v>
          </cell>
          <cell r="E352" t="str">
            <v xml:space="preserve">KALIMANTAN 1 (Kalselteng, Kaltim Bag. Selatan) </v>
          </cell>
          <cell r="F352" t="str">
            <v>Kabupaten</v>
          </cell>
          <cell r="G352" t="str">
            <v>Lamandau</v>
          </cell>
          <cell r="H352">
            <v>17745000</v>
          </cell>
          <cell r="I352">
            <v>62000000</v>
          </cell>
          <cell r="J352">
            <v>82000000</v>
          </cell>
          <cell r="K352">
            <v>139999999.5</v>
          </cell>
          <cell r="L352">
            <v>129470250</v>
          </cell>
          <cell r="M352">
            <v>136125000</v>
          </cell>
          <cell r="N352">
            <v>107441176</v>
          </cell>
          <cell r="O352">
            <v>123157160</v>
          </cell>
          <cell r="P352">
            <v>146250000</v>
          </cell>
          <cell r="Q352">
            <v>143750000</v>
          </cell>
          <cell r="R352">
            <v>275071399.64444447</v>
          </cell>
          <cell r="S352">
            <v>246444313.38167596</v>
          </cell>
          <cell r="T352">
            <v>221487793.30968872</v>
          </cell>
          <cell r="U352">
            <v>232284494.9238399</v>
          </cell>
          <cell r="V352">
            <v>163709476.54439241</v>
          </cell>
          <cell r="W352">
            <v>159743772.5408749</v>
          </cell>
          <cell r="X352">
            <v>33675900</v>
          </cell>
          <cell r="Y352">
            <v>9000000</v>
          </cell>
          <cell r="Z352">
            <v>748962549.14444447</v>
          </cell>
          <cell r="AA352">
            <v>717990212.88167596</v>
          </cell>
          <cell r="AB352">
            <v>664349868.80968869</v>
          </cell>
          <cell r="AC352">
            <v>690862554.42383993</v>
          </cell>
          <cell r="AD352">
            <v>645380376.04439235</v>
          </cell>
          <cell r="AE352">
            <v>638914672.04087496</v>
          </cell>
          <cell r="AF352">
            <v>813958804.05888903</v>
          </cell>
          <cell r="AG352">
            <v>789789234.16984367</v>
          </cell>
          <cell r="AH352">
            <v>730784855.69065762</v>
          </cell>
          <cell r="AI352">
            <v>759948809.86622393</v>
          </cell>
          <cell r="AJ352">
            <v>709918413.64883161</v>
          </cell>
          <cell r="AK352">
            <v>702806139.24496245</v>
          </cell>
        </row>
        <row r="353">
          <cell r="A353" t="str">
            <v>KabupatenMurung Raya</v>
          </cell>
          <cell r="B353" t="str">
            <v>Area 4</v>
          </cell>
          <cell r="C353" t="str">
            <v>Kalimantan</v>
          </cell>
          <cell r="D353" t="str">
            <v>Kalimantan Tengah</v>
          </cell>
          <cell r="E353" t="str">
            <v xml:space="preserve">KALIMANTAN 1 (Kalselteng, Kaltim Bag. Selatan) </v>
          </cell>
          <cell r="F353" t="str">
            <v>Kabupaten</v>
          </cell>
          <cell r="G353" t="str">
            <v>Murung Raya</v>
          </cell>
          <cell r="H353">
            <v>17745000</v>
          </cell>
          <cell r="I353">
            <v>62000000</v>
          </cell>
          <cell r="J353">
            <v>105000000</v>
          </cell>
          <cell r="K353">
            <v>113333333.25</v>
          </cell>
          <cell r="L353">
            <v>129470250</v>
          </cell>
          <cell r="M353">
            <v>136125000</v>
          </cell>
          <cell r="N353">
            <v>107441176</v>
          </cell>
          <cell r="O353">
            <v>123157160</v>
          </cell>
          <cell r="P353">
            <v>146250000</v>
          </cell>
          <cell r="Q353">
            <v>143750000</v>
          </cell>
          <cell r="R353">
            <v>275071399.64444447</v>
          </cell>
          <cell r="S353">
            <v>246444313.38167596</v>
          </cell>
          <cell r="T353">
            <v>221487793.30968872</v>
          </cell>
          <cell r="U353">
            <v>232284494.9238399</v>
          </cell>
          <cell r="V353">
            <v>163709476.54439241</v>
          </cell>
          <cell r="W353">
            <v>159743772.5408749</v>
          </cell>
          <cell r="X353">
            <v>33675900</v>
          </cell>
          <cell r="Y353">
            <v>9000000</v>
          </cell>
          <cell r="Z353">
            <v>745295882.89444447</v>
          </cell>
          <cell r="AA353">
            <v>714323546.63167596</v>
          </cell>
          <cell r="AB353">
            <v>660683202.55968869</v>
          </cell>
          <cell r="AC353">
            <v>687195888.17383993</v>
          </cell>
          <cell r="AD353">
            <v>641713709.79439235</v>
          </cell>
          <cell r="AE353">
            <v>635248005.79087496</v>
          </cell>
          <cell r="AF353">
            <v>809925471.18388903</v>
          </cell>
          <cell r="AG353">
            <v>785755901.29484367</v>
          </cell>
          <cell r="AH353">
            <v>726751522.81565762</v>
          </cell>
          <cell r="AI353">
            <v>755915476.99122393</v>
          </cell>
          <cell r="AJ353">
            <v>705885080.77383161</v>
          </cell>
          <cell r="AK353">
            <v>698772806.36996245</v>
          </cell>
        </row>
        <row r="354">
          <cell r="A354" t="str">
            <v>KabupatenPulang Pisau</v>
          </cell>
          <cell r="B354" t="str">
            <v>Area 4</v>
          </cell>
          <cell r="C354" t="str">
            <v>Kalimantan</v>
          </cell>
          <cell r="D354" t="str">
            <v>Kalimantan Tengah</v>
          </cell>
          <cell r="E354" t="str">
            <v xml:space="preserve">KALIMANTAN 1 (Kalselteng, Kaltim Bag. Selatan) </v>
          </cell>
          <cell r="F354" t="str">
            <v>Kabupaten</v>
          </cell>
          <cell r="G354" t="str">
            <v>Pulang Pisau</v>
          </cell>
          <cell r="H354">
            <v>17745000</v>
          </cell>
          <cell r="I354">
            <v>62000000</v>
          </cell>
          <cell r="J354">
            <v>82000000</v>
          </cell>
          <cell r="K354">
            <v>110925925.83333333</v>
          </cell>
          <cell r="L354">
            <v>129470250</v>
          </cell>
          <cell r="M354">
            <v>136125000</v>
          </cell>
          <cell r="N354">
            <v>107441176</v>
          </cell>
          <cell r="O354">
            <v>123157160</v>
          </cell>
          <cell r="P354">
            <v>146250000</v>
          </cell>
          <cell r="Q354">
            <v>143750000</v>
          </cell>
          <cell r="R354">
            <v>275071399.64444447</v>
          </cell>
          <cell r="S354">
            <v>246444313.38167596</v>
          </cell>
          <cell r="T354">
            <v>221487793.30968872</v>
          </cell>
          <cell r="U354">
            <v>232284494.9238399</v>
          </cell>
          <cell r="V354">
            <v>163709476.54439241</v>
          </cell>
          <cell r="W354">
            <v>159743772.5408749</v>
          </cell>
          <cell r="X354">
            <v>33675900</v>
          </cell>
          <cell r="Y354">
            <v>9000000</v>
          </cell>
          <cell r="Z354">
            <v>719888475.47777772</v>
          </cell>
          <cell r="AA354">
            <v>688916139.21500921</v>
          </cell>
          <cell r="AB354">
            <v>635275795.14302206</v>
          </cell>
          <cell r="AC354">
            <v>661788480.75717318</v>
          </cell>
          <cell r="AD354">
            <v>616306302.37772572</v>
          </cell>
          <cell r="AE354">
            <v>609840598.37420821</v>
          </cell>
          <cell r="AF354">
            <v>781977323.02555561</v>
          </cell>
          <cell r="AG354">
            <v>757807753.13651025</v>
          </cell>
          <cell r="AH354">
            <v>698803374.65732431</v>
          </cell>
          <cell r="AI354">
            <v>727967328.83289051</v>
          </cell>
          <cell r="AJ354">
            <v>677936932.6154983</v>
          </cell>
          <cell r="AK354">
            <v>670824658.21162903</v>
          </cell>
        </row>
        <row r="355">
          <cell r="A355" t="str">
            <v>KabupatenSukamara</v>
          </cell>
          <cell r="B355" t="str">
            <v>Area 4</v>
          </cell>
          <cell r="C355" t="str">
            <v>Kalimantan</v>
          </cell>
          <cell r="D355" t="str">
            <v>Kalimantan Tengah</v>
          </cell>
          <cell r="E355" t="str">
            <v xml:space="preserve">KALIMANTAN 1 (Kalselteng, Kaltim Bag. Selatan) </v>
          </cell>
          <cell r="F355" t="str">
            <v>Kabupaten</v>
          </cell>
          <cell r="G355" t="str">
            <v>Sukamara</v>
          </cell>
          <cell r="H355">
            <v>17745000</v>
          </cell>
          <cell r="I355">
            <v>62000000</v>
          </cell>
          <cell r="J355">
            <v>90000000</v>
          </cell>
          <cell r="K355">
            <v>139999999.5</v>
          </cell>
          <cell r="L355">
            <v>129470250</v>
          </cell>
          <cell r="M355">
            <v>136125000</v>
          </cell>
          <cell r="N355">
            <v>107441176</v>
          </cell>
          <cell r="O355">
            <v>123157160</v>
          </cell>
          <cell r="P355">
            <v>146250000</v>
          </cell>
          <cell r="Q355">
            <v>143750000</v>
          </cell>
          <cell r="R355">
            <v>275071399.64444447</v>
          </cell>
          <cell r="S355">
            <v>246444313.38167596</v>
          </cell>
          <cell r="T355">
            <v>221487793.30968872</v>
          </cell>
          <cell r="U355">
            <v>232284494.9238399</v>
          </cell>
          <cell r="V355">
            <v>163709476.54439241</v>
          </cell>
          <cell r="W355">
            <v>159743772.5408749</v>
          </cell>
          <cell r="X355">
            <v>33675900</v>
          </cell>
          <cell r="Y355">
            <v>9000000</v>
          </cell>
          <cell r="Z355">
            <v>756962549.14444447</v>
          </cell>
          <cell r="AA355">
            <v>725990212.88167596</v>
          </cell>
          <cell r="AB355">
            <v>672349868.80968869</v>
          </cell>
          <cell r="AC355">
            <v>698862554.42383993</v>
          </cell>
          <cell r="AD355">
            <v>653380376.04439235</v>
          </cell>
          <cell r="AE355">
            <v>646914672.04087496</v>
          </cell>
          <cell r="AF355">
            <v>822758804.05888903</v>
          </cell>
          <cell r="AG355">
            <v>798589234.16984367</v>
          </cell>
          <cell r="AH355">
            <v>739584855.69065762</v>
          </cell>
          <cell r="AI355">
            <v>768748809.86622393</v>
          </cell>
          <cell r="AJ355">
            <v>718718413.64883161</v>
          </cell>
          <cell r="AK355">
            <v>711606139.24496245</v>
          </cell>
        </row>
        <row r="356">
          <cell r="A356" t="str">
            <v>KabupatenSeruyan</v>
          </cell>
          <cell r="B356" t="str">
            <v>Area 4</v>
          </cell>
          <cell r="C356" t="str">
            <v>Kalimantan</v>
          </cell>
          <cell r="D356" t="str">
            <v>Kalimantan Tengah</v>
          </cell>
          <cell r="E356" t="str">
            <v xml:space="preserve">KALIMANTAN 1 (Kalselteng, Kaltim Bag. Selatan) </v>
          </cell>
          <cell r="F356" t="str">
            <v>Kabupaten</v>
          </cell>
          <cell r="G356" t="str">
            <v>Seruyan</v>
          </cell>
          <cell r="H356">
            <v>17745000</v>
          </cell>
          <cell r="I356">
            <v>62000000</v>
          </cell>
          <cell r="J356">
            <v>80000000</v>
          </cell>
          <cell r="K356">
            <v>139999999.5</v>
          </cell>
          <cell r="L356">
            <v>129470250</v>
          </cell>
          <cell r="M356">
            <v>136125000</v>
          </cell>
          <cell r="N356">
            <v>107441176</v>
          </cell>
          <cell r="O356">
            <v>123157160</v>
          </cell>
          <cell r="P356">
            <v>146250000</v>
          </cell>
          <cell r="Q356">
            <v>143750000</v>
          </cell>
          <cell r="R356">
            <v>275071399.64444447</v>
          </cell>
          <cell r="S356">
            <v>246444313.38167596</v>
          </cell>
          <cell r="T356">
            <v>221487793.30968872</v>
          </cell>
          <cell r="U356">
            <v>232284494.9238399</v>
          </cell>
          <cell r="V356">
            <v>163709476.54439241</v>
          </cell>
          <cell r="W356">
            <v>159743772.5408749</v>
          </cell>
          <cell r="X356">
            <v>33675900</v>
          </cell>
          <cell r="Y356">
            <v>9000000</v>
          </cell>
          <cell r="Z356">
            <v>746962549.14444447</v>
          </cell>
          <cell r="AA356">
            <v>715990212.88167596</v>
          </cell>
          <cell r="AB356">
            <v>662349868.80968869</v>
          </cell>
          <cell r="AC356">
            <v>688862554.42383993</v>
          </cell>
          <cell r="AD356">
            <v>643380376.04439235</v>
          </cell>
          <cell r="AE356">
            <v>636914672.04087496</v>
          </cell>
          <cell r="AF356">
            <v>811758804.05888903</v>
          </cell>
          <cell r="AG356">
            <v>787589234.16984367</v>
          </cell>
          <cell r="AH356">
            <v>728584855.69065762</v>
          </cell>
          <cell r="AI356">
            <v>757748809.86622393</v>
          </cell>
          <cell r="AJ356">
            <v>707718413.64883161</v>
          </cell>
          <cell r="AK356">
            <v>700606139.24496245</v>
          </cell>
        </row>
        <row r="357">
          <cell r="A357" t="str">
            <v>KotaPalangkaraya</v>
          </cell>
          <cell r="B357" t="str">
            <v>Area 4</v>
          </cell>
          <cell r="C357" t="str">
            <v>Kalimantan</v>
          </cell>
          <cell r="D357" t="str">
            <v>Kalimantan Tengah</v>
          </cell>
          <cell r="E357" t="str">
            <v xml:space="preserve">KALIMANTAN 1 (Kalselteng, Kaltim Bag. Selatan) </v>
          </cell>
          <cell r="F357" t="str">
            <v>Kota</v>
          </cell>
          <cell r="G357" t="str">
            <v>Palangkaraya</v>
          </cell>
          <cell r="H357">
            <v>17745000</v>
          </cell>
          <cell r="I357">
            <v>95000000</v>
          </cell>
          <cell r="J357">
            <v>175000000</v>
          </cell>
          <cell r="K357">
            <v>139999999.5</v>
          </cell>
          <cell r="L357">
            <v>129470250</v>
          </cell>
          <cell r="M357">
            <v>136125000</v>
          </cell>
          <cell r="N357">
            <v>107441176</v>
          </cell>
          <cell r="O357">
            <v>123157160</v>
          </cell>
          <cell r="P357">
            <v>146250000</v>
          </cell>
          <cell r="Q357">
            <v>143750000</v>
          </cell>
          <cell r="R357">
            <v>275071399.64444447</v>
          </cell>
          <cell r="S357">
            <v>246444313.38167596</v>
          </cell>
          <cell r="T357">
            <v>221487793.30968872</v>
          </cell>
          <cell r="U357">
            <v>232284494.9238399</v>
          </cell>
          <cell r="V357">
            <v>163709476.54439241</v>
          </cell>
          <cell r="W357">
            <v>159743772.5408749</v>
          </cell>
          <cell r="X357">
            <v>33675900</v>
          </cell>
          <cell r="Y357">
            <v>9000000</v>
          </cell>
          <cell r="Z357">
            <v>874962549.14444447</v>
          </cell>
          <cell r="AA357">
            <v>843990212.88167596</v>
          </cell>
          <cell r="AB357">
            <v>790349868.80968869</v>
          </cell>
          <cell r="AC357">
            <v>816862554.42383993</v>
          </cell>
          <cell r="AD357">
            <v>771380376.04439235</v>
          </cell>
          <cell r="AE357">
            <v>764914672.04087496</v>
          </cell>
          <cell r="AF357">
            <v>952558804.05888903</v>
          </cell>
          <cell r="AG357">
            <v>928389234.16984367</v>
          </cell>
          <cell r="AH357">
            <v>869384855.69065762</v>
          </cell>
          <cell r="AI357">
            <v>898548809.86622405</v>
          </cell>
          <cell r="AJ357">
            <v>848518413.64883161</v>
          </cell>
          <cell r="AK357">
            <v>841406139.24496257</v>
          </cell>
        </row>
        <row r="358">
          <cell r="A358" t="str">
            <v>KabupatenBerau</v>
          </cell>
          <cell r="B358" t="str">
            <v>Area 4</v>
          </cell>
          <cell r="C358" t="str">
            <v>Kalimantan</v>
          </cell>
          <cell r="D358" t="str">
            <v>Kalimantan Timur</v>
          </cell>
          <cell r="E358" t="str">
            <v xml:space="preserve">KALIMANTAN 1 (Kalselteng, Kaltim Bag. Selatan) </v>
          </cell>
          <cell r="F358" t="str">
            <v>Kabupaten</v>
          </cell>
          <cell r="G358" t="str">
            <v>Berau</v>
          </cell>
          <cell r="H358">
            <v>17745000</v>
          </cell>
          <cell r="I358">
            <v>62137000</v>
          </cell>
          <cell r="J358">
            <v>61974000</v>
          </cell>
          <cell r="K358">
            <v>176666666.40000001</v>
          </cell>
          <cell r="L358">
            <v>129470250</v>
          </cell>
          <cell r="M358">
            <v>136125000</v>
          </cell>
          <cell r="N358">
            <v>107441176</v>
          </cell>
          <cell r="O358">
            <v>123157160</v>
          </cell>
          <cell r="P358">
            <v>146250000</v>
          </cell>
          <cell r="Q358">
            <v>143750000</v>
          </cell>
          <cell r="R358">
            <v>275071399.64444447</v>
          </cell>
          <cell r="S358">
            <v>246444313.38167596</v>
          </cell>
          <cell r="T358">
            <v>221487793.30968872</v>
          </cell>
          <cell r="U358">
            <v>232284494.9238399</v>
          </cell>
          <cell r="V358">
            <v>163709476.54439241</v>
          </cell>
          <cell r="W358">
            <v>159743772.5408749</v>
          </cell>
          <cell r="X358">
            <v>33675900</v>
          </cell>
          <cell r="Y358">
            <v>9000000</v>
          </cell>
          <cell r="Z358">
            <v>765740216.04444444</v>
          </cell>
          <cell r="AA358">
            <v>734767879.78167593</v>
          </cell>
          <cell r="AB358">
            <v>681127535.70968866</v>
          </cell>
          <cell r="AC358">
            <v>707640221.3238399</v>
          </cell>
          <cell r="AD358">
            <v>662158042.94439244</v>
          </cell>
          <cell r="AE358">
            <v>655692338.94087481</v>
          </cell>
          <cell r="AF358">
            <v>832414237.64888895</v>
          </cell>
          <cell r="AG358">
            <v>808244667.75984359</v>
          </cell>
          <cell r="AH358">
            <v>749240289.28065765</v>
          </cell>
          <cell r="AI358">
            <v>778404243.45622396</v>
          </cell>
          <cell r="AJ358">
            <v>728373847.23883176</v>
          </cell>
          <cell r="AK358">
            <v>721261572.83496237</v>
          </cell>
        </row>
        <row r="359">
          <cell r="A359" t="str">
            <v>KabupatenKutai Barat</v>
          </cell>
          <cell r="B359" t="str">
            <v>Area 4</v>
          </cell>
          <cell r="C359" t="str">
            <v>Kalimantan</v>
          </cell>
          <cell r="D359" t="str">
            <v>Kalimantan Timur</v>
          </cell>
          <cell r="E359" t="str">
            <v xml:space="preserve">KALIMANTAN 1 (Kalselteng, Kaltim Bag. Selatan) </v>
          </cell>
          <cell r="F359" t="str">
            <v>Kabupaten</v>
          </cell>
          <cell r="G359" t="str">
            <v>Kutai Barat</v>
          </cell>
          <cell r="H359">
            <v>17745000</v>
          </cell>
          <cell r="I359">
            <v>60000000</v>
          </cell>
          <cell r="J359">
            <v>85000000</v>
          </cell>
          <cell r="K359">
            <v>163888888.5</v>
          </cell>
          <cell r="L359">
            <v>129470250</v>
          </cell>
          <cell r="M359">
            <v>136125000</v>
          </cell>
          <cell r="N359">
            <v>107441176</v>
          </cell>
          <cell r="O359">
            <v>123157160</v>
          </cell>
          <cell r="P359">
            <v>146250000</v>
          </cell>
          <cell r="Q359">
            <v>143750000</v>
          </cell>
          <cell r="R359">
            <v>275071399.64444447</v>
          </cell>
          <cell r="S359">
            <v>246444313.38167596</v>
          </cell>
          <cell r="T359">
            <v>221487793.30968872</v>
          </cell>
          <cell r="U359">
            <v>232284494.9238399</v>
          </cell>
          <cell r="V359">
            <v>163709476.54439241</v>
          </cell>
          <cell r="W359">
            <v>159743772.5408749</v>
          </cell>
          <cell r="X359">
            <v>33675900</v>
          </cell>
          <cell r="Y359">
            <v>9000000</v>
          </cell>
          <cell r="Z359">
            <v>773851438.14444447</v>
          </cell>
          <cell r="AA359">
            <v>742879101.88167596</v>
          </cell>
          <cell r="AB359">
            <v>689238757.80968869</v>
          </cell>
          <cell r="AC359">
            <v>715751443.42383993</v>
          </cell>
          <cell r="AD359">
            <v>670269265.04439235</v>
          </cell>
          <cell r="AE359">
            <v>663803561.04087496</v>
          </cell>
          <cell r="AF359">
            <v>841336581.95888901</v>
          </cell>
          <cell r="AG359">
            <v>817167012.06984365</v>
          </cell>
          <cell r="AH359">
            <v>758162633.59065759</v>
          </cell>
          <cell r="AI359">
            <v>787326587.76622403</v>
          </cell>
          <cell r="AJ359">
            <v>737296191.54883158</v>
          </cell>
          <cell r="AK359">
            <v>730183917.14496255</v>
          </cell>
        </row>
        <row r="360">
          <cell r="A360" t="str">
            <v>KabupatenKutai Kartanegara</v>
          </cell>
          <cell r="B360" t="str">
            <v>Area 4</v>
          </cell>
          <cell r="C360" t="str">
            <v>Kalimantan</v>
          </cell>
          <cell r="D360" t="str">
            <v>Kalimantan Timur</v>
          </cell>
          <cell r="E360" t="str">
            <v xml:space="preserve">KALIMANTAN 1 (Kalselteng, Kaltim Bag. Selatan) </v>
          </cell>
          <cell r="F360" t="str">
            <v>Kabupaten</v>
          </cell>
          <cell r="G360" t="str">
            <v>Kutai Kartanegara</v>
          </cell>
          <cell r="H360">
            <v>17745000</v>
          </cell>
          <cell r="I360">
            <v>82637000</v>
          </cell>
          <cell r="J360">
            <v>99000000</v>
          </cell>
          <cell r="K360">
            <v>148683127.18518519</v>
          </cell>
          <cell r="L360">
            <v>129470250</v>
          </cell>
          <cell r="M360">
            <v>136125000</v>
          </cell>
          <cell r="N360">
            <v>107441176</v>
          </cell>
          <cell r="O360">
            <v>123157160</v>
          </cell>
          <cell r="P360">
            <v>146250000</v>
          </cell>
          <cell r="Q360">
            <v>143750000</v>
          </cell>
          <cell r="R360">
            <v>275071399.64444447</v>
          </cell>
          <cell r="S360">
            <v>246444313.38167596</v>
          </cell>
          <cell r="T360">
            <v>221487793.30968872</v>
          </cell>
          <cell r="U360">
            <v>232284494.9238399</v>
          </cell>
          <cell r="V360">
            <v>163709476.54439241</v>
          </cell>
          <cell r="W360">
            <v>159743772.5408749</v>
          </cell>
          <cell r="X360">
            <v>33675900</v>
          </cell>
          <cell r="Y360">
            <v>9000000</v>
          </cell>
          <cell r="Z360">
            <v>795282676.82962966</v>
          </cell>
          <cell r="AA360">
            <v>764310340.56686115</v>
          </cell>
          <cell r="AB360">
            <v>710669996.49487388</v>
          </cell>
          <cell r="AC360">
            <v>737182682.10902512</v>
          </cell>
          <cell r="AD360">
            <v>691700503.72957754</v>
          </cell>
          <cell r="AE360">
            <v>685234799.72606015</v>
          </cell>
          <cell r="AF360">
            <v>864910944.51259267</v>
          </cell>
          <cell r="AG360">
            <v>840741374.62354732</v>
          </cell>
          <cell r="AH360">
            <v>781736996.14436138</v>
          </cell>
          <cell r="AI360">
            <v>810900950.31992769</v>
          </cell>
          <cell r="AJ360">
            <v>760870554.10253537</v>
          </cell>
          <cell r="AK360">
            <v>753758279.69866621</v>
          </cell>
        </row>
        <row r="361">
          <cell r="A361" t="str">
            <v>KabupatenKutai Timur</v>
          </cell>
          <cell r="B361" t="str">
            <v>Area 4</v>
          </cell>
          <cell r="C361" t="str">
            <v>Kalimantan</v>
          </cell>
          <cell r="D361" t="str">
            <v>Kalimantan Timur</v>
          </cell>
          <cell r="E361" t="str">
            <v xml:space="preserve">KALIMANTAN 1 (Kalselteng, Kaltim Bag. Selatan) </v>
          </cell>
          <cell r="F361" t="str">
            <v>Kabupaten</v>
          </cell>
          <cell r="G361" t="str">
            <v>Kutai Timur</v>
          </cell>
          <cell r="H361">
            <v>17745000</v>
          </cell>
          <cell r="I361">
            <v>62137000</v>
          </cell>
          <cell r="J361">
            <v>81000000</v>
          </cell>
          <cell r="K361">
            <v>163888888.5</v>
          </cell>
          <cell r="L361">
            <v>129470250</v>
          </cell>
          <cell r="M361">
            <v>136125000</v>
          </cell>
          <cell r="N361">
            <v>107441176</v>
          </cell>
          <cell r="O361">
            <v>123157160</v>
          </cell>
          <cell r="P361">
            <v>146250000</v>
          </cell>
          <cell r="Q361">
            <v>143750000</v>
          </cell>
          <cell r="R361">
            <v>275071399.64444447</v>
          </cell>
          <cell r="S361">
            <v>246444313.38167596</v>
          </cell>
          <cell r="T361">
            <v>221487793.30968872</v>
          </cell>
          <cell r="U361">
            <v>232284494.9238399</v>
          </cell>
          <cell r="V361">
            <v>163709476.54439241</v>
          </cell>
          <cell r="W361">
            <v>159743772.5408749</v>
          </cell>
          <cell r="X361">
            <v>33675900</v>
          </cell>
          <cell r="Y361">
            <v>9000000</v>
          </cell>
          <cell r="Z361">
            <v>771988438.14444447</v>
          </cell>
          <cell r="AA361">
            <v>741016101.88167596</v>
          </cell>
          <cell r="AB361">
            <v>687375757.80968869</v>
          </cell>
          <cell r="AC361">
            <v>713888443.42383993</v>
          </cell>
          <cell r="AD361">
            <v>668406265.04439235</v>
          </cell>
          <cell r="AE361">
            <v>661940561.04087496</v>
          </cell>
          <cell r="AF361">
            <v>839287281.95888901</v>
          </cell>
          <cell r="AG361">
            <v>815117712.06984365</v>
          </cell>
          <cell r="AH361">
            <v>756113333.59065759</v>
          </cell>
          <cell r="AI361">
            <v>785277287.76622403</v>
          </cell>
          <cell r="AJ361">
            <v>735246891.54883158</v>
          </cell>
          <cell r="AK361">
            <v>728134617.14496255</v>
          </cell>
        </row>
        <row r="362">
          <cell r="A362" t="str">
            <v>KabupatenMahakam Ulu</v>
          </cell>
          <cell r="B362" t="str">
            <v>Area 4</v>
          </cell>
          <cell r="C362" t="str">
            <v>Kalimantan</v>
          </cell>
          <cell r="D362" t="str">
            <v>Kalimantan Timur</v>
          </cell>
          <cell r="E362" t="str">
            <v xml:space="preserve">KALIMANTAN 1 (Kalselteng, Kaltim Bag. Selatan) </v>
          </cell>
          <cell r="F362" t="str">
            <v>Kabupaten</v>
          </cell>
          <cell r="G362" t="str">
            <v>Mahakam Ulu</v>
          </cell>
          <cell r="H362">
            <v>17745000</v>
          </cell>
          <cell r="I362">
            <v>60000000</v>
          </cell>
          <cell r="J362">
            <v>95000000</v>
          </cell>
          <cell r="K362">
            <v>148683127.18518519</v>
          </cell>
          <cell r="L362">
            <v>129470250</v>
          </cell>
          <cell r="M362">
            <v>136125000</v>
          </cell>
          <cell r="N362">
            <v>107441176</v>
          </cell>
          <cell r="O362">
            <v>123157160</v>
          </cell>
          <cell r="P362">
            <v>146250000</v>
          </cell>
          <cell r="Q362">
            <v>143750000</v>
          </cell>
          <cell r="R362">
            <v>275071399.64444447</v>
          </cell>
          <cell r="S362">
            <v>246444313.38167596</v>
          </cell>
          <cell r="T362">
            <v>221487793.30968872</v>
          </cell>
          <cell r="U362">
            <v>232284494.9238399</v>
          </cell>
          <cell r="V362">
            <v>163709476.54439241</v>
          </cell>
          <cell r="W362">
            <v>159743772.5408749</v>
          </cell>
          <cell r="X362">
            <v>33675900</v>
          </cell>
          <cell r="Y362">
            <v>9000000</v>
          </cell>
          <cell r="Z362">
            <v>768645676.82962966</v>
          </cell>
          <cell r="AA362">
            <v>737673340.56686115</v>
          </cell>
          <cell r="AB362">
            <v>684032996.49487388</v>
          </cell>
          <cell r="AC362">
            <v>710545682.10902512</v>
          </cell>
          <cell r="AD362">
            <v>665063503.72957754</v>
          </cell>
          <cell r="AE362">
            <v>658597799.72606015</v>
          </cell>
          <cell r="AF362">
            <v>835610244.51259267</v>
          </cell>
          <cell r="AG362">
            <v>811440674.62354732</v>
          </cell>
          <cell r="AH362">
            <v>752436296.14436138</v>
          </cell>
          <cell r="AI362">
            <v>781600250.31992769</v>
          </cell>
          <cell r="AJ362">
            <v>731569854.10253537</v>
          </cell>
          <cell r="AK362">
            <v>724457579.69866621</v>
          </cell>
        </row>
        <row r="363">
          <cell r="A363" t="str">
            <v>KabupatenPaser</v>
          </cell>
          <cell r="B363" t="str">
            <v>Area 4</v>
          </cell>
          <cell r="C363" t="str">
            <v>Kalimantan</v>
          </cell>
          <cell r="D363" t="str">
            <v>Kalimantan Timur</v>
          </cell>
          <cell r="E363" t="str">
            <v xml:space="preserve">KALIMANTAN 1 (Kalselteng, Kaltim Bag. Selatan) </v>
          </cell>
          <cell r="F363" t="str">
            <v>Kabupaten</v>
          </cell>
          <cell r="G363" t="str">
            <v>Paser</v>
          </cell>
          <cell r="H363">
            <v>17745000</v>
          </cell>
          <cell r="I363">
            <v>62137000</v>
          </cell>
          <cell r="J363">
            <v>63000000</v>
          </cell>
          <cell r="K363">
            <v>133333333</v>
          </cell>
          <cell r="L363">
            <v>129470250</v>
          </cell>
          <cell r="M363">
            <v>136125000</v>
          </cell>
          <cell r="N363">
            <v>107441176</v>
          </cell>
          <cell r="O363">
            <v>123157160</v>
          </cell>
          <cell r="P363">
            <v>146250000</v>
          </cell>
          <cell r="Q363">
            <v>143750000</v>
          </cell>
          <cell r="R363">
            <v>275071399.64444447</v>
          </cell>
          <cell r="S363">
            <v>246444313.38167596</v>
          </cell>
          <cell r="T363">
            <v>221487793.30968872</v>
          </cell>
          <cell r="U363">
            <v>232284494.9238399</v>
          </cell>
          <cell r="V363">
            <v>163709476.54439241</v>
          </cell>
          <cell r="W363">
            <v>159743772.5408749</v>
          </cell>
          <cell r="X363">
            <v>33675900</v>
          </cell>
          <cell r="Y363">
            <v>9000000</v>
          </cell>
          <cell r="Z363">
            <v>723432882.64444447</v>
          </cell>
          <cell r="AA363">
            <v>692460546.38167596</v>
          </cell>
          <cell r="AB363">
            <v>638820202.30968869</v>
          </cell>
          <cell r="AC363">
            <v>665332887.92383993</v>
          </cell>
          <cell r="AD363">
            <v>619850709.54439235</v>
          </cell>
          <cell r="AE363">
            <v>613385005.54087496</v>
          </cell>
          <cell r="AF363">
            <v>785876170.90888894</v>
          </cell>
          <cell r="AG363">
            <v>761706601.01984358</v>
          </cell>
          <cell r="AH363">
            <v>702702222.54065764</v>
          </cell>
          <cell r="AI363">
            <v>731866176.71622396</v>
          </cell>
          <cell r="AJ363">
            <v>681835780.49883163</v>
          </cell>
          <cell r="AK363">
            <v>674723506.09496248</v>
          </cell>
        </row>
        <row r="364">
          <cell r="A364" t="str">
            <v>KabupatenPenajam Paser Utara</v>
          </cell>
          <cell r="B364" t="str">
            <v>Area 4</v>
          </cell>
          <cell r="C364" t="str">
            <v>Kalimantan</v>
          </cell>
          <cell r="D364" t="str">
            <v>Kalimantan Timur</v>
          </cell>
          <cell r="E364" t="str">
            <v xml:space="preserve">KALIMANTAN 1 (Kalselteng, Kaltim Bag. Selatan) </v>
          </cell>
          <cell r="F364" t="str">
            <v>Kabupaten</v>
          </cell>
          <cell r="G364" t="str">
            <v>Penajam Paser Utara</v>
          </cell>
          <cell r="H364">
            <v>17745000</v>
          </cell>
          <cell r="I364">
            <v>82637000</v>
          </cell>
          <cell r="J364">
            <v>63000000</v>
          </cell>
          <cell r="K364">
            <v>165111110.69999999</v>
          </cell>
          <cell r="L364">
            <v>129470250</v>
          </cell>
          <cell r="M364">
            <v>136125000</v>
          </cell>
          <cell r="N364">
            <v>107441176</v>
          </cell>
          <cell r="O364">
            <v>123157160</v>
          </cell>
          <cell r="P364">
            <v>146250000</v>
          </cell>
          <cell r="Q364">
            <v>143750000</v>
          </cell>
          <cell r="R364">
            <v>275071399.64444447</v>
          </cell>
          <cell r="S364">
            <v>246444313.38167596</v>
          </cell>
          <cell r="T364">
            <v>221487793.30968872</v>
          </cell>
          <cell r="U364">
            <v>232284494.9238399</v>
          </cell>
          <cell r="V364">
            <v>163709476.54439241</v>
          </cell>
          <cell r="W364">
            <v>159743772.5408749</v>
          </cell>
          <cell r="X364">
            <v>33675900</v>
          </cell>
          <cell r="Y364">
            <v>9000000</v>
          </cell>
          <cell r="Z364">
            <v>775710660.34444451</v>
          </cell>
          <cell r="AA364">
            <v>744738324.08167601</v>
          </cell>
          <cell r="AB364">
            <v>691097980.00968874</v>
          </cell>
          <cell r="AC364">
            <v>717610665.62383986</v>
          </cell>
          <cell r="AD364">
            <v>672128487.2443924</v>
          </cell>
          <cell r="AE364">
            <v>665662783.24087489</v>
          </cell>
          <cell r="AF364">
            <v>843381726.37888908</v>
          </cell>
          <cell r="AG364">
            <v>819212156.48984373</v>
          </cell>
          <cell r="AH364">
            <v>760207778.01065767</v>
          </cell>
          <cell r="AI364">
            <v>789371732.18622386</v>
          </cell>
          <cell r="AJ364">
            <v>739341335.96883166</v>
          </cell>
          <cell r="AK364">
            <v>732229061.56496239</v>
          </cell>
        </row>
        <row r="365">
          <cell r="A365" t="str">
            <v>KotaBalikpapan</v>
          </cell>
          <cell r="B365" t="str">
            <v>Area 4</v>
          </cell>
          <cell r="C365" t="str">
            <v>Kalimantan</v>
          </cell>
          <cell r="D365" t="str">
            <v>Kalimantan Timur</v>
          </cell>
          <cell r="E365" t="str">
            <v xml:space="preserve">KALIMANTAN 1 (Kalselteng, Kaltim Bag. Selatan) </v>
          </cell>
          <cell r="F365" t="str">
            <v>Kota</v>
          </cell>
          <cell r="G365" t="str">
            <v>Balikpapan</v>
          </cell>
          <cell r="H365">
            <v>17745000</v>
          </cell>
          <cell r="I365">
            <v>82637000</v>
          </cell>
          <cell r="J365">
            <v>162000000</v>
          </cell>
          <cell r="K365">
            <v>181186807.858125</v>
          </cell>
          <cell r="L365">
            <v>129470250</v>
          </cell>
          <cell r="M365">
            <v>136125000</v>
          </cell>
          <cell r="N365">
            <v>107441176</v>
          </cell>
          <cell r="O365">
            <v>123157160</v>
          </cell>
          <cell r="P365">
            <v>146250000</v>
          </cell>
          <cell r="Q365">
            <v>143750000</v>
          </cell>
          <cell r="R365">
            <v>275071399.64444447</v>
          </cell>
          <cell r="S365">
            <v>246444313.38167596</v>
          </cell>
          <cell r="T365">
            <v>221487793.30968872</v>
          </cell>
          <cell r="U365">
            <v>232284494.9238399</v>
          </cell>
          <cell r="V365">
            <v>163709476.54439241</v>
          </cell>
          <cell r="W365">
            <v>159743772.5408749</v>
          </cell>
          <cell r="X365">
            <v>33675900</v>
          </cell>
          <cell r="Y365">
            <v>9000000</v>
          </cell>
          <cell r="Z365">
            <v>890786357.50256944</v>
          </cell>
          <cell r="AA365">
            <v>859814021.23980093</v>
          </cell>
          <cell r="AB365">
            <v>806173677.16781366</v>
          </cell>
          <cell r="AC365">
            <v>832686362.7819649</v>
          </cell>
          <cell r="AD365">
            <v>787204184.40251732</v>
          </cell>
          <cell r="AE365">
            <v>780738480.39899993</v>
          </cell>
          <cell r="AF365">
            <v>969964993.25282645</v>
          </cell>
          <cell r="AG365">
            <v>945795423.36378109</v>
          </cell>
          <cell r="AH365">
            <v>886791044.88459516</v>
          </cell>
          <cell r="AI365">
            <v>915954999.06016147</v>
          </cell>
          <cell r="AJ365">
            <v>865924602.84276915</v>
          </cell>
          <cell r="AK365">
            <v>858812328.43889999</v>
          </cell>
        </row>
        <row r="366">
          <cell r="A366" t="str">
            <v>KotaBontang</v>
          </cell>
          <cell r="B366" t="str">
            <v>Area 4</v>
          </cell>
          <cell r="C366" t="str">
            <v>Kalimantan</v>
          </cell>
          <cell r="D366" t="str">
            <v>Kalimantan Timur</v>
          </cell>
          <cell r="E366" t="str">
            <v xml:space="preserve">KALIMANTAN 1 (Kalselteng, Kaltim Bag. Selatan) </v>
          </cell>
          <cell r="F366" t="str">
            <v>Kota</v>
          </cell>
          <cell r="G366" t="str">
            <v>Bontang</v>
          </cell>
          <cell r="H366">
            <v>17745000</v>
          </cell>
          <cell r="I366">
            <v>82637000</v>
          </cell>
          <cell r="J366">
            <v>162000000</v>
          </cell>
          <cell r="K366">
            <v>181186807.858125</v>
          </cell>
          <cell r="L366">
            <v>129470250</v>
          </cell>
          <cell r="M366">
            <v>136125000</v>
          </cell>
          <cell r="N366">
            <v>107441176</v>
          </cell>
          <cell r="O366">
            <v>123157160</v>
          </cell>
          <cell r="P366">
            <v>146250000</v>
          </cell>
          <cell r="Q366">
            <v>143750000</v>
          </cell>
          <cell r="R366">
            <v>275071399.64444447</v>
          </cell>
          <cell r="S366">
            <v>246444313.38167596</v>
          </cell>
          <cell r="T366">
            <v>221487793.30968872</v>
          </cell>
          <cell r="U366">
            <v>232284494.9238399</v>
          </cell>
          <cell r="V366">
            <v>163709476.54439241</v>
          </cell>
          <cell r="W366">
            <v>159743772.5408749</v>
          </cell>
          <cell r="X366">
            <v>33675900</v>
          </cell>
          <cell r="Y366">
            <v>9000000</v>
          </cell>
          <cell r="Z366">
            <v>890786357.50256944</v>
          </cell>
          <cell r="AA366">
            <v>859814021.23980093</v>
          </cell>
          <cell r="AB366">
            <v>806173677.16781366</v>
          </cell>
          <cell r="AC366">
            <v>832686362.7819649</v>
          </cell>
          <cell r="AD366">
            <v>787204184.40251732</v>
          </cell>
          <cell r="AE366">
            <v>780738480.39899993</v>
          </cell>
          <cell r="AF366">
            <v>969964993.25282645</v>
          </cell>
          <cell r="AG366">
            <v>945795423.36378109</v>
          </cell>
          <cell r="AH366">
            <v>886791044.88459516</v>
          </cell>
          <cell r="AI366">
            <v>915954999.06016147</v>
          </cell>
          <cell r="AJ366">
            <v>865924602.84276915</v>
          </cell>
          <cell r="AK366">
            <v>858812328.43889999</v>
          </cell>
        </row>
        <row r="367">
          <cell r="A367" t="str">
            <v>KotaSamarinda</v>
          </cell>
          <cell r="B367" t="str">
            <v>Area 4</v>
          </cell>
          <cell r="C367" t="str">
            <v>Kalimantan</v>
          </cell>
          <cell r="D367" t="str">
            <v>Kalimantan Timur</v>
          </cell>
          <cell r="E367" t="str">
            <v xml:space="preserve">KALIMANTAN 1 (Kalselteng, Kaltim Bag. Selatan) </v>
          </cell>
          <cell r="F367" t="str">
            <v>Kota</v>
          </cell>
          <cell r="G367" t="str">
            <v>Samarinda</v>
          </cell>
          <cell r="H367">
            <v>17745000</v>
          </cell>
          <cell r="I367">
            <v>82637000</v>
          </cell>
          <cell r="J367">
            <v>121500000</v>
          </cell>
          <cell r="K367">
            <v>181186807.858125</v>
          </cell>
          <cell r="L367">
            <v>129470250</v>
          </cell>
          <cell r="M367">
            <v>136125000</v>
          </cell>
          <cell r="N367">
            <v>107441176</v>
          </cell>
          <cell r="O367">
            <v>123157160</v>
          </cell>
          <cell r="P367">
            <v>146250000</v>
          </cell>
          <cell r="Q367">
            <v>143750000</v>
          </cell>
          <cell r="R367">
            <v>275071399.64444447</v>
          </cell>
          <cell r="S367">
            <v>246444313.38167596</v>
          </cell>
          <cell r="T367">
            <v>221487793.30968872</v>
          </cell>
          <cell r="U367">
            <v>232284494.9238399</v>
          </cell>
          <cell r="V367">
            <v>163709476.54439241</v>
          </cell>
          <cell r="W367">
            <v>159743772.5408749</v>
          </cell>
          <cell r="X367">
            <v>33675900</v>
          </cell>
          <cell r="Y367">
            <v>9000000</v>
          </cell>
          <cell r="Z367">
            <v>850286357.50256944</v>
          </cell>
          <cell r="AA367">
            <v>819314021.23980093</v>
          </cell>
          <cell r="AB367">
            <v>765673677.16781366</v>
          </cell>
          <cell r="AC367">
            <v>792186362.7819649</v>
          </cell>
          <cell r="AD367">
            <v>746704184.40251732</v>
          </cell>
          <cell r="AE367">
            <v>740238480.39899993</v>
          </cell>
          <cell r="AF367">
            <v>925414993.25282645</v>
          </cell>
          <cell r="AG367">
            <v>901245423.36378109</v>
          </cell>
          <cell r="AH367">
            <v>842241044.88459504</v>
          </cell>
          <cell r="AI367">
            <v>871404999.06016147</v>
          </cell>
          <cell r="AJ367">
            <v>821374602.84276915</v>
          </cell>
          <cell r="AK367">
            <v>814262328.43889999</v>
          </cell>
        </row>
        <row r="368">
          <cell r="A368" t="str">
            <v>KabupatenBulungan</v>
          </cell>
          <cell r="B368" t="str">
            <v>Area 4</v>
          </cell>
          <cell r="C368" t="str">
            <v>Kalimantan</v>
          </cell>
          <cell r="D368" t="str">
            <v>Kalimantan Utara</v>
          </cell>
          <cell r="E368" t="str">
            <v>KALIMANTAN 3 (Kaltim Bag. Utara)</v>
          </cell>
          <cell r="F368" t="str">
            <v>Kabupaten</v>
          </cell>
          <cell r="G368" t="str">
            <v>Bulungan</v>
          </cell>
          <cell r="H368">
            <v>17745000</v>
          </cell>
          <cell r="I368">
            <v>62137000</v>
          </cell>
          <cell r="J368">
            <v>61974000</v>
          </cell>
          <cell r="K368">
            <v>165000000</v>
          </cell>
          <cell r="L368">
            <v>129470250</v>
          </cell>
          <cell r="M368">
            <v>136125000</v>
          </cell>
          <cell r="N368">
            <v>107441176</v>
          </cell>
          <cell r="O368">
            <v>123157160</v>
          </cell>
          <cell r="P368">
            <v>146250000</v>
          </cell>
          <cell r="Q368">
            <v>143750000</v>
          </cell>
          <cell r="R368">
            <v>281160549.1111111</v>
          </cell>
          <cell r="S368">
            <v>252155908.05382091</v>
          </cell>
          <cell r="T368">
            <v>226531068.30097455</v>
          </cell>
          <cell r="U368">
            <v>237883230.51764405</v>
          </cell>
          <cell r="V368">
            <v>166867456.63635004</v>
          </cell>
          <cell r="W368">
            <v>162560106.80901378</v>
          </cell>
          <cell r="X368">
            <v>33675900</v>
          </cell>
          <cell r="Y368">
            <v>9000000</v>
          </cell>
          <cell r="Z368">
            <v>760162699.11111116</v>
          </cell>
          <cell r="AA368">
            <v>728812808.05382085</v>
          </cell>
          <cell r="AB368">
            <v>674504144.30097461</v>
          </cell>
          <cell r="AC368">
            <v>701572290.51764405</v>
          </cell>
          <cell r="AD368">
            <v>653649356.63635004</v>
          </cell>
          <cell r="AE368">
            <v>646842006.80901384</v>
          </cell>
          <cell r="AF368">
            <v>826278969.0222224</v>
          </cell>
          <cell r="AG368">
            <v>801694088.85920298</v>
          </cell>
          <cell r="AH368">
            <v>741954558.73107219</v>
          </cell>
          <cell r="AI368">
            <v>771729519.56940854</v>
          </cell>
          <cell r="AJ368">
            <v>719014292.29998505</v>
          </cell>
          <cell r="AK368">
            <v>711526207.48991525</v>
          </cell>
        </row>
        <row r="369">
          <cell r="A369" t="str">
            <v>KabupatenMalinau</v>
          </cell>
          <cell r="B369" t="str">
            <v>Area 4</v>
          </cell>
          <cell r="C369" t="str">
            <v>Kalimantan</v>
          </cell>
          <cell r="D369" t="str">
            <v>Kalimantan Utara</v>
          </cell>
          <cell r="E369" t="str">
            <v>KALIMANTAN 3 (Kaltim Bag. Utara)</v>
          </cell>
          <cell r="F369" t="str">
            <v>Kabupaten</v>
          </cell>
          <cell r="G369" t="str">
            <v>Malinau</v>
          </cell>
          <cell r="H369">
            <v>17745000</v>
          </cell>
          <cell r="I369">
            <v>48637000</v>
          </cell>
          <cell r="J369">
            <v>72000000</v>
          </cell>
          <cell r="K369">
            <v>165000000</v>
          </cell>
          <cell r="L369">
            <v>129470250</v>
          </cell>
          <cell r="M369">
            <v>136125000</v>
          </cell>
          <cell r="N369">
            <v>107441176</v>
          </cell>
          <cell r="O369">
            <v>123157160</v>
          </cell>
          <cell r="P369">
            <v>146250000</v>
          </cell>
          <cell r="Q369">
            <v>143750000</v>
          </cell>
          <cell r="R369">
            <v>281160549.1111111</v>
          </cell>
          <cell r="S369">
            <v>252155908.05382091</v>
          </cell>
          <cell r="T369">
            <v>226531068.30097455</v>
          </cell>
          <cell r="U369">
            <v>237883230.51764405</v>
          </cell>
          <cell r="V369">
            <v>166867456.63635004</v>
          </cell>
          <cell r="W369">
            <v>162560106.80901378</v>
          </cell>
          <cell r="X369">
            <v>33675900</v>
          </cell>
          <cell r="Y369">
            <v>9000000</v>
          </cell>
          <cell r="Z369">
            <v>756688699.11111116</v>
          </cell>
          <cell r="AA369">
            <v>725338808.05382085</v>
          </cell>
          <cell r="AB369">
            <v>671030144.30097461</v>
          </cell>
          <cell r="AC369">
            <v>698098290.51764405</v>
          </cell>
          <cell r="AD369">
            <v>650175356.63635004</v>
          </cell>
          <cell r="AE369">
            <v>643368006.80901384</v>
          </cell>
          <cell r="AF369">
            <v>822457569.0222224</v>
          </cell>
          <cell r="AG369">
            <v>797872688.85920298</v>
          </cell>
          <cell r="AH369">
            <v>738133158.73107219</v>
          </cell>
          <cell r="AI369">
            <v>767908119.56940854</v>
          </cell>
          <cell r="AJ369">
            <v>715192892.29998505</v>
          </cell>
          <cell r="AK369">
            <v>707704807.48991525</v>
          </cell>
        </row>
        <row r="370">
          <cell r="A370" t="str">
            <v>KabupatenNunukan</v>
          </cell>
          <cell r="B370" t="str">
            <v>Area 4</v>
          </cell>
          <cell r="C370" t="str">
            <v>Kalimantan</v>
          </cell>
          <cell r="D370" t="str">
            <v>Kalimantan Utara</v>
          </cell>
          <cell r="E370" t="str">
            <v>KALIMANTAN 3 (Kaltim Bag. Utara)</v>
          </cell>
          <cell r="F370" t="str">
            <v>Kabupaten</v>
          </cell>
          <cell r="G370" t="str">
            <v>Nunukan</v>
          </cell>
          <cell r="H370">
            <v>17745000</v>
          </cell>
          <cell r="I370">
            <v>48637000</v>
          </cell>
          <cell r="J370">
            <v>102600000</v>
          </cell>
          <cell r="K370">
            <v>165000000</v>
          </cell>
          <cell r="L370">
            <v>129470250</v>
          </cell>
          <cell r="M370">
            <v>136125000</v>
          </cell>
          <cell r="N370">
            <v>107441176</v>
          </cell>
          <cell r="O370">
            <v>123157160</v>
          </cell>
          <cell r="P370">
            <v>146250000</v>
          </cell>
          <cell r="Q370">
            <v>143750000</v>
          </cell>
          <cell r="R370">
            <v>281160549.1111111</v>
          </cell>
          <cell r="S370">
            <v>252155908.05382091</v>
          </cell>
          <cell r="T370">
            <v>226531068.30097455</v>
          </cell>
          <cell r="U370">
            <v>237883230.51764405</v>
          </cell>
          <cell r="V370">
            <v>166867456.63635004</v>
          </cell>
          <cell r="W370">
            <v>162560106.80901378</v>
          </cell>
          <cell r="X370">
            <v>33675900</v>
          </cell>
          <cell r="Y370">
            <v>9000000</v>
          </cell>
          <cell r="Z370">
            <v>787288699.11111116</v>
          </cell>
          <cell r="AA370">
            <v>755938808.05382085</v>
          </cell>
          <cell r="AB370">
            <v>701630144.30097461</v>
          </cell>
          <cell r="AC370">
            <v>728698290.51764405</v>
          </cell>
          <cell r="AD370">
            <v>680775356.63635004</v>
          </cell>
          <cell r="AE370">
            <v>673968006.80901384</v>
          </cell>
          <cell r="AF370">
            <v>856117569.0222224</v>
          </cell>
          <cell r="AG370">
            <v>831532688.85920298</v>
          </cell>
          <cell r="AH370">
            <v>771793158.73107219</v>
          </cell>
          <cell r="AI370">
            <v>801568119.56940854</v>
          </cell>
          <cell r="AJ370">
            <v>748852892.29998505</v>
          </cell>
          <cell r="AK370">
            <v>741364807.48991525</v>
          </cell>
        </row>
        <row r="371">
          <cell r="A371" t="str">
            <v>KabupatenTana Tidung</v>
          </cell>
          <cell r="B371" t="str">
            <v>Area 4</v>
          </cell>
          <cell r="C371" t="str">
            <v>Kalimantan</v>
          </cell>
          <cell r="D371" t="str">
            <v>Kalimantan Utara</v>
          </cell>
          <cell r="E371" t="str">
            <v>KALIMANTAN 3 (Kaltim Bag. Utara)</v>
          </cell>
          <cell r="F371" t="str">
            <v>Kabupaten</v>
          </cell>
          <cell r="G371" t="str">
            <v>Tana Tidung</v>
          </cell>
          <cell r="H371">
            <v>17745000</v>
          </cell>
          <cell r="I371">
            <v>62137000</v>
          </cell>
          <cell r="J371">
            <v>61974000</v>
          </cell>
          <cell r="K371">
            <v>165000000</v>
          </cell>
          <cell r="L371">
            <v>129470250</v>
          </cell>
          <cell r="M371">
            <v>136125000</v>
          </cell>
          <cell r="N371">
            <v>107441176</v>
          </cell>
          <cell r="O371">
            <v>123157160</v>
          </cell>
          <cell r="P371">
            <v>146250000</v>
          </cell>
          <cell r="Q371">
            <v>143750000</v>
          </cell>
          <cell r="R371">
            <v>281160549.1111111</v>
          </cell>
          <cell r="S371">
            <v>252155908.05382091</v>
          </cell>
          <cell r="T371">
            <v>226531068.30097455</v>
          </cell>
          <cell r="U371">
            <v>237883230.51764405</v>
          </cell>
          <cell r="V371">
            <v>166867456.63635004</v>
          </cell>
          <cell r="W371">
            <v>162560106.80901378</v>
          </cell>
          <cell r="X371">
            <v>33675900</v>
          </cell>
          <cell r="Y371">
            <v>9000000</v>
          </cell>
          <cell r="Z371">
            <v>760162699.11111116</v>
          </cell>
          <cell r="AA371">
            <v>728812808.05382085</v>
          </cell>
          <cell r="AB371">
            <v>674504144.30097461</v>
          </cell>
          <cell r="AC371">
            <v>701572290.51764405</v>
          </cell>
          <cell r="AD371">
            <v>653649356.63635004</v>
          </cell>
          <cell r="AE371">
            <v>646842006.80901384</v>
          </cell>
          <cell r="AF371">
            <v>826278969.0222224</v>
          </cell>
          <cell r="AG371">
            <v>801694088.85920298</v>
          </cell>
          <cell r="AH371">
            <v>741954558.73107219</v>
          </cell>
          <cell r="AI371">
            <v>771729519.56940854</v>
          </cell>
          <cell r="AJ371">
            <v>719014292.29998505</v>
          </cell>
          <cell r="AK371">
            <v>711526207.48991525</v>
          </cell>
        </row>
        <row r="372">
          <cell r="A372" t="str">
            <v>KotaTarakan</v>
          </cell>
          <cell r="B372" t="str">
            <v>Area 4</v>
          </cell>
          <cell r="C372" t="str">
            <v>Kalimantan</v>
          </cell>
          <cell r="D372" t="str">
            <v>Kalimantan Utara</v>
          </cell>
          <cell r="E372" t="str">
            <v>KALIMANTAN 3 (Kaltim Bag. Utara)</v>
          </cell>
          <cell r="F372" t="str">
            <v>Kota</v>
          </cell>
          <cell r="G372" t="str">
            <v>Tarakan</v>
          </cell>
          <cell r="H372">
            <v>17745000</v>
          </cell>
          <cell r="I372">
            <v>82637000</v>
          </cell>
          <cell r="J372">
            <v>85500000</v>
          </cell>
          <cell r="K372">
            <v>165000000</v>
          </cell>
          <cell r="L372">
            <v>129470250</v>
          </cell>
          <cell r="M372">
            <v>136125000</v>
          </cell>
          <cell r="N372">
            <v>107441176</v>
          </cell>
          <cell r="O372">
            <v>123157160</v>
          </cell>
          <cell r="P372">
            <v>146250000</v>
          </cell>
          <cell r="Q372">
            <v>143750000</v>
          </cell>
          <cell r="R372">
            <v>281160549.1111111</v>
          </cell>
          <cell r="S372">
            <v>252155908.05382091</v>
          </cell>
          <cell r="T372">
            <v>226531068.30097455</v>
          </cell>
          <cell r="U372">
            <v>237883230.51764405</v>
          </cell>
          <cell r="V372">
            <v>166867456.63635004</v>
          </cell>
          <cell r="W372">
            <v>162560106.80901378</v>
          </cell>
          <cell r="X372">
            <v>33675900</v>
          </cell>
          <cell r="Y372">
            <v>9000000</v>
          </cell>
          <cell r="Z372">
            <v>804188699.11111116</v>
          </cell>
          <cell r="AA372">
            <v>772838808.05382085</v>
          </cell>
          <cell r="AB372">
            <v>718530144.30097461</v>
          </cell>
          <cell r="AC372">
            <v>745598290.51764405</v>
          </cell>
          <cell r="AD372">
            <v>697675356.63635004</v>
          </cell>
          <cell r="AE372">
            <v>690868006.80901384</v>
          </cell>
          <cell r="AF372">
            <v>874707569.0222224</v>
          </cell>
          <cell r="AG372">
            <v>850122688.85920298</v>
          </cell>
          <cell r="AH372">
            <v>790383158.73107219</v>
          </cell>
          <cell r="AI372">
            <v>820158119.56940854</v>
          </cell>
          <cell r="AJ372">
            <v>767442892.29998505</v>
          </cell>
          <cell r="AK372">
            <v>759954807.48991525</v>
          </cell>
        </row>
        <row r="373">
          <cell r="A373" t="str">
            <v>KabupatenBoalemo</v>
          </cell>
          <cell r="B373" t="str">
            <v>Area 4</v>
          </cell>
          <cell r="C373" t="str">
            <v>Sulawesi</v>
          </cell>
          <cell r="D373" t="str">
            <v>Gorontalo</v>
          </cell>
          <cell r="E373" t="str">
            <v>SULUT, TENGAH, GORONTALO</v>
          </cell>
          <cell r="F373" t="str">
            <v>Kabupaten</v>
          </cell>
          <cell r="G373" t="str">
            <v>Boalemo</v>
          </cell>
          <cell r="H373">
            <v>20277257.149999999</v>
          </cell>
          <cell r="I373">
            <v>60000000</v>
          </cell>
          <cell r="J373">
            <v>90000000</v>
          </cell>
          <cell r="K373">
            <v>133333333</v>
          </cell>
          <cell r="L373">
            <v>129470250</v>
          </cell>
          <cell r="M373">
            <v>136125000</v>
          </cell>
          <cell r="N373">
            <v>107441176</v>
          </cell>
          <cell r="O373">
            <v>123157160</v>
          </cell>
          <cell r="P373">
            <v>146250000</v>
          </cell>
          <cell r="Q373">
            <v>143750000</v>
          </cell>
          <cell r="R373">
            <v>249714580</v>
          </cell>
          <cell r="S373">
            <v>224256976</v>
          </cell>
          <cell r="T373">
            <v>201920241</v>
          </cell>
          <cell r="U373">
            <v>211673008.24000001</v>
          </cell>
          <cell r="V373">
            <v>150065468.5</v>
          </cell>
          <cell r="W373">
            <v>146439269.40000001</v>
          </cell>
          <cell r="X373">
            <v>30168400</v>
          </cell>
          <cell r="Y373">
            <v>9000000</v>
          </cell>
          <cell r="Z373">
            <v>721963820.14999998</v>
          </cell>
          <cell r="AA373">
            <v>694160966.14999998</v>
          </cell>
          <cell r="AB373">
            <v>643140407.14999998</v>
          </cell>
          <cell r="AC373">
            <v>668609158.38999999</v>
          </cell>
          <cell r="AD373">
            <v>630094458.64999998</v>
          </cell>
          <cell r="AE373">
            <v>623968259.54999995</v>
          </cell>
          <cell r="AF373">
            <v>784260202.16500008</v>
          </cell>
          <cell r="AG373">
            <v>763577062.76499999</v>
          </cell>
          <cell r="AH373">
            <v>707454447.86500001</v>
          </cell>
          <cell r="AI373">
            <v>735470074.22900009</v>
          </cell>
          <cell r="AJ373">
            <v>693103904.51499999</v>
          </cell>
          <cell r="AK373">
            <v>686365085.505</v>
          </cell>
        </row>
        <row r="374">
          <cell r="A374" t="str">
            <v>KabupatenBone Bolango</v>
          </cell>
          <cell r="B374" t="str">
            <v>Area 4</v>
          </cell>
          <cell r="C374" t="str">
            <v>Sulawesi</v>
          </cell>
          <cell r="D374" t="str">
            <v>Gorontalo</v>
          </cell>
          <cell r="E374" t="str">
            <v>SULUT, TENGAH, GORONTALO</v>
          </cell>
          <cell r="F374" t="str">
            <v>Kabupaten</v>
          </cell>
          <cell r="G374" t="str">
            <v>Bone Bolango</v>
          </cell>
          <cell r="H374">
            <v>20277257.149999999</v>
          </cell>
          <cell r="I374">
            <v>60000000</v>
          </cell>
          <cell r="J374">
            <v>90000000</v>
          </cell>
          <cell r="K374">
            <v>133333333</v>
          </cell>
          <cell r="L374">
            <v>129470250</v>
          </cell>
          <cell r="M374">
            <v>136125000</v>
          </cell>
          <cell r="N374">
            <v>107441176</v>
          </cell>
          <cell r="O374">
            <v>123157160</v>
          </cell>
          <cell r="P374">
            <v>146250000</v>
          </cell>
          <cell r="Q374">
            <v>143750000</v>
          </cell>
          <cell r="R374">
            <v>249714580</v>
          </cell>
          <cell r="S374">
            <v>224256976</v>
          </cell>
          <cell r="T374">
            <v>201920241</v>
          </cell>
          <cell r="U374">
            <v>211673008.24000001</v>
          </cell>
          <cell r="V374">
            <v>150065468.5</v>
          </cell>
          <cell r="W374">
            <v>146439269.40000001</v>
          </cell>
          <cell r="X374">
            <v>30168400</v>
          </cell>
          <cell r="Y374">
            <v>9000000</v>
          </cell>
          <cell r="Z374">
            <v>721963820.14999998</v>
          </cell>
          <cell r="AA374">
            <v>694160966.14999998</v>
          </cell>
          <cell r="AB374">
            <v>643140407.14999998</v>
          </cell>
          <cell r="AC374">
            <v>668609158.38999999</v>
          </cell>
          <cell r="AD374">
            <v>630094458.64999998</v>
          </cell>
          <cell r="AE374">
            <v>623968259.54999995</v>
          </cell>
          <cell r="AF374">
            <v>784260202.16500008</v>
          </cell>
          <cell r="AG374">
            <v>763577062.76499999</v>
          </cell>
          <cell r="AH374">
            <v>707454447.86500001</v>
          </cell>
          <cell r="AI374">
            <v>735470074.22900009</v>
          </cell>
          <cell r="AJ374">
            <v>693103904.51499999</v>
          </cell>
          <cell r="AK374">
            <v>686365085.505</v>
          </cell>
        </row>
        <row r="375">
          <cell r="A375" t="str">
            <v>KabupatenGorontalo</v>
          </cell>
          <cell r="B375" t="str">
            <v>Area 4</v>
          </cell>
          <cell r="C375" t="str">
            <v>Sulawesi</v>
          </cell>
          <cell r="D375" t="str">
            <v>Gorontalo</v>
          </cell>
          <cell r="E375" t="str">
            <v>SULUT, TENGAH, GORONTALO</v>
          </cell>
          <cell r="F375" t="str">
            <v>Kabupaten</v>
          </cell>
          <cell r="G375" t="str">
            <v>Gorontalo</v>
          </cell>
          <cell r="H375">
            <v>20277257.149999999</v>
          </cell>
          <cell r="I375">
            <v>60000000</v>
          </cell>
          <cell r="J375">
            <v>90000000</v>
          </cell>
          <cell r="K375">
            <v>133333333</v>
          </cell>
          <cell r="L375">
            <v>129470250</v>
          </cell>
          <cell r="M375">
            <v>136125000</v>
          </cell>
          <cell r="N375">
            <v>107441176</v>
          </cell>
          <cell r="O375">
            <v>123157160</v>
          </cell>
          <cell r="P375">
            <v>146250000</v>
          </cell>
          <cell r="Q375">
            <v>143750000</v>
          </cell>
          <cell r="R375">
            <v>249714580</v>
          </cell>
          <cell r="S375">
            <v>224256976</v>
          </cell>
          <cell r="T375">
            <v>201920241</v>
          </cell>
          <cell r="U375">
            <v>211673008.24000001</v>
          </cell>
          <cell r="V375">
            <v>150065468.5</v>
          </cell>
          <cell r="W375">
            <v>146439269.40000001</v>
          </cell>
          <cell r="X375">
            <v>30168400</v>
          </cell>
          <cell r="Y375">
            <v>9000000</v>
          </cell>
          <cell r="Z375">
            <v>721963820.14999998</v>
          </cell>
          <cell r="AA375">
            <v>694160966.14999998</v>
          </cell>
          <cell r="AB375">
            <v>643140407.14999998</v>
          </cell>
          <cell r="AC375">
            <v>668609158.38999999</v>
          </cell>
          <cell r="AD375">
            <v>630094458.64999998</v>
          </cell>
          <cell r="AE375">
            <v>623968259.54999995</v>
          </cell>
          <cell r="AF375">
            <v>784260202.16500008</v>
          </cell>
          <cell r="AG375">
            <v>763577062.76499999</v>
          </cell>
          <cell r="AH375">
            <v>707454447.86500001</v>
          </cell>
          <cell r="AI375">
            <v>735470074.22900009</v>
          </cell>
          <cell r="AJ375">
            <v>693103904.51499999</v>
          </cell>
          <cell r="AK375">
            <v>686365085.505</v>
          </cell>
        </row>
        <row r="376">
          <cell r="A376" t="str">
            <v>KabupatenGorontalo Utara</v>
          </cell>
          <cell r="B376" t="str">
            <v>Area 4</v>
          </cell>
          <cell r="C376" t="str">
            <v>Sulawesi</v>
          </cell>
          <cell r="D376" t="str">
            <v>Gorontalo</v>
          </cell>
          <cell r="E376" t="str">
            <v>SULUT, TENGAH, GORONTALO</v>
          </cell>
          <cell r="F376" t="str">
            <v>Kabupaten</v>
          </cell>
          <cell r="G376" t="str">
            <v>Gorontalo Utara</v>
          </cell>
          <cell r="H376">
            <v>20277257.149999999</v>
          </cell>
          <cell r="I376">
            <v>60000000</v>
          </cell>
          <cell r="J376">
            <v>90000000</v>
          </cell>
          <cell r="K376">
            <v>100000000</v>
          </cell>
          <cell r="L376">
            <v>129470250</v>
          </cell>
          <cell r="M376">
            <v>136125000</v>
          </cell>
          <cell r="N376">
            <v>107441176</v>
          </cell>
          <cell r="O376">
            <v>123157160</v>
          </cell>
          <cell r="P376">
            <v>146250000</v>
          </cell>
          <cell r="Q376">
            <v>143750000</v>
          </cell>
          <cell r="R376">
            <v>249714580</v>
          </cell>
          <cell r="S376">
            <v>224256976</v>
          </cell>
          <cell r="T376">
            <v>201920241</v>
          </cell>
          <cell r="U376">
            <v>211673008.24000001</v>
          </cell>
          <cell r="V376">
            <v>150065468.5</v>
          </cell>
          <cell r="W376">
            <v>146439269.40000001</v>
          </cell>
          <cell r="X376">
            <v>30168400</v>
          </cell>
          <cell r="Y376">
            <v>9000000</v>
          </cell>
          <cell r="Z376">
            <v>688630487.14999998</v>
          </cell>
          <cell r="AA376">
            <v>660827633.14999998</v>
          </cell>
          <cell r="AB376">
            <v>609807074.14999998</v>
          </cell>
          <cell r="AC376">
            <v>635275825.38999999</v>
          </cell>
          <cell r="AD376">
            <v>596761125.64999998</v>
          </cell>
          <cell r="AE376">
            <v>590634926.54999995</v>
          </cell>
          <cell r="AF376">
            <v>747593535.86500001</v>
          </cell>
          <cell r="AG376">
            <v>726910396.46500003</v>
          </cell>
          <cell r="AH376">
            <v>670787781.56500006</v>
          </cell>
          <cell r="AI376">
            <v>698803407.92900002</v>
          </cell>
          <cell r="AJ376">
            <v>656437238.21500003</v>
          </cell>
          <cell r="AK376">
            <v>649698419.20500004</v>
          </cell>
        </row>
        <row r="377">
          <cell r="A377" t="str">
            <v>KabupatenPohuwato</v>
          </cell>
          <cell r="B377" t="str">
            <v>Area 4</v>
          </cell>
          <cell r="C377" t="str">
            <v>Sulawesi</v>
          </cell>
          <cell r="D377" t="str">
            <v>Gorontalo</v>
          </cell>
          <cell r="E377" t="str">
            <v>SULUT, TENGAH, GORONTALO</v>
          </cell>
          <cell r="F377" t="str">
            <v>Kabupaten</v>
          </cell>
          <cell r="G377" t="str">
            <v>Pohuwato</v>
          </cell>
          <cell r="H377">
            <v>20277257.149999999</v>
          </cell>
          <cell r="I377">
            <v>60000000</v>
          </cell>
          <cell r="J377">
            <v>90000000</v>
          </cell>
          <cell r="K377">
            <v>133333333</v>
          </cell>
          <cell r="L377">
            <v>129470250</v>
          </cell>
          <cell r="M377">
            <v>136125000</v>
          </cell>
          <cell r="N377">
            <v>107441176</v>
          </cell>
          <cell r="O377">
            <v>123157160</v>
          </cell>
          <cell r="P377">
            <v>146250000</v>
          </cell>
          <cell r="Q377">
            <v>143750000</v>
          </cell>
          <cell r="R377">
            <v>249714580</v>
          </cell>
          <cell r="S377">
            <v>224256976</v>
          </cell>
          <cell r="T377">
            <v>201920241</v>
          </cell>
          <cell r="U377">
            <v>211673008.24000001</v>
          </cell>
          <cell r="V377">
            <v>150065468.5</v>
          </cell>
          <cell r="W377">
            <v>146439269.40000001</v>
          </cell>
          <cell r="X377">
            <v>30168400</v>
          </cell>
          <cell r="Y377">
            <v>9000000</v>
          </cell>
          <cell r="Z377">
            <v>721963820.14999998</v>
          </cell>
          <cell r="AA377">
            <v>694160966.14999998</v>
          </cell>
          <cell r="AB377">
            <v>643140407.14999998</v>
          </cell>
          <cell r="AC377">
            <v>668609158.38999999</v>
          </cell>
          <cell r="AD377">
            <v>630094458.64999998</v>
          </cell>
          <cell r="AE377">
            <v>623968259.54999995</v>
          </cell>
          <cell r="AF377">
            <v>784260202.16500008</v>
          </cell>
          <cell r="AG377">
            <v>763577062.76499999</v>
          </cell>
          <cell r="AH377">
            <v>707454447.86500001</v>
          </cell>
          <cell r="AI377">
            <v>735470074.22900009</v>
          </cell>
          <cell r="AJ377">
            <v>693103904.51499999</v>
          </cell>
          <cell r="AK377">
            <v>686365085.505</v>
          </cell>
        </row>
        <row r="378">
          <cell r="A378" t="str">
            <v>KotaGorontalo</v>
          </cell>
          <cell r="B378" t="str">
            <v>Area 4</v>
          </cell>
          <cell r="C378" t="str">
            <v>Sulawesi</v>
          </cell>
          <cell r="D378" t="str">
            <v>Gorontalo</v>
          </cell>
          <cell r="E378" t="str">
            <v>SULUT, TENGAH, GORONTALO</v>
          </cell>
          <cell r="F378" t="str">
            <v>Kota</v>
          </cell>
          <cell r="G378" t="str">
            <v>Gorontalo</v>
          </cell>
          <cell r="H378">
            <v>20277257.149999999</v>
          </cell>
          <cell r="I378">
            <v>60000000</v>
          </cell>
          <cell r="J378">
            <v>90000000</v>
          </cell>
          <cell r="K378">
            <v>133333333</v>
          </cell>
          <cell r="L378">
            <v>129470250</v>
          </cell>
          <cell r="M378">
            <v>136125000</v>
          </cell>
          <cell r="N378">
            <v>107441176</v>
          </cell>
          <cell r="O378">
            <v>123157160</v>
          </cell>
          <cell r="P378">
            <v>146250000</v>
          </cell>
          <cell r="Q378">
            <v>143750000</v>
          </cell>
          <cell r="R378">
            <v>249714580</v>
          </cell>
          <cell r="S378">
            <v>224256976</v>
          </cell>
          <cell r="T378">
            <v>201920241</v>
          </cell>
          <cell r="U378">
            <v>211673008.24000001</v>
          </cell>
          <cell r="V378">
            <v>150065468.5</v>
          </cell>
          <cell r="W378">
            <v>146439269.40000001</v>
          </cell>
          <cell r="X378">
            <v>30168400</v>
          </cell>
          <cell r="Y378">
            <v>9000000</v>
          </cell>
          <cell r="Z378">
            <v>721963820.14999998</v>
          </cell>
          <cell r="AA378">
            <v>694160966.14999998</v>
          </cell>
          <cell r="AB378">
            <v>643140407.14999998</v>
          </cell>
          <cell r="AC378">
            <v>668609158.38999999</v>
          </cell>
          <cell r="AD378">
            <v>630094458.64999998</v>
          </cell>
          <cell r="AE378">
            <v>623968259.54999995</v>
          </cell>
          <cell r="AF378">
            <v>784260202.16500008</v>
          </cell>
          <cell r="AG378">
            <v>763577062.76499999</v>
          </cell>
          <cell r="AH378">
            <v>707454447.86500001</v>
          </cell>
          <cell r="AI378">
            <v>735470074.22900009</v>
          </cell>
          <cell r="AJ378">
            <v>693103904.51499999</v>
          </cell>
          <cell r="AK378">
            <v>686365085.505</v>
          </cell>
        </row>
        <row r="379">
          <cell r="A379" t="str">
            <v>KabupatenBantaeng</v>
          </cell>
          <cell r="B379" t="str">
            <v>Area 4</v>
          </cell>
          <cell r="C379" t="str">
            <v>Sulawesi</v>
          </cell>
          <cell r="D379" t="str">
            <v>Sulawesi Selatan</v>
          </cell>
          <cell r="E379" t="str">
            <v>SULSELBARTRA</v>
          </cell>
          <cell r="F379" t="str">
            <v>Kabupaten</v>
          </cell>
          <cell r="G379" t="str">
            <v>Bantaeng</v>
          </cell>
          <cell r="H379">
            <v>20277257.149999999</v>
          </cell>
          <cell r="I379">
            <v>49217000</v>
          </cell>
          <cell r="J379">
            <v>63000000</v>
          </cell>
          <cell r="K379">
            <v>144444444</v>
          </cell>
          <cell r="L379">
            <v>129470250</v>
          </cell>
          <cell r="M379">
            <v>136125000</v>
          </cell>
          <cell r="N379">
            <v>107441176</v>
          </cell>
          <cell r="O379">
            <v>123157160</v>
          </cell>
          <cell r="P379">
            <v>146250000</v>
          </cell>
          <cell r="Q379">
            <v>143750000</v>
          </cell>
          <cell r="R379">
            <v>248583621</v>
          </cell>
          <cell r="S379">
            <v>223780005</v>
          </cell>
          <cell r="T379">
            <v>201617132</v>
          </cell>
          <cell r="U379">
            <v>211600745</v>
          </cell>
          <cell r="V379">
            <v>149790667.5</v>
          </cell>
          <cell r="W379">
            <v>145920375</v>
          </cell>
          <cell r="X379">
            <v>30168400</v>
          </cell>
          <cell r="Y379">
            <v>9000000</v>
          </cell>
          <cell r="Z379">
            <v>694160972.14999998</v>
          </cell>
          <cell r="AA379">
            <v>667012106.14999998</v>
          </cell>
          <cell r="AB379">
            <v>616165409.14999998</v>
          </cell>
          <cell r="AC379">
            <v>641865006.14999998</v>
          </cell>
          <cell r="AD379">
            <v>603147768.64999998</v>
          </cell>
          <cell r="AE379">
            <v>596777476.14999998</v>
          </cell>
          <cell r="AF379">
            <v>753677069.36500001</v>
          </cell>
          <cell r="AG379">
            <v>733713316.76499999</v>
          </cell>
          <cell r="AH379">
            <v>677781950.06500006</v>
          </cell>
          <cell r="AI379">
            <v>706051506.76499999</v>
          </cell>
          <cell r="AJ379">
            <v>663462545.51499999</v>
          </cell>
          <cell r="AK379">
            <v>656455223.76499999</v>
          </cell>
        </row>
        <row r="380">
          <cell r="A380" t="str">
            <v>KabupatenBarru</v>
          </cell>
          <cell r="B380" t="str">
            <v>Area 4</v>
          </cell>
          <cell r="C380" t="str">
            <v>Sulawesi</v>
          </cell>
          <cell r="D380" t="str">
            <v>Sulawesi Selatan</v>
          </cell>
          <cell r="E380" t="str">
            <v>SULSELBARTRA</v>
          </cell>
          <cell r="F380" t="str">
            <v>Kabupaten</v>
          </cell>
          <cell r="G380" t="str">
            <v>Barru</v>
          </cell>
          <cell r="H380">
            <v>20277257.149999999</v>
          </cell>
          <cell r="I380">
            <v>49217000</v>
          </cell>
          <cell r="J380">
            <v>62009000</v>
          </cell>
          <cell r="K380">
            <v>174074073.33333334</v>
          </cell>
          <cell r="L380">
            <v>129470250</v>
          </cell>
          <cell r="M380">
            <v>136125000</v>
          </cell>
          <cell r="N380">
            <v>107441176</v>
          </cell>
          <cell r="O380">
            <v>123157160</v>
          </cell>
          <cell r="P380">
            <v>146250000</v>
          </cell>
          <cell r="Q380">
            <v>143750000</v>
          </cell>
          <cell r="R380">
            <v>248583621</v>
          </cell>
          <cell r="S380">
            <v>223780005</v>
          </cell>
          <cell r="T380">
            <v>201617132</v>
          </cell>
          <cell r="U380">
            <v>211600745</v>
          </cell>
          <cell r="V380">
            <v>149790667.5</v>
          </cell>
          <cell r="W380">
            <v>145920375</v>
          </cell>
          <cell r="X380">
            <v>30168400</v>
          </cell>
          <cell r="Y380">
            <v>9000000</v>
          </cell>
          <cell r="Z380">
            <v>722799601.48333335</v>
          </cell>
          <cell r="AA380">
            <v>695650735.48333335</v>
          </cell>
          <cell r="AB380">
            <v>644804038.48333335</v>
          </cell>
          <cell r="AC380">
            <v>670503635.48333335</v>
          </cell>
          <cell r="AD380">
            <v>631786397.98333335</v>
          </cell>
          <cell r="AE380">
            <v>625416105.48333335</v>
          </cell>
          <cell r="AF380">
            <v>785179561.63166678</v>
          </cell>
          <cell r="AG380">
            <v>765215809.03166676</v>
          </cell>
          <cell r="AH380">
            <v>709284442.33166671</v>
          </cell>
          <cell r="AI380">
            <v>737553999.03166676</v>
          </cell>
          <cell r="AJ380">
            <v>694965037.78166676</v>
          </cell>
          <cell r="AK380">
            <v>687957716.03166676</v>
          </cell>
        </row>
        <row r="381">
          <cell r="A381" t="str">
            <v>KabupatenBone</v>
          </cell>
          <cell r="B381" t="str">
            <v>Area 4</v>
          </cell>
          <cell r="C381" t="str">
            <v>Sulawesi</v>
          </cell>
          <cell r="D381" t="str">
            <v>Sulawesi Selatan</v>
          </cell>
          <cell r="E381" t="str">
            <v>SULSELBARTRA</v>
          </cell>
          <cell r="F381" t="str">
            <v>Kabupaten</v>
          </cell>
          <cell r="G381" t="str">
            <v>Bone</v>
          </cell>
          <cell r="H381">
            <v>20277257.149999999</v>
          </cell>
          <cell r="I381">
            <v>49217000</v>
          </cell>
          <cell r="J381">
            <v>79200000</v>
          </cell>
          <cell r="K381">
            <v>144444444</v>
          </cell>
          <cell r="L381">
            <v>129470250</v>
          </cell>
          <cell r="M381">
            <v>136125000</v>
          </cell>
          <cell r="N381">
            <v>107441176</v>
          </cell>
          <cell r="O381">
            <v>123157160</v>
          </cell>
          <cell r="P381">
            <v>146250000</v>
          </cell>
          <cell r="Q381">
            <v>143750000</v>
          </cell>
          <cell r="R381">
            <v>248583621</v>
          </cell>
          <cell r="S381">
            <v>223780005</v>
          </cell>
          <cell r="T381">
            <v>201617132</v>
          </cell>
          <cell r="U381">
            <v>211600745</v>
          </cell>
          <cell r="V381">
            <v>149790667.5</v>
          </cell>
          <cell r="W381">
            <v>145920375</v>
          </cell>
          <cell r="X381">
            <v>30168400</v>
          </cell>
          <cell r="Y381">
            <v>9000000</v>
          </cell>
          <cell r="Z381">
            <v>710360972.14999998</v>
          </cell>
          <cell r="AA381">
            <v>683212106.14999998</v>
          </cell>
          <cell r="AB381">
            <v>632365409.14999998</v>
          </cell>
          <cell r="AC381">
            <v>658065006.14999998</v>
          </cell>
          <cell r="AD381">
            <v>619347768.64999998</v>
          </cell>
          <cell r="AE381">
            <v>612977476.14999998</v>
          </cell>
          <cell r="AF381">
            <v>771497069.36500001</v>
          </cell>
          <cell r="AG381">
            <v>751533316.76499999</v>
          </cell>
          <cell r="AH381">
            <v>695601950.06500006</v>
          </cell>
          <cell r="AI381">
            <v>723871506.76499999</v>
          </cell>
          <cell r="AJ381">
            <v>681282545.51499999</v>
          </cell>
          <cell r="AK381">
            <v>674275223.76499999</v>
          </cell>
        </row>
        <row r="382">
          <cell r="A382" t="str">
            <v>KabupatenBulukumba</v>
          </cell>
          <cell r="B382" t="str">
            <v>Area 4</v>
          </cell>
          <cell r="C382" t="str">
            <v>Sulawesi</v>
          </cell>
          <cell r="D382" t="str">
            <v>Sulawesi Selatan</v>
          </cell>
          <cell r="E382" t="str">
            <v>SULSELBARTRA</v>
          </cell>
          <cell r="F382" t="str">
            <v>Kabupaten</v>
          </cell>
          <cell r="G382" t="str">
            <v>Bulukumba</v>
          </cell>
          <cell r="H382">
            <v>20277257.149999999</v>
          </cell>
          <cell r="I382">
            <v>49217000</v>
          </cell>
          <cell r="J382">
            <v>94500000</v>
          </cell>
          <cell r="K382">
            <v>144444444</v>
          </cell>
          <cell r="L382">
            <v>129470250</v>
          </cell>
          <cell r="M382">
            <v>136125000</v>
          </cell>
          <cell r="N382">
            <v>107441176</v>
          </cell>
          <cell r="O382">
            <v>123157160</v>
          </cell>
          <cell r="P382">
            <v>146250000</v>
          </cell>
          <cell r="Q382">
            <v>143750000</v>
          </cell>
          <cell r="R382">
            <v>248583621</v>
          </cell>
          <cell r="S382">
            <v>223780005</v>
          </cell>
          <cell r="T382">
            <v>201617132</v>
          </cell>
          <cell r="U382">
            <v>211600745</v>
          </cell>
          <cell r="V382">
            <v>149790667.5</v>
          </cell>
          <cell r="W382">
            <v>145920375</v>
          </cell>
          <cell r="X382">
            <v>30168400</v>
          </cell>
          <cell r="Y382">
            <v>9000000</v>
          </cell>
          <cell r="Z382">
            <v>725660972.14999998</v>
          </cell>
          <cell r="AA382">
            <v>698512106.14999998</v>
          </cell>
          <cell r="AB382">
            <v>647665409.14999998</v>
          </cell>
          <cell r="AC382">
            <v>673365006.14999998</v>
          </cell>
          <cell r="AD382">
            <v>634647768.64999998</v>
          </cell>
          <cell r="AE382">
            <v>628277476.14999998</v>
          </cell>
          <cell r="AF382">
            <v>788327069.36500001</v>
          </cell>
          <cell r="AG382">
            <v>768363316.76499999</v>
          </cell>
          <cell r="AH382">
            <v>712431950.06500006</v>
          </cell>
          <cell r="AI382">
            <v>740701506.76499999</v>
          </cell>
          <cell r="AJ382">
            <v>698112545.51499999</v>
          </cell>
          <cell r="AK382">
            <v>691105223.76499999</v>
          </cell>
        </row>
        <row r="383">
          <cell r="A383" t="str">
            <v>KabupatenEnrekang</v>
          </cell>
          <cell r="B383" t="str">
            <v>Area 4</v>
          </cell>
          <cell r="C383" t="str">
            <v>Sulawesi</v>
          </cell>
          <cell r="D383" t="str">
            <v>Sulawesi Selatan</v>
          </cell>
          <cell r="E383" t="str">
            <v>SULSELBARTRA</v>
          </cell>
          <cell r="F383" t="str">
            <v>Kabupaten</v>
          </cell>
          <cell r="G383" t="str">
            <v>Enrekang</v>
          </cell>
          <cell r="H383">
            <v>20277257.149999999</v>
          </cell>
          <cell r="I383">
            <v>49217000</v>
          </cell>
          <cell r="J383">
            <v>67500000</v>
          </cell>
          <cell r="K383">
            <v>177978723.40425533</v>
          </cell>
          <cell r="L383">
            <v>129470250</v>
          </cell>
          <cell r="M383">
            <v>136125000</v>
          </cell>
          <cell r="N383">
            <v>107441176</v>
          </cell>
          <cell r="O383">
            <v>123157160</v>
          </cell>
          <cell r="P383">
            <v>146250000</v>
          </cell>
          <cell r="Q383">
            <v>143750000</v>
          </cell>
          <cell r="R383">
            <v>248583621</v>
          </cell>
          <cell r="S383">
            <v>223780005</v>
          </cell>
          <cell r="T383">
            <v>201617132</v>
          </cell>
          <cell r="U383">
            <v>211600745</v>
          </cell>
          <cell r="V383">
            <v>149790667.5</v>
          </cell>
          <cell r="W383">
            <v>145920375</v>
          </cell>
          <cell r="X383">
            <v>30168400</v>
          </cell>
          <cell r="Y383">
            <v>9000000</v>
          </cell>
          <cell r="Z383">
            <v>732195251.55425537</v>
          </cell>
          <cell r="AA383">
            <v>705046385.55425537</v>
          </cell>
          <cell r="AB383">
            <v>654199688.55425537</v>
          </cell>
          <cell r="AC383">
            <v>679899285.55425537</v>
          </cell>
          <cell r="AD383">
            <v>641182048.05425537</v>
          </cell>
          <cell r="AE383">
            <v>634811755.55425537</v>
          </cell>
          <cell r="AF383">
            <v>795514776.70968091</v>
          </cell>
          <cell r="AG383">
            <v>775551024.10968101</v>
          </cell>
          <cell r="AH383">
            <v>719619657.40968096</v>
          </cell>
          <cell r="AI383">
            <v>747889214.10968101</v>
          </cell>
          <cell r="AJ383">
            <v>705300252.85968101</v>
          </cell>
          <cell r="AK383">
            <v>698292931.10968101</v>
          </cell>
        </row>
        <row r="384">
          <cell r="A384" t="str">
            <v>KabupatenGowa</v>
          </cell>
          <cell r="B384" t="str">
            <v>Area 4</v>
          </cell>
          <cell r="C384" t="str">
            <v>Sulawesi</v>
          </cell>
          <cell r="D384" t="str">
            <v>Sulawesi Selatan</v>
          </cell>
          <cell r="E384" t="str">
            <v>SULSELBARTRA</v>
          </cell>
          <cell r="F384" t="str">
            <v>Kabupaten</v>
          </cell>
          <cell r="G384" t="str">
            <v>Gowa</v>
          </cell>
          <cell r="H384">
            <v>20277257.149999999</v>
          </cell>
          <cell r="I384">
            <v>49217000</v>
          </cell>
          <cell r="J384">
            <v>71009000</v>
          </cell>
          <cell r="K384">
            <v>172222222</v>
          </cell>
          <cell r="L384">
            <v>129470250</v>
          </cell>
          <cell r="M384">
            <v>136125000</v>
          </cell>
          <cell r="N384">
            <v>107441176</v>
          </cell>
          <cell r="O384">
            <v>123157160</v>
          </cell>
          <cell r="P384">
            <v>146250000</v>
          </cell>
          <cell r="Q384">
            <v>143750000</v>
          </cell>
          <cell r="R384">
            <v>248583621</v>
          </cell>
          <cell r="S384">
            <v>223780005</v>
          </cell>
          <cell r="T384">
            <v>201617132</v>
          </cell>
          <cell r="U384">
            <v>211600745</v>
          </cell>
          <cell r="V384">
            <v>149790667.5</v>
          </cell>
          <cell r="W384">
            <v>145920375</v>
          </cell>
          <cell r="X384">
            <v>30168400</v>
          </cell>
          <cell r="Y384">
            <v>9000000</v>
          </cell>
          <cell r="Z384">
            <v>729947750.14999998</v>
          </cell>
          <cell r="AA384">
            <v>702798884.14999998</v>
          </cell>
          <cell r="AB384">
            <v>651952187.14999998</v>
          </cell>
          <cell r="AC384">
            <v>677651784.14999998</v>
          </cell>
          <cell r="AD384">
            <v>638934546.64999998</v>
          </cell>
          <cell r="AE384">
            <v>632564254.14999998</v>
          </cell>
          <cell r="AF384">
            <v>793042525.16500008</v>
          </cell>
          <cell r="AG384">
            <v>773078772.56500006</v>
          </cell>
          <cell r="AH384">
            <v>717147405.86500001</v>
          </cell>
          <cell r="AI384">
            <v>745416962.56500006</v>
          </cell>
          <cell r="AJ384">
            <v>702828001.31500006</v>
          </cell>
          <cell r="AK384">
            <v>695820679.56500006</v>
          </cell>
        </row>
        <row r="385">
          <cell r="A385" t="str">
            <v>KabupatenJeneponto</v>
          </cell>
          <cell r="B385" t="str">
            <v>Area 4</v>
          </cell>
          <cell r="C385" t="str">
            <v>Sulawesi</v>
          </cell>
          <cell r="D385" t="str">
            <v>Sulawesi Selatan</v>
          </cell>
          <cell r="E385" t="str">
            <v>SULSELBARTRA</v>
          </cell>
          <cell r="F385" t="str">
            <v>Kabupaten</v>
          </cell>
          <cell r="G385" t="str">
            <v>Jeneponto</v>
          </cell>
          <cell r="H385">
            <v>20277257.149999999</v>
          </cell>
          <cell r="I385">
            <v>49217000</v>
          </cell>
          <cell r="J385">
            <v>66509000</v>
          </cell>
          <cell r="K385">
            <v>144444444</v>
          </cell>
          <cell r="L385">
            <v>129470250</v>
          </cell>
          <cell r="M385">
            <v>136125000</v>
          </cell>
          <cell r="N385">
            <v>107441176</v>
          </cell>
          <cell r="O385">
            <v>123157160</v>
          </cell>
          <cell r="P385">
            <v>146250000</v>
          </cell>
          <cell r="Q385">
            <v>143750000</v>
          </cell>
          <cell r="R385">
            <v>248583621</v>
          </cell>
          <cell r="S385">
            <v>223780005</v>
          </cell>
          <cell r="T385">
            <v>201617132</v>
          </cell>
          <cell r="U385">
            <v>211600745</v>
          </cell>
          <cell r="V385">
            <v>149790667.5</v>
          </cell>
          <cell r="W385">
            <v>145920375</v>
          </cell>
          <cell r="X385">
            <v>30168400</v>
          </cell>
          <cell r="Y385">
            <v>9000000</v>
          </cell>
          <cell r="Z385">
            <v>697669972.14999998</v>
          </cell>
          <cell r="AA385">
            <v>670521106.14999998</v>
          </cell>
          <cell r="AB385">
            <v>619674409.14999998</v>
          </cell>
          <cell r="AC385">
            <v>645374006.14999998</v>
          </cell>
          <cell r="AD385">
            <v>606656768.64999998</v>
          </cell>
          <cell r="AE385">
            <v>600286476.14999998</v>
          </cell>
          <cell r="AF385">
            <v>757536969.36500001</v>
          </cell>
          <cell r="AG385">
            <v>737573216.76499999</v>
          </cell>
          <cell r="AH385">
            <v>681641850.06500006</v>
          </cell>
          <cell r="AI385">
            <v>709911406.76499999</v>
          </cell>
          <cell r="AJ385">
            <v>667322445.51499999</v>
          </cell>
          <cell r="AK385">
            <v>660315123.76499999</v>
          </cell>
        </row>
        <row r="386">
          <cell r="A386" t="str">
            <v>KabupatenKepulauan Selayar</v>
          </cell>
          <cell r="B386" t="str">
            <v>Area 4</v>
          </cell>
          <cell r="C386" t="str">
            <v>Sulawesi</v>
          </cell>
          <cell r="D386" t="str">
            <v>Sulawesi Selatan</v>
          </cell>
          <cell r="E386" t="str">
            <v>SULSELBARTRA</v>
          </cell>
          <cell r="F386" t="str">
            <v>Kabupaten</v>
          </cell>
          <cell r="G386" t="str">
            <v>Kepulauan Selayar</v>
          </cell>
          <cell r="H386">
            <v>20277257.149999999</v>
          </cell>
          <cell r="I386">
            <v>49217000</v>
          </cell>
          <cell r="J386">
            <v>71009000</v>
          </cell>
          <cell r="K386">
            <v>166666666</v>
          </cell>
          <cell r="L386">
            <v>129470250</v>
          </cell>
          <cell r="M386">
            <v>136125000</v>
          </cell>
          <cell r="N386">
            <v>107441176</v>
          </cell>
          <cell r="O386">
            <v>123157160</v>
          </cell>
          <cell r="P386">
            <v>146250000</v>
          </cell>
          <cell r="Q386">
            <v>143750000</v>
          </cell>
          <cell r="R386">
            <v>248583621</v>
          </cell>
          <cell r="S386">
            <v>223780005</v>
          </cell>
          <cell r="T386">
            <v>201617132</v>
          </cell>
          <cell r="U386">
            <v>211600745</v>
          </cell>
          <cell r="V386">
            <v>149790667.5</v>
          </cell>
          <cell r="W386">
            <v>145920375</v>
          </cell>
          <cell r="X386">
            <v>30168400</v>
          </cell>
          <cell r="Y386">
            <v>9000000</v>
          </cell>
          <cell r="Z386">
            <v>724392194.14999998</v>
          </cell>
          <cell r="AA386">
            <v>697243328.14999998</v>
          </cell>
          <cell r="AB386">
            <v>646396631.14999998</v>
          </cell>
          <cell r="AC386">
            <v>672096228.14999998</v>
          </cell>
          <cell r="AD386">
            <v>633378990.64999998</v>
          </cell>
          <cell r="AE386">
            <v>627008698.14999998</v>
          </cell>
          <cell r="AF386">
            <v>786931413.56500006</v>
          </cell>
          <cell r="AG386">
            <v>766967660.96500003</v>
          </cell>
          <cell r="AH386">
            <v>711036294.26499999</v>
          </cell>
          <cell r="AI386">
            <v>739305850.96500003</v>
          </cell>
          <cell r="AJ386">
            <v>696716889.71500003</v>
          </cell>
          <cell r="AK386">
            <v>689709567.96500003</v>
          </cell>
        </row>
        <row r="387">
          <cell r="A387" t="str">
            <v>KabupatenLuwu</v>
          </cell>
          <cell r="B387" t="str">
            <v>Area 4</v>
          </cell>
          <cell r="C387" t="str">
            <v>Sulawesi</v>
          </cell>
          <cell r="D387" t="str">
            <v>Sulawesi Selatan</v>
          </cell>
          <cell r="E387" t="str">
            <v>SULSELBARTRA</v>
          </cell>
          <cell r="F387" t="str">
            <v>Kabupaten</v>
          </cell>
          <cell r="G387" t="str">
            <v>Luwu</v>
          </cell>
          <cell r="H387">
            <v>20277257.149999999</v>
          </cell>
          <cell r="I387">
            <v>49217000</v>
          </cell>
          <cell r="J387">
            <v>76500000</v>
          </cell>
          <cell r="K387">
            <v>172929292.54545453</v>
          </cell>
          <cell r="L387">
            <v>129470250</v>
          </cell>
          <cell r="M387">
            <v>136125000</v>
          </cell>
          <cell r="N387">
            <v>107441176</v>
          </cell>
          <cell r="O387">
            <v>123157160</v>
          </cell>
          <cell r="P387">
            <v>146250000</v>
          </cell>
          <cell r="Q387">
            <v>143750000</v>
          </cell>
          <cell r="R387">
            <v>248583621</v>
          </cell>
          <cell r="S387">
            <v>223780005</v>
          </cell>
          <cell r="T387">
            <v>201617132</v>
          </cell>
          <cell r="U387">
            <v>211600745</v>
          </cell>
          <cell r="V387">
            <v>149790667.5</v>
          </cell>
          <cell r="W387">
            <v>145920375</v>
          </cell>
          <cell r="X387">
            <v>30168400</v>
          </cell>
          <cell r="Y387">
            <v>9000000</v>
          </cell>
          <cell r="Z387">
            <v>736145820.6954546</v>
          </cell>
          <cell r="AA387">
            <v>708996954.6954546</v>
          </cell>
          <cell r="AB387">
            <v>658150257.6954546</v>
          </cell>
          <cell r="AC387">
            <v>683849854.6954546</v>
          </cell>
          <cell r="AD387">
            <v>645132617.1954546</v>
          </cell>
          <cell r="AE387">
            <v>638762324.6954546</v>
          </cell>
          <cell r="AF387">
            <v>799860402.7650001</v>
          </cell>
          <cell r="AG387">
            <v>779896650.16500008</v>
          </cell>
          <cell r="AH387">
            <v>723965283.46500015</v>
          </cell>
          <cell r="AI387">
            <v>752234840.16500008</v>
          </cell>
          <cell r="AJ387">
            <v>709645878.91500008</v>
          </cell>
          <cell r="AK387">
            <v>702638557.16500008</v>
          </cell>
        </row>
        <row r="388">
          <cell r="A388" t="str">
            <v>KabupatenLuwu Timur</v>
          </cell>
          <cell r="B388" t="str">
            <v>Area 4</v>
          </cell>
          <cell r="C388" t="str">
            <v>Sulawesi</v>
          </cell>
          <cell r="D388" t="str">
            <v>Sulawesi Selatan</v>
          </cell>
          <cell r="E388" t="str">
            <v>SULSELBARTRA</v>
          </cell>
          <cell r="F388" t="str">
            <v>Kabupaten</v>
          </cell>
          <cell r="G388" t="str">
            <v>Luwu Timur</v>
          </cell>
          <cell r="H388">
            <v>20277257.149999999</v>
          </cell>
          <cell r="I388">
            <v>49217000</v>
          </cell>
          <cell r="J388">
            <v>63000000</v>
          </cell>
          <cell r="K388">
            <v>177978723.40425533</v>
          </cell>
          <cell r="L388">
            <v>129470250</v>
          </cell>
          <cell r="M388">
            <v>136125000</v>
          </cell>
          <cell r="N388">
            <v>107441176</v>
          </cell>
          <cell r="O388">
            <v>123157160</v>
          </cell>
          <cell r="P388">
            <v>146250000</v>
          </cell>
          <cell r="Q388">
            <v>143750000</v>
          </cell>
          <cell r="R388">
            <v>248583621</v>
          </cell>
          <cell r="S388">
            <v>223780005</v>
          </cell>
          <cell r="T388">
            <v>201617132</v>
          </cell>
          <cell r="U388">
            <v>211600745</v>
          </cell>
          <cell r="V388">
            <v>149790667.5</v>
          </cell>
          <cell r="W388">
            <v>145920375</v>
          </cell>
          <cell r="X388">
            <v>30168400</v>
          </cell>
          <cell r="Y388">
            <v>9000000</v>
          </cell>
          <cell r="Z388">
            <v>727695251.55425537</v>
          </cell>
          <cell r="AA388">
            <v>700546385.55425537</v>
          </cell>
          <cell r="AB388">
            <v>649699688.55425537</v>
          </cell>
          <cell r="AC388">
            <v>675399285.55425537</v>
          </cell>
          <cell r="AD388">
            <v>636682048.05425537</v>
          </cell>
          <cell r="AE388">
            <v>630311755.55425537</v>
          </cell>
          <cell r="AF388">
            <v>790564776.70968091</v>
          </cell>
          <cell r="AG388">
            <v>770601024.10968101</v>
          </cell>
          <cell r="AH388">
            <v>714669657.40968096</v>
          </cell>
          <cell r="AI388">
            <v>742939214.10968101</v>
          </cell>
          <cell r="AJ388">
            <v>700350252.85968101</v>
          </cell>
          <cell r="AK388">
            <v>693342931.10968101</v>
          </cell>
        </row>
        <row r="389">
          <cell r="A389" t="str">
            <v>KabupatenLuwu Utara</v>
          </cell>
          <cell r="B389" t="str">
            <v>Area 4</v>
          </cell>
          <cell r="C389" t="str">
            <v>Sulawesi</v>
          </cell>
          <cell r="D389" t="str">
            <v>Sulawesi Selatan</v>
          </cell>
          <cell r="E389" t="str">
            <v>SULSELBARTRA</v>
          </cell>
          <cell r="F389" t="str">
            <v>Kabupaten</v>
          </cell>
          <cell r="G389" t="str">
            <v>Luwu Utara</v>
          </cell>
          <cell r="H389">
            <v>20277257.149999999</v>
          </cell>
          <cell r="I389">
            <v>49217000</v>
          </cell>
          <cell r="J389">
            <v>76500000</v>
          </cell>
          <cell r="K389">
            <v>172929292.54545453</v>
          </cell>
          <cell r="L389">
            <v>129470250</v>
          </cell>
          <cell r="M389">
            <v>136125000</v>
          </cell>
          <cell r="N389">
            <v>107441176</v>
          </cell>
          <cell r="O389">
            <v>123157160</v>
          </cell>
          <cell r="P389">
            <v>146250000</v>
          </cell>
          <cell r="Q389">
            <v>143750000</v>
          </cell>
          <cell r="R389">
            <v>248583621</v>
          </cell>
          <cell r="S389">
            <v>223780005</v>
          </cell>
          <cell r="T389">
            <v>201617132</v>
          </cell>
          <cell r="U389">
            <v>211600745</v>
          </cell>
          <cell r="V389">
            <v>149790667.5</v>
          </cell>
          <cell r="W389">
            <v>145920375</v>
          </cell>
          <cell r="X389">
            <v>30168400</v>
          </cell>
          <cell r="Y389">
            <v>9000000</v>
          </cell>
          <cell r="Z389">
            <v>736145820.6954546</v>
          </cell>
          <cell r="AA389">
            <v>708996954.6954546</v>
          </cell>
          <cell r="AB389">
            <v>658150257.6954546</v>
          </cell>
          <cell r="AC389">
            <v>683849854.6954546</v>
          </cell>
          <cell r="AD389">
            <v>645132617.1954546</v>
          </cell>
          <cell r="AE389">
            <v>638762324.6954546</v>
          </cell>
          <cell r="AF389">
            <v>799860402.7650001</v>
          </cell>
          <cell r="AG389">
            <v>779896650.16500008</v>
          </cell>
          <cell r="AH389">
            <v>723965283.46500015</v>
          </cell>
          <cell r="AI389">
            <v>752234840.16500008</v>
          </cell>
          <cell r="AJ389">
            <v>709645878.91500008</v>
          </cell>
          <cell r="AK389">
            <v>702638557.16500008</v>
          </cell>
        </row>
        <row r="390">
          <cell r="A390" t="str">
            <v>KabupatenMaros</v>
          </cell>
          <cell r="B390" t="str">
            <v>Area 4</v>
          </cell>
          <cell r="C390" t="str">
            <v>Sulawesi</v>
          </cell>
          <cell r="D390" t="str">
            <v>Sulawesi Selatan</v>
          </cell>
          <cell r="E390" t="str">
            <v>SULSELBARTRA</v>
          </cell>
          <cell r="F390" t="str">
            <v>Kabupaten</v>
          </cell>
          <cell r="G390" t="str">
            <v>Maros</v>
          </cell>
          <cell r="H390">
            <v>20277257.149999999</v>
          </cell>
          <cell r="I390">
            <v>49217000</v>
          </cell>
          <cell r="J390">
            <v>62100000</v>
          </cell>
          <cell r="K390">
            <v>172222222</v>
          </cell>
          <cell r="L390">
            <v>129470250</v>
          </cell>
          <cell r="M390">
            <v>136125000</v>
          </cell>
          <cell r="N390">
            <v>107441176</v>
          </cell>
          <cell r="O390">
            <v>123157160</v>
          </cell>
          <cell r="P390">
            <v>146250000</v>
          </cell>
          <cell r="Q390">
            <v>143750000</v>
          </cell>
          <cell r="R390">
            <v>248583621</v>
          </cell>
          <cell r="S390">
            <v>223780005</v>
          </cell>
          <cell r="T390">
            <v>201617132</v>
          </cell>
          <cell r="U390">
            <v>211600745</v>
          </cell>
          <cell r="V390">
            <v>149790667.5</v>
          </cell>
          <cell r="W390">
            <v>145920375</v>
          </cell>
          <cell r="X390">
            <v>30168400</v>
          </cell>
          <cell r="Y390">
            <v>9000000</v>
          </cell>
          <cell r="Z390">
            <v>721038750.14999998</v>
          </cell>
          <cell r="AA390">
            <v>693889884.14999998</v>
          </cell>
          <cell r="AB390">
            <v>643043187.14999998</v>
          </cell>
          <cell r="AC390">
            <v>668742784.14999998</v>
          </cell>
          <cell r="AD390">
            <v>630025546.64999998</v>
          </cell>
          <cell r="AE390">
            <v>623655254.14999998</v>
          </cell>
          <cell r="AF390">
            <v>783242625.16500008</v>
          </cell>
          <cell r="AG390">
            <v>763278872.56500006</v>
          </cell>
          <cell r="AH390">
            <v>707347505.86500001</v>
          </cell>
          <cell r="AI390">
            <v>735617062.56500006</v>
          </cell>
          <cell r="AJ390">
            <v>693028101.31500006</v>
          </cell>
          <cell r="AK390">
            <v>686020779.56500006</v>
          </cell>
        </row>
        <row r="391">
          <cell r="A391" t="str">
            <v>KabupatenPangkajene dan Kepulauan</v>
          </cell>
          <cell r="B391" t="str">
            <v>Area 4</v>
          </cell>
          <cell r="C391" t="str">
            <v>Sulawesi</v>
          </cell>
          <cell r="D391" t="str">
            <v>Sulawesi Selatan</v>
          </cell>
          <cell r="E391" t="str">
            <v>SULSELBARTRA</v>
          </cell>
          <cell r="F391" t="str">
            <v>Kabupaten</v>
          </cell>
          <cell r="G391" t="str">
            <v>Pangkajene dan Kepulauan</v>
          </cell>
          <cell r="H391">
            <v>20277257.149999999</v>
          </cell>
          <cell r="I391">
            <v>49217000</v>
          </cell>
          <cell r="J391">
            <v>71100000</v>
          </cell>
          <cell r="K391">
            <v>174074073.33333334</v>
          </cell>
          <cell r="L391">
            <v>129470250</v>
          </cell>
          <cell r="M391">
            <v>136125000</v>
          </cell>
          <cell r="N391">
            <v>107441176</v>
          </cell>
          <cell r="O391">
            <v>123157160</v>
          </cell>
          <cell r="P391">
            <v>146250000</v>
          </cell>
          <cell r="Q391">
            <v>143750000</v>
          </cell>
          <cell r="R391">
            <v>248583621</v>
          </cell>
          <cell r="S391">
            <v>223780005</v>
          </cell>
          <cell r="T391">
            <v>201617132</v>
          </cell>
          <cell r="U391">
            <v>211600745</v>
          </cell>
          <cell r="V391">
            <v>149790667.5</v>
          </cell>
          <cell r="W391">
            <v>145920375</v>
          </cell>
          <cell r="X391">
            <v>30168400</v>
          </cell>
          <cell r="Y391">
            <v>9000000</v>
          </cell>
          <cell r="Z391">
            <v>731890601.48333335</v>
          </cell>
          <cell r="AA391">
            <v>704741735.48333335</v>
          </cell>
          <cell r="AB391">
            <v>653895038.48333335</v>
          </cell>
          <cell r="AC391">
            <v>679594635.48333335</v>
          </cell>
          <cell r="AD391">
            <v>640877397.98333335</v>
          </cell>
          <cell r="AE391">
            <v>634507105.48333335</v>
          </cell>
          <cell r="AF391">
            <v>795179661.63166678</v>
          </cell>
          <cell r="AG391">
            <v>775215909.03166676</v>
          </cell>
          <cell r="AH391">
            <v>719284542.33166671</v>
          </cell>
          <cell r="AI391">
            <v>747554099.03166676</v>
          </cell>
          <cell r="AJ391">
            <v>704965137.78166676</v>
          </cell>
          <cell r="AK391">
            <v>697957816.03166676</v>
          </cell>
        </row>
        <row r="392">
          <cell r="A392" t="str">
            <v>KabupatenPinrang</v>
          </cell>
          <cell r="B392" t="str">
            <v>Area 4</v>
          </cell>
          <cell r="C392" t="str">
            <v>Sulawesi</v>
          </cell>
          <cell r="D392" t="str">
            <v>Sulawesi Selatan</v>
          </cell>
          <cell r="E392" t="str">
            <v>SULSELBARTRA</v>
          </cell>
          <cell r="F392" t="str">
            <v>Kabupaten</v>
          </cell>
          <cell r="G392" t="str">
            <v>Pinrang</v>
          </cell>
          <cell r="H392">
            <v>20277257.149999999</v>
          </cell>
          <cell r="I392">
            <v>49217000</v>
          </cell>
          <cell r="J392">
            <v>71100000</v>
          </cell>
          <cell r="K392">
            <v>174074073.33333334</v>
          </cell>
          <cell r="L392">
            <v>129470250</v>
          </cell>
          <cell r="M392">
            <v>136125000</v>
          </cell>
          <cell r="N392">
            <v>107441176</v>
          </cell>
          <cell r="O392">
            <v>123157160</v>
          </cell>
          <cell r="P392">
            <v>146250000</v>
          </cell>
          <cell r="Q392">
            <v>143750000</v>
          </cell>
          <cell r="R392">
            <v>248583621</v>
          </cell>
          <cell r="S392">
            <v>223780005</v>
          </cell>
          <cell r="T392">
            <v>201617132</v>
          </cell>
          <cell r="U392">
            <v>211600745</v>
          </cell>
          <cell r="V392">
            <v>149790667.5</v>
          </cell>
          <cell r="W392">
            <v>145920375</v>
          </cell>
          <cell r="X392">
            <v>30168400</v>
          </cell>
          <cell r="Y392">
            <v>9000000</v>
          </cell>
          <cell r="Z392">
            <v>731890601.48333335</v>
          </cell>
          <cell r="AA392">
            <v>704741735.48333335</v>
          </cell>
          <cell r="AB392">
            <v>653895038.48333335</v>
          </cell>
          <cell r="AC392">
            <v>679594635.48333335</v>
          </cell>
          <cell r="AD392">
            <v>640877397.98333335</v>
          </cell>
          <cell r="AE392">
            <v>634507105.48333335</v>
          </cell>
          <cell r="AF392">
            <v>795179661.63166678</v>
          </cell>
          <cell r="AG392">
            <v>775215909.03166676</v>
          </cell>
          <cell r="AH392">
            <v>719284542.33166671</v>
          </cell>
          <cell r="AI392">
            <v>747554099.03166676</v>
          </cell>
          <cell r="AJ392">
            <v>704965137.78166676</v>
          </cell>
          <cell r="AK392">
            <v>697957816.03166676</v>
          </cell>
        </row>
        <row r="393">
          <cell r="A393" t="str">
            <v>KabupatenSidenreng Rappang</v>
          </cell>
          <cell r="B393" t="str">
            <v>Area 4</v>
          </cell>
          <cell r="C393" t="str">
            <v>Sulawesi</v>
          </cell>
          <cell r="D393" t="str">
            <v>Sulawesi Selatan</v>
          </cell>
          <cell r="E393" t="str">
            <v>SULSELBARTRA</v>
          </cell>
          <cell r="F393" t="str">
            <v>Kabupaten</v>
          </cell>
          <cell r="G393" t="str">
            <v>Sidenreng Rappang</v>
          </cell>
          <cell r="H393">
            <v>20277257.149999999</v>
          </cell>
          <cell r="I393">
            <v>49217000</v>
          </cell>
          <cell r="J393">
            <v>71100000</v>
          </cell>
          <cell r="K393">
            <v>122222222</v>
          </cell>
          <cell r="L393">
            <v>129470250</v>
          </cell>
          <cell r="M393">
            <v>136125000</v>
          </cell>
          <cell r="N393">
            <v>107441176</v>
          </cell>
          <cell r="O393">
            <v>123157160</v>
          </cell>
          <cell r="P393">
            <v>146250000</v>
          </cell>
          <cell r="Q393">
            <v>143750000</v>
          </cell>
          <cell r="R393">
            <v>248583621</v>
          </cell>
          <cell r="S393">
            <v>223780005</v>
          </cell>
          <cell r="T393">
            <v>201617132</v>
          </cell>
          <cell r="U393">
            <v>211600745</v>
          </cell>
          <cell r="V393">
            <v>149790667.5</v>
          </cell>
          <cell r="W393">
            <v>145920375</v>
          </cell>
          <cell r="X393">
            <v>30168400</v>
          </cell>
          <cell r="Y393">
            <v>9000000</v>
          </cell>
          <cell r="Z393">
            <v>680038750.14999998</v>
          </cell>
          <cell r="AA393">
            <v>652889884.14999998</v>
          </cell>
          <cell r="AB393">
            <v>602043187.14999998</v>
          </cell>
          <cell r="AC393">
            <v>627742784.14999998</v>
          </cell>
          <cell r="AD393">
            <v>589025546.64999998</v>
          </cell>
          <cell r="AE393">
            <v>582655254.14999998</v>
          </cell>
          <cell r="AF393">
            <v>738142625.16500008</v>
          </cell>
          <cell r="AG393">
            <v>718178872.56500006</v>
          </cell>
          <cell r="AH393">
            <v>662247505.86500001</v>
          </cell>
          <cell r="AI393">
            <v>690517062.56500006</v>
          </cell>
          <cell r="AJ393">
            <v>647928101.31500006</v>
          </cell>
          <cell r="AK393">
            <v>640920779.56500006</v>
          </cell>
        </row>
        <row r="394">
          <cell r="A394" t="str">
            <v>KabupatenSinjai</v>
          </cell>
          <cell r="B394" t="str">
            <v>Area 4</v>
          </cell>
          <cell r="C394" t="str">
            <v>Sulawesi</v>
          </cell>
          <cell r="D394" t="str">
            <v>Sulawesi Selatan</v>
          </cell>
          <cell r="E394" t="str">
            <v>SULSELBARTRA</v>
          </cell>
          <cell r="F394" t="str">
            <v>Kabupaten</v>
          </cell>
          <cell r="G394" t="str">
            <v>Sinjai</v>
          </cell>
          <cell r="H394">
            <v>20277257.149999999</v>
          </cell>
          <cell r="I394">
            <v>49217000</v>
          </cell>
          <cell r="J394">
            <v>71009000</v>
          </cell>
          <cell r="K394">
            <v>144444444</v>
          </cell>
          <cell r="L394">
            <v>129470250</v>
          </cell>
          <cell r="M394">
            <v>136125000</v>
          </cell>
          <cell r="N394">
            <v>107441176</v>
          </cell>
          <cell r="O394">
            <v>123157160</v>
          </cell>
          <cell r="P394">
            <v>146250000</v>
          </cell>
          <cell r="Q394">
            <v>143750000</v>
          </cell>
          <cell r="R394">
            <v>248583621</v>
          </cell>
          <cell r="S394">
            <v>223780005</v>
          </cell>
          <cell r="T394">
            <v>201617132</v>
          </cell>
          <cell r="U394">
            <v>211600745</v>
          </cell>
          <cell r="V394">
            <v>149790667.5</v>
          </cell>
          <cell r="W394">
            <v>145920375</v>
          </cell>
          <cell r="X394">
            <v>30168400</v>
          </cell>
          <cell r="Y394">
            <v>9000000</v>
          </cell>
          <cell r="Z394">
            <v>702169972.14999998</v>
          </cell>
          <cell r="AA394">
            <v>675021106.14999998</v>
          </cell>
          <cell r="AB394">
            <v>624174409.14999998</v>
          </cell>
          <cell r="AC394">
            <v>649874006.14999998</v>
          </cell>
          <cell r="AD394">
            <v>611156768.64999998</v>
          </cell>
          <cell r="AE394">
            <v>604786476.14999998</v>
          </cell>
          <cell r="AF394">
            <v>762486969.36500001</v>
          </cell>
          <cell r="AG394">
            <v>742523216.76499999</v>
          </cell>
          <cell r="AH394">
            <v>686591850.06500006</v>
          </cell>
          <cell r="AI394">
            <v>714861406.76499999</v>
          </cell>
          <cell r="AJ394">
            <v>672272445.51499999</v>
          </cell>
          <cell r="AK394">
            <v>665265123.76499999</v>
          </cell>
        </row>
        <row r="395">
          <cell r="A395" t="str">
            <v>KabupatenSoppeng</v>
          </cell>
          <cell r="B395" t="str">
            <v>Area 4</v>
          </cell>
          <cell r="C395" t="str">
            <v>Sulawesi</v>
          </cell>
          <cell r="D395" t="str">
            <v>Sulawesi Selatan</v>
          </cell>
          <cell r="E395" t="str">
            <v>SULSELBARTRA</v>
          </cell>
          <cell r="F395" t="str">
            <v>Kabupaten</v>
          </cell>
          <cell r="G395" t="str">
            <v>Soppeng</v>
          </cell>
          <cell r="H395">
            <v>20277257.149999999</v>
          </cell>
          <cell r="I395">
            <v>49217000</v>
          </cell>
          <cell r="J395">
            <v>74700000</v>
          </cell>
          <cell r="K395">
            <v>144444444</v>
          </cell>
          <cell r="L395">
            <v>129470250</v>
          </cell>
          <cell r="M395">
            <v>136125000</v>
          </cell>
          <cell r="N395">
            <v>107441176</v>
          </cell>
          <cell r="O395">
            <v>123157160</v>
          </cell>
          <cell r="P395">
            <v>146250000</v>
          </cell>
          <cell r="Q395">
            <v>143750000</v>
          </cell>
          <cell r="R395">
            <v>248583621</v>
          </cell>
          <cell r="S395">
            <v>223780005</v>
          </cell>
          <cell r="T395">
            <v>201617132</v>
          </cell>
          <cell r="U395">
            <v>211600745</v>
          </cell>
          <cell r="V395">
            <v>149790667.5</v>
          </cell>
          <cell r="W395">
            <v>145920375</v>
          </cell>
          <cell r="X395">
            <v>30168400</v>
          </cell>
          <cell r="Y395">
            <v>9000000</v>
          </cell>
          <cell r="Z395">
            <v>705860972.14999998</v>
          </cell>
          <cell r="AA395">
            <v>678712106.14999998</v>
          </cell>
          <cell r="AB395">
            <v>627865409.14999998</v>
          </cell>
          <cell r="AC395">
            <v>653565006.14999998</v>
          </cell>
          <cell r="AD395">
            <v>614847768.64999998</v>
          </cell>
          <cell r="AE395">
            <v>608477476.14999998</v>
          </cell>
          <cell r="AF395">
            <v>766547069.36500001</v>
          </cell>
          <cell r="AG395">
            <v>746583316.76499999</v>
          </cell>
          <cell r="AH395">
            <v>690651950.06500006</v>
          </cell>
          <cell r="AI395">
            <v>718921506.76499999</v>
          </cell>
          <cell r="AJ395">
            <v>676332545.51499999</v>
          </cell>
          <cell r="AK395">
            <v>669325223.76499999</v>
          </cell>
        </row>
        <row r="396">
          <cell r="A396" t="str">
            <v>KabupatenTakalar</v>
          </cell>
          <cell r="B396" t="str">
            <v>Area 4</v>
          </cell>
          <cell r="C396" t="str">
            <v>Sulawesi</v>
          </cell>
          <cell r="D396" t="str">
            <v>Sulawesi Selatan</v>
          </cell>
          <cell r="E396" t="str">
            <v>SULSELBARTRA</v>
          </cell>
          <cell r="F396" t="str">
            <v>Kabupaten</v>
          </cell>
          <cell r="G396" t="str">
            <v>Takalar</v>
          </cell>
          <cell r="H396">
            <v>20277257.149999999</v>
          </cell>
          <cell r="I396">
            <v>49217000</v>
          </cell>
          <cell r="J396">
            <v>75509000</v>
          </cell>
          <cell r="K396">
            <v>144444444</v>
          </cell>
          <cell r="L396">
            <v>129470250</v>
          </cell>
          <cell r="M396">
            <v>136125000</v>
          </cell>
          <cell r="N396">
            <v>107441176</v>
          </cell>
          <cell r="O396">
            <v>123157160</v>
          </cell>
          <cell r="P396">
            <v>146250000</v>
          </cell>
          <cell r="Q396">
            <v>143750000</v>
          </cell>
          <cell r="R396">
            <v>248583621</v>
          </cell>
          <cell r="S396">
            <v>223780005</v>
          </cell>
          <cell r="T396">
            <v>201617132</v>
          </cell>
          <cell r="U396">
            <v>211600745</v>
          </cell>
          <cell r="V396">
            <v>149790667.5</v>
          </cell>
          <cell r="W396">
            <v>145920375</v>
          </cell>
          <cell r="X396">
            <v>30168400</v>
          </cell>
          <cell r="Y396">
            <v>9000000</v>
          </cell>
          <cell r="Z396">
            <v>706669972.14999998</v>
          </cell>
          <cell r="AA396">
            <v>679521106.14999998</v>
          </cell>
          <cell r="AB396">
            <v>628674409.14999998</v>
          </cell>
          <cell r="AC396">
            <v>654374006.14999998</v>
          </cell>
          <cell r="AD396">
            <v>615656768.64999998</v>
          </cell>
          <cell r="AE396">
            <v>609286476.14999998</v>
          </cell>
          <cell r="AF396">
            <v>767436969.36500001</v>
          </cell>
          <cell r="AG396">
            <v>747473216.76499999</v>
          </cell>
          <cell r="AH396">
            <v>691541850.06500006</v>
          </cell>
          <cell r="AI396">
            <v>719811406.76499999</v>
          </cell>
          <cell r="AJ396">
            <v>677222445.51499999</v>
          </cell>
          <cell r="AK396">
            <v>670215123.76499999</v>
          </cell>
        </row>
        <row r="397">
          <cell r="A397" t="str">
            <v>KabupatenTana Toraja</v>
          </cell>
          <cell r="B397" t="str">
            <v>Area 4</v>
          </cell>
          <cell r="C397" t="str">
            <v>Sulawesi</v>
          </cell>
          <cell r="D397" t="str">
            <v>Sulawesi Selatan</v>
          </cell>
          <cell r="E397" t="str">
            <v>SULSELBARTRA</v>
          </cell>
          <cell r="F397" t="str">
            <v>Kabupaten</v>
          </cell>
          <cell r="G397" t="str">
            <v>Tana Toraja</v>
          </cell>
          <cell r="H397">
            <v>20277257.149999999</v>
          </cell>
          <cell r="I397">
            <v>49217000</v>
          </cell>
          <cell r="J397">
            <v>63000000</v>
          </cell>
          <cell r="K397">
            <v>172929292.54545453</v>
          </cell>
          <cell r="L397">
            <v>129470250</v>
          </cell>
          <cell r="M397">
            <v>136125000</v>
          </cell>
          <cell r="N397">
            <v>107441176</v>
          </cell>
          <cell r="O397">
            <v>123157160</v>
          </cell>
          <cell r="P397">
            <v>146250000</v>
          </cell>
          <cell r="Q397">
            <v>143750000</v>
          </cell>
          <cell r="R397">
            <v>248583621</v>
          </cell>
          <cell r="S397">
            <v>223780005</v>
          </cell>
          <cell r="T397">
            <v>201617132</v>
          </cell>
          <cell r="U397">
            <v>211600745</v>
          </cell>
          <cell r="V397">
            <v>149790667.5</v>
          </cell>
          <cell r="W397">
            <v>145920375</v>
          </cell>
          <cell r="X397">
            <v>30168400</v>
          </cell>
          <cell r="Y397">
            <v>9000000</v>
          </cell>
          <cell r="Z397">
            <v>722645820.6954546</v>
          </cell>
          <cell r="AA397">
            <v>695496954.6954546</v>
          </cell>
          <cell r="AB397">
            <v>644650257.6954546</v>
          </cell>
          <cell r="AC397">
            <v>670349854.6954546</v>
          </cell>
          <cell r="AD397">
            <v>631632617.1954546</v>
          </cell>
          <cell r="AE397">
            <v>625262324.6954546</v>
          </cell>
          <cell r="AF397">
            <v>785010402.7650001</v>
          </cell>
          <cell r="AG397">
            <v>765046650.16500008</v>
          </cell>
          <cell r="AH397">
            <v>709115283.46500015</v>
          </cell>
          <cell r="AI397">
            <v>737384840.16500008</v>
          </cell>
          <cell r="AJ397">
            <v>694795878.91500008</v>
          </cell>
          <cell r="AK397">
            <v>687788557.16500008</v>
          </cell>
        </row>
        <row r="398">
          <cell r="A398" t="str">
            <v>KabupatenToraja Utara</v>
          </cell>
          <cell r="B398" t="str">
            <v>Area 4</v>
          </cell>
          <cell r="C398" t="str">
            <v>Sulawesi</v>
          </cell>
          <cell r="D398" t="str">
            <v>Sulawesi Selatan</v>
          </cell>
          <cell r="E398" t="str">
            <v>SULSELBARTRA</v>
          </cell>
          <cell r="F398" t="str">
            <v>Kabupaten</v>
          </cell>
          <cell r="G398" t="str">
            <v>Toraja Utara</v>
          </cell>
          <cell r="H398">
            <v>20277257.149999999</v>
          </cell>
          <cell r="I398">
            <v>49217000</v>
          </cell>
          <cell r="J398">
            <v>63000000</v>
          </cell>
          <cell r="K398">
            <v>174074073.33333334</v>
          </cell>
          <cell r="L398">
            <v>129470250</v>
          </cell>
          <cell r="M398">
            <v>136125000</v>
          </cell>
          <cell r="N398">
            <v>107441176</v>
          </cell>
          <cell r="O398">
            <v>123157160</v>
          </cell>
          <cell r="P398">
            <v>146250000</v>
          </cell>
          <cell r="Q398">
            <v>143750000</v>
          </cell>
          <cell r="R398">
            <v>248583621</v>
          </cell>
          <cell r="S398">
            <v>223780005</v>
          </cell>
          <cell r="T398">
            <v>201617132</v>
          </cell>
          <cell r="U398">
            <v>211600745</v>
          </cell>
          <cell r="V398">
            <v>149790667.5</v>
          </cell>
          <cell r="W398">
            <v>145920375</v>
          </cell>
          <cell r="X398">
            <v>30168400</v>
          </cell>
          <cell r="Y398">
            <v>9000000</v>
          </cell>
          <cell r="Z398">
            <v>723790601.48333335</v>
          </cell>
          <cell r="AA398">
            <v>696641735.48333335</v>
          </cell>
          <cell r="AB398">
            <v>645795038.48333335</v>
          </cell>
          <cell r="AC398">
            <v>671494635.48333335</v>
          </cell>
          <cell r="AD398">
            <v>632777397.98333335</v>
          </cell>
          <cell r="AE398">
            <v>626407105.48333335</v>
          </cell>
          <cell r="AF398">
            <v>786269661.63166678</v>
          </cell>
          <cell r="AG398">
            <v>766305909.03166676</v>
          </cell>
          <cell r="AH398">
            <v>710374542.33166671</v>
          </cell>
          <cell r="AI398">
            <v>738644099.03166676</v>
          </cell>
          <cell r="AJ398">
            <v>696055137.78166676</v>
          </cell>
          <cell r="AK398">
            <v>689047816.03166676</v>
          </cell>
        </row>
        <row r="399">
          <cell r="A399" t="str">
            <v>KabupatenWajo</v>
          </cell>
          <cell r="B399" t="str">
            <v>Area 4</v>
          </cell>
          <cell r="C399" t="str">
            <v>Sulawesi</v>
          </cell>
          <cell r="D399" t="str">
            <v>Sulawesi Selatan</v>
          </cell>
          <cell r="E399" t="str">
            <v>SULSELBARTRA</v>
          </cell>
          <cell r="F399" t="str">
            <v>Kabupaten</v>
          </cell>
          <cell r="G399" t="str">
            <v>Wajo</v>
          </cell>
          <cell r="H399">
            <v>20277257.149999999</v>
          </cell>
          <cell r="I399">
            <v>49217000</v>
          </cell>
          <cell r="J399">
            <v>71100000</v>
          </cell>
          <cell r="K399">
            <v>144444444</v>
          </cell>
          <cell r="L399">
            <v>129470250</v>
          </cell>
          <cell r="M399">
            <v>136125000</v>
          </cell>
          <cell r="N399">
            <v>107441176</v>
          </cell>
          <cell r="O399">
            <v>123157160</v>
          </cell>
          <cell r="P399">
            <v>146250000</v>
          </cell>
          <cell r="Q399">
            <v>143750000</v>
          </cell>
          <cell r="R399">
            <v>248583621</v>
          </cell>
          <cell r="S399">
            <v>223780005</v>
          </cell>
          <cell r="T399">
            <v>201617132</v>
          </cell>
          <cell r="U399">
            <v>211600745</v>
          </cell>
          <cell r="V399">
            <v>149790667.5</v>
          </cell>
          <cell r="W399">
            <v>145920375</v>
          </cell>
          <cell r="X399">
            <v>30168400</v>
          </cell>
          <cell r="Y399">
            <v>9000000</v>
          </cell>
          <cell r="Z399">
            <v>702260972.14999998</v>
          </cell>
          <cell r="AA399">
            <v>675112106.14999998</v>
          </cell>
          <cell r="AB399">
            <v>624265409.14999998</v>
          </cell>
          <cell r="AC399">
            <v>649965006.14999998</v>
          </cell>
          <cell r="AD399">
            <v>611247768.64999998</v>
          </cell>
          <cell r="AE399">
            <v>604877476.14999998</v>
          </cell>
          <cell r="AF399">
            <v>762587069.36500001</v>
          </cell>
          <cell r="AG399">
            <v>742623316.76499999</v>
          </cell>
          <cell r="AH399">
            <v>686691950.06500006</v>
          </cell>
          <cell r="AI399">
            <v>714961506.76499999</v>
          </cell>
          <cell r="AJ399">
            <v>672372545.51499999</v>
          </cell>
          <cell r="AK399">
            <v>665365223.76499999</v>
          </cell>
        </row>
        <row r="400">
          <cell r="A400" t="str">
            <v>KotaMakassar</v>
          </cell>
          <cell r="B400" t="str">
            <v>Area 4</v>
          </cell>
          <cell r="C400" t="str">
            <v>Sulawesi</v>
          </cell>
          <cell r="D400" t="str">
            <v>Sulawesi Selatan</v>
          </cell>
          <cell r="E400" t="str">
            <v>SULSELBARTRA</v>
          </cell>
          <cell r="F400" t="str">
            <v>Kota</v>
          </cell>
          <cell r="G400" t="str">
            <v>Makassar</v>
          </cell>
          <cell r="H400">
            <v>20277257.149999999</v>
          </cell>
          <cell r="I400">
            <v>62717000</v>
          </cell>
          <cell r="J400">
            <v>108000000</v>
          </cell>
          <cell r="K400">
            <v>172222222</v>
          </cell>
          <cell r="L400">
            <v>129470250</v>
          </cell>
          <cell r="M400">
            <v>136125000</v>
          </cell>
          <cell r="N400">
            <v>107441176</v>
          </cell>
          <cell r="O400">
            <v>123157160</v>
          </cell>
          <cell r="P400">
            <v>146250000</v>
          </cell>
          <cell r="Q400">
            <v>143750000</v>
          </cell>
          <cell r="R400">
            <v>248583621</v>
          </cell>
          <cell r="S400">
            <v>223780005</v>
          </cell>
          <cell r="T400">
            <v>201617132</v>
          </cell>
          <cell r="U400">
            <v>211600745</v>
          </cell>
          <cell r="V400">
            <v>149790667.5</v>
          </cell>
          <cell r="W400">
            <v>145920375</v>
          </cell>
          <cell r="X400">
            <v>30168400</v>
          </cell>
          <cell r="Y400">
            <v>9000000</v>
          </cell>
          <cell r="Z400">
            <v>780438750.14999998</v>
          </cell>
          <cell r="AA400">
            <v>753289884.14999998</v>
          </cell>
          <cell r="AB400">
            <v>702443187.14999998</v>
          </cell>
          <cell r="AC400">
            <v>728142784.14999998</v>
          </cell>
          <cell r="AD400">
            <v>689425546.64999998</v>
          </cell>
          <cell r="AE400">
            <v>683055254.14999998</v>
          </cell>
          <cell r="AF400">
            <v>848582625.16500008</v>
          </cell>
          <cell r="AG400">
            <v>828618872.56500006</v>
          </cell>
          <cell r="AH400">
            <v>772687505.86500001</v>
          </cell>
          <cell r="AI400">
            <v>800957062.56500006</v>
          </cell>
          <cell r="AJ400">
            <v>758368101.31500006</v>
          </cell>
          <cell r="AK400">
            <v>751360779.56500006</v>
          </cell>
        </row>
        <row r="401">
          <cell r="A401" t="str">
            <v>KotaPalopo</v>
          </cell>
          <cell r="B401" t="str">
            <v>Area 4</v>
          </cell>
          <cell r="C401" t="str">
            <v>Sulawesi</v>
          </cell>
          <cell r="D401" t="str">
            <v>Sulawesi Selatan</v>
          </cell>
          <cell r="E401" t="str">
            <v>SULSELBARTRA</v>
          </cell>
          <cell r="F401" t="str">
            <v>Kota</v>
          </cell>
          <cell r="G401" t="str">
            <v>Palopo</v>
          </cell>
          <cell r="H401">
            <v>20277257.149999999</v>
          </cell>
          <cell r="I401">
            <v>51717000</v>
          </cell>
          <cell r="J401">
            <v>90000000</v>
          </cell>
          <cell r="K401">
            <v>172222222</v>
          </cell>
          <cell r="L401">
            <v>129470250</v>
          </cell>
          <cell r="M401">
            <v>136125000</v>
          </cell>
          <cell r="N401">
            <v>107441176</v>
          </cell>
          <cell r="O401">
            <v>123157160</v>
          </cell>
          <cell r="P401">
            <v>146250000</v>
          </cell>
          <cell r="Q401">
            <v>143750000</v>
          </cell>
          <cell r="R401">
            <v>248583621</v>
          </cell>
          <cell r="S401">
            <v>223780005</v>
          </cell>
          <cell r="T401">
            <v>201617132</v>
          </cell>
          <cell r="U401">
            <v>211600745</v>
          </cell>
          <cell r="V401">
            <v>149790667.5</v>
          </cell>
          <cell r="W401">
            <v>145920375</v>
          </cell>
          <cell r="X401">
            <v>30168400</v>
          </cell>
          <cell r="Y401">
            <v>9000000</v>
          </cell>
          <cell r="Z401">
            <v>751438750.14999998</v>
          </cell>
          <cell r="AA401">
            <v>724289884.14999998</v>
          </cell>
          <cell r="AB401">
            <v>673443187.14999998</v>
          </cell>
          <cell r="AC401">
            <v>699142784.14999998</v>
          </cell>
          <cell r="AD401">
            <v>660425546.64999998</v>
          </cell>
          <cell r="AE401">
            <v>654055254.14999998</v>
          </cell>
          <cell r="AF401">
            <v>816682625.16500008</v>
          </cell>
          <cell r="AG401">
            <v>796718872.56500006</v>
          </cell>
          <cell r="AH401">
            <v>740787505.86500001</v>
          </cell>
          <cell r="AI401">
            <v>769057062.56500006</v>
          </cell>
          <cell r="AJ401">
            <v>726468101.31500006</v>
          </cell>
          <cell r="AK401">
            <v>719460779.56500006</v>
          </cell>
        </row>
        <row r="402">
          <cell r="A402" t="str">
            <v>KotaParepare</v>
          </cell>
          <cell r="B402" t="str">
            <v>Area 4</v>
          </cell>
          <cell r="C402" t="str">
            <v>Sulawesi</v>
          </cell>
          <cell r="D402" t="str">
            <v>Sulawesi Selatan</v>
          </cell>
          <cell r="E402" t="str">
            <v>SULSELBARTRA</v>
          </cell>
          <cell r="F402" t="str">
            <v>Kota</v>
          </cell>
          <cell r="G402" t="str">
            <v>Parepare</v>
          </cell>
          <cell r="H402">
            <v>20277257.149999999</v>
          </cell>
          <cell r="I402">
            <v>51717000</v>
          </cell>
          <cell r="J402">
            <v>67500000</v>
          </cell>
          <cell r="K402">
            <v>172222222</v>
          </cell>
          <cell r="L402">
            <v>129470250</v>
          </cell>
          <cell r="M402">
            <v>136125000</v>
          </cell>
          <cell r="N402">
            <v>107441176</v>
          </cell>
          <cell r="O402">
            <v>123157160</v>
          </cell>
          <cell r="P402">
            <v>146250000</v>
          </cell>
          <cell r="Q402">
            <v>143750000</v>
          </cell>
          <cell r="R402">
            <v>248583621</v>
          </cell>
          <cell r="S402">
            <v>223780005</v>
          </cell>
          <cell r="T402">
            <v>201617132</v>
          </cell>
          <cell r="U402">
            <v>211600745</v>
          </cell>
          <cell r="V402">
            <v>149790667.5</v>
          </cell>
          <cell r="W402">
            <v>145920375</v>
          </cell>
          <cell r="X402">
            <v>30168400</v>
          </cell>
          <cell r="Y402">
            <v>9000000</v>
          </cell>
          <cell r="Z402">
            <v>728938750.14999998</v>
          </cell>
          <cell r="AA402">
            <v>701789884.14999998</v>
          </cell>
          <cell r="AB402">
            <v>650943187.14999998</v>
          </cell>
          <cell r="AC402">
            <v>676642784.14999998</v>
          </cell>
          <cell r="AD402">
            <v>637925546.64999998</v>
          </cell>
          <cell r="AE402">
            <v>631555254.14999998</v>
          </cell>
          <cell r="AF402">
            <v>791932625.16500008</v>
          </cell>
          <cell r="AG402">
            <v>771968872.56500006</v>
          </cell>
          <cell r="AH402">
            <v>716037505.86500001</v>
          </cell>
          <cell r="AI402">
            <v>744307062.56500006</v>
          </cell>
          <cell r="AJ402">
            <v>701718101.31500006</v>
          </cell>
          <cell r="AK402">
            <v>694710779.56500006</v>
          </cell>
        </row>
        <row r="403">
          <cell r="A403" t="str">
            <v>KabupatenBombana</v>
          </cell>
          <cell r="B403" t="str">
            <v>Area 4</v>
          </cell>
          <cell r="C403" t="str">
            <v>Sulawesi</v>
          </cell>
          <cell r="D403" t="str">
            <v>Sulawesi Tenggara</v>
          </cell>
          <cell r="E403" t="str">
            <v>SULSELBARTRA</v>
          </cell>
          <cell r="F403" t="str">
            <v>Kabupaten</v>
          </cell>
          <cell r="G403" t="str">
            <v>Bombana</v>
          </cell>
          <cell r="H403">
            <v>20277257.149999999</v>
          </cell>
          <cell r="I403">
            <v>47717000</v>
          </cell>
          <cell r="J403">
            <v>63000000</v>
          </cell>
          <cell r="K403">
            <v>134444444</v>
          </cell>
          <cell r="L403">
            <v>129470250</v>
          </cell>
          <cell r="M403">
            <v>136125000</v>
          </cell>
          <cell r="N403">
            <v>107441176</v>
          </cell>
          <cell r="O403">
            <v>123157160</v>
          </cell>
          <cell r="P403">
            <v>146250000</v>
          </cell>
          <cell r="Q403">
            <v>143750000</v>
          </cell>
          <cell r="R403">
            <v>248583621</v>
          </cell>
          <cell r="S403">
            <v>223780005</v>
          </cell>
          <cell r="T403">
            <v>201617132</v>
          </cell>
          <cell r="U403">
            <v>211600745</v>
          </cell>
          <cell r="V403">
            <v>149790667.5</v>
          </cell>
          <cell r="W403">
            <v>145920375</v>
          </cell>
          <cell r="X403">
            <v>30168400</v>
          </cell>
          <cell r="Y403">
            <v>9000000</v>
          </cell>
          <cell r="Z403">
            <v>682660972.14999998</v>
          </cell>
          <cell r="AA403">
            <v>655512106.14999998</v>
          </cell>
          <cell r="AB403">
            <v>604665409.14999998</v>
          </cell>
          <cell r="AC403">
            <v>630365006.14999998</v>
          </cell>
          <cell r="AD403">
            <v>591647768.64999998</v>
          </cell>
          <cell r="AE403">
            <v>585277476.14999998</v>
          </cell>
          <cell r="AF403">
            <v>741027069.36500001</v>
          </cell>
          <cell r="AG403">
            <v>721063316.76499999</v>
          </cell>
          <cell r="AH403">
            <v>665131950.06500006</v>
          </cell>
          <cell r="AI403">
            <v>693401506.76499999</v>
          </cell>
          <cell r="AJ403">
            <v>650812545.51499999</v>
          </cell>
          <cell r="AK403">
            <v>643805223.76499999</v>
          </cell>
        </row>
        <row r="404">
          <cell r="A404" t="str">
            <v>KabupatenButon</v>
          </cell>
          <cell r="B404" t="str">
            <v>Area 4</v>
          </cell>
          <cell r="C404" t="str">
            <v>Sulawesi</v>
          </cell>
          <cell r="D404" t="str">
            <v>Sulawesi Tenggara</v>
          </cell>
          <cell r="E404" t="str">
            <v>SULSELBARTRA</v>
          </cell>
          <cell r="F404" t="str">
            <v>Kabupaten</v>
          </cell>
          <cell r="G404" t="str">
            <v>Buton</v>
          </cell>
          <cell r="H404">
            <v>20277257.149999999</v>
          </cell>
          <cell r="I404">
            <v>47717000</v>
          </cell>
          <cell r="J404">
            <v>72000000</v>
          </cell>
          <cell r="K404">
            <v>177978723.40425533</v>
          </cell>
          <cell r="L404">
            <v>129470250</v>
          </cell>
          <cell r="M404">
            <v>136125000</v>
          </cell>
          <cell r="N404">
            <v>107441176</v>
          </cell>
          <cell r="O404">
            <v>123157160</v>
          </cell>
          <cell r="P404">
            <v>146250000</v>
          </cell>
          <cell r="Q404">
            <v>143750000</v>
          </cell>
          <cell r="R404">
            <v>248583621</v>
          </cell>
          <cell r="S404">
            <v>223780005</v>
          </cell>
          <cell r="T404">
            <v>201617132</v>
          </cell>
          <cell r="U404">
            <v>211600745</v>
          </cell>
          <cell r="V404">
            <v>149790667.5</v>
          </cell>
          <cell r="W404">
            <v>145920375</v>
          </cell>
          <cell r="X404">
            <v>30168400</v>
          </cell>
          <cell r="Y404">
            <v>9000000</v>
          </cell>
          <cell r="Z404">
            <v>735195251.55425537</v>
          </cell>
          <cell r="AA404">
            <v>708046385.55425537</v>
          </cell>
          <cell r="AB404">
            <v>657199688.55425537</v>
          </cell>
          <cell r="AC404">
            <v>682899285.55425537</v>
          </cell>
          <cell r="AD404">
            <v>644182048.05425537</v>
          </cell>
          <cell r="AE404">
            <v>637811755.55425537</v>
          </cell>
          <cell r="AF404">
            <v>798814776.70968091</v>
          </cell>
          <cell r="AG404">
            <v>778851024.10968101</v>
          </cell>
          <cell r="AH404">
            <v>722919657.40968096</v>
          </cell>
          <cell r="AI404">
            <v>751189214.10968101</v>
          </cell>
          <cell r="AJ404">
            <v>708600252.85968101</v>
          </cell>
          <cell r="AK404">
            <v>701592931.10968101</v>
          </cell>
        </row>
        <row r="405">
          <cell r="A405" t="str">
            <v>KabupatenButon Selatan</v>
          </cell>
          <cell r="B405" t="str">
            <v>Area 4</v>
          </cell>
          <cell r="C405" t="str">
            <v>Sulawesi</v>
          </cell>
          <cell r="D405" t="str">
            <v>Sulawesi Tenggara</v>
          </cell>
          <cell r="E405" t="str">
            <v>SULSELBARTRA</v>
          </cell>
          <cell r="F405" t="str">
            <v>Kabupaten</v>
          </cell>
          <cell r="G405" t="str">
            <v>Buton Selatan</v>
          </cell>
          <cell r="H405">
            <v>20277257.149999999</v>
          </cell>
          <cell r="I405">
            <v>47717000</v>
          </cell>
          <cell r="J405">
            <v>63000000</v>
          </cell>
          <cell r="K405">
            <v>177978723.40425533</v>
          </cell>
          <cell r="L405">
            <v>129470250</v>
          </cell>
          <cell r="M405">
            <v>136125000</v>
          </cell>
          <cell r="N405">
            <v>107441176</v>
          </cell>
          <cell r="O405">
            <v>123157160</v>
          </cell>
          <cell r="P405">
            <v>146250000</v>
          </cell>
          <cell r="Q405">
            <v>143750000</v>
          </cell>
          <cell r="R405">
            <v>248583621</v>
          </cell>
          <cell r="S405">
            <v>223780005</v>
          </cell>
          <cell r="T405">
            <v>201617132</v>
          </cell>
          <cell r="U405">
            <v>211600745</v>
          </cell>
          <cell r="V405">
            <v>149790667.5</v>
          </cell>
          <cell r="W405">
            <v>145920375</v>
          </cell>
          <cell r="X405">
            <v>30168400</v>
          </cell>
          <cell r="Y405">
            <v>9000000</v>
          </cell>
          <cell r="Z405">
            <v>726195251.55425537</v>
          </cell>
          <cell r="AA405">
            <v>699046385.55425537</v>
          </cell>
          <cell r="AB405">
            <v>648199688.55425537</v>
          </cell>
          <cell r="AC405">
            <v>673899285.55425537</v>
          </cell>
          <cell r="AD405">
            <v>635182048.05425537</v>
          </cell>
          <cell r="AE405">
            <v>628811755.55425537</v>
          </cell>
          <cell r="AF405">
            <v>788914776.70968091</v>
          </cell>
          <cell r="AG405">
            <v>768951024.10968101</v>
          </cell>
          <cell r="AH405">
            <v>713019657.40968096</v>
          </cell>
          <cell r="AI405">
            <v>741289214.10968101</v>
          </cell>
          <cell r="AJ405">
            <v>698700252.85968101</v>
          </cell>
          <cell r="AK405">
            <v>691692931.10968101</v>
          </cell>
        </row>
        <row r="406">
          <cell r="A406" t="str">
            <v>KabupatenButon Tengah</v>
          </cell>
          <cell r="B406" t="str">
            <v>Area 4</v>
          </cell>
          <cell r="C406" t="str">
            <v>Sulawesi</v>
          </cell>
          <cell r="D406" t="str">
            <v>Sulawesi Tenggara</v>
          </cell>
          <cell r="E406" t="str">
            <v>SULSELBARTRA</v>
          </cell>
          <cell r="F406" t="str">
            <v>Kabupaten</v>
          </cell>
          <cell r="G406" t="str">
            <v>Buton Tengah</v>
          </cell>
          <cell r="H406">
            <v>20277257.149999999</v>
          </cell>
          <cell r="I406">
            <v>47717000</v>
          </cell>
          <cell r="J406">
            <v>63000000</v>
          </cell>
          <cell r="K406">
            <v>177978723.40425533</v>
          </cell>
          <cell r="L406">
            <v>129470250</v>
          </cell>
          <cell r="M406">
            <v>136125000</v>
          </cell>
          <cell r="N406">
            <v>107441176</v>
          </cell>
          <cell r="O406">
            <v>123157160</v>
          </cell>
          <cell r="P406">
            <v>146250000</v>
          </cell>
          <cell r="Q406">
            <v>143750000</v>
          </cell>
          <cell r="R406">
            <v>248583621</v>
          </cell>
          <cell r="S406">
            <v>223780005</v>
          </cell>
          <cell r="T406">
            <v>201617132</v>
          </cell>
          <cell r="U406">
            <v>211600745</v>
          </cell>
          <cell r="V406">
            <v>149790667.5</v>
          </cell>
          <cell r="W406">
            <v>145920375</v>
          </cell>
          <cell r="X406">
            <v>30168400</v>
          </cell>
          <cell r="Y406">
            <v>9000000</v>
          </cell>
          <cell r="Z406">
            <v>726195251.55425537</v>
          </cell>
          <cell r="AA406">
            <v>699046385.55425537</v>
          </cell>
          <cell r="AB406">
            <v>648199688.55425537</v>
          </cell>
          <cell r="AC406">
            <v>673899285.55425537</v>
          </cell>
          <cell r="AD406">
            <v>635182048.05425537</v>
          </cell>
          <cell r="AE406">
            <v>628811755.55425537</v>
          </cell>
          <cell r="AF406">
            <v>788914776.70968091</v>
          </cell>
          <cell r="AG406">
            <v>768951024.10968101</v>
          </cell>
          <cell r="AH406">
            <v>713019657.40968096</v>
          </cell>
          <cell r="AI406">
            <v>741289214.10968101</v>
          </cell>
          <cell r="AJ406">
            <v>698700252.85968101</v>
          </cell>
          <cell r="AK406">
            <v>691692931.10968101</v>
          </cell>
        </row>
        <row r="407">
          <cell r="A407" t="str">
            <v>KabupatenButon Utara</v>
          </cell>
          <cell r="B407" t="str">
            <v>Area 4</v>
          </cell>
          <cell r="C407" t="str">
            <v>Sulawesi</v>
          </cell>
          <cell r="D407" t="str">
            <v>Sulawesi Tenggara</v>
          </cell>
          <cell r="E407" t="str">
            <v>SULSELBARTRA</v>
          </cell>
          <cell r="F407" t="str">
            <v>Kabupaten</v>
          </cell>
          <cell r="G407" t="str">
            <v>Buton Utara</v>
          </cell>
          <cell r="H407">
            <v>20277257.149999999</v>
          </cell>
          <cell r="I407">
            <v>47717000</v>
          </cell>
          <cell r="J407">
            <v>63000000</v>
          </cell>
          <cell r="K407">
            <v>177978723.40425533</v>
          </cell>
          <cell r="L407">
            <v>129470250</v>
          </cell>
          <cell r="M407">
            <v>136125000</v>
          </cell>
          <cell r="N407">
            <v>107441176</v>
          </cell>
          <cell r="O407">
            <v>123157160</v>
          </cell>
          <cell r="P407">
            <v>146250000</v>
          </cell>
          <cell r="Q407">
            <v>143750000</v>
          </cell>
          <cell r="R407">
            <v>248583621</v>
          </cell>
          <cell r="S407">
            <v>223780005</v>
          </cell>
          <cell r="T407">
            <v>201617132</v>
          </cell>
          <cell r="U407">
            <v>211600745</v>
          </cell>
          <cell r="V407">
            <v>149790667.5</v>
          </cell>
          <cell r="W407">
            <v>145920375</v>
          </cell>
          <cell r="X407">
            <v>30168400</v>
          </cell>
          <cell r="Y407">
            <v>9000000</v>
          </cell>
          <cell r="Z407">
            <v>726195251.55425537</v>
          </cell>
          <cell r="AA407">
            <v>699046385.55425537</v>
          </cell>
          <cell r="AB407">
            <v>648199688.55425537</v>
          </cell>
          <cell r="AC407">
            <v>673899285.55425537</v>
          </cell>
          <cell r="AD407">
            <v>635182048.05425537</v>
          </cell>
          <cell r="AE407">
            <v>628811755.55425537</v>
          </cell>
          <cell r="AF407">
            <v>788914776.70968091</v>
          </cell>
          <cell r="AG407">
            <v>768951024.10968101</v>
          </cell>
          <cell r="AH407">
            <v>713019657.40968096</v>
          </cell>
          <cell r="AI407">
            <v>741289214.10968101</v>
          </cell>
          <cell r="AJ407">
            <v>698700252.85968101</v>
          </cell>
          <cell r="AK407">
            <v>691692931.10968101</v>
          </cell>
        </row>
        <row r="408">
          <cell r="A408" t="str">
            <v>KabupatenKolaka</v>
          </cell>
          <cell r="B408" t="str">
            <v>Area 4</v>
          </cell>
          <cell r="C408" t="str">
            <v>Sulawesi</v>
          </cell>
          <cell r="D408" t="str">
            <v>Sulawesi Tenggara</v>
          </cell>
          <cell r="E408" t="str">
            <v>SULSELBARTRA</v>
          </cell>
          <cell r="F408" t="str">
            <v>Kabupaten</v>
          </cell>
          <cell r="G408" t="str">
            <v>Kolaka</v>
          </cell>
          <cell r="H408">
            <v>20277257.149999999</v>
          </cell>
          <cell r="I408">
            <v>47717000</v>
          </cell>
          <cell r="J408">
            <v>63000000</v>
          </cell>
          <cell r="K408">
            <v>134444444</v>
          </cell>
          <cell r="L408">
            <v>129470250</v>
          </cell>
          <cell r="M408">
            <v>136125000</v>
          </cell>
          <cell r="N408">
            <v>107441176</v>
          </cell>
          <cell r="O408">
            <v>123157160</v>
          </cell>
          <cell r="P408">
            <v>146250000</v>
          </cell>
          <cell r="Q408">
            <v>143750000</v>
          </cell>
          <cell r="R408">
            <v>248583621</v>
          </cell>
          <cell r="S408">
            <v>223780005</v>
          </cell>
          <cell r="T408">
            <v>201617132</v>
          </cell>
          <cell r="U408">
            <v>211600745</v>
          </cell>
          <cell r="V408">
            <v>149790667.5</v>
          </cell>
          <cell r="W408">
            <v>145920375</v>
          </cell>
          <cell r="X408">
            <v>30168400</v>
          </cell>
          <cell r="Y408">
            <v>9000000</v>
          </cell>
          <cell r="Z408">
            <v>682660972.14999998</v>
          </cell>
          <cell r="AA408">
            <v>655512106.14999998</v>
          </cell>
          <cell r="AB408">
            <v>604665409.14999998</v>
          </cell>
          <cell r="AC408">
            <v>630365006.14999998</v>
          </cell>
          <cell r="AD408">
            <v>591647768.64999998</v>
          </cell>
          <cell r="AE408">
            <v>585277476.14999998</v>
          </cell>
          <cell r="AF408">
            <v>741027069.36500001</v>
          </cell>
          <cell r="AG408">
            <v>721063316.76499999</v>
          </cell>
          <cell r="AH408">
            <v>665131950.06500006</v>
          </cell>
          <cell r="AI408">
            <v>693401506.76499999</v>
          </cell>
          <cell r="AJ408">
            <v>650812545.51499999</v>
          </cell>
          <cell r="AK408">
            <v>643805223.76499999</v>
          </cell>
        </row>
        <row r="409">
          <cell r="A409" t="str">
            <v>KabupatenKolaka Timur</v>
          </cell>
          <cell r="B409" t="str">
            <v>Area 4</v>
          </cell>
          <cell r="C409" t="str">
            <v>Sulawesi</v>
          </cell>
          <cell r="D409" t="str">
            <v>Sulawesi Tenggara</v>
          </cell>
          <cell r="E409" t="str">
            <v>SULSELBARTRA</v>
          </cell>
          <cell r="F409" t="str">
            <v>Kabupaten</v>
          </cell>
          <cell r="G409" t="str">
            <v>Kolaka Timur</v>
          </cell>
          <cell r="H409">
            <v>20277257.149999999</v>
          </cell>
          <cell r="I409">
            <v>47717000</v>
          </cell>
          <cell r="J409">
            <v>63000000</v>
          </cell>
          <cell r="K409">
            <v>134444444</v>
          </cell>
          <cell r="L409">
            <v>129470250</v>
          </cell>
          <cell r="M409">
            <v>136125000</v>
          </cell>
          <cell r="N409">
            <v>107441176</v>
          </cell>
          <cell r="O409">
            <v>123157160</v>
          </cell>
          <cell r="P409">
            <v>146250000</v>
          </cell>
          <cell r="Q409">
            <v>143750000</v>
          </cell>
          <cell r="R409">
            <v>248583621</v>
          </cell>
          <cell r="S409">
            <v>223780005</v>
          </cell>
          <cell r="T409">
            <v>201617132</v>
          </cell>
          <cell r="U409">
            <v>211600745</v>
          </cell>
          <cell r="V409">
            <v>149790667.5</v>
          </cell>
          <cell r="W409">
            <v>145920375</v>
          </cell>
          <cell r="X409">
            <v>30168400</v>
          </cell>
          <cell r="Y409">
            <v>9000000</v>
          </cell>
          <cell r="Z409">
            <v>682660972.14999998</v>
          </cell>
          <cell r="AA409">
            <v>655512106.14999998</v>
          </cell>
          <cell r="AB409">
            <v>604665409.14999998</v>
          </cell>
          <cell r="AC409">
            <v>630365006.14999998</v>
          </cell>
          <cell r="AD409">
            <v>591647768.64999998</v>
          </cell>
          <cell r="AE409">
            <v>585277476.14999998</v>
          </cell>
          <cell r="AF409">
            <v>741027069.36500001</v>
          </cell>
          <cell r="AG409">
            <v>721063316.76499999</v>
          </cell>
          <cell r="AH409">
            <v>665131950.06500006</v>
          </cell>
          <cell r="AI409">
            <v>693401506.76499999</v>
          </cell>
          <cell r="AJ409">
            <v>650812545.51499999</v>
          </cell>
          <cell r="AK409">
            <v>643805223.76499999</v>
          </cell>
        </row>
        <row r="410">
          <cell r="A410" t="str">
            <v>KabupatenKolaka Utara</v>
          </cell>
          <cell r="B410" t="str">
            <v>Area 4</v>
          </cell>
          <cell r="C410" t="str">
            <v>Sulawesi</v>
          </cell>
          <cell r="D410" t="str">
            <v>Sulawesi Tenggara</v>
          </cell>
          <cell r="E410" t="str">
            <v>SULSELBARTRA</v>
          </cell>
          <cell r="F410" t="str">
            <v>Kabupaten</v>
          </cell>
          <cell r="G410" t="str">
            <v>Kolaka Utara</v>
          </cell>
          <cell r="H410">
            <v>20277257.149999999</v>
          </cell>
          <cell r="I410">
            <v>47717000</v>
          </cell>
          <cell r="J410">
            <v>63000000</v>
          </cell>
          <cell r="K410">
            <v>134444444</v>
          </cell>
          <cell r="L410">
            <v>129470250</v>
          </cell>
          <cell r="M410">
            <v>136125000</v>
          </cell>
          <cell r="N410">
            <v>107441176</v>
          </cell>
          <cell r="O410">
            <v>123157160</v>
          </cell>
          <cell r="P410">
            <v>146250000</v>
          </cell>
          <cell r="Q410">
            <v>143750000</v>
          </cell>
          <cell r="R410">
            <v>248583621</v>
          </cell>
          <cell r="S410">
            <v>223780005</v>
          </cell>
          <cell r="T410">
            <v>201617132</v>
          </cell>
          <cell r="U410">
            <v>211600745</v>
          </cell>
          <cell r="V410">
            <v>149790667.5</v>
          </cell>
          <cell r="W410">
            <v>145920375</v>
          </cell>
          <cell r="X410">
            <v>30168400</v>
          </cell>
          <cell r="Y410">
            <v>9000000</v>
          </cell>
          <cell r="Z410">
            <v>682660972.14999998</v>
          </cell>
          <cell r="AA410">
            <v>655512106.14999998</v>
          </cell>
          <cell r="AB410">
            <v>604665409.14999998</v>
          </cell>
          <cell r="AC410">
            <v>630365006.14999998</v>
          </cell>
          <cell r="AD410">
            <v>591647768.64999998</v>
          </cell>
          <cell r="AE410">
            <v>585277476.14999998</v>
          </cell>
          <cell r="AF410">
            <v>741027069.36500001</v>
          </cell>
          <cell r="AG410">
            <v>721063316.76499999</v>
          </cell>
          <cell r="AH410">
            <v>665131950.06500006</v>
          </cell>
          <cell r="AI410">
            <v>693401506.76499999</v>
          </cell>
          <cell r="AJ410">
            <v>650812545.51499999</v>
          </cell>
          <cell r="AK410">
            <v>643805223.76499999</v>
          </cell>
        </row>
        <row r="411">
          <cell r="A411" t="str">
            <v>KabupatenKonawe</v>
          </cell>
          <cell r="B411" t="str">
            <v>Area 4</v>
          </cell>
          <cell r="C411" t="str">
            <v>Sulawesi</v>
          </cell>
          <cell r="D411" t="str">
            <v>Sulawesi Tenggara</v>
          </cell>
          <cell r="E411" t="str">
            <v>SULSELBARTRA</v>
          </cell>
          <cell r="F411" t="str">
            <v>Kabupaten</v>
          </cell>
          <cell r="G411" t="str">
            <v>Konawe</v>
          </cell>
          <cell r="H411">
            <v>20277257.149999999</v>
          </cell>
          <cell r="I411">
            <v>47717000</v>
          </cell>
          <cell r="J411">
            <v>63000000</v>
          </cell>
          <cell r="K411">
            <v>177978723.40425533</v>
          </cell>
          <cell r="L411">
            <v>129470250</v>
          </cell>
          <cell r="M411">
            <v>136125000</v>
          </cell>
          <cell r="N411">
            <v>107441176</v>
          </cell>
          <cell r="O411">
            <v>123157160</v>
          </cell>
          <cell r="P411">
            <v>146250000</v>
          </cell>
          <cell r="Q411">
            <v>143750000</v>
          </cell>
          <cell r="R411">
            <v>248583621</v>
          </cell>
          <cell r="S411">
            <v>223780005</v>
          </cell>
          <cell r="T411">
            <v>201617132</v>
          </cell>
          <cell r="U411">
            <v>211600745</v>
          </cell>
          <cell r="V411">
            <v>149790667.5</v>
          </cell>
          <cell r="W411">
            <v>145920375</v>
          </cell>
          <cell r="X411">
            <v>30168400</v>
          </cell>
          <cell r="Y411">
            <v>9000000</v>
          </cell>
          <cell r="Z411">
            <v>726195251.55425537</v>
          </cell>
          <cell r="AA411">
            <v>699046385.55425537</v>
          </cell>
          <cell r="AB411">
            <v>648199688.55425537</v>
          </cell>
          <cell r="AC411">
            <v>673899285.55425537</v>
          </cell>
          <cell r="AD411">
            <v>635182048.05425537</v>
          </cell>
          <cell r="AE411">
            <v>628811755.55425537</v>
          </cell>
          <cell r="AF411">
            <v>788914776.70968091</v>
          </cell>
          <cell r="AG411">
            <v>768951024.10968101</v>
          </cell>
          <cell r="AH411">
            <v>713019657.40968096</v>
          </cell>
          <cell r="AI411">
            <v>741289214.10968101</v>
          </cell>
          <cell r="AJ411">
            <v>698700252.85968101</v>
          </cell>
          <cell r="AK411">
            <v>691692931.10968101</v>
          </cell>
        </row>
        <row r="412">
          <cell r="A412" t="str">
            <v>KabupatenKonawe Kepulauan</v>
          </cell>
          <cell r="B412" t="str">
            <v>Area 4</v>
          </cell>
          <cell r="C412" t="str">
            <v>Sulawesi</v>
          </cell>
          <cell r="D412" t="str">
            <v>Sulawesi Tenggara</v>
          </cell>
          <cell r="E412" t="str">
            <v>SULSELBARTRA</v>
          </cell>
          <cell r="F412" t="str">
            <v>Kabupaten</v>
          </cell>
          <cell r="G412" t="str">
            <v>Konawe Kepulauan</v>
          </cell>
          <cell r="H412">
            <v>20277257.149999999</v>
          </cell>
          <cell r="I412">
            <v>47717000</v>
          </cell>
          <cell r="J412">
            <v>63000000</v>
          </cell>
          <cell r="K412">
            <v>177978723.40425533</v>
          </cell>
          <cell r="L412">
            <v>129470250</v>
          </cell>
          <cell r="M412">
            <v>136125000</v>
          </cell>
          <cell r="N412">
            <v>107441176</v>
          </cell>
          <cell r="O412">
            <v>123157160</v>
          </cell>
          <cell r="P412">
            <v>146250000</v>
          </cell>
          <cell r="Q412">
            <v>143750000</v>
          </cell>
          <cell r="R412">
            <v>248583621</v>
          </cell>
          <cell r="S412">
            <v>223780005</v>
          </cell>
          <cell r="T412">
            <v>201617132</v>
          </cell>
          <cell r="U412">
            <v>211600745</v>
          </cell>
          <cell r="V412">
            <v>149790667.5</v>
          </cell>
          <cell r="W412">
            <v>145920375</v>
          </cell>
          <cell r="X412">
            <v>30168400</v>
          </cell>
          <cell r="Y412">
            <v>9000000</v>
          </cell>
          <cell r="Z412">
            <v>726195251.55425537</v>
          </cell>
          <cell r="AA412">
            <v>699046385.55425537</v>
          </cell>
          <cell r="AB412">
            <v>648199688.55425537</v>
          </cell>
          <cell r="AC412">
            <v>673899285.55425537</v>
          </cell>
          <cell r="AD412">
            <v>635182048.05425537</v>
          </cell>
          <cell r="AE412">
            <v>628811755.55425537</v>
          </cell>
          <cell r="AF412">
            <v>788914776.70968091</v>
          </cell>
          <cell r="AG412">
            <v>768951024.10968101</v>
          </cell>
          <cell r="AH412">
            <v>713019657.40968096</v>
          </cell>
          <cell r="AI412">
            <v>741289214.10968101</v>
          </cell>
          <cell r="AJ412">
            <v>698700252.85968101</v>
          </cell>
          <cell r="AK412">
            <v>691692931.10968101</v>
          </cell>
        </row>
        <row r="413">
          <cell r="A413" t="str">
            <v>KabupatenKonawe Selatan</v>
          </cell>
          <cell r="B413" t="str">
            <v>Area 4</v>
          </cell>
          <cell r="C413" t="str">
            <v>Sulawesi</v>
          </cell>
          <cell r="D413" t="str">
            <v>Sulawesi Tenggara</v>
          </cell>
          <cell r="E413" t="str">
            <v>SULSELBARTRA</v>
          </cell>
          <cell r="F413" t="str">
            <v>Kabupaten</v>
          </cell>
          <cell r="G413" t="str">
            <v>Konawe Selatan</v>
          </cell>
          <cell r="H413">
            <v>20277257.149999999</v>
          </cell>
          <cell r="I413">
            <v>47717000</v>
          </cell>
          <cell r="J413">
            <v>63000000</v>
          </cell>
          <cell r="K413">
            <v>148888888.25</v>
          </cell>
          <cell r="L413">
            <v>129470250</v>
          </cell>
          <cell r="M413">
            <v>136125000</v>
          </cell>
          <cell r="N413">
            <v>107441176</v>
          </cell>
          <cell r="O413">
            <v>123157160</v>
          </cell>
          <cell r="P413">
            <v>146250000</v>
          </cell>
          <cell r="Q413">
            <v>143750000</v>
          </cell>
          <cell r="R413">
            <v>248583621</v>
          </cell>
          <cell r="S413">
            <v>223780005</v>
          </cell>
          <cell r="T413">
            <v>201617132</v>
          </cell>
          <cell r="U413">
            <v>211600745</v>
          </cell>
          <cell r="V413">
            <v>149790667.5</v>
          </cell>
          <cell r="W413">
            <v>145920375</v>
          </cell>
          <cell r="X413">
            <v>30168400</v>
          </cell>
          <cell r="Y413">
            <v>9000000</v>
          </cell>
          <cell r="Z413">
            <v>697105416.39999998</v>
          </cell>
          <cell r="AA413">
            <v>669956550.39999998</v>
          </cell>
          <cell r="AB413">
            <v>619109853.39999998</v>
          </cell>
          <cell r="AC413">
            <v>644809450.39999998</v>
          </cell>
          <cell r="AD413">
            <v>606092212.89999998</v>
          </cell>
          <cell r="AE413">
            <v>599721920.39999998</v>
          </cell>
          <cell r="AF413">
            <v>756915958.04000008</v>
          </cell>
          <cell r="AG413">
            <v>736952205.44000006</v>
          </cell>
          <cell r="AH413">
            <v>681020838.74000001</v>
          </cell>
          <cell r="AI413">
            <v>709290395.44000006</v>
          </cell>
          <cell r="AJ413">
            <v>666701434.19000006</v>
          </cell>
          <cell r="AK413">
            <v>659694112.44000006</v>
          </cell>
        </row>
        <row r="414">
          <cell r="A414" t="str">
            <v>KabupatenKonawe Utara</v>
          </cell>
          <cell r="B414" t="str">
            <v>Area 4</v>
          </cell>
          <cell r="C414" t="str">
            <v>Sulawesi</v>
          </cell>
          <cell r="D414" t="str">
            <v>Sulawesi Tenggara</v>
          </cell>
          <cell r="E414" t="str">
            <v>SULSELBARTRA</v>
          </cell>
          <cell r="F414" t="str">
            <v>Kabupaten</v>
          </cell>
          <cell r="G414" t="str">
            <v>Konawe Utara</v>
          </cell>
          <cell r="H414">
            <v>20277257.149999999</v>
          </cell>
          <cell r="I414">
            <v>47717000</v>
          </cell>
          <cell r="J414">
            <v>63000000</v>
          </cell>
          <cell r="K414">
            <v>148888888.25</v>
          </cell>
          <cell r="L414">
            <v>129470250</v>
          </cell>
          <cell r="M414">
            <v>136125000</v>
          </cell>
          <cell r="N414">
            <v>107441176</v>
          </cell>
          <cell r="O414">
            <v>123157160</v>
          </cell>
          <cell r="P414">
            <v>146250000</v>
          </cell>
          <cell r="Q414">
            <v>143750000</v>
          </cell>
          <cell r="R414">
            <v>248583621</v>
          </cell>
          <cell r="S414">
            <v>223780005</v>
          </cell>
          <cell r="T414">
            <v>201617132</v>
          </cell>
          <cell r="U414">
            <v>211600745</v>
          </cell>
          <cell r="V414">
            <v>149790667.5</v>
          </cell>
          <cell r="W414">
            <v>145920375</v>
          </cell>
          <cell r="X414">
            <v>30168400</v>
          </cell>
          <cell r="Y414">
            <v>9000000</v>
          </cell>
          <cell r="Z414">
            <v>697105416.39999998</v>
          </cell>
          <cell r="AA414">
            <v>669956550.39999998</v>
          </cell>
          <cell r="AB414">
            <v>619109853.39999998</v>
          </cell>
          <cell r="AC414">
            <v>644809450.39999998</v>
          </cell>
          <cell r="AD414">
            <v>606092212.89999998</v>
          </cell>
          <cell r="AE414">
            <v>599721920.39999998</v>
          </cell>
          <cell r="AF414">
            <v>756915958.04000008</v>
          </cell>
          <cell r="AG414">
            <v>736952205.44000006</v>
          </cell>
          <cell r="AH414">
            <v>681020838.74000001</v>
          </cell>
          <cell r="AI414">
            <v>709290395.44000006</v>
          </cell>
          <cell r="AJ414">
            <v>666701434.19000006</v>
          </cell>
          <cell r="AK414">
            <v>659694112.44000006</v>
          </cell>
        </row>
        <row r="415">
          <cell r="A415" t="str">
            <v>KabupatenMuna</v>
          </cell>
          <cell r="B415" t="str">
            <v>Area 4</v>
          </cell>
          <cell r="C415" t="str">
            <v>Sulawesi</v>
          </cell>
          <cell r="D415" t="str">
            <v>Sulawesi Tenggara</v>
          </cell>
          <cell r="E415" t="str">
            <v>SULSELBARTRA</v>
          </cell>
          <cell r="F415" t="str">
            <v>Kabupaten</v>
          </cell>
          <cell r="G415" t="str">
            <v>Muna</v>
          </cell>
          <cell r="H415">
            <v>20277257.149999999</v>
          </cell>
          <cell r="I415">
            <v>47717000</v>
          </cell>
          <cell r="J415">
            <v>63000000</v>
          </cell>
          <cell r="K415">
            <v>148888888.25</v>
          </cell>
          <cell r="L415">
            <v>129470250</v>
          </cell>
          <cell r="M415">
            <v>136125000</v>
          </cell>
          <cell r="N415">
            <v>107441176</v>
          </cell>
          <cell r="O415">
            <v>123157160</v>
          </cell>
          <cell r="P415">
            <v>146250000</v>
          </cell>
          <cell r="Q415">
            <v>143750000</v>
          </cell>
          <cell r="R415">
            <v>248583621</v>
          </cell>
          <cell r="S415">
            <v>223780005</v>
          </cell>
          <cell r="T415">
            <v>201617132</v>
          </cell>
          <cell r="U415">
            <v>211600745</v>
          </cell>
          <cell r="V415">
            <v>149790667.5</v>
          </cell>
          <cell r="W415">
            <v>145920375</v>
          </cell>
          <cell r="X415">
            <v>30168400</v>
          </cell>
          <cell r="Y415">
            <v>9000000</v>
          </cell>
          <cell r="Z415">
            <v>697105416.39999998</v>
          </cell>
          <cell r="AA415">
            <v>669956550.39999998</v>
          </cell>
          <cell r="AB415">
            <v>619109853.39999998</v>
          </cell>
          <cell r="AC415">
            <v>644809450.39999998</v>
          </cell>
          <cell r="AD415">
            <v>606092212.89999998</v>
          </cell>
          <cell r="AE415">
            <v>599721920.39999998</v>
          </cell>
          <cell r="AF415">
            <v>756915958.04000008</v>
          </cell>
          <cell r="AG415">
            <v>736952205.44000006</v>
          </cell>
          <cell r="AH415">
            <v>681020838.74000001</v>
          </cell>
          <cell r="AI415">
            <v>709290395.44000006</v>
          </cell>
          <cell r="AJ415">
            <v>666701434.19000006</v>
          </cell>
          <cell r="AK415">
            <v>659694112.44000006</v>
          </cell>
        </row>
        <row r="416">
          <cell r="A416" t="str">
            <v>KabupatenMuna Barat</v>
          </cell>
          <cell r="B416" t="str">
            <v>Area 4</v>
          </cell>
          <cell r="C416" t="str">
            <v>Sulawesi</v>
          </cell>
          <cell r="D416" t="str">
            <v>Sulawesi Tenggara</v>
          </cell>
          <cell r="E416" t="str">
            <v>SULSELBARTRA</v>
          </cell>
          <cell r="F416" t="str">
            <v>Kabupaten</v>
          </cell>
          <cell r="G416" t="str">
            <v>Muna Barat</v>
          </cell>
          <cell r="H416">
            <v>20277257.149999999</v>
          </cell>
          <cell r="I416">
            <v>47717000</v>
          </cell>
          <cell r="J416">
            <v>63000000</v>
          </cell>
          <cell r="K416">
            <v>148888888.25</v>
          </cell>
          <cell r="L416">
            <v>129470250</v>
          </cell>
          <cell r="M416">
            <v>136125000</v>
          </cell>
          <cell r="N416">
            <v>107441176</v>
          </cell>
          <cell r="O416">
            <v>123157160</v>
          </cell>
          <cell r="P416">
            <v>146250000</v>
          </cell>
          <cell r="Q416">
            <v>143750000</v>
          </cell>
          <cell r="R416">
            <v>248583621</v>
          </cell>
          <cell r="S416">
            <v>223780005</v>
          </cell>
          <cell r="T416">
            <v>201617132</v>
          </cell>
          <cell r="U416">
            <v>211600745</v>
          </cell>
          <cell r="V416">
            <v>149790667.5</v>
          </cell>
          <cell r="W416">
            <v>145920375</v>
          </cell>
          <cell r="X416">
            <v>30168400</v>
          </cell>
          <cell r="Y416">
            <v>9000000</v>
          </cell>
          <cell r="Z416">
            <v>697105416.39999998</v>
          </cell>
          <cell r="AA416">
            <v>669956550.39999998</v>
          </cell>
          <cell r="AB416">
            <v>619109853.39999998</v>
          </cell>
          <cell r="AC416">
            <v>644809450.39999998</v>
          </cell>
          <cell r="AD416">
            <v>606092212.89999998</v>
          </cell>
          <cell r="AE416">
            <v>599721920.39999998</v>
          </cell>
          <cell r="AF416">
            <v>756915958.04000008</v>
          </cell>
          <cell r="AG416">
            <v>736952205.44000006</v>
          </cell>
          <cell r="AH416">
            <v>681020838.74000001</v>
          </cell>
          <cell r="AI416">
            <v>709290395.44000006</v>
          </cell>
          <cell r="AJ416">
            <v>666701434.19000006</v>
          </cell>
          <cell r="AK416">
            <v>659694112.44000006</v>
          </cell>
        </row>
        <row r="417">
          <cell r="A417" t="str">
            <v>KabupatenWakatobi</v>
          </cell>
          <cell r="B417" t="str">
            <v>Area 4</v>
          </cell>
          <cell r="C417" t="str">
            <v>Sulawesi</v>
          </cell>
          <cell r="D417" t="str">
            <v>Sulawesi Tenggara</v>
          </cell>
          <cell r="E417" t="str">
            <v>SULSELBARTRA</v>
          </cell>
          <cell r="F417" t="str">
            <v>Kabupaten</v>
          </cell>
          <cell r="G417" t="str">
            <v>Wakatobi</v>
          </cell>
          <cell r="H417">
            <v>20277257.149999999</v>
          </cell>
          <cell r="I417">
            <v>47717000</v>
          </cell>
          <cell r="J417">
            <v>76500000</v>
          </cell>
          <cell r="K417">
            <v>148888888.25</v>
          </cell>
          <cell r="L417">
            <v>129470250</v>
          </cell>
          <cell r="M417">
            <v>136125000</v>
          </cell>
          <cell r="N417">
            <v>107441176</v>
          </cell>
          <cell r="O417">
            <v>123157160</v>
          </cell>
          <cell r="P417">
            <v>146250000</v>
          </cell>
          <cell r="Q417">
            <v>143750000</v>
          </cell>
          <cell r="R417">
            <v>248583621</v>
          </cell>
          <cell r="S417">
            <v>223780005</v>
          </cell>
          <cell r="T417">
            <v>201617132</v>
          </cell>
          <cell r="U417">
            <v>211600745</v>
          </cell>
          <cell r="V417">
            <v>149790667.5</v>
          </cell>
          <cell r="W417">
            <v>145920375</v>
          </cell>
          <cell r="X417">
            <v>30168400</v>
          </cell>
          <cell r="Y417">
            <v>9000000</v>
          </cell>
          <cell r="Z417">
            <v>710605416.39999998</v>
          </cell>
          <cell r="AA417">
            <v>683456550.39999998</v>
          </cell>
          <cell r="AB417">
            <v>632609853.39999998</v>
          </cell>
          <cell r="AC417">
            <v>658309450.39999998</v>
          </cell>
          <cell r="AD417">
            <v>619592212.89999998</v>
          </cell>
          <cell r="AE417">
            <v>613221920.39999998</v>
          </cell>
          <cell r="AF417">
            <v>771765958.04000008</v>
          </cell>
          <cell r="AG417">
            <v>751802205.44000006</v>
          </cell>
          <cell r="AH417">
            <v>695870838.74000001</v>
          </cell>
          <cell r="AI417">
            <v>724140395.44000006</v>
          </cell>
          <cell r="AJ417">
            <v>681551434.19000006</v>
          </cell>
          <cell r="AK417">
            <v>674544112.44000006</v>
          </cell>
        </row>
        <row r="418">
          <cell r="A418" t="str">
            <v>KotaBau-Bau</v>
          </cell>
          <cell r="B418" t="str">
            <v>Area 4</v>
          </cell>
          <cell r="C418" t="str">
            <v>Sulawesi</v>
          </cell>
          <cell r="D418" t="str">
            <v>Sulawesi Tenggara</v>
          </cell>
          <cell r="E418" t="str">
            <v>SULSELBARTRA</v>
          </cell>
          <cell r="F418" t="str">
            <v>Kota</v>
          </cell>
          <cell r="G418" t="str">
            <v>Bau-Bau</v>
          </cell>
          <cell r="H418">
            <v>20277257.149999999</v>
          </cell>
          <cell r="I418">
            <v>47717000</v>
          </cell>
          <cell r="J418">
            <v>63000000</v>
          </cell>
          <cell r="K418">
            <v>122222222</v>
          </cell>
          <cell r="L418">
            <v>129470250</v>
          </cell>
          <cell r="M418">
            <v>136125000</v>
          </cell>
          <cell r="N418">
            <v>107441176</v>
          </cell>
          <cell r="O418">
            <v>123157160</v>
          </cell>
          <cell r="P418">
            <v>146250000</v>
          </cell>
          <cell r="Q418">
            <v>143750000</v>
          </cell>
          <cell r="R418">
            <v>248583621</v>
          </cell>
          <cell r="S418">
            <v>223780005</v>
          </cell>
          <cell r="T418">
            <v>201617132</v>
          </cell>
          <cell r="U418">
            <v>211600745</v>
          </cell>
          <cell r="V418">
            <v>149790667.5</v>
          </cell>
          <cell r="W418">
            <v>145920375</v>
          </cell>
          <cell r="X418">
            <v>30168400</v>
          </cell>
          <cell r="Y418">
            <v>9000000</v>
          </cell>
          <cell r="Z418">
            <v>670438750.14999998</v>
          </cell>
          <cell r="AA418">
            <v>643289884.14999998</v>
          </cell>
          <cell r="AB418">
            <v>592443187.14999998</v>
          </cell>
          <cell r="AC418">
            <v>618142784.14999998</v>
          </cell>
          <cell r="AD418">
            <v>579425546.64999998</v>
          </cell>
          <cell r="AE418">
            <v>573055254.14999998</v>
          </cell>
          <cell r="AF418">
            <v>727582625.16500008</v>
          </cell>
          <cell r="AG418">
            <v>707618872.56500006</v>
          </cell>
          <cell r="AH418">
            <v>651687505.86500001</v>
          </cell>
          <cell r="AI418">
            <v>679957062.56500006</v>
          </cell>
          <cell r="AJ418">
            <v>637368101.31500006</v>
          </cell>
          <cell r="AK418">
            <v>630360779.56500006</v>
          </cell>
        </row>
        <row r="419">
          <cell r="A419" t="str">
            <v>KotaKendari</v>
          </cell>
          <cell r="B419" t="str">
            <v>Area 4</v>
          </cell>
          <cell r="C419" t="str">
            <v>Sulawesi</v>
          </cell>
          <cell r="D419" t="str">
            <v>Sulawesi Tenggara</v>
          </cell>
          <cell r="E419" t="str">
            <v>SULSELBARTRA</v>
          </cell>
          <cell r="F419" t="str">
            <v>Kota</v>
          </cell>
          <cell r="G419" t="str">
            <v>Kendari</v>
          </cell>
          <cell r="H419">
            <v>20277257.149999999</v>
          </cell>
          <cell r="I419">
            <v>47717000</v>
          </cell>
          <cell r="J419">
            <v>81000000</v>
          </cell>
          <cell r="K419">
            <v>177978723.40425533</v>
          </cell>
          <cell r="L419">
            <v>129470250</v>
          </cell>
          <cell r="M419">
            <v>136125000</v>
          </cell>
          <cell r="N419">
            <v>107441176</v>
          </cell>
          <cell r="O419">
            <v>123157160</v>
          </cell>
          <cell r="P419">
            <v>146250000</v>
          </cell>
          <cell r="Q419">
            <v>143750000</v>
          </cell>
          <cell r="R419">
            <v>248583621</v>
          </cell>
          <cell r="S419">
            <v>223780005</v>
          </cell>
          <cell r="T419">
            <v>201617132</v>
          </cell>
          <cell r="U419">
            <v>211600745</v>
          </cell>
          <cell r="V419">
            <v>149790667.5</v>
          </cell>
          <cell r="W419">
            <v>145920375</v>
          </cell>
          <cell r="X419">
            <v>30168400</v>
          </cell>
          <cell r="Y419">
            <v>9000000</v>
          </cell>
          <cell r="Z419">
            <v>744195251.55425537</v>
          </cell>
          <cell r="AA419">
            <v>717046385.55425537</v>
          </cell>
          <cell r="AB419">
            <v>666199688.55425537</v>
          </cell>
          <cell r="AC419">
            <v>691899285.55425537</v>
          </cell>
          <cell r="AD419">
            <v>653182048.05425537</v>
          </cell>
          <cell r="AE419">
            <v>646811755.55425537</v>
          </cell>
          <cell r="AF419">
            <v>808714776.70968091</v>
          </cell>
          <cell r="AG419">
            <v>788751024.10968101</v>
          </cell>
          <cell r="AH419">
            <v>732819657.40968096</v>
          </cell>
          <cell r="AI419">
            <v>761089214.10968101</v>
          </cell>
          <cell r="AJ419">
            <v>718500252.85968101</v>
          </cell>
          <cell r="AK419">
            <v>711492931.10968101</v>
          </cell>
        </row>
        <row r="420">
          <cell r="A420" t="str">
            <v>KabupatenBanggai</v>
          </cell>
          <cell r="B420" t="str">
            <v>Area 4</v>
          </cell>
          <cell r="C420" t="str">
            <v>Sulawesi</v>
          </cell>
          <cell r="D420" t="str">
            <v>Sulawesi Tengah</v>
          </cell>
          <cell r="E420" t="str">
            <v>SULUT, TENGAH, GORONTALO</v>
          </cell>
          <cell r="F420" t="str">
            <v>Kabupaten</v>
          </cell>
          <cell r="G420" t="str">
            <v>Banggai</v>
          </cell>
          <cell r="H420">
            <v>20277257.149999999</v>
          </cell>
          <cell r="I420">
            <v>47335000</v>
          </cell>
          <cell r="J420">
            <v>71100000</v>
          </cell>
          <cell r="K420">
            <v>105555555.33333333</v>
          </cell>
          <cell r="L420">
            <v>129470250</v>
          </cell>
          <cell r="M420">
            <v>136125000</v>
          </cell>
          <cell r="N420">
            <v>107441176</v>
          </cell>
          <cell r="O420">
            <v>123157160</v>
          </cell>
          <cell r="P420">
            <v>146250000</v>
          </cell>
          <cell r="Q420">
            <v>143750000</v>
          </cell>
          <cell r="R420">
            <v>249714580</v>
          </cell>
          <cell r="S420">
            <v>224256976</v>
          </cell>
          <cell r="T420">
            <v>201920241</v>
          </cell>
          <cell r="U420">
            <v>211673008.24000001</v>
          </cell>
          <cell r="V420">
            <v>150065468.5</v>
          </cell>
          <cell r="W420">
            <v>146439269.40000001</v>
          </cell>
          <cell r="X420">
            <v>30168400</v>
          </cell>
          <cell r="Y420">
            <v>9000000</v>
          </cell>
          <cell r="Z420">
            <v>662621042.48333335</v>
          </cell>
          <cell r="AA420">
            <v>634818188.48333335</v>
          </cell>
          <cell r="AB420">
            <v>583797629.48333335</v>
          </cell>
          <cell r="AC420">
            <v>609266380.72333336</v>
          </cell>
          <cell r="AD420">
            <v>570751680.98333335</v>
          </cell>
          <cell r="AE420">
            <v>564625481.88333333</v>
          </cell>
          <cell r="AF420">
            <v>718983146.73166668</v>
          </cell>
          <cell r="AG420">
            <v>698300007.33166671</v>
          </cell>
          <cell r="AH420">
            <v>642177392.43166673</v>
          </cell>
          <cell r="AI420">
            <v>670193018.79566669</v>
          </cell>
          <cell r="AJ420">
            <v>627826849.08166671</v>
          </cell>
          <cell r="AK420">
            <v>621088030.07166672</v>
          </cell>
        </row>
        <row r="421">
          <cell r="A421" t="str">
            <v>KabupatenBanggai Kepulauan</v>
          </cell>
          <cell r="B421" t="str">
            <v>Area 4</v>
          </cell>
          <cell r="C421" t="str">
            <v>Sulawesi</v>
          </cell>
          <cell r="D421" t="str">
            <v>Sulawesi Tengah</v>
          </cell>
          <cell r="E421" t="str">
            <v>SULUT, TENGAH, GORONTALO</v>
          </cell>
          <cell r="F421" t="str">
            <v>Kabupaten</v>
          </cell>
          <cell r="G421" t="str">
            <v>Banggai Kepulauan</v>
          </cell>
          <cell r="H421">
            <v>20277257.149999999</v>
          </cell>
          <cell r="I421">
            <v>47335000</v>
          </cell>
          <cell r="J421">
            <v>63000000</v>
          </cell>
          <cell r="K421">
            <v>105555555.33333333</v>
          </cell>
          <cell r="L421">
            <v>129470250</v>
          </cell>
          <cell r="M421">
            <v>136125000</v>
          </cell>
          <cell r="N421">
            <v>107441176</v>
          </cell>
          <cell r="O421">
            <v>123157160</v>
          </cell>
          <cell r="P421">
            <v>146250000</v>
          </cell>
          <cell r="Q421">
            <v>143750000</v>
          </cell>
          <cell r="R421">
            <v>249714580</v>
          </cell>
          <cell r="S421">
            <v>224256976</v>
          </cell>
          <cell r="T421">
            <v>201920241</v>
          </cell>
          <cell r="U421">
            <v>211673008.24000001</v>
          </cell>
          <cell r="V421">
            <v>150065468.5</v>
          </cell>
          <cell r="W421">
            <v>146439269.40000001</v>
          </cell>
          <cell r="X421">
            <v>30168400</v>
          </cell>
          <cell r="Y421">
            <v>9000000</v>
          </cell>
          <cell r="Z421">
            <v>654521042.48333335</v>
          </cell>
          <cell r="AA421">
            <v>626718188.48333335</v>
          </cell>
          <cell r="AB421">
            <v>575697629.48333335</v>
          </cell>
          <cell r="AC421">
            <v>601166380.72333336</v>
          </cell>
          <cell r="AD421">
            <v>562651680.98333335</v>
          </cell>
          <cell r="AE421">
            <v>556525481.88333333</v>
          </cell>
          <cell r="AF421">
            <v>710073146.73166668</v>
          </cell>
          <cell r="AG421">
            <v>689390007.33166671</v>
          </cell>
          <cell r="AH421">
            <v>633267392.43166673</v>
          </cell>
          <cell r="AI421">
            <v>661283018.79566669</v>
          </cell>
          <cell r="AJ421">
            <v>618916849.08166671</v>
          </cell>
          <cell r="AK421">
            <v>612178030.07166672</v>
          </cell>
        </row>
        <row r="422">
          <cell r="A422" t="str">
            <v>KabupatenBanggai Laut</v>
          </cell>
          <cell r="B422" t="str">
            <v>Area 4</v>
          </cell>
          <cell r="C422" t="str">
            <v>Sulawesi</v>
          </cell>
          <cell r="D422" t="str">
            <v>Sulawesi Tengah</v>
          </cell>
          <cell r="E422" t="str">
            <v>SULUT, TENGAH, GORONTALO</v>
          </cell>
          <cell r="F422" t="str">
            <v>Kabupaten</v>
          </cell>
          <cell r="G422" t="str">
            <v>Banggai Laut</v>
          </cell>
          <cell r="H422">
            <v>20277257.149999999</v>
          </cell>
          <cell r="I422">
            <v>47335000</v>
          </cell>
          <cell r="J422">
            <v>63000000</v>
          </cell>
          <cell r="K422">
            <v>105555555.33333333</v>
          </cell>
          <cell r="L422">
            <v>129470250</v>
          </cell>
          <cell r="M422">
            <v>136125000</v>
          </cell>
          <cell r="N422">
            <v>107441176</v>
          </cell>
          <cell r="O422">
            <v>123157160</v>
          </cell>
          <cell r="P422">
            <v>146250000</v>
          </cell>
          <cell r="Q422">
            <v>143750000</v>
          </cell>
          <cell r="R422">
            <v>249714580</v>
          </cell>
          <cell r="S422">
            <v>224256976</v>
          </cell>
          <cell r="T422">
            <v>201920241</v>
          </cell>
          <cell r="U422">
            <v>211673008.24000001</v>
          </cell>
          <cell r="V422">
            <v>150065468.5</v>
          </cell>
          <cell r="W422">
            <v>146439269.40000001</v>
          </cell>
          <cell r="X422">
            <v>30168400</v>
          </cell>
          <cell r="Y422">
            <v>9000000</v>
          </cell>
          <cell r="Z422">
            <v>654521042.48333335</v>
          </cell>
          <cell r="AA422">
            <v>626718188.48333335</v>
          </cell>
          <cell r="AB422">
            <v>575697629.48333335</v>
          </cell>
          <cell r="AC422">
            <v>601166380.72333336</v>
          </cell>
          <cell r="AD422">
            <v>562651680.98333335</v>
          </cell>
          <cell r="AE422">
            <v>556525481.88333333</v>
          </cell>
          <cell r="AF422">
            <v>710073146.73166668</v>
          </cell>
          <cell r="AG422">
            <v>689390007.33166671</v>
          </cell>
          <cell r="AH422">
            <v>633267392.43166673</v>
          </cell>
          <cell r="AI422">
            <v>661283018.79566669</v>
          </cell>
          <cell r="AJ422">
            <v>618916849.08166671</v>
          </cell>
          <cell r="AK422">
            <v>612178030.07166672</v>
          </cell>
        </row>
        <row r="423">
          <cell r="A423" t="str">
            <v>KabupatenBuol</v>
          </cell>
          <cell r="B423" t="str">
            <v>Area 4</v>
          </cell>
          <cell r="C423" t="str">
            <v>Sulawesi</v>
          </cell>
          <cell r="D423" t="str">
            <v>Sulawesi Tengah</v>
          </cell>
          <cell r="E423" t="str">
            <v>SULUT, TENGAH, GORONTALO</v>
          </cell>
          <cell r="F423" t="str">
            <v>Kabupaten</v>
          </cell>
          <cell r="G423" t="str">
            <v>Buol</v>
          </cell>
          <cell r="H423">
            <v>20277257.149999999</v>
          </cell>
          <cell r="I423">
            <v>47335000</v>
          </cell>
          <cell r="J423">
            <v>67500000</v>
          </cell>
          <cell r="K423">
            <v>116666666.5</v>
          </cell>
          <cell r="L423">
            <v>129470250</v>
          </cell>
          <cell r="M423">
            <v>136125000</v>
          </cell>
          <cell r="N423">
            <v>107441176</v>
          </cell>
          <cell r="O423">
            <v>123157160</v>
          </cell>
          <cell r="P423">
            <v>146250000</v>
          </cell>
          <cell r="Q423">
            <v>143750000</v>
          </cell>
          <cell r="R423">
            <v>249714580</v>
          </cell>
          <cell r="S423">
            <v>224256976</v>
          </cell>
          <cell r="T423">
            <v>201920241</v>
          </cell>
          <cell r="U423">
            <v>211673008.24000001</v>
          </cell>
          <cell r="V423">
            <v>150065468.5</v>
          </cell>
          <cell r="W423">
            <v>146439269.40000001</v>
          </cell>
          <cell r="X423">
            <v>30168400</v>
          </cell>
          <cell r="Y423">
            <v>9000000</v>
          </cell>
          <cell r="Z423">
            <v>670132153.64999998</v>
          </cell>
          <cell r="AA423">
            <v>642329299.64999998</v>
          </cell>
          <cell r="AB423">
            <v>591308740.64999998</v>
          </cell>
          <cell r="AC423">
            <v>616777491.88999999</v>
          </cell>
          <cell r="AD423">
            <v>578262792.14999998</v>
          </cell>
          <cell r="AE423">
            <v>572136593.04999995</v>
          </cell>
          <cell r="AF423">
            <v>727245369.01499999</v>
          </cell>
          <cell r="AG423">
            <v>706562229.61500001</v>
          </cell>
          <cell r="AH423">
            <v>650439614.71500003</v>
          </cell>
          <cell r="AI423">
            <v>678455241.079</v>
          </cell>
          <cell r="AJ423">
            <v>636089071.36500001</v>
          </cell>
          <cell r="AK423">
            <v>629350252.35500002</v>
          </cell>
        </row>
        <row r="424">
          <cell r="A424" t="str">
            <v>KabupatenDonggala</v>
          </cell>
          <cell r="B424" t="str">
            <v>Area 4</v>
          </cell>
          <cell r="C424" t="str">
            <v>Sulawesi</v>
          </cell>
          <cell r="D424" t="str">
            <v>Sulawesi Tengah</v>
          </cell>
          <cell r="E424" t="str">
            <v>SULUT, TENGAH, GORONTALO</v>
          </cell>
          <cell r="F424" t="str">
            <v>Kabupaten</v>
          </cell>
          <cell r="G424" t="str">
            <v>Donggala</v>
          </cell>
          <cell r="H424">
            <v>20277257.149999999</v>
          </cell>
          <cell r="I424">
            <v>47335000</v>
          </cell>
          <cell r="J424">
            <v>75600000</v>
          </cell>
          <cell r="K424">
            <v>119166666.25</v>
          </cell>
          <cell r="L424">
            <v>129470250</v>
          </cell>
          <cell r="M424">
            <v>136125000</v>
          </cell>
          <cell r="N424">
            <v>107441176</v>
          </cell>
          <cell r="O424">
            <v>123157160</v>
          </cell>
          <cell r="P424">
            <v>146250000</v>
          </cell>
          <cell r="Q424">
            <v>143750000</v>
          </cell>
          <cell r="R424">
            <v>249714580</v>
          </cell>
          <cell r="S424">
            <v>224256976</v>
          </cell>
          <cell r="T424">
            <v>201920241</v>
          </cell>
          <cell r="U424">
            <v>211673008.24000001</v>
          </cell>
          <cell r="V424">
            <v>150065468.5</v>
          </cell>
          <cell r="W424">
            <v>146439269.40000001</v>
          </cell>
          <cell r="X424">
            <v>30168400</v>
          </cell>
          <cell r="Y424">
            <v>9000000</v>
          </cell>
          <cell r="Z424">
            <v>680732153.39999998</v>
          </cell>
          <cell r="AA424">
            <v>652929299.39999998</v>
          </cell>
          <cell r="AB424">
            <v>601908740.39999998</v>
          </cell>
          <cell r="AC424">
            <v>627377491.63999999</v>
          </cell>
          <cell r="AD424">
            <v>588862791.89999998</v>
          </cell>
          <cell r="AE424">
            <v>582736592.79999995</v>
          </cell>
          <cell r="AF424">
            <v>738905368.74000001</v>
          </cell>
          <cell r="AG424">
            <v>718222229.34000003</v>
          </cell>
          <cell r="AH424">
            <v>662099614.44000006</v>
          </cell>
          <cell r="AI424">
            <v>690115240.80400002</v>
          </cell>
          <cell r="AJ424">
            <v>647749071.09000003</v>
          </cell>
          <cell r="AK424">
            <v>641010252.08000004</v>
          </cell>
        </row>
        <row r="425">
          <cell r="A425" t="str">
            <v>KabupatenMorowali</v>
          </cell>
          <cell r="B425" t="str">
            <v>Area 4</v>
          </cell>
          <cell r="C425" t="str">
            <v>Sulawesi</v>
          </cell>
          <cell r="D425" t="str">
            <v>Sulawesi Tengah</v>
          </cell>
          <cell r="E425" t="str">
            <v>SULUT, TENGAH, GORONTALO</v>
          </cell>
          <cell r="F425" t="str">
            <v>Kabupaten</v>
          </cell>
          <cell r="G425" t="str">
            <v>Morowali</v>
          </cell>
          <cell r="H425">
            <v>20277257.149999999</v>
          </cell>
          <cell r="I425">
            <v>47335000</v>
          </cell>
          <cell r="J425">
            <v>67500000</v>
          </cell>
          <cell r="K425">
            <v>133333333</v>
          </cell>
          <cell r="L425">
            <v>129470250</v>
          </cell>
          <cell r="M425">
            <v>136125000</v>
          </cell>
          <cell r="N425">
            <v>107441176</v>
          </cell>
          <cell r="O425">
            <v>123157160</v>
          </cell>
          <cell r="P425">
            <v>146250000</v>
          </cell>
          <cell r="Q425">
            <v>143750000</v>
          </cell>
          <cell r="R425">
            <v>249714580</v>
          </cell>
          <cell r="S425">
            <v>224256976</v>
          </cell>
          <cell r="T425">
            <v>201920241</v>
          </cell>
          <cell r="U425">
            <v>211673008.24000001</v>
          </cell>
          <cell r="V425">
            <v>150065468.5</v>
          </cell>
          <cell r="W425">
            <v>146439269.40000001</v>
          </cell>
          <cell r="X425">
            <v>30168400</v>
          </cell>
          <cell r="Y425">
            <v>9000000</v>
          </cell>
          <cell r="Z425">
            <v>686798820.14999998</v>
          </cell>
          <cell r="AA425">
            <v>658995966.14999998</v>
          </cell>
          <cell r="AB425">
            <v>607975407.14999998</v>
          </cell>
          <cell r="AC425">
            <v>633444158.38999999</v>
          </cell>
          <cell r="AD425">
            <v>594929458.64999998</v>
          </cell>
          <cell r="AE425">
            <v>588803259.54999995</v>
          </cell>
          <cell r="AF425">
            <v>745578702.16500008</v>
          </cell>
          <cell r="AG425">
            <v>724895562.76499999</v>
          </cell>
          <cell r="AH425">
            <v>668772947.86500001</v>
          </cell>
          <cell r="AI425">
            <v>696788574.22900009</v>
          </cell>
          <cell r="AJ425">
            <v>654422404.51499999</v>
          </cell>
          <cell r="AK425">
            <v>647683585.505</v>
          </cell>
        </row>
        <row r="426">
          <cell r="A426" t="str">
            <v>KabupatenMorowali Utara</v>
          </cell>
          <cell r="B426" t="str">
            <v>Area 4</v>
          </cell>
          <cell r="C426" t="str">
            <v>Sulawesi</v>
          </cell>
          <cell r="D426" t="str">
            <v>Sulawesi Tengah</v>
          </cell>
          <cell r="E426" t="str">
            <v>SULUT, TENGAH, GORONTALO</v>
          </cell>
          <cell r="F426" t="str">
            <v>Kabupaten</v>
          </cell>
          <cell r="G426" t="str">
            <v>Morowali Utara</v>
          </cell>
          <cell r="H426">
            <v>20277257.149999999</v>
          </cell>
          <cell r="I426">
            <v>47335000</v>
          </cell>
          <cell r="J426">
            <v>75600000</v>
          </cell>
          <cell r="K426">
            <v>133333333</v>
          </cell>
          <cell r="L426">
            <v>129470250</v>
          </cell>
          <cell r="M426">
            <v>136125000</v>
          </cell>
          <cell r="N426">
            <v>107441176</v>
          </cell>
          <cell r="O426">
            <v>123157160</v>
          </cell>
          <cell r="P426">
            <v>146250000</v>
          </cell>
          <cell r="Q426">
            <v>143750000</v>
          </cell>
          <cell r="R426">
            <v>249714580</v>
          </cell>
          <cell r="S426">
            <v>224256976</v>
          </cell>
          <cell r="T426">
            <v>201920241</v>
          </cell>
          <cell r="U426">
            <v>211673008.24000001</v>
          </cell>
          <cell r="V426">
            <v>150065468.5</v>
          </cell>
          <cell r="W426">
            <v>146439269.40000001</v>
          </cell>
          <cell r="X426">
            <v>30168400</v>
          </cell>
          <cell r="Y426">
            <v>9000000</v>
          </cell>
          <cell r="Z426">
            <v>694898820.14999998</v>
          </cell>
          <cell r="AA426">
            <v>667095966.14999998</v>
          </cell>
          <cell r="AB426">
            <v>616075407.14999998</v>
          </cell>
          <cell r="AC426">
            <v>641544158.38999999</v>
          </cell>
          <cell r="AD426">
            <v>603029458.64999998</v>
          </cell>
          <cell r="AE426">
            <v>596903259.54999995</v>
          </cell>
          <cell r="AF426">
            <v>754488702.16500008</v>
          </cell>
          <cell r="AG426">
            <v>733805562.76499999</v>
          </cell>
          <cell r="AH426">
            <v>677682947.86500001</v>
          </cell>
          <cell r="AI426">
            <v>705698574.22900009</v>
          </cell>
          <cell r="AJ426">
            <v>663332404.51499999</v>
          </cell>
          <cell r="AK426">
            <v>656593585.505</v>
          </cell>
        </row>
        <row r="427">
          <cell r="A427" t="str">
            <v>KabupatenParigi Moutong</v>
          </cell>
          <cell r="B427" t="str">
            <v>Area 4</v>
          </cell>
          <cell r="C427" t="str">
            <v>Sulawesi</v>
          </cell>
          <cell r="D427" t="str">
            <v>Sulawesi Tengah</v>
          </cell>
          <cell r="E427" t="str">
            <v>SULUT, TENGAH, GORONTALO</v>
          </cell>
          <cell r="F427" t="str">
            <v>Kabupaten</v>
          </cell>
          <cell r="G427" t="str">
            <v>Parigi Moutong</v>
          </cell>
          <cell r="H427">
            <v>20277257.149999999</v>
          </cell>
          <cell r="I427">
            <v>47335000</v>
          </cell>
          <cell r="J427">
            <v>75600000</v>
          </cell>
          <cell r="K427">
            <v>105555555.33333333</v>
          </cell>
          <cell r="L427">
            <v>129470250</v>
          </cell>
          <cell r="M427">
            <v>136125000</v>
          </cell>
          <cell r="N427">
            <v>107441176</v>
          </cell>
          <cell r="O427">
            <v>123157160</v>
          </cell>
          <cell r="P427">
            <v>146250000</v>
          </cell>
          <cell r="Q427">
            <v>143750000</v>
          </cell>
          <cell r="R427">
            <v>249714580</v>
          </cell>
          <cell r="S427">
            <v>224256976</v>
          </cell>
          <cell r="T427">
            <v>201920241</v>
          </cell>
          <cell r="U427">
            <v>211673008.24000001</v>
          </cell>
          <cell r="V427">
            <v>150065468.5</v>
          </cell>
          <cell r="W427">
            <v>146439269.40000001</v>
          </cell>
          <cell r="X427">
            <v>30168400</v>
          </cell>
          <cell r="Y427">
            <v>9000000</v>
          </cell>
          <cell r="Z427">
            <v>667121042.48333335</v>
          </cell>
          <cell r="AA427">
            <v>639318188.48333335</v>
          </cell>
          <cell r="AB427">
            <v>588297629.48333335</v>
          </cell>
          <cell r="AC427">
            <v>613766380.72333336</v>
          </cell>
          <cell r="AD427">
            <v>575251680.98333335</v>
          </cell>
          <cell r="AE427">
            <v>569125481.88333333</v>
          </cell>
          <cell r="AF427">
            <v>723933146.73166668</v>
          </cell>
          <cell r="AG427">
            <v>703250007.33166671</v>
          </cell>
          <cell r="AH427">
            <v>647127392.43166673</v>
          </cell>
          <cell r="AI427">
            <v>675143018.79566669</v>
          </cell>
          <cell r="AJ427">
            <v>632776849.08166671</v>
          </cell>
          <cell r="AK427">
            <v>626038030.07166672</v>
          </cell>
        </row>
        <row r="428">
          <cell r="A428" t="str">
            <v>KabupatenPoso</v>
          </cell>
          <cell r="B428" t="str">
            <v>Area 4</v>
          </cell>
          <cell r="C428" t="str">
            <v>Sulawesi</v>
          </cell>
          <cell r="D428" t="str">
            <v>Sulawesi Tengah</v>
          </cell>
          <cell r="E428" t="str">
            <v>SULUT, TENGAH, GORONTALO</v>
          </cell>
          <cell r="F428" t="str">
            <v>Kabupaten</v>
          </cell>
          <cell r="G428" t="str">
            <v>Poso</v>
          </cell>
          <cell r="H428">
            <v>20277257.149999999</v>
          </cell>
          <cell r="I428">
            <v>47335000</v>
          </cell>
          <cell r="J428">
            <v>67500000</v>
          </cell>
          <cell r="K428">
            <v>119166666.25</v>
          </cell>
          <cell r="L428">
            <v>129470250</v>
          </cell>
          <cell r="M428">
            <v>136125000</v>
          </cell>
          <cell r="N428">
            <v>107441176</v>
          </cell>
          <cell r="O428">
            <v>123157160</v>
          </cell>
          <cell r="P428">
            <v>146250000</v>
          </cell>
          <cell r="Q428">
            <v>143750000</v>
          </cell>
          <cell r="R428">
            <v>249714580</v>
          </cell>
          <cell r="S428">
            <v>224256976</v>
          </cell>
          <cell r="T428">
            <v>201920241</v>
          </cell>
          <cell r="U428">
            <v>211673008.24000001</v>
          </cell>
          <cell r="V428">
            <v>150065468.5</v>
          </cell>
          <cell r="W428">
            <v>146439269.40000001</v>
          </cell>
          <cell r="X428">
            <v>30168400</v>
          </cell>
          <cell r="Y428">
            <v>9000000</v>
          </cell>
          <cell r="Z428">
            <v>672632153.39999998</v>
          </cell>
          <cell r="AA428">
            <v>644829299.39999998</v>
          </cell>
          <cell r="AB428">
            <v>593808740.39999998</v>
          </cell>
          <cell r="AC428">
            <v>619277491.63999999</v>
          </cell>
          <cell r="AD428">
            <v>580762791.89999998</v>
          </cell>
          <cell r="AE428">
            <v>574636592.79999995</v>
          </cell>
          <cell r="AF428">
            <v>729995368.74000001</v>
          </cell>
          <cell r="AG428">
            <v>709312229.34000003</v>
          </cell>
          <cell r="AH428">
            <v>653189614.44000006</v>
          </cell>
          <cell r="AI428">
            <v>681205240.80400002</v>
          </cell>
          <cell r="AJ428">
            <v>638839071.09000003</v>
          </cell>
          <cell r="AK428">
            <v>632100252.08000004</v>
          </cell>
        </row>
        <row r="429">
          <cell r="A429" t="str">
            <v>KabupatenSigi</v>
          </cell>
          <cell r="B429" t="str">
            <v>Area 4</v>
          </cell>
          <cell r="C429" t="str">
            <v>Sulawesi</v>
          </cell>
          <cell r="D429" t="str">
            <v>Sulawesi Tengah</v>
          </cell>
          <cell r="E429" t="str">
            <v>SULUT, TENGAH, GORONTALO</v>
          </cell>
          <cell r="F429" t="str">
            <v>Kabupaten</v>
          </cell>
          <cell r="G429" t="str">
            <v>Sigi</v>
          </cell>
          <cell r="H429">
            <v>20277257.149999999</v>
          </cell>
          <cell r="I429">
            <v>47335000</v>
          </cell>
          <cell r="J429">
            <v>67500000</v>
          </cell>
          <cell r="K429">
            <v>122962962.66666667</v>
          </cell>
          <cell r="L429">
            <v>129470250</v>
          </cell>
          <cell r="M429">
            <v>136125000</v>
          </cell>
          <cell r="N429">
            <v>107441176</v>
          </cell>
          <cell r="O429">
            <v>123157160</v>
          </cell>
          <cell r="P429">
            <v>146250000</v>
          </cell>
          <cell r="Q429">
            <v>143750000</v>
          </cell>
          <cell r="R429">
            <v>249714580</v>
          </cell>
          <cell r="S429">
            <v>224256976</v>
          </cell>
          <cell r="T429">
            <v>201920241</v>
          </cell>
          <cell r="U429">
            <v>211673008.24000001</v>
          </cell>
          <cell r="V429">
            <v>150065468.5</v>
          </cell>
          <cell r="W429">
            <v>146439269.40000001</v>
          </cell>
          <cell r="X429">
            <v>30168400</v>
          </cell>
          <cell r="Y429">
            <v>9000000</v>
          </cell>
          <cell r="Z429">
            <v>676428449.8166666</v>
          </cell>
          <cell r="AA429">
            <v>648625595.8166666</v>
          </cell>
          <cell r="AB429">
            <v>597605036.8166666</v>
          </cell>
          <cell r="AC429">
            <v>623073788.05666661</v>
          </cell>
          <cell r="AD429">
            <v>584559088.3166666</v>
          </cell>
          <cell r="AE429">
            <v>578432889.2166667</v>
          </cell>
          <cell r="AF429">
            <v>734171294.79833329</v>
          </cell>
          <cell r="AG429">
            <v>713488155.39833331</v>
          </cell>
          <cell r="AH429">
            <v>657365540.49833333</v>
          </cell>
          <cell r="AI429">
            <v>685381166.8623333</v>
          </cell>
          <cell r="AJ429">
            <v>643014997.14833331</v>
          </cell>
          <cell r="AK429">
            <v>636276178.13833344</v>
          </cell>
        </row>
        <row r="430">
          <cell r="A430" t="str">
            <v>KabupatenTojo Una-Una</v>
          </cell>
          <cell r="B430" t="str">
            <v>Area 4</v>
          </cell>
          <cell r="C430" t="str">
            <v>Sulawesi</v>
          </cell>
          <cell r="D430" t="str">
            <v>Sulawesi Tengah</v>
          </cell>
          <cell r="E430" t="str">
            <v>SULUT, TENGAH, GORONTALO</v>
          </cell>
          <cell r="F430" t="str">
            <v>Kabupaten</v>
          </cell>
          <cell r="G430" t="str">
            <v>Tojo Una-Una</v>
          </cell>
          <cell r="H430">
            <v>20277257.149999999</v>
          </cell>
          <cell r="I430">
            <v>47335000</v>
          </cell>
          <cell r="J430">
            <v>67500000</v>
          </cell>
          <cell r="K430">
            <v>119166666.25</v>
          </cell>
          <cell r="L430">
            <v>129470250</v>
          </cell>
          <cell r="M430">
            <v>136125000</v>
          </cell>
          <cell r="N430">
            <v>107441176</v>
          </cell>
          <cell r="O430">
            <v>123157160</v>
          </cell>
          <cell r="P430">
            <v>146250000</v>
          </cell>
          <cell r="Q430">
            <v>143750000</v>
          </cell>
          <cell r="R430">
            <v>249714580</v>
          </cell>
          <cell r="S430">
            <v>224256976</v>
          </cell>
          <cell r="T430">
            <v>201920241</v>
          </cell>
          <cell r="U430">
            <v>211673008.24000001</v>
          </cell>
          <cell r="V430">
            <v>150065468.5</v>
          </cell>
          <cell r="W430">
            <v>146439269.40000001</v>
          </cell>
          <cell r="X430">
            <v>30168400</v>
          </cell>
          <cell r="Y430">
            <v>9000000</v>
          </cell>
          <cell r="Z430">
            <v>672632153.39999998</v>
          </cell>
          <cell r="AA430">
            <v>644829299.39999998</v>
          </cell>
          <cell r="AB430">
            <v>593808740.39999998</v>
          </cell>
          <cell r="AC430">
            <v>619277491.63999999</v>
          </cell>
          <cell r="AD430">
            <v>580762791.89999998</v>
          </cell>
          <cell r="AE430">
            <v>574636592.79999995</v>
          </cell>
          <cell r="AF430">
            <v>729995368.74000001</v>
          </cell>
          <cell r="AG430">
            <v>709312229.34000003</v>
          </cell>
          <cell r="AH430">
            <v>653189614.44000006</v>
          </cell>
          <cell r="AI430">
            <v>681205240.80400002</v>
          </cell>
          <cell r="AJ430">
            <v>638839071.09000003</v>
          </cell>
          <cell r="AK430">
            <v>632100252.08000004</v>
          </cell>
        </row>
        <row r="431">
          <cell r="A431" t="str">
            <v>KabupatenToli-Toli</v>
          </cell>
          <cell r="B431" t="str">
            <v>Area 4</v>
          </cell>
          <cell r="C431" t="str">
            <v>Sulawesi</v>
          </cell>
          <cell r="D431" t="str">
            <v>Sulawesi Tengah</v>
          </cell>
          <cell r="E431" t="str">
            <v>SULUT, TENGAH, GORONTALO</v>
          </cell>
          <cell r="F431" t="str">
            <v>Kabupaten</v>
          </cell>
          <cell r="G431" t="str">
            <v>Toli-Toli</v>
          </cell>
          <cell r="H431">
            <v>20277257.149999999</v>
          </cell>
          <cell r="I431">
            <v>47335000</v>
          </cell>
          <cell r="J431">
            <v>75600000</v>
          </cell>
          <cell r="K431">
            <v>116666666.5</v>
          </cell>
          <cell r="L431">
            <v>129470250</v>
          </cell>
          <cell r="M431">
            <v>136125000</v>
          </cell>
          <cell r="N431">
            <v>107441176</v>
          </cell>
          <cell r="O431">
            <v>123157160</v>
          </cell>
          <cell r="P431">
            <v>146250000</v>
          </cell>
          <cell r="Q431">
            <v>143750000</v>
          </cell>
          <cell r="R431">
            <v>249714580</v>
          </cell>
          <cell r="S431">
            <v>224256976</v>
          </cell>
          <cell r="T431">
            <v>201920241</v>
          </cell>
          <cell r="U431">
            <v>211673008.24000001</v>
          </cell>
          <cell r="V431">
            <v>150065468.5</v>
          </cell>
          <cell r="W431">
            <v>146439269.40000001</v>
          </cell>
          <cell r="X431">
            <v>30168400</v>
          </cell>
          <cell r="Y431">
            <v>9000000</v>
          </cell>
          <cell r="Z431">
            <v>678232153.64999998</v>
          </cell>
          <cell r="AA431">
            <v>650429299.64999998</v>
          </cell>
          <cell r="AB431">
            <v>599408740.64999998</v>
          </cell>
          <cell r="AC431">
            <v>624877491.88999999</v>
          </cell>
          <cell r="AD431">
            <v>586362792.14999998</v>
          </cell>
          <cell r="AE431">
            <v>580236593.04999995</v>
          </cell>
          <cell r="AF431">
            <v>736155369.01499999</v>
          </cell>
          <cell r="AG431">
            <v>715472229.61500001</v>
          </cell>
          <cell r="AH431">
            <v>659349614.71500003</v>
          </cell>
          <cell r="AI431">
            <v>687365241.079</v>
          </cell>
          <cell r="AJ431">
            <v>644999071.36500001</v>
          </cell>
          <cell r="AK431">
            <v>638260252.35500002</v>
          </cell>
        </row>
        <row r="432">
          <cell r="A432" t="str">
            <v>KotaPalu</v>
          </cell>
          <cell r="B432" t="str">
            <v>Area 4</v>
          </cell>
          <cell r="C432" t="str">
            <v>Sulawesi</v>
          </cell>
          <cell r="D432" t="str">
            <v>Sulawesi Tengah</v>
          </cell>
          <cell r="E432" t="str">
            <v>SULUT, TENGAH, GORONTALO</v>
          </cell>
          <cell r="F432" t="str">
            <v>Kota</v>
          </cell>
          <cell r="G432" t="str">
            <v>Palu</v>
          </cell>
          <cell r="H432">
            <v>20277257.149999999</v>
          </cell>
          <cell r="I432">
            <v>53835000</v>
          </cell>
          <cell r="J432">
            <v>112500000</v>
          </cell>
          <cell r="K432">
            <v>119166666.25</v>
          </cell>
          <cell r="L432">
            <v>129470250</v>
          </cell>
          <cell r="M432">
            <v>136125000</v>
          </cell>
          <cell r="N432">
            <v>107441176</v>
          </cell>
          <cell r="O432">
            <v>123157160</v>
          </cell>
          <cell r="P432">
            <v>146250000</v>
          </cell>
          <cell r="Q432">
            <v>143750000</v>
          </cell>
          <cell r="R432">
            <v>249714580</v>
          </cell>
          <cell r="S432">
            <v>224256976</v>
          </cell>
          <cell r="T432">
            <v>201920241</v>
          </cell>
          <cell r="U432">
            <v>211673008.24000001</v>
          </cell>
          <cell r="V432">
            <v>150065468.5</v>
          </cell>
          <cell r="W432">
            <v>146439269.40000001</v>
          </cell>
          <cell r="X432">
            <v>30168400</v>
          </cell>
          <cell r="Y432">
            <v>9000000</v>
          </cell>
          <cell r="Z432">
            <v>724132153.39999998</v>
          </cell>
          <cell r="AA432">
            <v>696329299.39999998</v>
          </cell>
          <cell r="AB432">
            <v>645308740.39999998</v>
          </cell>
          <cell r="AC432">
            <v>670777491.63999999</v>
          </cell>
          <cell r="AD432">
            <v>632262791.89999998</v>
          </cell>
          <cell r="AE432">
            <v>626136592.79999995</v>
          </cell>
          <cell r="AF432">
            <v>786645368.74000001</v>
          </cell>
          <cell r="AG432">
            <v>765962229.34000003</v>
          </cell>
          <cell r="AH432">
            <v>709839614.44000006</v>
          </cell>
          <cell r="AI432">
            <v>737855240.80400002</v>
          </cell>
          <cell r="AJ432">
            <v>695489071.09000003</v>
          </cell>
          <cell r="AK432">
            <v>688750252.08000004</v>
          </cell>
        </row>
        <row r="433">
          <cell r="A433" t="str">
            <v>KabupatenBolaang Mongondow</v>
          </cell>
          <cell r="B433" t="str">
            <v>Area 4</v>
          </cell>
          <cell r="C433" t="str">
            <v>Sulawesi</v>
          </cell>
          <cell r="D433" t="str">
            <v>Sulawesi Utara</v>
          </cell>
          <cell r="E433" t="str">
            <v>SULUT, TENGAH, GORONTALO</v>
          </cell>
          <cell r="F433" t="str">
            <v>Kabupaten</v>
          </cell>
          <cell r="G433" t="str">
            <v>Bolaang Mongondow</v>
          </cell>
          <cell r="H433">
            <v>20277257.149999999</v>
          </cell>
          <cell r="I433">
            <v>62000000</v>
          </cell>
          <cell r="J433">
            <v>100000000</v>
          </cell>
          <cell r="K433">
            <v>133333333</v>
          </cell>
          <cell r="L433">
            <v>129470250</v>
          </cell>
          <cell r="M433">
            <v>136125000</v>
          </cell>
          <cell r="N433">
            <v>107441176</v>
          </cell>
          <cell r="O433">
            <v>123157160</v>
          </cell>
          <cell r="P433">
            <v>146250000</v>
          </cell>
          <cell r="Q433">
            <v>143750000</v>
          </cell>
          <cell r="R433">
            <v>249714580</v>
          </cell>
          <cell r="S433">
            <v>224256976</v>
          </cell>
          <cell r="T433">
            <v>201920241</v>
          </cell>
          <cell r="U433">
            <v>211673008.24000001</v>
          </cell>
          <cell r="V433">
            <v>150065468.5</v>
          </cell>
          <cell r="W433">
            <v>146439269.40000001</v>
          </cell>
          <cell r="X433">
            <v>30168400</v>
          </cell>
          <cell r="Y433">
            <v>9000000</v>
          </cell>
          <cell r="Z433">
            <v>733963820.14999998</v>
          </cell>
          <cell r="AA433">
            <v>706160966.14999998</v>
          </cell>
          <cell r="AB433">
            <v>655140407.14999998</v>
          </cell>
          <cell r="AC433">
            <v>680609158.38999999</v>
          </cell>
          <cell r="AD433">
            <v>642094458.64999998</v>
          </cell>
          <cell r="AE433">
            <v>635968259.54999995</v>
          </cell>
          <cell r="AF433">
            <v>797460202.16500008</v>
          </cell>
          <cell r="AG433">
            <v>776777062.76499999</v>
          </cell>
          <cell r="AH433">
            <v>720654447.86500001</v>
          </cell>
          <cell r="AI433">
            <v>748670074.22900009</v>
          </cell>
          <cell r="AJ433">
            <v>706303904.51499999</v>
          </cell>
          <cell r="AK433">
            <v>699565085.505</v>
          </cell>
        </row>
        <row r="434">
          <cell r="A434" t="str">
            <v>KabupatenBolaang Mongondow Selatan</v>
          </cell>
          <cell r="B434" t="str">
            <v>Area 4</v>
          </cell>
          <cell r="C434" t="str">
            <v>Sulawesi</v>
          </cell>
          <cell r="D434" t="str">
            <v>Sulawesi Utara</v>
          </cell>
          <cell r="E434" t="str">
            <v>SULUT, TENGAH, GORONTALO</v>
          </cell>
          <cell r="F434" t="str">
            <v>Kabupaten</v>
          </cell>
          <cell r="G434" t="str">
            <v>Bolaang Mongondow Selatan</v>
          </cell>
          <cell r="H434">
            <v>20277257.149999999</v>
          </cell>
          <cell r="I434">
            <v>62000000</v>
          </cell>
          <cell r="J434">
            <v>100000000</v>
          </cell>
          <cell r="K434">
            <v>133333333</v>
          </cell>
          <cell r="L434">
            <v>129470250</v>
          </cell>
          <cell r="M434">
            <v>136125000</v>
          </cell>
          <cell r="N434">
            <v>107441176</v>
          </cell>
          <cell r="O434">
            <v>123157160</v>
          </cell>
          <cell r="P434">
            <v>146250000</v>
          </cell>
          <cell r="Q434">
            <v>143750000</v>
          </cell>
          <cell r="R434">
            <v>249714580</v>
          </cell>
          <cell r="S434">
            <v>224256976</v>
          </cell>
          <cell r="T434">
            <v>201920241</v>
          </cell>
          <cell r="U434">
            <v>211673008.24000001</v>
          </cell>
          <cell r="V434">
            <v>150065468.5</v>
          </cell>
          <cell r="W434">
            <v>146439269.40000001</v>
          </cell>
          <cell r="X434">
            <v>30168400</v>
          </cell>
          <cell r="Y434">
            <v>9000000</v>
          </cell>
          <cell r="Z434">
            <v>733963820.14999998</v>
          </cell>
          <cell r="AA434">
            <v>706160966.14999998</v>
          </cell>
          <cell r="AB434">
            <v>655140407.14999998</v>
          </cell>
          <cell r="AC434">
            <v>680609158.38999999</v>
          </cell>
          <cell r="AD434">
            <v>642094458.64999998</v>
          </cell>
          <cell r="AE434">
            <v>635968259.54999995</v>
          </cell>
          <cell r="AF434">
            <v>797460202.16500008</v>
          </cell>
          <cell r="AG434">
            <v>776777062.76499999</v>
          </cell>
          <cell r="AH434">
            <v>720654447.86500001</v>
          </cell>
          <cell r="AI434">
            <v>748670074.22900009</v>
          </cell>
          <cell r="AJ434">
            <v>706303904.51499999</v>
          </cell>
          <cell r="AK434">
            <v>699565085.505</v>
          </cell>
        </row>
        <row r="435">
          <cell r="A435" t="str">
            <v>KabupatenBolaang Mongondow Timur</v>
          </cell>
          <cell r="B435" t="str">
            <v>Area 4</v>
          </cell>
          <cell r="C435" t="str">
            <v>Sulawesi</v>
          </cell>
          <cell r="D435" t="str">
            <v>Sulawesi Utara</v>
          </cell>
          <cell r="E435" t="str">
            <v>SULUT, TENGAH, GORONTALO</v>
          </cell>
          <cell r="F435" t="str">
            <v>Kabupaten</v>
          </cell>
          <cell r="G435" t="str">
            <v>Bolaang Mongondow Timur</v>
          </cell>
          <cell r="H435">
            <v>20277257.149999999</v>
          </cell>
          <cell r="I435">
            <v>62000000</v>
          </cell>
          <cell r="J435">
            <v>100000000</v>
          </cell>
          <cell r="K435">
            <v>133333333</v>
          </cell>
          <cell r="L435">
            <v>129470250</v>
          </cell>
          <cell r="M435">
            <v>136125000</v>
          </cell>
          <cell r="N435">
            <v>107441176</v>
          </cell>
          <cell r="O435">
            <v>123157160</v>
          </cell>
          <cell r="P435">
            <v>146250000</v>
          </cell>
          <cell r="Q435">
            <v>143750000</v>
          </cell>
          <cell r="R435">
            <v>249714580</v>
          </cell>
          <cell r="S435">
            <v>224256976</v>
          </cell>
          <cell r="T435">
            <v>201920241</v>
          </cell>
          <cell r="U435">
            <v>211673008.24000001</v>
          </cell>
          <cell r="V435">
            <v>150065468.5</v>
          </cell>
          <cell r="W435">
            <v>146439269.40000001</v>
          </cell>
          <cell r="X435">
            <v>30168400</v>
          </cell>
          <cell r="Y435">
            <v>9000000</v>
          </cell>
          <cell r="Z435">
            <v>733963820.14999998</v>
          </cell>
          <cell r="AA435">
            <v>706160966.14999998</v>
          </cell>
          <cell r="AB435">
            <v>655140407.14999998</v>
          </cell>
          <cell r="AC435">
            <v>680609158.38999999</v>
          </cell>
          <cell r="AD435">
            <v>642094458.64999998</v>
          </cell>
          <cell r="AE435">
            <v>635968259.54999995</v>
          </cell>
          <cell r="AF435">
            <v>797460202.16500008</v>
          </cell>
          <cell r="AG435">
            <v>776777062.76499999</v>
          </cell>
          <cell r="AH435">
            <v>720654447.86500001</v>
          </cell>
          <cell r="AI435">
            <v>748670074.22900009</v>
          </cell>
          <cell r="AJ435">
            <v>706303904.51499999</v>
          </cell>
          <cell r="AK435">
            <v>699565085.505</v>
          </cell>
        </row>
        <row r="436">
          <cell r="A436" t="str">
            <v>KabupatenBolaang Mongondow Utara</v>
          </cell>
          <cell r="B436" t="str">
            <v>Area 4</v>
          </cell>
          <cell r="C436" t="str">
            <v>Sulawesi</v>
          </cell>
          <cell r="D436" t="str">
            <v>Sulawesi Utara</v>
          </cell>
          <cell r="E436" t="str">
            <v>SULUT, TENGAH, GORONTALO</v>
          </cell>
          <cell r="F436" t="str">
            <v>Kabupaten</v>
          </cell>
          <cell r="G436" t="str">
            <v>Bolaang Mongondow Utara</v>
          </cell>
          <cell r="H436">
            <v>20277257.149999999</v>
          </cell>
          <cell r="I436">
            <v>62000000</v>
          </cell>
          <cell r="J436">
            <v>100000000</v>
          </cell>
          <cell r="K436">
            <v>133333333</v>
          </cell>
          <cell r="L436">
            <v>129470250</v>
          </cell>
          <cell r="M436">
            <v>136125000</v>
          </cell>
          <cell r="N436">
            <v>107441176</v>
          </cell>
          <cell r="O436">
            <v>123157160</v>
          </cell>
          <cell r="P436">
            <v>146250000</v>
          </cell>
          <cell r="Q436">
            <v>143750000</v>
          </cell>
          <cell r="R436">
            <v>249714580</v>
          </cell>
          <cell r="S436">
            <v>224256976</v>
          </cell>
          <cell r="T436">
            <v>201920241</v>
          </cell>
          <cell r="U436">
            <v>211673008.24000001</v>
          </cell>
          <cell r="V436">
            <v>150065468.5</v>
          </cell>
          <cell r="W436">
            <v>146439269.40000001</v>
          </cell>
          <cell r="X436">
            <v>30168400</v>
          </cell>
          <cell r="Y436">
            <v>9000000</v>
          </cell>
          <cell r="Z436">
            <v>733963820.14999998</v>
          </cell>
          <cell r="AA436">
            <v>706160966.14999998</v>
          </cell>
          <cell r="AB436">
            <v>655140407.14999998</v>
          </cell>
          <cell r="AC436">
            <v>680609158.38999999</v>
          </cell>
          <cell r="AD436">
            <v>642094458.64999998</v>
          </cell>
          <cell r="AE436">
            <v>635968259.54999995</v>
          </cell>
          <cell r="AF436">
            <v>797460202.16500008</v>
          </cell>
          <cell r="AG436">
            <v>776777062.76499999</v>
          </cell>
          <cell r="AH436">
            <v>720654447.86500001</v>
          </cell>
          <cell r="AI436">
            <v>748670074.22900009</v>
          </cell>
          <cell r="AJ436">
            <v>706303904.51499999</v>
          </cell>
          <cell r="AK436">
            <v>699565085.505</v>
          </cell>
        </row>
        <row r="437">
          <cell r="A437" t="str">
            <v>KabupatenKepulauan Sangihe</v>
          </cell>
          <cell r="B437" t="str">
            <v>Area 4</v>
          </cell>
          <cell r="C437" t="str">
            <v>Sulawesi</v>
          </cell>
          <cell r="D437" t="str">
            <v>Sulawesi Utara</v>
          </cell>
          <cell r="E437" t="str">
            <v>SULUT, TENGAH, GORONTALO</v>
          </cell>
          <cell r="F437" t="str">
            <v>Kabupaten</v>
          </cell>
          <cell r="G437" t="str">
            <v>Kepulauan Sangihe</v>
          </cell>
          <cell r="H437">
            <v>20277257.149999999</v>
          </cell>
          <cell r="I437">
            <v>65000000</v>
          </cell>
          <cell r="J437">
            <v>99000000</v>
          </cell>
          <cell r="K437">
            <v>133333333</v>
          </cell>
          <cell r="L437">
            <v>129470250</v>
          </cell>
          <cell r="M437">
            <v>136125000</v>
          </cell>
          <cell r="N437">
            <v>107441176</v>
          </cell>
          <cell r="O437">
            <v>123157160</v>
          </cell>
          <cell r="P437">
            <v>146250000</v>
          </cell>
          <cell r="Q437">
            <v>143750000</v>
          </cell>
          <cell r="R437">
            <v>249714580</v>
          </cell>
          <cell r="S437">
            <v>224256976</v>
          </cell>
          <cell r="T437">
            <v>201920241</v>
          </cell>
          <cell r="U437">
            <v>211673008.24000001</v>
          </cell>
          <cell r="V437">
            <v>150065468.5</v>
          </cell>
          <cell r="W437">
            <v>146439269.40000001</v>
          </cell>
          <cell r="X437">
            <v>30168400</v>
          </cell>
          <cell r="Y437">
            <v>9000000</v>
          </cell>
          <cell r="Z437">
            <v>735963820.14999998</v>
          </cell>
          <cell r="AA437">
            <v>708160966.14999998</v>
          </cell>
          <cell r="AB437">
            <v>657140407.14999998</v>
          </cell>
          <cell r="AC437">
            <v>682609158.38999999</v>
          </cell>
          <cell r="AD437">
            <v>644094458.64999998</v>
          </cell>
          <cell r="AE437">
            <v>637968259.54999995</v>
          </cell>
          <cell r="AF437">
            <v>799660202.16500008</v>
          </cell>
          <cell r="AG437">
            <v>778977062.76499999</v>
          </cell>
          <cell r="AH437">
            <v>722854447.86500001</v>
          </cell>
          <cell r="AI437">
            <v>750870074.22900009</v>
          </cell>
          <cell r="AJ437">
            <v>708503904.51499999</v>
          </cell>
          <cell r="AK437">
            <v>701765085.505</v>
          </cell>
        </row>
        <row r="438">
          <cell r="A438" t="str">
            <v>KabupatenKepulauan Siau Tagulandang Biaro</v>
          </cell>
          <cell r="B438" t="str">
            <v>Area 4</v>
          </cell>
          <cell r="C438" t="str">
            <v>Sulawesi</v>
          </cell>
          <cell r="D438" t="str">
            <v>Sulawesi Utara</v>
          </cell>
          <cell r="E438" t="str">
            <v>SULUT, TENGAH, GORONTALO</v>
          </cell>
          <cell r="F438" t="str">
            <v>Kabupaten</v>
          </cell>
          <cell r="G438" t="str">
            <v>Kepulauan Siau Tagulandang Biaro</v>
          </cell>
          <cell r="H438">
            <v>20277257.149999999</v>
          </cell>
          <cell r="I438">
            <v>65000000</v>
          </cell>
          <cell r="J438">
            <v>80000000</v>
          </cell>
          <cell r="K438">
            <v>133333333</v>
          </cell>
          <cell r="L438">
            <v>129470250</v>
          </cell>
          <cell r="M438">
            <v>136125000</v>
          </cell>
          <cell r="N438">
            <v>107441176</v>
          </cell>
          <cell r="O438">
            <v>123157160</v>
          </cell>
          <cell r="P438">
            <v>146250000</v>
          </cell>
          <cell r="Q438">
            <v>143750000</v>
          </cell>
          <cell r="R438">
            <v>249714580</v>
          </cell>
          <cell r="S438">
            <v>224256976</v>
          </cell>
          <cell r="T438">
            <v>201920241</v>
          </cell>
          <cell r="U438">
            <v>211673008.24000001</v>
          </cell>
          <cell r="V438">
            <v>150065468.5</v>
          </cell>
          <cell r="W438">
            <v>146439269.40000001</v>
          </cell>
          <cell r="X438">
            <v>30168400</v>
          </cell>
          <cell r="Y438">
            <v>9000000</v>
          </cell>
          <cell r="Z438">
            <v>716963820.14999998</v>
          </cell>
          <cell r="AA438">
            <v>689160966.14999998</v>
          </cell>
          <cell r="AB438">
            <v>638140407.14999998</v>
          </cell>
          <cell r="AC438">
            <v>663609158.38999999</v>
          </cell>
          <cell r="AD438">
            <v>625094458.64999998</v>
          </cell>
          <cell r="AE438">
            <v>618968259.54999995</v>
          </cell>
          <cell r="AF438">
            <v>778760202.16500008</v>
          </cell>
          <cell r="AG438">
            <v>758077062.76499999</v>
          </cell>
          <cell r="AH438">
            <v>701954447.86500001</v>
          </cell>
          <cell r="AI438">
            <v>729970074.22900009</v>
          </cell>
          <cell r="AJ438">
            <v>687603904.51499999</v>
          </cell>
          <cell r="AK438">
            <v>680865085.505</v>
          </cell>
        </row>
        <row r="439">
          <cell r="A439" t="str">
            <v>KabupatenKepulauan Talaud</v>
          </cell>
          <cell r="B439" t="str">
            <v>Area 4</v>
          </cell>
          <cell r="C439" t="str">
            <v>Sulawesi</v>
          </cell>
          <cell r="D439" t="str">
            <v>Sulawesi Utara</v>
          </cell>
          <cell r="E439" t="str">
            <v>SULUT, TENGAH, GORONTALO</v>
          </cell>
          <cell r="F439" t="str">
            <v>Kabupaten</v>
          </cell>
          <cell r="G439" t="str">
            <v>Kepulauan Talaud</v>
          </cell>
          <cell r="H439">
            <v>20277257.149999999</v>
          </cell>
          <cell r="I439">
            <v>65000000</v>
          </cell>
          <cell r="J439">
            <v>100000000</v>
          </cell>
          <cell r="K439">
            <v>133333333</v>
          </cell>
          <cell r="L439">
            <v>129470250</v>
          </cell>
          <cell r="M439">
            <v>136125000</v>
          </cell>
          <cell r="N439">
            <v>107441176</v>
          </cell>
          <cell r="O439">
            <v>123157160</v>
          </cell>
          <cell r="P439">
            <v>146250000</v>
          </cell>
          <cell r="Q439">
            <v>143750000</v>
          </cell>
          <cell r="R439">
            <v>249714580</v>
          </cell>
          <cell r="S439">
            <v>224256976</v>
          </cell>
          <cell r="T439">
            <v>201920241</v>
          </cell>
          <cell r="U439">
            <v>211673008.24000001</v>
          </cell>
          <cell r="V439">
            <v>150065468.5</v>
          </cell>
          <cell r="W439">
            <v>146439269.40000001</v>
          </cell>
          <cell r="X439">
            <v>30168400</v>
          </cell>
          <cell r="Y439">
            <v>9000000</v>
          </cell>
          <cell r="Z439">
            <v>736963820.14999998</v>
          </cell>
          <cell r="AA439">
            <v>709160966.14999998</v>
          </cell>
          <cell r="AB439">
            <v>658140407.14999998</v>
          </cell>
          <cell r="AC439">
            <v>683609158.38999999</v>
          </cell>
          <cell r="AD439">
            <v>645094458.64999998</v>
          </cell>
          <cell r="AE439">
            <v>638968259.54999995</v>
          </cell>
          <cell r="AF439">
            <v>800760202.16500008</v>
          </cell>
          <cell r="AG439">
            <v>780077062.76499999</v>
          </cell>
          <cell r="AH439">
            <v>723954447.86500001</v>
          </cell>
          <cell r="AI439">
            <v>751970074.22900009</v>
          </cell>
          <cell r="AJ439">
            <v>709603904.51499999</v>
          </cell>
          <cell r="AK439">
            <v>702865085.505</v>
          </cell>
        </row>
        <row r="440">
          <cell r="A440" t="str">
            <v>KabupatenMinahasa</v>
          </cell>
          <cell r="B440" t="str">
            <v>Area 4</v>
          </cell>
          <cell r="C440" t="str">
            <v>Sulawesi</v>
          </cell>
          <cell r="D440" t="str">
            <v>Sulawesi Utara</v>
          </cell>
          <cell r="E440" t="str">
            <v>SULUT, TENGAH, GORONTALO</v>
          </cell>
          <cell r="F440" t="str">
            <v>Kabupaten</v>
          </cell>
          <cell r="G440" t="str">
            <v>Minahasa</v>
          </cell>
          <cell r="H440">
            <v>20277257.149999999</v>
          </cell>
          <cell r="I440">
            <v>62000000</v>
          </cell>
          <cell r="J440">
            <v>100000000</v>
          </cell>
          <cell r="K440">
            <v>133333333</v>
          </cell>
          <cell r="L440">
            <v>129470250</v>
          </cell>
          <cell r="M440">
            <v>136125000</v>
          </cell>
          <cell r="N440">
            <v>107441176</v>
          </cell>
          <cell r="O440">
            <v>123157160</v>
          </cell>
          <cell r="P440">
            <v>146250000</v>
          </cell>
          <cell r="Q440">
            <v>143750000</v>
          </cell>
          <cell r="R440">
            <v>249714580</v>
          </cell>
          <cell r="S440">
            <v>224256976</v>
          </cell>
          <cell r="T440">
            <v>201920241</v>
          </cell>
          <cell r="U440">
            <v>211673008.24000001</v>
          </cell>
          <cell r="V440">
            <v>150065468.5</v>
          </cell>
          <cell r="W440">
            <v>146439269.40000001</v>
          </cell>
          <cell r="X440">
            <v>30168400</v>
          </cell>
          <cell r="Y440">
            <v>9000000</v>
          </cell>
          <cell r="Z440">
            <v>733963820.14999998</v>
          </cell>
          <cell r="AA440">
            <v>706160966.14999998</v>
          </cell>
          <cell r="AB440">
            <v>655140407.14999998</v>
          </cell>
          <cell r="AC440">
            <v>680609158.38999999</v>
          </cell>
          <cell r="AD440">
            <v>642094458.64999998</v>
          </cell>
          <cell r="AE440">
            <v>635968259.54999995</v>
          </cell>
          <cell r="AF440">
            <v>797460202.16500008</v>
          </cell>
          <cell r="AG440">
            <v>776777062.76499999</v>
          </cell>
          <cell r="AH440">
            <v>720654447.86500001</v>
          </cell>
          <cell r="AI440">
            <v>748670074.22900009</v>
          </cell>
          <cell r="AJ440">
            <v>706303904.51499999</v>
          </cell>
          <cell r="AK440">
            <v>699565085.505</v>
          </cell>
        </row>
        <row r="441">
          <cell r="A441" t="str">
            <v>KabupatenMinahasa Selatan</v>
          </cell>
          <cell r="B441" t="str">
            <v>Area 4</v>
          </cell>
          <cell r="C441" t="str">
            <v>Sulawesi</v>
          </cell>
          <cell r="D441" t="str">
            <v>Sulawesi Utara</v>
          </cell>
          <cell r="E441" t="str">
            <v>SULUT, TENGAH, GORONTALO</v>
          </cell>
          <cell r="F441" t="str">
            <v>Kabupaten</v>
          </cell>
          <cell r="G441" t="str">
            <v>Minahasa Selatan</v>
          </cell>
          <cell r="H441">
            <v>20277257.149999999</v>
          </cell>
          <cell r="I441">
            <v>62000000</v>
          </cell>
          <cell r="J441">
            <v>112500000</v>
          </cell>
          <cell r="K441">
            <v>133333333</v>
          </cell>
          <cell r="L441">
            <v>129470250</v>
          </cell>
          <cell r="M441">
            <v>136125000</v>
          </cell>
          <cell r="N441">
            <v>107441176</v>
          </cell>
          <cell r="O441">
            <v>123157160</v>
          </cell>
          <cell r="P441">
            <v>146250000</v>
          </cell>
          <cell r="Q441">
            <v>143750000</v>
          </cell>
          <cell r="R441">
            <v>249714580</v>
          </cell>
          <cell r="S441">
            <v>224256976</v>
          </cell>
          <cell r="T441">
            <v>201920241</v>
          </cell>
          <cell r="U441">
            <v>211673008.24000001</v>
          </cell>
          <cell r="V441">
            <v>150065468.5</v>
          </cell>
          <cell r="W441">
            <v>146439269.40000001</v>
          </cell>
          <cell r="X441">
            <v>30168400</v>
          </cell>
          <cell r="Y441">
            <v>9000000</v>
          </cell>
          <cell r="Z441">
            <v>746463820.14999998</v>
          </cell>
          <cell r="AA441">
            <v>718660966.14999998</v>
          </cell>
          <cell r="AB441">
            <v>667640407.14999998</v>
          </cell>
          <cell r="AC441">
            <v>693109158.38999999</v>
          </cell>
          <cell r="AD441">
            <v>654594458.64999998</v>
          </cell>
          <cell r="AE441">
            <v>648468259.54999995</v>
          </cell>
          <cell r="AF441">
            <v>811210202.16500008</v>
          </cell>
          <cell r="AG441">
            <v>790527062.76499999</v>
          </cell>
          <cell r="AH441">
            <v>734404447.86500001</v>
          </cell>
          <cell r="AI441">
            <v>762420074.22900009</v>
          </cell>
          <cell r="AJ441">
            <v>720053904.51499999</v>
          </cell>
          <cell r="AK441">
            <v>713315085.505</v>
          </cell>
        </row>
        <row r="442">
          <cell r="A442" t="str">
            <v>KabupatenMinahasa Tenggara</v>
          </cell>
          <cell r="B442" t="str">
            <v>Area 4</v>
          </cell>
          <cell r="C442" t="str">
            <v>Sulawesi</v>
          </cell>
          <cell r="D442" t="str">
            <v>Sulawesi Utara</v>
          </cell>
          <cell r="E442" t="str">
            <v>SULUT, TENGAH, GORONTALO</v>
          </cell>
          <cell r="F442" t="str">
            <v>Kabupaten</v>
          </cell>
          <cell r="G442" t="str">
            <v>Minahasa Tenggara</v>
          </cell>
          <cell r="H442">
            <v>20277257.149999999</v>
          </cell>
          <cell r="I442">
            <v>62000000</v>
          </cell>
          <cell r="J442">
            <v>80000000</v>
          </cell>
          <cell r="K442">
            <v>133333333</v>
          </cell>
          <cell r="L442">
            <v>129470250</v>
          </cell>
          <cell r="M442">
            <v>136125000</v>
          </cell>
          <cell r="N442">
            <v>107441176</v>
          </cell>
          <cell r="O442">
            <v>123157160</v>
          </cell>
          <cell r="P442">
            <v>146250000</v>
          </cell>
          <cell r="Q442">
            <v>143750000</v>
          </cell>
          <cell r="R442">
            <v>249714580</v>
          </cell>
          <cell r="S442">
            <v>224256976</v>
          </cell>
          <cell r="T442">
            <v>201920241</v>
          </cell>
          <cell r="U442">
            <v>211673008.24000001</v>
          </cell>
          <cell r="V442">
            <v>150065468.5</v>
          </cell>
          <cell r="W442">
            <v>146439269.40000001</v>
          </cell>
          <cell r="X442">
            <v>30168400</v>
          </cell>
          <cell r="Y442">
            <v>9000000</v>
          </cell>
          <cell r="Z442">
            <v>713963820.14999998</v>
          </cell>
          <cell r="AA442">
            <v>686160966.14999998</v>
          </cell>
          <cell r="AB442">
            <v>635140407.14999998</v>
          </cell>
          <cell r="AC442">
            <v>660609158.38999999</v>
          </cell>
          <cell r="AD442">
            <v>622094458.64999998</v>
          </cell>
          <cell r="AE442">
            <v>615968259.54999995</v>
          </cell>
          <cell r="AF442">
            <v>775460202.16500008</v>
          </cell>
          <cell r="AG442">
            <v>754777062.76499999</v>
          </cell>
          <cell r="AH442">
            <v>698654447.86500001</v>
          </cell>
          <cell r="AI442">
            <v>726670074.22900009</v>
          </cell>
          <cell r="AJ442">
            <v>684303904.51499999</v>
          </cell>
          <cell r="AK442">
            <v>677565085.505</v>
          </cell>
        </row>
        <row r="443">
          <cell r="A443" t="str">
            <v>KabupatenMinahasa Utara</v>
          </cell>
          <cell r="B443" t="str">
            <v>Area 4</v>
          </cell>
          <cell r="C443" t="str">
            <v>Sulawesi</v>
          </cell>
          <cell r="D443" t="str">
            <v>Sulawesi Utara</v>
          </cell>
          <cell r="E443" t="str">
            <v>SULUT, TENGAH, GORONTALO</v>
          </cell>
          <cell r="F443" t="str">
            <v>Kabupaten</v>
          </cell>
          <cell r="G443" t="str">
            <v>Minahasa Utara</v>
          </cell>
          <cell r="H443">
            <v>20277257.149999999</v>
          </cell>
          <cell r="I443">
            <v>62000000</v>
          </cell>
          <cell r="J443">
            <v>108000000</v>
          </cell>
          <cell r="K443">
            <v>133333333</v>
          </cell>
          <cell r="L443">
            <v>129470250</v>
          </cell>
          <cell r="M443">
            <v>136125000</v>
          </cell>
          <cell r="N443">
            <v>107441176</v>
          </cell>
          <cell r="O443">
            <v>123157160</v>
          </cell>
          <cell r="P443">
            <v>146250000</v>
          </cell>
          <cell r="Q443">
            <v>143750000</v>
          </cell>
          <cell r="R443">
            <v>249714580</v>
          </cell>
          <cell r="S443">
            <v>224256976</v>
          </cell>
          <cell r="T443">
            <v>201920241</v>
          </cell>
          <cell r="U443">
            <v>211673008.24000001</v>
          </cell>
          <cell r="V443">
            <v>150065468.5</v>
          </cell>
          <cell r="W443">
            <v>146439269.40000001</v>
          </cell>
          <cell r="X443">
            <v>30168400</v>
          </cell>
          <cell r="Y443">
            <v>9000000</v>
          </cell>
          <cell r="Z443">
            <v>741963820.14999998</v>
          </cell>
          <cell r="AA443">
            <v>714160966.14999998</v>
          </cell>
          <cell r="AB443">
            <v>663140407.14999998</v>
          </cell>
          <cell r="AC443">
            <v>688609158.38999999</v>
          </cell>
          <cell r="AD443">
            <v>650094458.64999998</v>
          </cell>
          <cell r="AE443">
            <v>643968259.54999995</v>
          </cell>
          <cell r="AF443">
            <v>806260202.16500008</v>
          </cell>
          <cell r="AG443">
            <v>785577062.76499999</v>
          </cell>
          <cell r="AH443">
            <v>729454447.86500001</v>
          </cell>
          <cell r="AI443">
            <v>757470074.22900009</v>
          </cell>
          <cell r="AJ443">
            <v>715103904.51499999</v>
          </cell>
          <cell r="AK443">
            <v>708365085.505</v>
          </cell>
        </row>
        <row r="444">
          <cell r="A444" t="str">
            <v>KotaBitung</v>
          </cell>
          <cell r="B444" t="str">
            <v>Area 4</v>
          </cell>
          <cell r="C444" t="str">
            <v>Sulawesi</v>
          </cell>
          <cell r="D444" t="str">
            <v>Sulawesi Utara</v>
          </cell>
          <cell r="E444" t="str">
            <v>SULUT, TENGAH, GORONTALO</v>
          </cell>
          <cell r="F444" t="str">
            <v>Kota</v>
          </cell>
          <cell r="G444" t="str">
            <v>Bitung</v>
          </cell>
          <cell r="H444">
            <v>20277257.149999999</v>
          </cell>
          <cell r="I444">
            <v>62000000</v>
          </cell>
          <cell r="J444">
            <v>97200000</v>
          </cell>
          <cell r="K444">
            <v>150000000</v>
          </cell>
          <cell r="L444">
            <v>129470250</v>
          </cell>
          <cell r="M444">
            <v>136125000</v>
          </cell>
          <cell r="N444">
            <v>107441176</v>
          </cell>
          <cell r="O444">
            <v>123157160</v>
          </cell>
          <cell r="P444">
            <v>146250000</v>
          </cell>
          <cell r="Q444">
            <v>143750000</v>
          </cell>
          <cell r="R444">
            <v>249714580</v>
          </cell>
          <cell r="S444">
            <v>224256976</v>
          </cell>
          <cell r="T444">
            <v>201920241</v>
          </cell>
          <cell r="U444">
            <v>211673008.24000001</v>
          </cell>
          <cell r="V444">
            <v>150065468.5</v>
          </cell>
          <cell r="W444">
            <v>146439269.40000001</v>
          </cell>
          <cell r="X444">
            <v>30168400</v>
          </cell>
          <cell r="Y444">
            <v>9000000</v>
          </cell>
          <cell r="Z444">
            <v>747830487.14999998</v>
          </cell>
          <cell r="AA444">
            <v>720027633.14999998</v>
          </cell>
          <cell r="AB444">
            <v>669007074.14999998</v>
          </cell>
          <cell r="AC444">
            <v>694475825.38999999</v>
          </cell>
          <cell r="AD444">
            <v>655961125.64999998</v>
          </cell>
          <cell r="AE444">
            <v>649834926.54999995</v>
          </cell>
          <cell r="AF444">
            <v>812713535.86500001</v>
          </cell>
          <cell r="AG444">
            <v>792030396.46500003</v>
          </cell>
          <cell r="AH444">
            <v>735907781.56500006</v>
          </cell>
          <cell r="AI444">
            <v>763923407.92900002</v>
          </cell>
          <cell r="AJ444">
            <v>721557238.21500003</v>
          </cell>
          <cell r="AK444">
            <v>714818419.20500004</v>
          </cell>
        </row>
        <row r="445">
          <cell r="A445" t="str">
            <v>KotaKotamobagu</v>
          </cell>
          <cell r="B445" t="str">
            <v>Area 4</v>
          </cell>
          <cell r="C445" t="str">
            <v>Sulawesi</v>
          </cell>
          <cell r="D445" t="str">
            <v>Sulawesi Utara</v>
          </cell>
          <cell r="E445" t="str">
            <v>SULUT, TENGAH, GORONTALO</v>
          </cell>
          <cell r="F445" t="str">
            <v>Kota</v>
          </cell>
          <cell r="G445" t="str">
            <v>Kotamobagu</v>
          </cell>
          <cell r="H445">
            <v>20277257.149999999</v>
          </cell>
          <cell r="I445">
            <v>62000000</v>
          </cell>
          <cell r="J445">
            <v>103000000</v>
          </cell>
          <cell r="K445">
            <v>150000000</v>
          </cell>
          <cell r="L445">
            <v>129470250</v>
          </cell>
          <cell r="M445">
            <v>136125000</v>
          </cell>
          <cell r="N445">
            <v>107441176</v>
          </cell>
          <cell r="O445">
            <v>123157160</v>
          </cell>
          <cell r="P445">
            <v>146250000</v>
          </cell>
          <cell r="Q445">
            <v>143750000</v>
          </cell>
          <cell r="R445">
            <v>249714580</v>
          </cell>
          <cell r="S445">
            <v>224256976</v>
          </cell>
          <cell r="T445">
            <v>201920241</v>
          </cell>
          <cell r="U445">
            <v>211673008.24000001</v>
          </cell>
          <cell r="V445">
            <v>150065468.5</v>
          </cell>
          <cell r="W445">
            <v>146439269.40000001</v>
          </cell>
          <cell r="X445">
            <v>30168400</v>
          </cell>
          <cell r="Y445">
            <v>9000000</v>
          </cell>
          <cell r="Z445">
            <v>753630487.14999998</v>
          </cell>
          <cell r="AA445">
            <v>725827633.14999998</v>
          </cell>
          <cell r="AB445">
            <v>674807074.14999998</v>
          </cell>
          <cell r="AC445">
            <v>700275825.38999999</v>
          </cell>
          <cell r="AD445">
            <v>661761125.64999998</v>
          </cell>
          <cell r="AE445">
            <v>655634926.54999995</v>
          </cell>
          <cell r="AF445">
            <v>819093535.86500001</v>
          </cell>
          <cell r="AG445">
            <v>798410396.46500003</v>
          </cell>
          <cell r="AH445">
            <v>742287781.56500006</v>
          </cell>
          <cell r="AI445">
            <v>770303407.92900002</v>
          </cell>
          <cell r="AJ445">
            <v>727937238.21500003</v>
          </cell>
          <cell r="AK445">
            <v>721198419.20500004</v>
          </cell>
        </row>
        <row r="446">
          <cell r="A446" t="str">
            <v>KotaManado</v>
          </cell>
          <cell r="B446" t="str">
            <v>Area 4</v>
          </cell>
          <cell r="C446" t="str">
            <v>Sulawesi</v>
          </cell>
          <cell r="D446" t="str">
            <v>Sulawesi Utara</v>
          </cell>
          <cell r="E446" t="str">
            <v>SULUT, TENGAH, GORONTALO</v>
          </cell>
          <cell r="F446" t="str">
            <v>Kota</v>
          </cell>
          <cell r="G446" t="str">
            <v>Manado</v>
          </cell>
          <cell r="H446">
            <v>20277257.149999999</v>
          </cell>
          <cell r="I446">
            <v>66250000</v>
          </cell>
          <cell r="J446">
            <v>103000000</v>
          </cell>
          <cell r="K446">
            <v>150000000</v>
          </cell>
          <cell r="L446">
            <v>129470250</v>
          </cell>
          <cell r="M446">
            <v>136125000</v>
          </cell>
          <cell r="N446">
            <v>107441176</v>
          </cell>
          <cell r="O446">
            <v>123157160</v>
          </cell>
          <cell r="P446">
            <v>146250000</v>
          </cell>
          <cell r="Q446">
            <v>143750000</v>
          </cell>
          <cell r="R446">
            <v>249714580</v>
          </cell>
          <cell r="S446">
            <v>224256976</v>
          </cell>
          <cell r="T446">
            <v>201920241</v>
          </cell>
          <cell r="U446">
            <v>211673008.24000001</v>
          </cell>
          <cell r="V446">
            <v>150065468.5</v>
          </cell>
          <cell r="W446">
            <v>146439269.40000001</v>
          </cell>
          <cell r="X446">
            <v>30168400</v>
          </cell>
          <cell r="Y446">
            <v>9000000</v>
          </cell>
          <cell r="Z446">
            <v>757880487.14999998</v>
          </cell>
          <cell r="AA446">
            <v>730077633.14999998</v>
          </cell>
          <cell r="AB446">
            <v>679057074.14999998</v>
          </cell>
          <cell r="AC446">
            <v>704525825.38999999</v>
          </cell>
          <cell r="AD446">
            <v>666011125.64999998</v>
          </cell>
          <cell r="AE446">
            <v>659884926.54999995</v>
          </cell>
          <cell r="AF446">
            <v>823768535.86500001</v>
          </cell>
          <cell r="AG446">
            <v>803085396.46500003</v>
          </cell>
          <cell r="AH446">
            <v>746962781.56500006</v>
          </cell>
          <cell r="AI446">
            <v>774978407.92900002</v>
          </cell>
          <cell r="AJ446">
            <v>732612238.21500003</v>
          </cell>
          <cell r="AK446">
            <v>725873419.20500004</v>
          </cell>
        </row>
        <row r="447">
          <cell r="A447" t="str">
            <v>KotaTomohon</v>
          </cell>
          <cell r="B447" t="str">
            <v>Area 4</v>
          </cell>
          <cell r="C447" t="str">
            <v>Sulawesi</v>
          </cell>
          <cell r="D447" t="str">
            <v>Sulawesi Utara</v>
          </cell>
          <cell r="E447" t="str">
            <v>SULUT, TENGAH, GORONTALO</v>
          </cell>
          <cell r="F447" t="str">
            <v>Kota</v>
          </cell>
          <cell r="G447" t="str">
            <v>Tomohon</v>
          </cell>
          <cell r="H447">
            <v>20277257.149999999</v>
          </cell>
          <cell r="I447">
            <v>72000000</v>
          </cell>
          <cell r="J447">
            <v>250000000</v>
          </cell>
          <cell r="K447">
            <v>150000000</v>
          </cell>
          <cell r="L447">
            <v>129470250</v>
          </cell>
          <cell r="M447">
            <v>136125000</v>
          </cell>
          <cell r="N447">
            <v>107441176</v>
          </cell>
          <cell r="O447">
            <v>123157160</v>
          </cell>
          <cell r="P447">
            <v>146250000</v>
          </cell>
          <cell r="Q447">
            <v>143750000</v>
          </cell>
          <cell r="R447">
            <v>249714580</v>
          </cell>
          <cell r="S447">
            <v>224256976</v>
          </cell>
          <cell r="T447">
            <v>201920241</v>
          </cell>
          <cell r="U447">
            <v>211673008.24000001</v>
          </cell>
          <cell r="V447">
            <v>150065468.5</v>
          </cell>
          <cell r="W447">
            <v>146439269.40000001</v>
          </cell>
          <cell r="X447">
            <v>30168400</v>
          </cell>
          <cell r="Y447">
            <v>9000000</v>
          </cell>
          <cell r="Z447">
            <v>910630487.14999998</v>
          </cell>
          <cell r="AA447">
            <v>882827633.14999998</v>
          </cell>
          <cell r="AB447">
            <v>831807074.14999998</v>
          </cell>
          <cell r="AC447">
            <v>857275825.38999999</v>
          </cell>
          <cell r="AD447">
            <v>818761125.64999998</v>
          </cell>
          <cell r="AE447">
            <v>812634926.54999995</v>
          </cell>
          <cell r="AF447">
            <v>991793535.86500001</v>
          </cell>
          <cell r="AG447">
            <v>971110396.46500003</v>
          </cell>
          <cell r="AH447">
            <v>914987781.56500006</v>
          </cell>
          <cell r="AI447">
            <v>943003407.92900002</v>
          </cell>
          <cell r="AJ447">
            <v>900637238.21500003</v>
          </cell>
          <cell r="AK447">
            <v>893898419.20500004</v>
          </cell>
        </row>
        <row r="448">
          <cell r="A448" t="str">
            <v>KabupatenMajene</v>
          </cell>
          <cell r="B448" t="str">
            <v>Area 4</v>
          </cell>
          <cell r="C448" t="str">
            <v>Sulawesi</v>
          </cell>
          <cell r="D448" t="str">
            <v>Sulawesi Barat</v>
          </cell>
          <cell r="E448" t="str">
            <v>SULSELBARTRA</v>
          </cell>
          <cell r="F448" t="str">
            <v>Kabupaten</v>
          </cell>
          <cell r="G448" t="str">
            <v>Majene</v>
          </cell>
          <cell r="H448">
            <v>20277257.149999999</v>
          </cell>
          <cell r="I448">
            <v>48717000</v>
          </cell>
          <cell r="J448">
            <v>63000000</v>
          </cell>
          <cell r="K448">
            <v>177978723.40425533</v>
          </cell>
          <cell r="L448">
            <v>129470250</v>
          </cell>
          <cell r="M448">
            <v>136125000</v>
          </cell>
          <cell r="N448">
            <v>107441176</v>
          </cell>
          <cell r="O448">
            <v>123157160</v>
          </cell>
          <cell r="P448">
            <v>146250000</v>
          </cell>
          <cell r="Q448">
            <v>143750000</v>
          </cell>
          <cell r="R448">
            <v>248583621</v>
          </cell>
          <cell r="S448">
            <v>223780005</v>
          </cell>
          <cell r="T448">
            <v>201617132</v>
          </cell>
          <cell r="U448">
            <v>211600745</v>
          </cell>
          <cell r="V448">
            <v>149790667.5</v>
          </cell>
          <cell r="W448">
            <v>145920375</v>
          </cell>
          <cell r="X448">
            <v>30168400</v>
          </cell>
          <cell r="Y448">
            <v>9000000</v>
          </cell>
          <cell r="Z448">
            <v>727195251.55425537</v>
          </cell>
          <cell r="AA448">
            <v>700046385.55425537</v>
          </cell>
          <cell r="AB448">
            <v>649199688.55425537</v>
          </cell>
          <cell r="AC448">
            <v>674899285.55425537</v>
          </cell>
          <cell r="AD448">
            <v>636182048.05425537</v>
          </cell>
          <cell r="AE448">
            <v>629811755.55425537</v>
          </cell>
          <cell r="AF448">
            <v>790014776.70968091</v>
          </cell>
          <cell r="AG448">
            <v>770051024.10968101</v>
          </cell>
          <cell r="AH448">
            <v>714119657.40968096</v>
          </cell>
          <cell r="AI448">
            <v>742389214.10968101</v>
          </cell>
          <cell r="AJ448">
            <v>699800252.85968101</v>
          </cell>
          <cell r="AK448">
            <v>692792931.10968101</v>
          </cell>
        </row>
        <row r="449">
          <cell r="A449" t="str">
            <v>KabupatenMamasa</v>
          </cell>
          <cell r="B449" t="str">
            <v>Area 4</v>
          </cell>
          <cell r="C449" t="str">
            <v>Sulawesi</v>
          </cell>
          <cell r="D449" t="str">
            <v>Sulawesi Barat</v>
          </cell>
          <cell r="E449" t="str">
            <v>SULSELBARTRA</v>
          </cell>
          <cell r="F449" t="str">
            <v>Kabupaten</v>
          </cell>
          <cell r="G449" t="str">
            <v>Mamasa</v>
          </cell>
          <cell r="H449">
            <v>20277257.149999999</v>
          </cell>
          <cell r="I449">
            <v>48717000</v>
          </cell>
          <cell r="J449">
            <v>63000000</v>
          </cell>
          <cell r="K449">
            <v>111111111</v>
          </cell>
          <cell r="L449">
            <v>129470250</v>
          </cell>
          <cell r="M449">
            <v>136125000</v>
          </cell>
          <cell r="N449">
            <v>107441176</v>
          </cell>
          <cell r="O449">
            <v>123157160</v>
          </cell>
          <cell r="P449">
            <v>146250000</v>
          </cell>
          <cell r="Q449">
            <v>143750000</v>
          </cell>
          <cell r="R449">
            <v>248583621</v>
          </cell>
          <cell r="S449">
            <v>223780005</v>
          </cell>
          <cell r="T449">
            <v>201617132</v>
          </cell>
          <cell r="U449">
            <v>211600745</v>
          </cell>
          <cell r="V449">
            <v>149790667.5</v>
          </cell>
          <cell r="W449">
            <v>145920375</v>
          </cell>
          <cell r="X449">
            <v>30168400</v>
          </cell>
          <cell r="Y449">
            <v>9000000</v>
          </cell>
          <cell r="Z449">
            <v>660327639.14999998</v>
          </cell>
          <cell r="AA449">
            <v>633178773.14999998</v>
          </cell>
          <cell r="AB449">
            <v>582332076.14999998</v>
          </cell>
          <cell r="AC449">
            <v>608031673.14999998</v>
          </cell>
          <cell r="AD449">
            <v>569314435.64999998</v>
          </cell>
          <cell r="AE449">
            <v>562944143.14999998</v>
          </cell>
          <cell r="AF449">
            <v>716460403.06500006</v>
          </cell>
          <cell r="AG449">
            <v>696496650.46500003</v>
          </cell>
          <cell r="AH449">
            <v>640565283.76499999</v>
          </cell>
          <cell r="AI449">
            <v>668834840.46500003</v>
          </cell>
          <cell r="AJ449">
            <v>626245879.21500003</v>
          </cell>
          <cell r="AK449">
            <v>619238557.46500003</v>
          </cell>
        </row>
        <row r="450">
          <cell r="A450" t="str">
            <v>KabupatenMamuju</v>
          </cell>
          <cell r="B450" t="str">
            <v>Area 4</v>
          </cell>
          <cell r="C450" t="str">
            <v>Sulawesi</v>
          </cell>
          <cell r="D450" t="str">
            <v>Sulawesi Barat</v>
          </cell>
          <cell r="E450" t="str">
            <v>SULSELBARTRA</v>
          </cell>
          <cell r="F450" t="str">
            <v>Kabupaten</v>
          </cell>
          <cell r="G450" t="str">
            <v>Mamuju</v>
          </cell>
          <cell r="H450">
            <v>20277257.149999999</v>
          </cell>
          <cell r="I450">
            <v>48717000</v>
          </cell>
          <cell r="J450">
            <v>76500000</v>
          </cell>
          <cell r="K450">
            <v>111111111</v>
          </cell>
          <cell r="L450">
            <v>129470250</v>
          </cell>
          <cell r="M450">
            <v>136125000</v>
          </cell>
          <cell r="N450">
            <v>107441176</v>
          </cell>
          <cell r="O450">
            <v>123157160</v>
          </cell>
          <cell r="P450">
            <v>146250000</v>
          </cell>
          <cell r="Q450">
            <v>143750000</v>
          </cell>
          <cell r="R450">
            <v>248583621</v>
          </cell>
          <cell r="S450">
            <v>223780005</v>
          </cell>
          <cell r="T450">
            <v>201617132</v>
          </cell>
          <cell r="U450">
            <v>211600745</v>
          </cell>
          <cell r="V450">
            <v>149790667.5</v>
          </cell>
          <cell r="W450">
            <v>145920375</v>
          </cell>
          <cell r="X450">
            <v>30168400</v>
          </cell>
          <cell r="Y450">
            <v>9000000</v>
          </cell>
          <cell r="Z450">
            <v>673827639.14999998</v>
          </cell>
          <cell r="AA450">
            <v>646678773.14999998</v>
          </cell>
          <cell r="AB450">
            <v>595832076.14999998</v>
          </cell>
          <cell r="AC450">
            <v>621531673.14999998</v>
          </cell>
          <cell r="AD450">
            <v>582814435.64999998</v>
          </cell>
          <cell r="AE450">
            <v>576444143.14999998</v>
          </cell>
          <cell r="AF450">
            <v>731310403.06500006</v>
          </cell>
          <cell r="AG450">
            <v>711346650.46500003</v>
          </cell>
          <cell r="AH450">
            <v>655415283.76499999</v>
          </cell>
          <cell r="AI450">
            <v>683684840.46500003</v>
          </cell>
          <cell r="AJ450">
            <v>641095879.21500003</v>
          </cell>
          <cell r="AK450">
            <v>634088557.46500003</v>
          </cell>
        </row>
        <row r="451">
          <cell r="A451" t="str">
            <v>KabupatenMamuju Tengah</v>
          </cell>
          <cell r="B451" t="str">
            <v>Area 4</v>
          </cell>
          <cell r="C451" t="str">
            <v>Sulawesi</v>
          </cell>
          <cell r="D451" t="str">
            <v>Sulawesi Barat</v>
          </cell>
          <cell r="E451" t="str">
            <v>SULSELBARTRA</v>
          </cell>
          <cell r="F451" t="str">
            <v>Kabupaten</v>
          </cell>
          <cell r="G451" t="str">
            <v>Mamuju Tengah</v>
          </cell>
          <cell r="H451">
            <v>20277257.149999999</v>
          </cell>
          <cell r="I451">
            <v>48717000</v>
          </cell>
          <cell r="J451">
            <v>71009000</v>
          </cell>
          <cell r="K451">
            <v>111111111</v>
          </cell>
          <cell r="L451">
            <v>129470250</v>
          </cell>
          <cell r="M451">
            <v>136125000</v>
          </cell>
          <cell r="N451">
            <v>107441176</v>
          </cell>
          <cell r="O451">
            <v>123157160</v>
          </cell>
          <cell r="P451">
            <v>146250000</v>
          </cell>
          <cell r="Q451">
            <v>143750000</v>
          </cell>
          <cell r="R451">
            <v>248583621</v>
          </cell>
          <cell r="S451">
            <v>223780005</v>
          </cell>
          <cell r="T451">
            <v>201617132</v>
          </cell>
          <cell r="U451">
            <v>211600745</v>
          </cell>
          <cell r="V451">
            <v>149790667.5</v>
          </cell>
          <cell r="W451">
            <v>145920375</v>
          </cell>
          <cell r="X451">
            <v>30168400</v>
          </cell>
          <cell r="Y451">
            <v>9000000</v>
          </cell>
          <cell r="Z451">
            <v>668336639.14999998</v>
          </cell>
          <cell r="AA451">
            <v>641187773.14999998</v>
          </cell>
          <cell r="AB451">
            <v>590341076.14999998</v>
          </cell>
          <cell r="AC451">
            <v>616040673.14999998</v>
          </cell>
          <cell r="AD451">
            <v>577323435.64999998</v>
          </cell>
          <cell r="AE451">
            <v>570953143.14999998</v>
          </cell>
          <cell r="AF451">
            <v>725270303.06500006</v>
          </cell>
          <cell r="AG451">
            <v>705306550.46500003</v>
          </cell>
          <cell r="AH451">
            <v>649375183.76499999</v>
          </cell>
          <cell r="AI451">
            <v>677644740.46500003</v>
          </cell>
          <cell r="AJ451">
            <v>635055779.21500003</v>
          </cell>
          <cell r="AK451">
            <v>628048457.46500003</v>
          </cell>
        </row>
        <row r="452">
          <cell r="A452" t="str">
            <v>KabupatenMamuju Utara</v>
          </cell>
          <cell r="B452" t="str">
            <v>Area 4</v>
          </cell>
          <cell r="C452" t="str">
            <v>Sulawesi</v>
          </cell>
          <cell r="D452" t="str">
            <v>Sulawesi Barat</v>
          </cell>
          <cell r="E452" t="str">
            <v>SULSELBARTRA</v>
          </cell>
          <cell r="F452" t="str">
            <v>Kabupaten</v>
          </cell>
          <cell r="G452" t="str">
            <v>Mamuju Utara</v>
          </cell>
          <cell r="H452">
            <v>20277257.149999999</v>
          </cell>
          <cell r="I452">
            <v>48717000</v>
          </cell>
          <cell r="J452">
            <v>76500000</v>
          </cell>
          <cell r="K452">
            <v>111111111</v>
          </cell>
          <cell r="L452">
            <v>129470250</v>
          </cell>
          <cell r="M452">
            <v>136125000</v>
          </cell>
          <cell r="N452">
            <v>107441176</v>
          </cell>
          <cell r="O452">
            <v>123157160</v>
          </cell>
          <cell r="P452">
            <v>146250000</v>
          </cell>
          <cell r="Q452">
            <v>143750000</v>
          </cell>
          <cell r="R452">
            <v>248583621</v>
          </cell>
          <cell r="S452">
            <v>223780005</v>
          </cell>
          <cell r="T452">
            <v>201617132</v>
          </cell>
          <cell r="U452">
            <v>211600745</v>
          </cell>
          <cell r="V452">
            <v>149790667.5</v>
          </cell>
          <cell r="W452">
            <v>145920375</v>
          </cell>
          <cell r="X452">
            <v>30168400</v>
          </cell>
          <cell r="Y452">
            <v>9000000</v>
          </cell>
          <cell r="Z452">
            <v>673827639.14999998</v>
          </cell>
          <cell r="AA452">
            <v>646678773.14999998</v>
          </cell>
          <cell r="AB452">
            <v>595832076.14999998</v>
          </cell>
          <cell r="AC452">
            <v>621531673.14999998</v>
          </cell>
          <cell r="AD452">
            <v>582814435.64999998</v>
          </cell>
          <cell r="AE452">
            <v>576444143.14999998</v>
          </cell>
          <cell r="AF452">
            <v>731310403.06500006</v>
          </cell>
          <cell r="AG452">
            <v>711346650.46500003</v>
          </cell>
          <cell r="AH452">
            <v>655415283.76499999</v>
          </cell>
          <cell r="AI452">
            <v>683684840.46500003</v>
          </cell>
          <cell r="AJ452">
            <v>641095879.21500003</v>
          </cell>
          <cell r="AK452">
            <v>634088557.46500003</v>
          </cell>
        </row>
        <row r="453">
          <cell r="A453" t="str">
            <v>KabupatenPolewali Mandar</v>
          </cell>
          <cell r="B453" t="str">
            <v>Area 4</v>
          </cell>
          <cell r="C453" t="str">
            <v>Sulawesi</v>
          </cell>
          <cell r="D453" t="str">
            <v>Sulawesi Barat</v>
          </cell>
          <cell r="E453" t="str">
            <v>SULSELBARTRA</v>
          </cell>
          <cell r="F453" t="str">
            <v>Kabupaten</v>
          </cell>
          <cell r="G453" t="str">
            <v>Polewali Mandar</v>
          </cell>
          <cell r="H453">
            <v>20277257.149999999</v>
          </cell>
          <cell r="I453">
            <v>48717000</v>
          </cell>
          <cell r="J453">
            <v>71009000</v>
          </cell>
          <cell r="K453">
            <v>158888888</v>
          </cell>
          <cell r="L453">
            <v>129470250</v>
          </cell>
          <cell r="M453">
            <v>136125000</v>
          </cell>
          <cell r="N453">
            <v>107441176</v>
          </cell>
          <cell r="O453">
            <v>123157160</v>
          </cell>
          <cell r="P453">
            <v>146250000</v>
          </cell>
          <cell r="Q453">
            <v>143750000</v>
          </cell>
          <cell r="R453">
            <v>248583621</v>
          </cell>
          <cell r="S453">
            <v>223780005</v>
          </cell>
          <cell r="T453">
            <v>201617132</v>
          </cell>
          <cell r="U453">
            <v>211600745</v>
          </cell>
          <cell r="V453">
            <v>149790667.5</v>
          </cell>
          <cell r="W453">
            <v>145920375</v>
          </cell>
          <cell r="X453">
            <v>30168400</v>
          </cell>
          <cell r="Y453">
            <v>9000000</v>
          </cell>
          <cell r="Z453">
            <v>716114416.14999998</v>
          </cell>
          <cell r="AA453">
            <v>688965550.14999998</v>
          </cell>
          <cell r="AB453">
            <v>638118853.14999998</v>
          </cell>
          <cell r="AC453">
            <v>663818450.14999998</v>
          </cell>
          <cell r="AD453">
            <v>625101212.64999998</v>
          </cell>
          <cell r="AE453">
            <v>618730920.14999998</v>
          </cell>
          <cell r="AF453">
            <v>777825857.76499999</v>
          </cell>
          <cell r="AG453">
            <v>757862105.16500008</v>
          </cell>
          <cell r="AH453">
            <v>701930738.46500003</v>
          </cell>
          <cell r="AI453">
            <v>730200295.16500008</v>
          </cell>
          <cell r="AJ453">
            <v>687611333.91500008</v>
          </cell>
          <cell r="AK453">
            <v>680604012.16500008</v>
          </cell>
        </row>
        <row r="454">
          <cell r="A454" t="str">
            <v>KabupatenBuru</v>
          </cell>
          <cell r="B454" t="str">
            <v>Area 4</v>
          </cell>
          <cell r="C454" t="str">
            <v>Maluku</v>
          </cell>
          <cell r="D454" t="str">
            <v>Maluku</v>
          </cell>
          <cell r="E454" t="str">
            <v>MALUKU</v>
          </cell>
          <cell r="F454" t="str">
            <v>Kabupaten</v>
          </cell>
          <cell r="G454" t="str">
            <v>Buru</v>
          </cell>
          <cell r="H454">
            <v>32100000</v>
          </cell>
          <cell r="I454">
            <v>49732200</v>
          </cell>
          <cell r="J454">
            <v>85000000</v>
          </cell>
          <cell r="K454">
            <v>163750000</v>
          </cell>
          <cell r="L454">
            <v>129470250</v>
          </cell>
          <cell r="M454">
            <v>136125000</v>
          </cell>
          <cell r="N454">
            <v>107441176</v>
          </cell>
          <cell r="O454">
            <v>123157160</v>
          </cell>
          <cell r="P454">
            <v>146250000</v>
          </cell>
          <cell r="Q454">
            <v>143750000</v>
          </cell>
          <cell r="R454">
            <v>327543224</v>
          </cell>
          <cell r="S454">
            <v>292822524</v>
          </cell>
          <cell r="T454">
            <v>261704932</v>
          </cell>
          <cell r="U454">
            <v>275828082.83999997</v>
          </cell>
          <cell r="V454">
            <v>188727181.5</v>
          </cell>
          <cell r="W454">
            <v>183205874.40000001</v>
          </cell>
          <cell r="X454">
            <v>31500000</v>
          </cell>
          <cell r="Y454">
            <v>9000000</v>
          </cell>
          <cell r="Z454">
            <v>828095674</v>
          </cell>
          <cell r="AA454">
            <v>791029724</v>
          </cell>
          <cell r="AB454">
            <v>731228308</v>
          </cell>
          <cell r="AC454">
            <v>761067442.83999991</v>
          </cell>
          <cell r="AD454">
            <v>697059381.5</v>
          </cell>
          <cell r="AE454">
            <v>689038074.39999998</v>
          </cell>
          <cell r="AF454">
            <v>901005241.4000001</v>
          </cell>
          <cell r="AG454">
            <v>870132696.4000001</v>
          </cell>
          <cell r="AH454">
            <v>804351138.80000007</v>
          </cell>
          <cell r="AI454">
            <v>837174187.12399995</v>
          </cell>
          <cell r="AJ454">
            <v>766765319.6500001</v>
          </cell>
          <cell r="AK454">
            <v>757941881.84000003</v>
          </cell>
        </row>
        <row r="455">
          <cell r="A455" t="str">
            <v>KabupatenBuru Selatan</v>
          </cell>
          <cell r="B455" t="str">
            <v>Area 4</v>
          </cell>
          <cell r="C455" t="str">
            <v>Maluku</v>
          </cell>
          <cell r="D455" t="str">
            <v>Maluku</v>
          </cell>
          <cell r="E455" t="str">
            <v>MALUKU</v>
          </cell>
          <cell r="F455" t="str">
            <v>Kabupaten</v>
          </cell>
          <cell r="G455" t="str">
            <v>Buru Selatan</v>
          </cell>
          <cell r="H455">
            <v>32100000</v>
          </cell>
          <cell r="I455">
            <v>49732200</v>
          </cell>
          <cell r="J455">
            <v>85000000</v>
          </cell>
          <cell r="K455">
            <v>163750000</v>
          </cell>
          <cell r="L455">
            <v>129470250</v>
          </cell>
          <cell r="M455">
            <v>136125000</v>
          </cell>
          <cell r="N455">
            <v>107441176</v>
          </cell>
          <cell r="O455">
            <v>123157160</v>
          </cell>
          <cell r="P455">
            <v>146250000</v>
          </cell>
          <cell r="Q455">
            <v>143750000</v>
          </cell>
          <cell r="R455">
            <v>327543224</v>
          </cell>
          <cell r="S455">
            <v>292822524</v>
          </cell>
          <cell r="T455">
            <v>261704932</v>
          </cell>
          <cell r="U455">
            <v>275828082.83999997</v>
          </cell>
          <cell r="V455">
            <v>188727181.5</v>
          </cell>
          <cell r="W455">
            <v>183205874.40000001</v>
          </cell>
          <cell r="X455">
            <v>31500000</v>
          </cell>
          <cell r="Y455">
            <v>9000000</v>
          </cell>
          <cell r="Z455">
            <v>828095674</v>
          </cell>
          <cell r="AA455">
            <v>791029724</v>
          </cell>
          <cell r="AB455">
            <v>731228308</v>
          </cell>
          <cell r="AC455">
            <v>761067442.83999991</v>
          </cell>
          <cell r="AD455">
            <v>697059381.5</v>
          </cell>
          <cell r="AE455">
            <v>689038074.39999998</v>
          </cell>
          <cell r="AF455">
            <v>901005241.4000001</v>
          </cell>
          <cell r="AG455">
            <v>870132696.4000001</v>
          </cell>
          <cell r="AH455">
            <v>804351138.80000007</v>
          </cell>
          <cell r="AI455">
            <v>837174187.12399995</v>
          </cell>
          <cell r="AJ455">
            <v>766765319.6500001</v>
          </cell>
          <cell r="AK455">
            <v>757941881.84000003</v>
          </cell>
        </row>
        <row r="456">
          <cell r="A456" t="str">
            <v>KabupatenKepulauan Aru</v>
          </cell>
          <cell r="B456" t="str">
            <v>Area 4</v>
          </cell>
          <cell r="C456" t="str">
            <v>Maluku</v>
          </cell>
          <cell r="D456" t="str">
            <v>Maluku</v>
          </cell>
          <cell r="E456" t="str">
            <v>MALUKU</v>
          </cell>
          <cell r="F456" t="str">
            <v>Kabupaten</v>
          </cell>
          <cell r="G456" t="str">
            <v>Kepulauan Aru</v>
          </cell>
          <cell r="H456">
            <v>32100000</v>
          </cell>
          <cell r="I456">
            <v>49732200</v>
          </cell>
          <cell r="J456">
            <v>85000000</v>
          </cell>
          <cell r="K456">
            <v>163750000</v>
          </cell>
          <cell r="L456">
            <v>129470250</v>
          </cell>
          <cell r="M456">
            <v>136125000</v>
          </cell>
          <cell r="N456">
            <v>107441176</v>
          </cell>
          <cell r="O456">
            <v>123157160</v>
          </cell>
          <cell r="P456">
            <v>146250000</v>
          </cell>
          <cell r="Q456">
            <v>143750000</v>
          </cell>
          <cell r="R456">
            <v>327543224</v>
          </cell>
          <cell r="S456">
            <v>292822524</v>
          </cell>
          <cell r="T456">
            <v>261704932</v>
          </cell>
          <cell r="U456">
            <v>275828082.83999997</v>
          </cell>
          <cell r="V456">
            <v>188727181.5</v>
          </cell>
          <cell r="W456">
            <v>183205874.40000001</v>
          </cell>
          <cell r="X456">
            <v>31500000</v>
          </cell>
          <cell r="Y456">
            <v>9000000</v>
          </cell>
          <cell r="Z456">
            <v>828095674</v>
          </cell>
          <cell r="AA456">
            <v>791029724</v>
          </cell>
          <cell r="AB456">
            <v>731228308</v>
          </cell>
          <cell r="AC456">
            <v>761067442.83999991</v>
          </cell>
          <cell r="AD456">
            <v>697059381.5</v>
          </cell>
          <cell r="AE456">
            <v>689038074.39999998</v>
          </cell>
          <cell r="AF456">
            <v>901005241.4000001</v>
          </cell>
          <cell r="AG456">
            <v>870132696.4000001</v>
          </cell>
          <cell r="AH456">
            <v>804351138.80000007</v>
          </cell>
          <cell r="AI456">
            <v>837174187.12399995</v>
          </cell>
          <cell r="AJ456">
            <v>766765319.6500001</v>
          </cell>
          <cell r="AK456">
            <v>757941881.84000003</v>
          </cell>
        </row>
        <row r="457">
          <cell r="A457" t="str">
            <v>KabupatenMaluku Barat Daya</v>
          </cell>
          <cell r="B457" t="str">
            <v>Area 4</v>
          </cell>
          <cell r="C457" t="str">
            <v>Maluku</v>
          </cell>
          <cell r="D457" t="str">
            <v>Maluku</v>
          </cell>
          <cell r="E457" t="str">
            <v>MALUKU</v>
          </cell>
          <cell r="F457" t="str">
            <v>Kabupaten</v>
          </cell>
          <cell r="G457" t="str">
            <v>Maluku Barat Daya</v>
          </cell>
          <cell r="H457">
            <v>32100000</v>
          </cell>
          <cell r="I457">
            <v>49732200</v>
          </cell>
          <cell r="J457">
            <v>51300000</v>
          </cell>
          <cell r="K457">
            <v>55555555</v>
          </cell>
          <cell r="L457">
            <v>129470250</v>
          </cell>
          <cell r="M457">
            <v>136125000</v>
          </cell>
          <cell r="N457">
            <v>107441176</v>
          </cell>
          <cell r="O457">
            <v>123157160</v>
          </cell>
          <cell r="P457">
            <v>146250000</v>
          </cell>
          <cell r="Q457">
            <v>143750000</v>
          </cell>
          <cell r="R457">
            <v>327543224</v>
          </cell>
          <cell r="S457">
            <v>292822524</v>
          </cell>
          <cell r="T457">
            <v>261704932</v>
          </cell>
          <cell r="U457">
            <v>275828082.83999997</v>
          </cell>
          <cell r="V457">
            <v>188727181.5</v>
          </cell>
          <cell r="W457">
            <v>183205874.40000001</v>
          </cell>
          <cell r="X457">
            <v>31500000</v>
          </cell>
          <cell r="Y457">
            <v>9000000</v>
          </cell>
          <cell r="Z457">
            <v>686201229</v>
          </cell>
          <cell r="AA457">
            <v>649135279</v>
          </cell>
          <cell r="AB457">
            <v>589333863</v>
          </cell>
          <cell r="AC457">
            <v>619172997.83999991</v>
          </cell>
          <cell r="AD457">
            <v>555164936.5</v>
          </cell>
          <cell r="AE457">
            <v>547143629.39999998</v>
          </cell>
          <cell r="AF457">
            <v>744921351.9000001</v>
          </cell>
          <cell r="AG457">
            <v>714048806.9000001</v>
          </cell>
          <cell r="AH457">
            <v>648267249.30000007</v>
          </cell>
          <cell r="AI457">
            <v>681090297.62399995</v>
          </cell>
          <cell r="AJ457">
            <v>610681430.1500001</v>
          </cell>
          <cell r="AK457">
            <v>601857992.34000003</v>
          </cell>
        </row>
        <row r="458">
          <cell r="A458" t="str">
            <v>KabupatenMaluku Tengah</v>
          </cell>
          <cell r="B458" t="str">
            <v>Area 4</v>
          </cell>
          <cell r="C458" t="str">
            <v>Maluku</v>
          </cell>
          <cell r="D458" t="str">
            <v>Maluku</v>
          </cell>
          <cell r="E458" t="str">
            <v>MALUKU</v>
          </cell>
          <cell r="F458" t="str">
            <v>Kabupaten</v>
          </cell>
          <cell r="G458" t="str">
            <v>Maluku Tengah</v>
          </cell>
          <cell r="H458">
            <v>32100000</v>
          </cell>
          <cell r="I458">
            <v>41985000</v>
          </cell>
          <cell r="J458">
            <v>51300000</v>
          </cell>
          <cell r="K458">
            <v>163750000</v>
          </cell>
          <cell r="L458">
            <v>129470250</v>
          </cell>
          <cell r="M458">
            <v>136125000</v>
          </cell>
          <cell r="N458">
            <v>107441176</v>
          </cell>
          <cell r="O458">
            <v>123157160</v>
          </cell>
          <cell r="P458">
            <v>146250000</v>
          </cell>
          <cell r="Q458">
            <v>143750000</v>
          </cell>
          <cell r="R458">
            <v>327543224</v>
          </cell>
          <cell r="S458">
            <v>292822524</v>
          </cell>
          <cell r="T458">
            <v>261704932</v>
          </cell>
          <cell r="U458">
            <v>275828082.83999997</v>
          </cell>
          <cell r="V458">
            <v>188727181.5</v>
          </cell>
          <cell r="W458">
            <v>183205874.40000001</v>
          </cell>
          <cell r="X458">
            <v>31500000</v>
          </cell>
          <cell r="Y458">
            <v>9000000</v>
          </cell>
          <cell r="Z458">
            <v>786648474</v>
          </cell>
          <cell r="AA458">
            <v>749582524</v>
          </cell>
          <cell r="AB458">
            <v>689781108</v>
          </cell>
          <cell r="AC458">
            <v>719620242.83999991</v>
          </cell>
          <cell r="AD458">
            <v>655612181.5</v>
          </cell>
          <cell r="AE458">
            <v>647590874.39999998</v>
          </cell>
          <cell r="AF458">
            <v>855413321.4000001</v>
          </cell>
          <cell r="AG458">
            <v>824540776.4000001</v>
          </cell>
          <cell r="AH458">
            <v>758759218.80000007</v>
          </cell>
          <cell r="AI458">
            <v>791582267.12399995</v>
          </cell>
          <cell r="AJ458">
            <v>721173399.6500001</v>
          </cell>
          <cell r="AK458">
            <v>712349961.84000003</v>
          </cell>
        </row>
        <row r="459">
          <cell r="A459" t="str">
            <v>KabupatenMaluku Tenggara</v>
          </cell>
          <cell r="B459" t="str">
            <v>Area 4</v>
          </cell>
          <cell r="C459" t="str">
            <v>Maluku</v>
          </cell>
          <cell r="D459" t="str">
            <v>Maluku</v>
          </cell>
          <cell r="E459" t="str">
            <v>MALUKU</v>
          </cell>
          <cell r="F459" t="str">
            <v>Kabupaten</v>
          </cell>
          <cell r="G459" t="str">
            <v>Maluku Tenggara</v>
          </cell>
          <cell r="H459">
            <v>32100000</v>
          </cell>
          <cell r="I459">
            <v>49732200</v>
          </cell>
          <cell r="J459">
            <v>85000000</v>
          </cell>
          <cell r="K459">
            <v>163750000</v>
          </cell>
          <cell r="L459">
            <v>129470250</v>
          </cell>
          <cell r="M459">
            <v>136125000</v>
          </cell>
          <cell r="N459">
            <v>107441176</v>
          </cell>
          <cell r="O459">
            <v>123157160</v>
          </cell>
          <cell r="P459">
            <v>146250000</v>
          </cell>
          <cell r="Q459">
            <v>143750000</v>
          </cell>
          <cell r="R459">
            <v>327543224</v>
          </cell>
          <cell r="S459">
            <v>292822524</v>
          </cell>
          <cell r="T459">
            <v>261704932</v>
          </cell>
          <cell r="U459">
            <v>275828082.83999997</v>
          </cell>
          <cell r="V459">
            <v>188727181.5</v>
          </cell>
          <cell r="W459">
            <v>183205874.40000001</v>
          </cell>
          <cell r="X459">
            <v>31500000</v>
          </cell>
          <cell r="Y459">
            <v>9000000</v>
          </cell>
          <cell r="Z459">
            <v>828095674</v>
          </cell>
          <cell r="AA459">
            <v>791029724</v>
          </cell>
          <cell r="AB459">
            <v>731228308</v>
          </cell>
          <cell r="AC459">
            <v>761067442.83999991</v>
          </cell>
          <cell r="AD459">
            <v>697059381.5</v>
          </cell>
          <cell r="AE459">
            <v>689038074.39999998</v>
          </cell>
          <cell r="AF459">
            <v>901005241.4000001</v>
          </cell>
          <cell r="AG459">
            <v>870132696.4000001</v>
          </cell>
          <cell r="AH459">
            <v>804351138.80000007</v>
          </cell>
          <cell r="AI459">
            <v>837174187.12399995</v>
          </cell>
          <cell r="AJ459">
            <v>766765319.6500001</v>
          </cell>
          <cell r="AK459">
            <v>757941881.84000003</v>
          </cell>
        </row>
        <row r="460">
          <cell r="A460" t="str">
            <v>KabupatenMaluku Tenggara Barat</v>
          </cell>
          <cell r="B460" t="str">
            <v>Area 4</v>
          </cell>
          <cell r="C460" t="str">
            <v>Maluku</v>
          </cell>
          <cell r="D460" t="str">
            <v>Maluku</v>
          </cell>
          <cell r="E460" t="str">
            <v>MALUKU</v>
          </cell>
          <cell r="F460" t="str">
            <v>Kabupaten</v>
          </cell>
          <cell r="G460" t="str">
            <v>Maluku Tenggara Barat</v>
          </cell>
          <cell r="H460">
            <v>32100000</v>
          </cell>
          <cell r="I460">
            <v>49732200</v>
          </cell>
          <cell r="J460">
            <v>51300000</v>
          </cell>
          <cell r="K460">
            <v>163750000</v>
          </cell>
          <cell r="L460">
            <v>129470250</v>
          </cell>
          <cell r="M460">
            <v>136125000</v>
          </cell>
          <cell r="N460">
            <v>107441176</v>
          </cell>
          <cell r="O460">
            <v>123157160</v>
          </cell>
          <cell r="P460">
            <v>146250000</v>
          </cell>
          <cell r="Q460">
            <v>143750000</v>
          </cell>
          <cell r="R460">
            <v>327543224</v>
          </cell>
          <cell r="S460">
            <v>292822524</v>
          </cell>
          <cell r="T460">
            <v>261704932</v>
          </cell>
          <cell r="U460">
            <v>275828082.83999997</v>
          </cell>
          <cell r="V460">
            <v>188727181.5</v>
          </cell>
          <cell r="W460">
            <v>183205874.40000001</v>
          </cell>
          <cell r="X460">
            <v>31500000</v>
          </cell>
          <cell r="Y460">
            <v>9000000</v>
          </cell>
          <cell r="Z460">
            <v>794395674</v>
          </cell>
          <cell r="AA460">
            <v>757329724</v>
          </cell>
          <cell r="AB460">
            <v>697528308</v>
          </cell>
          <cell r="AC460">
            <v>727367442.83999991</v>
          </cell>
          <cell r="AD460">
            <v>663359381.5</v>
          </cell>
          <cell r="AE460">
            <v>655338074.39999998</v>
          </cell>
          <cell r="AF460">
            <v>863935241.4000001</v>
          </cell>
          <cell r="AG460">
            <v>833062696.4000001</v>
          </cell>
          <cell r="AH460">
            <v>767281138.80000007</v>
          </cell>
          <cell r="AI460">
            <v>800104187.12399995</v>
          </cell>
          <cell r="AJ460">
            <v>729695319.6500001</v>
          </cell>
          <cell r="AK460">
            <v>720871881.84000003</v>
          </cell>
        </row>
        <row r="461">
          <cell r="A461" t="str">
            <v>KabupatenSeram Bagian Barat</v>
          </cell>
          <cell r="B461" t="str">
            <v>Area 4</v>
          </cell>
          <cell r="C461" t="str">
            <v>Maluku</v>
          </cell>
          <cell r="D461" t="str">
            <v>Maluku</v>
          </cell>
          <cell r="E461" t="str">
            <v>MALUKU</v>
          </cell>
          <cell r="F461" t="str">
            <v>Kabupaten</v>
          </cell>
          <cell r="G461" t="str">
            <v>Seram Bagian Barat</v>
          </cell>
          <cell r="H461">
            <v>32100000</v>
          </cell>
          <cell r="I461">
            <v>49732200</v>
          </cell>
          <cell r="J461">
            <v>85000000</v>
          </cell>
          <cell r="K461">
            <v>163750000</v>
          </cell>
          <cell r="L461">
            <v>129470250</v>
          </cell>
          <cell r="M461">
            <v>136125000</v>
          </cell>
          <cell r="N461">
            <v>107441176</v>
          </cell>
          <cell r="O461">
            <v>123157160</v>
          </cell>
          <cell r="P461">
            <v>146250000</v>
          </cell>
          <cell r="Q461">
            <v>143750000</v>
          </cell>
          <cell r="R461">
            <v>327543224</v>
          </cell>
          <cell r="S461">
            <v>292822524</v>
          </cell>
          <cell r="T461">
            <v>261704932</v>
          </cell>
          <cell r="U461">
            <v>275828082.83999997</v>
          </cell>
          <cell r="V461">
            <v>188727181.5</v>
          </cell>
          <cell r="W461">
            <v>183205874.40000001</v>
          </cell>
          <cell r="X461">
            <v>31500000</v>
          </cell>
          <cell r="Y461">
            <v>9000000</v>
          </cell>
          <cell r="Z461">
            <v>828095674</v>
          </cell>
          <cell r="AA461">
            <v>791029724</v>
          </cell>
          <cell r="AB461">
            <v>731228308</v>
          </cell>
          <cell r="AC461">
            <v>761067442.83999991</v>
          </cell>
          <cell r="AD461">
            <v>697059381.5</v>
          </cell>
          <cell r="AE461">
            <v>689038074.39999998</v>
          </cell>
          <cell r="AF461">
            <v>901005241.4000001</v>
          </cell>
          <cell r="AG461">
            <v>870132696.4000001</v>
          </cell>
          <cell r="AH461">
            <v>804351138.80000007</v>
          </cell>
          <cell r="AI461">
            <v>837174187.12399995</v>
          </cell>
          <cell r="AJ461">
            <v>766765319.6500001</v>
          </cell>
          <cell r="AK461">
            <v>757941881.84000003</v>
          </cell>
        </row>
        <row r="462">
          <cell r="A462" t="str">
            <v>KabupatenSeram Bagian Timur</v>
          </cell>
          <cell r="B462" t="str">
            <v>Area 4</v>
          </cell>
          <cell r="C462" t="str">
            <v>Maluku</v>
          </cell>
          <cell r="D462" t="str">
            <v>Maluku</v>
          </cell>
          <cell r="E462" t="str">
            <v>MALUKU</v>
          </cell>
          <cell r="F462" t="str">
            <v>Kabupaten</v>
          </cell>
          <cell r="G462" t="str">
            <v>Seram Bagian Timur</v>
          </cell>
          <cell r="H462">
            <v>32100000</v>
          </cell>
          <cell r="I462">
            <v>41985000</v>
          </cell>
          <cell r="J462">
            <v>51300000</v>
          </cell>
          <cell r="K462">
            <v>163750000</v>
          </cell>
          <cell r="L462">
            <v>129470250</v>
          </cell>
          <cell r="M462">
            <v>136125000</v>
          </cell>
          <cell r="N462">
            <v>107441176</v>
          </cell>
          <cell r="O462">
            <v>123157160</v>
          </cell>
          <cell r="P462">
            <v>146250000</v>
          </cell>
          <cell r="Q462">
            <v>143750000</v>
          </cell>
          <cell r="R462">
            <v>327543224</v>
          </cell>
          <cell r="S462">
            <v>292822524</v>
          </cell>
          <cell r="T462">
            <v>261704932</v>
          </cell>
          <cell r="U462">
            <v>275828082.83999997</v>
          </cell>
          <cell r="V462">
            <v>188727181.5</v>
          </cell>
          <cell r="W462">
            <v>183205874.40000001</v>
          </cell>
          <cell r="X462">
            <v>31500000</v>
          </cell>
          <cell r="Y462">
            <v>9000000</v>
          </cell>
          <cell r="Z462">
            <v>786648474</v>
          </cell>
          <cell r="AA462">
            <v>749582524</v>
          </cell>
          <cell r="AB462">
            <v>689781108</v>
          </cell>
          <cell r="AC462">
            <v>719620242.83999991</v>
          </cell>
          <cell r="AD462">
            <v>655612181.5</v>
          </cell>
          <cell r="AE462">
            <v>647590874.39999998</v>
          </cell>
          <cell r="AF462">
            <v>855413321.4000001</v>
          </cell>
          <cell r="AG462">
            <v>824540776.4000001</v>
          </cell>
          <cell r="AH462">
            <v>758759218.80000007</v>
          </cell>
          <cell r="AI462">
            <v>791582267.12399995</v>
          </cell>
          <cell r="AJ462">
            <v>721173399.6500001</v>
          </cell>
          <cell r="AK462">
            <v>712349961.84000003</v>
          </cell>
        </row>
        <row r="463">
          <cell r="A463" t="str">
            <v>KotaAmbon</v>
          </cell>
          <cell r="B463" t="str">
            <v>Area 4</v>
          </cell>
          <cell r="C463" t="str">
            <v>Maluku</v>
          </cell>
          <cell r="D463" t="str">
            <v>Maluku</v>
          </cell>
          <cell r="E463" t="str">
            <v>MALUKU</v>
          </cell>
          <cell r="F463" t="str">
            <v>Kota</v>
          </cell>
          <cell r="G463" t="str">
            <v>Ambon</v>
          </cell>
          <cell r="H463">
            <v>32100000</v>
          </cell>
          <cell r="I463">
            <v>58372200</v>
          </cell>
          <cell r="J463">
            <v>64800000</v>
          </cell>
          <cell r="K463">
            <v>163750000</v>
          </cell>
          <cell r="L463">
            <v>129470250</v>
          </cell>
          <cell r="M463">
            <v>136125000</v>
          </cell>
          <cell r="N463">
            <v>107441176</v>
          </cell>
          <cell r="O463">
            <v>123157160</v>
          </cell>
          <cell r="P463">
            <v>146250000</v>
          </cell>
          <cell r="Q463">
            <v>143750000</v>
          </cell>
          <cell r="R463">
            <v>327543224</v>
          </cell>
          <cell r="S463">
            <v>292822524</v>
          </cell>
          <cell r="T463">
            <v>261704932</v>
          </cell>
          <cell r="U463">
            <v>275828082.83999997</v>
          </cell>
          <cell r="V463">
            <v>188727181.5</v>
          </cell>
          <cell r="W463">
            <v>183205874.40000001</v>
          </cell>
          <cell r="X463">
            <v>31500000</v>
          </cell>
          <cell r="Y463">
            <v>9000000</v>
          </cell>
          <cell r="Z463">
            <v>816535674</v>
          </cell>
          <cell r="AA463">
            <v>779469724</v>
          </cell>
          <cell r="AB463">
            <v>719668308</v>
          </cell>
          <cell r="AC463">
            <v>749507442.83999991</v>
          </cell>
          <cell r="AD463">
            <v>685499381.5</v>
          </cell>
          <cell r="AE463">
            <v>677478074.39999998</v>
          </cell>
          <cell r="AF463">
            <v>888289241.4000001</v>
          </cell>
          <cell r="AG463">
            <v>857416696.4000001</v>
          </cell>
          <cell r="AH463">
            <v>791635138.80000007</v>
          </cell>
          <cell r="AI463">
            <v>824458187.12399995</v>
          </cell>
          <cell r="AJ463">
            <v>754049319.6500001</v>
          </cell>
          <cell r="AK463">
            <v>745225881.84000003</v>
          </cell>
        </row>
        <row r="464">
          <cell r="A464" t="str">
            <v>KotaTual</v>
          </cell>
          <cell r="B464" t="str">
            <v>Area 4</v>
          </cell>
          <cell r="C464" t="str">
            <v>Maluku</v>
          </cell>
          <cell r="D464" t="str">
            <v>Maluku</v>
          </cell>
          <cell r="E464" t="str">
            <v>MALUKU</v>
          </cell>
          <cell r="F464" t="str">
            <v>Kota</v>
          </cell>
          <cell r="G464" t="str">
            <v>Tual</v>
          </cell>
          <cell r="H464">
            <v>32100000</v>
          </cell>
          <cell r="I464">
            <v>49732200</v>
          </cell>
          <cell r="J464">
            <v>51300000</v>
          </cell>
          <cell r="K464">
            <v>163750000</v>
          </cell>
          <cell r="L464">
            <v>129470250</v>
          </cell>
          <cell r="M464">
            <v>136125000</v>
          </cell>
          <cell r="N464">
            <v>107441176</v>
          </cell>
          <cell r="O464">
            <v>123157160</v>
          </cell>
          <cell r="P464">
            <v>146250000</v>
          </cell>
          <cell r="Q464">
            <v>143750000</v>
          </cell>
          <cell r="R464">
            <v>327543224</v>
          </cell>
          <cell r="S464">
            <v>292822524</v>
          </cell>
          <cell r="T464">
            <v>261704932</v>
          </cell>
          <cell r="U464">
            <v>275828082.83999997</v>
          </cell>
          <cell r="V464">
            <v>188727181.5</v>
          </cell>
          <cell r="W464">
            <v>183205874.40000001</v>
          </cell>
          <cell r="X464">
            <v>31500000</v>
          </cell>
          <cell r="Y464">
            <v>9000000</v>
          </cell>
          <cell r="Z464">
            <v>794395674</v>
          </cell>
          <cell r="AA464">
            <v>757329724</v>
          </cell>
          <cell r="AB464">
            <v>697528308</v>
          </cell>
          <cell r="AC464">
            <v>727367442.83999991</v>
          </cell>
          <cell r="AD464">
            <v>663359381.5</v>
          </cell>
          <cell r="AE464">
            <v>655338074.39999998</v>
          </cell>
          <cell r="AF464">
            <v>863935241.4000001</v>
          </cell>
          <cell r="AG464">
            <v>833062696.4000001</v>
          </cell>
          <cell r="AH464">
            <v>767281138.80000007</v>
          </cell>
          <cell r="AI464">
            <v>800104187.12399995</v>
          </cell>
          <cell r="AJ464">
            <v>729695319.6500001</v>
          </cell>
          <cell r="AK464">
            <v>720871881.84000003</v>
          </cell>
        </row>
        <row r="465">
          <cell r="A465" t="str">
            <v>KabupatenHalmahera Barat</v>
          </cell>
          <cell r="B465" t="str">
            <v>Area 4</v>
          </cell>
          <cell r="C465" t="str">
            <v>Maluku</v>
          </cell>
          <cell r="D465" t="str">
            <v>Maluku Utara</v>
          </cell>
          <cell r="E465" t="str">
            <v>MALUKU</v>
          </cell>
          <cell r="F465" t="str">
            <v>Kabupaten</v>
          </cell>
          <cell r="G465" t="str">
            <v>Halmahera Barat</v>
          </cell>
          <cell r="H465">
            <v>32100000</v>
          </cell>
          <cell r="I465">
            <v>65000000</v>
          </cell>
          <cell r="J465">
            <v>71053758.549999997</v>
          </cell>
          <cell r="K465">
            <v>144166666.25</v>
          </cell>
          <cell r="L465">
            <v>129470250</v>
          </cell>
          <cell r="M465">
            <v>136125000</v>
          </cell>
          <cell r="N465">
            <v>107441176</v>
          </cell>
          <cell r="O465">
            <v>123157160</v>
          </cell>
          <cell r="P465">
            <v>146250000</v>
          </cell>
          <cell r="Q465">
            <v>143750000</v>
          </cell>
          <cell r="R465">
            <v>327543224</v>
          </cell>
          <cell r="S465">
            <v>292822524</v>
          </cell>
          <cell r="T465">
            <v>261704932</v>
          </cell>
          <cell r="U465">
            <v>275828082.83999997</v>
          </cell>
          <cell r="V465">
            <v>188727181.5</v>
          </cell>
          <cell r="W465">
            <v>183205874.40000001</v>
          </cell>
          <cell r="X465">
            <v>31500000</v>
          </cell>
          <cell r="Y465">
            <v>9000000</v>
          </cell>
          <cell r="Z465">
            <v>809833898.79999995</v>
          </cell>
          <cell r="AA465">
            <v>772767948.79999995</v>
          </cell>
          <cell r="AB465">
            <v>712966532.79999995</v>
          </cell>
          <cell r="AC465">
            <v>742805667.63999999</v>
          </cell>
          <cell r="AD465">
            <v>678797606.29999995</v>
          </cell>
          <cell r="AE465">
            <v>670776299.20000005</v>
          </cell>
          <cell r="AF465">
            <v>880917288.68000007</v>
          </cell>
          <cell r="AG465">
            <v>850044743.68000007</v>
          </cell>
          <cell r="AH465">
            <v>784263186.08000004</v>
          </cell>
          <cell r="AI465">
            <v>817086234.40400004</v>
          </cell>
          <cell r="AJ465">
            <v>746677366.93000007</v>
          </cell>
          <cell r="AK465">
            <v>737853929.12000012</v>
          </cell>
        </row>
        <row r="466">
          <cell r="A466" t="str">
            <v>KabupatenHalmahera Tengah</v>
          </cell>
          <cell r="B466" t="str">
            <v>Area 4</v>
          </cell>
          <cell r="C466" t="str">
            <v>Maluku</v>
          </cell>
          <cell r="D466" t="str">
            <v>Maluku Utara</v>
          </cell>
          <cell r="E466" t="str">
            <v>MALUKU</v>
          </cell>
          <cell r="F466" t="str">
            <v>Kabupaten</v>
          </cell>
          <cell r="G466" t="str">
            <v>Halmahera Tengah</v>
          </cell>
          <cell r="H466">
            <v>32100000</v>
          </cell>
          <cell r="I466">
            <v>65000000</v>
          </cell>
          <cell r="J466">
            <v>71053758.549999997</v>
          </cell>
          <cell r="K466">
            <v>88888888</v>
          </cell>
          <cell r="L466">
            <v>129470250</v>
          </cell>
          <cell r="M466">
            <v>136125000</v>
          </cell>
          <cell r="N466">
            <v>107441176</v>
          </cell>
          <cell r="O466">
            <v>123157160</v>
          </cell>
          <cell r="P466">
            <v>146250000</v>
          </cell>
          <cell r="Q466">
            <v>143750000</v>
          </cell>
          <cell r="R466">
            <v>327543224</v>
          </cell>
          <cell r="S466">
            <v>292822524</v>
          </cell>
          <cell r="T466">
            <v>261704932</v>
          </cell>
          <cell r="U466">
            <v>275828082.83999997</v>
          </cell>
          <cell r="V466">
            <v>188727181.5</v>
          </cell>
          <cell r="W466">
            <v>183205874.40000001</v>
          </cell>
          <cell r="X466">
            <v>31500000</v>
          </cell>
          <cell r="Y466">
            <v>9000000</v>
          </cell>
          <cell r="Z466">
            <v>754556120.54999995</v>
          </cell>
          <cell r="AA466">
            <v>717490170.54999995</v>
          </cell>
          <cell r="AB466">
            <v>657688754.54999995</v>
          </cell>
          <cell r="AC466">
            <v>687527889.38999999</v>
          </cell>
          <cell r="AD466">
            <v>623519828.04999995</v>
          </cell>
          <cell r="AE466">
            <v>615498520.95000005</v>
          </cell>
          <cell r="AF466">
            <v>820111732.60500002</v>
          </cell>
          <cell r="AG466">
            <v>789239187.60500002</v>
          </cell>
          <cell r="AH466">
            <v>723457630.005</v>
          </cell>
          <cell r="AI466">
            <v>756280678.329</v>
          </cell>
          <cell r="AJ466">
            <v>685871810.85500002</v>
          </cell>
          <cell r="AK466">
            <v>677048373.04500008</v>
          </cell>
        </row>
        <row r="467">
          <cell r="A467" t="str">
            <v>KabupatenHalmahera Utara</v>
          </cell>
          <cell r="B467" t="str">
            <v>Area 4</v>
          </cell>
          <cell r="C467" t="str">
            <v>Maluku</v>
          </cell>
          <cell r="D467" t="str">
            <v>Maluku Utara</v>
          </cell>
          <cell r="E467" t="str">
            <v>MALUKU</v>
          </cell>
          <cell r="F467" t="str">
            <v>Kabupaten</v>
          </cell>
          <cell r="G467" t="str">
            <v>Halmahera Utara</v>
          </cell>
          <cell r="H467">
            <v>32100000</v>
          </cell>
          <cell r="I467">
            <v>65000000</v>
          </cell>
          <cell r="J467">
            <v>85000000</v>
          </cell>
          <cell r="K467">
            <v>144166666.25</v>
          </cell>
          <cell r="L467">
            <v>129470250</v>
          </cell>
          <cell r="M467">
            <v>136125000</v>
          </cell>
          <cell r="N467">
            <v>107441176</v>
          </cell>
          <cell r="O467">
            <v>123157160</v>
          </cell>
          <cell r="P467">
            <v>146250000</v>
          </cell>
          <cell r="Q467">
            <v>143750000</v>
          </cell>
          <cell r="R467">
            <v>327543224</v>
          </cell>
          <cell r="S467">
            <v>292822524</v>
          </cell>
          <cell r="T467">
            <v>261704932</v>
          </cell>
          <cell r="U467">
            <v>275828082.83999997</v>
          </cell>
          <cell r="V467">
            <v>188727181.5</v>
          </cell>
          <cell r="W467">
            <v>183205874.40000001</v>
          </cell>
          <cell r="X467">
            <v>31500000</v>
          </cell>
          <cell r="Y467">
            <v>9000000</v>
          </cell>
          <cell r="Z467">
            <v>823780140.25</v>
          </cell>
          <cell r="AA467">
            <v>786714190.25</v>
          </cell>
          <cell r="AB467">
            <v>726912774.25</v>
          </cell>
          <cell r="AC467">
            <v>756751909.08999991</v>
          </cell>
          <cell r="AD467">
            <v>692743847.75</v>
          </cell>
          <cell r="AE467">
            <v>684722540.64999998</v>
          </cell>
          <cell r="AF467">
            <v>896258154.2750001</v>
          </cell>
          <cell r="AG467">
            <v>865385609.2750001</v>
          </cell>
          <cell r="AH467">
            <v>799604051.67500007</v>
          </cell>
          <cell r="AI467">
            <v>832427099.99899995</v>
          </cell>
          <cell r="AJ467">
            <v>762018232.5250001</v>
          </cell>
          <cell r="AK467">
            <v>753194794.71500003</v>
          </cell>
        </row>
        <row r="468">
          <cell r="A468" t="str">
            <v>KabupatenHalmahera Selatan</v>
          </cell>
          <cell r="B468" t="str">
            <v>Area 4</v>
          </cell>
          <cell r="C468" t="str">
            <v>Maluku</v>
          </cell>
          <cell r="D468" t="str">
            <v>Maluku Utara</v>
          </cell>
          <cell r="E468" t="str">
            <v>MALUKU</v>
          </cell>
          <cell r="F468" t="str">
            <v>Kabupaten</v>
          </cell>
          <cell r="G468" t="str">
            <v>Halmahera Selatan</v>
          </cell>
          <cell r="H468">
            <v>32100000</v>
          </cell>
          <cell r="I468">
            <v>65000000</v>
          </cell>
          <cell r="J468">
            <v>71053758.549999997</v>
          </cell>
          <cell r="K468">
            <v>97777777</v>
          </cell>
          <cell r="L468">
            <v>129470250</v>
          </cell>
          <cell r="M468">
            <v>136125000</v>
          </cell>
          <cell r="N468">
            <v>107441176</v>
          </cell>
          <cell r="O468">
            <v>123157160</v>
          </cell>
          <cell r="P468">
            <v>146250000</v>
          </cell>
          <cell r="Q468">
            <v>143750000</v>
          </cell>
          <cell r="R468">
            <v>327543224</v>
          </cell>
          <cell r="S468">
            <v>292822524</v>
          </cell>
          <cell r="T468">
            <v>261704932</v>
          </cell>
          <cell r="U468">
            <v>275828082.83999997</v>
          </cell>
          <cell r="V468">
            <v>188727181.5</v>
          </cell>
          <cell r="W468">
            <v>183205874.40000001</v>
          </cell>
          <cell r="X468">
            <v>31500000</v>
          </cell>
          <cell r="Y468">
            <v>9000000</v>
          </cell>
          <cell r="Z468">
            <v>763445009.54999995</v>
          </cell>
          <cell r="AA468">
            <v>726379059.54999995</v>
          </cell>
          <cell r="AB468">
            <v>666577643.54999995</v>
          </cell>
          <cell r="AC468">
            <v>696416778.38999999</v>
          </cell>
          <cell r="AD468">
            <v>632408717.04999995</v>
          </cell>
          <cell r="AE468">
            <v>624387409.95000005</v>
          </cell>
          <cell r="AF468">
            <v>829889510.505</v>
          </cell>
          <cell r="AG468">
            <v>799016965.505</v>
          </cell>
          <cell r="AH468">
            <v>733235407.90499997</v>
          </cell>
          <cell r="AI468">
            <v>766058456.22900009</v>
          </cell>
          <cell r="AJ468">
            <v>695649588.755</v>
          </cell>
          <cell r="AK468">
            <v>686826150.94500005</v>
          </cell>
        </row>
        <row r="469">
          <cell r="A469" t="str">
            <v>KabupatenKepulauan Sula</v>
          </cell>
          <cell r="B469" t="str">
            <v>Area 4</v>
          </cell>
          <cell r="C469" t="str">
            <v>Maluku</v>
          </cell>
          <cell r="D469" t="str">
            <v>Maluku Utara</v>
          </cell>
          <cell r="E469" t="str">
            <v>MALUKU</v>
          </cell>
          <cell r="F469" t="str">
            <v>Kabupaten</v>
          </cell>
          <cell r="G469" t="str">
            <v>Kepulauan Sula</v>
          </cell>
          <cell r="H469">
            <v>32100000</v>
          </cell>
          <cell r="I469">
            <v>65000000</v>
          </cell>
          <cell r="J469">
            <v>85000000</v>
          </cell>
          <cell r="K469">
            <v>97777777</v>
          </cell>
          <cell r="L469">
            <v>129470250</v>
          </cell>
          <cell r="M469">
            <v>136125000</v>
          </cell>
          <cell r="N469">
            <v>107441176</v>
          </cell>
          <cell r="O469">
            <v>123157160</v>
          </cell>
          <cell r="P469">
            <v>146250000</v>
          </cell>
          <cell r="Q469">
            <v>143750000</v>
          </cell>
          <cell r="R469">
            <v>327543224</v>
          </cell>
          <cell r="S469">
            <v>292822524</v>
          </cell>
          <cell r="T469">
            <v>261704932</v>
          </cell>
          <cell r="U469">
            <v>275828082.83999997</v>
          </cell>
          <cell r="V469">
            <v>188727181.5</v>
          </cell>
          <cell r="W469">
            <v>183205874.40000001</v>
          </cell>
          <cell r="X469">
            <v>31500000</v>
          </cell>
          <cell r="Y469">
            <v>9000000</v>
          </cell>
          <cell r="Z469">
            <v>777391251</v>
          </cell>
          <cell r="AA469">
            <v>740325301</v>
          </cell>
          <cell r="AB469">
            <v>680523885</v>
          </cell>
          <cell r="AC469">
            <v>710363019.83999991</v>
          </cell>
          <cell r="AD469">
            <v>646354958.5</v>
          </cell>
          <cell r="AE469">
            <v>638333651.39999998</v>
          </cell>
          <cell r="AF469">
            <v>845230376.10000002</v>
          </cell>
          <cell r="AG469">
            <v>814357831.10000002</v>
          </cell>
          <cell r="AH469">
            <v>748576273.50000012</v>
          </cell>
          <cell r="AI469">
            <v>781399321.824</v>
          </cell>
          <cell r="AJ469">
            <v>710990454.35000002</v>
          </cell>
          <cell r="AK469">
            <v>702167016.54000008</v>
          </cell>
        </row>
        <row r="470">
          <cell r="A470" t="str">
            <v>KabupatenHalmahera Timur</v>
          </cell>
          <cell r="B470" t="str">
            <v>Area 4</v>
          </cell>
          <cell r="C470" t="str">
            <v>Maluku</v>
          </cell>
          <cell r="D470" t="str">
            <v>Maluku Utara</v>
          </cell>
          <cell r="E470" t="str">
            <v>MALUKU</v>
          </cell>
          <cell r="F470" t="str">
            <v>Kabupaten</v>
          </cell>
          <cell r="G470" t="str">
            <v>Halmahera Timur</v>
          </cell>
          <cell r="H470">
            <v>32100000</v>
          </cell>
          <cell r="I470">
            <v>65000000</v>
          </cell>
          <cell r="J470">
            <v>71053758.549999997</v>
          </cell>
          <cell r="K470">
            <v>88888888</v>
          </cell>
          <cell r="L470">
            <v>129470250</v>
          </cell>
          <cell r="M470">
            <v>136125000</v>
          </cell>
          <cell r="N470">
            <v>107441176</v>
          </cell>
          <cell r="O470">
            <v>123157160</v>
          </cell>
          <cell r="P470">
            <v>146250000</v>
          </cell>
          <cell r="Q470">
            <v>143750000</v>
          </cell>
          <cell r="R470">
            <v>327543224</v>
          </cell>
          <cell r="S470">
            <v>292822524</v>
          </cell>
          <cell r="T470">
            <v>261704932</v>
          </cell>
          <cell r="U470">
            <v>275828082.83999997</v>
          </cell>
          <cell r="V470">
            <v>188727181.5</v>
          </cell>
          <cell r="W470">
            <v>183205874.40000001</v>
          </cell>
          <cell r="X470">
            <v>31500000</v>
          </cell>
          <cell r="Y470">
            <v>9000000</v>
          </cell>
          <cell r="Z470">
            <v>754556120.54999995</v>
          </cell>
          <cell r="AA470">
            <v>717490170.54999995</v>
          </cell>
          <cell r="AB470">
            <v>657688754.54999995</v>
          </cell>
          <cell r="AC470">
            <v>687527889.38999999</v>
          </cell>
          <cell r="AD470">
            <v>623519828.04999995</v>
          </cell>
          <cell r="AE470">
            <v>615498520.95000005</v>
          </cell>
          <cell r="AF470">
            <v>820111732.60500002</v>
          </cell>
          <cell r="AG470">
            <v>789239187.60500002</v>
          </cell>
          <cell r="AH470">
            <v>723457630.005</v>
          </cell>
          <cell r="AI470">
            <v>756280678.329</v>
          </cell>
          <cell r="AJ470">
            <v>685871810.85500002</v>
          </cell>
          <cell r="AK470">
            <v>677048373.04500008</v>
          </cell>
        </row>
        <row r="471">
          <cell r="A471" t="str">
            <v>KabupatenPulau Morotai</v>
          </cell>
          <cell r="B471" t="str">
            <v>Area 4</v>
          </cell>
          <cell r="C471" t="str">
            <v>Maluku</v>
          </cell>
          <cell r="D471" t="str">
            <v>Maluku Utara</v>
          </cell>
          <cell r="E471" t="str">
            <v>MALUKU</v>
          </cell>
          <cell r="F471" t="str">
            <v>Kabupaten</v>
          </cell>
          <cell r="G471" t="str">
            <v>Pulau Morotai</v>
          </cell>
          <cell r="H471">
            <v>32100000</v>
          </cell>
          <cell r="I471">
            <v>65000000</v>
          </cell>
          <cell r="J471">
            <v>85000000</v>
          </cell>
          <cell r="K471">
            <v>144166666.25</v>
          </cell>
          <cell r="L471">
            <v>129470250</v>
          </cell>
          <cell r="M471">
            <v>136125000</v>
          </cell>
          <cell r="N471">
            <v>107441176</v>
          </cell>
          <cell r="O471">
            <v>123157160</v>
          </cell>
          <cell r="P471">
            <v>146250000</v>
          </cell>
          <cell r="Q471">
            <v>143750000</v>
          </cell>
          <cell r="R471">
            <v>327543224</v>
          </cell>
          <cell r="S471">
            <v>292822524</v>
          </cell>
          <cell r="T471">
            <v>261704932</v>
          </cell>
          <cell r="U471">
            <v>275828082.83999997</v>
          </cell>
          <cell r="V471">
            <v>188727181.5</v>
          </cell>
          <cell r="W471">
            <v>183205874.40000001</v>
          </cell>
          <cell r="X471">
            <v>31500000</v>
          </cell>
          <cell r="Y471">
            <v>9000000</v>
          </cell>
          <cell r="Z471">
            <v>823780140.25</v>
          </cell>
          <cell r="AA471">
            <v>786714190.25</v>
          </cell>
          <cell r="AB471">
            <v>726912774.25</v>
          </cell>
          <cell r="AC471">
            <v>756751909.08999991</v>
          </cell>
          <cell r="AD471">
            <v>692743847.75</v>
          </cell>
          <cell r="AE471">
            <v>684722540.64999998</v>
          </cell>
          <cell r="AF471">
            <v>896258154.2750001</v>
          </cell>
          <cell r="AG471">
            <v>865385609.2750001</v>
          </cell>
          <cell r="AH471">
            <v>799604051.67500007</v>
          </cell>
          <cell r="AI471">
            <v>832427099.99899995</v>
          </cell>
          <cell r="AJ471">
            <v>762018232.5250001</v>
          </cell>
          <cell r="AK471">
            <v>753194794.71500003</v>
          </cell>
        </row>
        <row r="472">
          <cell r="A472" t="str">
            <v>KabupatenPulau Taliabu</v>
          </cell>
          <cell r="B472" t="str">
            <v>Area 4</v>
          </cell>
          <cell r="C472" t="str">
            <v>Maluku</v>
          </cell>
          <cell r="D472" t="str">
            <v>Maluku Utara</v>
          </cell>
          <cell r="E472" t="str">
            <v>MALUKU</v>
          </cell>
          <cell r="F472" t="str">
            <v>Kabupaten</v>
          </cell>
          <cell r="G472" t="str">
            <v>Pulau Taliabu</v>
          </cell>
          <cell r="H472">
            <v>32100000</v>
          </cell>
          <cell r="I472">
            <v>65000000</v>
          </cell>
          <cell r="J472">
            <v>85000000</v>
          </cell>
          <cell r="K472">
            <v>97777777</v>
          </cell>
          <cell r="L472">
            <v>129470250</v>
          </cell>
          <cell r="M472">
            <v>136125000</v>
          </cell>
          <cell r="N472">
            <v>107441176</v>
          </cell>
          <cell r="O472">
            <v>123157160</v>
          </cell>
          <cell r="P472">
            <v>146250000</v>
          </cell>
          <cell r="Q472">
            <v>143750000</v>
          </cell>
          <cell r="R472">
            <v>327543224</v>
          </cell>
          <cell r="S472">
            <v>292822524</v>
          </cell>
          <cell r="T472">
            <v>261704932</v>
          </cell>
          <cell r="U472">
            <v>275828082.83999997</v>
          </cell>
          <cell r="V472">
            <v>188727181.5</v>
          </cell>
          <cell r="W472">
            <v>183205874.40000001</v>
          </cell>
          <cell r="X472">
            <v>31500000</v>
          </cell>
          <cell r="Y472">
            <v>9000000</v>
          </cell>
          <cell r="Z472">
            <v>777391251</v>
          </cell>
          <cell r="AA472">
            <v>740325301</v>
          </cell>
          <cell r="AB472">
            <v>680523885</v>
          </cell>
          <cell r="AC472">
            <v>710363019.83999991</v>
          </cell>
          <cell r="AD472">
            <v>646354958.5</v>
          </cell>
          <cell r="AE472">
            <v>638333651.39999998</v>
          </cell>
          <cell r="AF472">
            <v>845230376.10000002</v>
          </cell>
          <cell r="AG472">
            <v>814357831.10000002</v>
          </cell>
          <cell r="AH472">
            <v>748576273.50000012</v>
          </cell>
          <cell r="AI472">
            <v>781399321.824</v>
          </cell>
          <cell r="AJ472">
            <v>710990454.35000002</v>
          </cell>
          <cell r="AK472">
            <v>702167016.54000008</v>
          </cell>
        </row>
        <row r="473">
          <cell r="A473" t="str">
            <v>KotaTernate</v>
          </cell>
          <cell r="B473" t="str">
            <v>Area 4</v>
          </cell>
          <cell r="C473" t="str">
            <v>Maluku</v>
          </cell>
          <cell r="D473" t="str">
            <v>Maluku Utara</v>
          </cell>
          <cell r="E473" t="str">
            <v>MALUKU</v>
          </cell>
          <cell r="F473" t="str">
            <v>Kota</v>
          </cell>
          <cell r="G473" t="str">
            <v>Ternate</v>
          </cell>
          <cell r="H473">
            <v>32100000</v>
          </cell>
          <cell r="I473">
            <v>65000000</v>
          </cell>
          <cell r="J473">
            <v>85000000</v>
          </cell>
          <cell r="K473">
            <v>163750000</v>
          </cell>
          <cell r="L473">
            <v>129470250</v>
          </cell>
          <cell r="M473">
            <v>136125000</v>
          </cell>
          <cell r="N473">
            <v>107441176</v>
          </cell>
          <cell r="O473">
            <v>123157160</v>
          </cell>
          <cell r="P473">
            <v>146250000</v>
          </cell>
          <cell r="Q473">
            <v>143750000</v>
          </cell>
          <cell r="R473">
            <v>327543224</v>
          </cell>
          <cell r="S473">
            <v>292822524</v>
          </cell>
          <cell r="T473">
            <v>261704932</v>
          </cell>
          <cell r="U473">
            <v>275828082.83999997</v>
          </cell>
          <cell r="V473">
            <v>188727181.5</v>
          </cell>
          <cell r="W473">
            <v>183205874.40000001</v>
          </cell>
          <cell r="X473">
            <v>31500000</v>
          </cell>
          <cell r="Y473">
            <v>9000000</v>
          </cell>
          <cell r="Z473">
            <v>843363474</v>
          </cell>
          <cell r="AA473">
            <v>806297524</v>
          </cell>
          <cell r="AB473">
            <v>746496108</v>
          </cell>
          <cell r="AC473">
            <v>776335242.83999991</v>
          </cell>
          <cell r="AD473">
            <v>712327181.5</v>
          </cell>
          <cell r="AE473">
            <v>704305874.39999998</v>
          </cell>
          <cell r="AF473">
            <v>917799821.4000001</v>
          </cell>
          <cell r="AG473">
            <v>886927276.4000001</v>
          </cell>
          <cell r="AH473">
            <v>821145718.80000007</v>
          </cell>
          <cell r="AI473">
            <v>853968767.12399995</v>
          </cell>
          <cell r="AJ473">
            <v>783559899.6500001</v>
          </cell>
          <cell r="AK473">
            <v>774736461.84000003</v>
          </cell>
        </row>
        <row r="474">
          <cell r="A474" t="str">
            <v>KotaTidore Kepulauan</v>
          </cell>
          <cell r="B474" t="str">
            <v>Area 4</v>
          </cell>
          <cell r="C474" t="str">
            <v>Maluku</v>
          </cell>
          <cell r="D474" t="str">
            <v>Maluku Utara</v>
          </cell>
          <cell r="E474" t="str">
            <v>MALUKU</v>
          </cell>
          <cell r="F474" t="str">
            <v>Kota</v>
          </cell>
          <cell r="G474" t="str">
            <v>Tidore Kepulauan</v>
          </cell>
          <cell r="H474">
            <v>32100000</v>
          </cell>
          <cell r="I474">
            <v>65000000</v>
          </cell>
          <cell r="J474">
            <v>85000000</v>
          </cell>
          <cell r="K474">
            <v>88888888</v>
          </cell>
          <cell r="L474">
            <v>129470250</v>
          </cell>
          <cell r="M474">
            <v>136125000</v>
          </cell>
          <cell r="N474">
            <v>107441176</v>
          </cell>
          <cell r="O474">
            <v>123157160</v>
          </cell>
          <cell r="P474">
            <v>146250000</v>
          </cell>
          <cell r="Q474">
            <v>143750000</v>
          </cell>
          <cell r="R474">
            <v>327543224</v>
          </cell>
          <cell r="S474">
            <v>292822524</v>
          </cell>
          <cell r="T474">
            <v>261704932</v>
          </cell>
          <cell r="U474">
            <v>275828082.83999997</v>
          </cell>
          <cell r="V474">
            <v>188727181.5</v>
          </cell>
          <cell r="W474">
            <v>183205874.40000001</v>
          </cell>
          <cell r="X474">
            <v>31500000</v>
          </cell>
          <cell r="Y474">
            <v>9000000</v>
          </cell>
          <cell r="Z474">
            <v>768502362</v>
          </cell>
          <cell r="AA474">
            <v>731436412</v>
          </cell>
          <cell r="AB474">
            <v>671634996</v>
          </cell>
          <cell r="AC474">
            <v>701474130.83999991</v>
          </cell>
          <cell r="AD474">
            <v>637466069.5</v>
          </cell>
          <cell r="AE474">
            <v>629444762.39999998</v>
          </cell>
          <cell r="AF474">
            <v>835452598.20000005</v>
          </cell>
          <cell r="AG474">
            <v>804580053.20000005</v>
          </cell>
          <cell r="AH474">
            <v>738798495.60000002</v>
          </cell>
          <cell r="AI474">
            <v>771621543.92400002</v>
          </cell>
          <cell r="AJ474">
            <v>701212676.45000005</v>
          </cell>
          <cell r="AK474">
            <v>692389238.63999999</v>
          </cell>
        </row>
        <row r="475">
          <cell r="A475" t="str">
            <v>KabupatenAsmat</v>
          </cell>
          <cell r="B475" t="str">
            <v>Area 4</v>
          </cell>
          <cell r="C475" t="str">
            <v>Papua</v>
          </cell>
          <cell r="D475" t="str">
            <v>Papua</v>
          </cell>
          <cell r="E475" t="str">
            <v>PAPUA</v>
          </cell>
          <cell r="F475" t="str">
            <v>Kabupaten</v>
          </cell>
          <cell r="G475" t="str">
            <v>Asmat</v>
          </cell>
          <cell r="H475">
            <v>37450000</v>
          </cell>
          <cell r="I475">
            <v>46312200</v>
          </cell>
          <cell r="J475">
            <v>51300000</v>
          </cell>
          <cell r="K475">
            <v>141666666.25</v>
          </cell>
          <cell r="L475">
            <v>129470250</v>
          </cell>
          <cell r="M475">
            <v>136125000</v>
          </cell>
          <cell r="N475">
            <v>107441176</v>
          </cell>
          <cell r="O475">
            <v>123157160</v>
          </cell>
          <cell r="P475">
            <v>146250000</v>
          </cell>
          <cell r="Q475">
            <v>143750000</v>
          </cell>
          <cell r="R475">
            <v>383959974</v>
          </cell>
          <cell r="S475">
            <v>341865557</v>
          </cell>
          <cell r="T475">
            <v>305356382.5</v>
          </cell>
          <cell r="U475">
            <v>320908692.12</v>
          </cell>
          <cell r="V475">
            <v>220280863.25</v>
          </cell>
          <cell r="W475">
            <v>214762980.19999999</v>
          </cell>
          <cell r="X475">
            <v>31500000</v>
          </cell>
          <cell r="Y475">
            <v>9000000</v>
          </cell>
          <cell r="Z475">
            <v>830659090.25</v>
          </cell>
          <cell r="AA475">
            <v>786219423.25</v>
          </cell>
          <cell r="AB475">
            <v>721026424.75</v>
          </cell>
          <cell r="AC475">
            <v>752294718.37</v>
          </cell>
          <cell r="AD475">
            <v>674759729.5</v>
          </cell>
          <cell r="AE475">
            <v>666741846.45000005</v>
          </cell>
          <cell r="AF475">
            <v>903824999.2750001</v>
          </cell>
          <cell r="AG475">
            <v>864841365.57500005</v>
          </cell>
          <cell r="AH475">
            <v>793129067.22500002</v>
          </cell>
          <cell r="AI475">
            <v>827524190.20700002</v>
          </cell>
          <cell r="AJ475">
            <v>742235702.45000005</v>
          </cell>
          <cell r="AK475">
            <v>733416031.09500015</v>
          </cell>
        </row>
        <row r="476">
          <cell r="A476" t="str">
            <v>KabupatenBiak Numfor</v>
          </cell>
          <cell r="B476" t="str">
            <v>Area 4</v>
          </cell>
          <cell r="C476" t="str">
            <v>Papua</v>
          </cell>
          <cell r="D476" t="str">
            <v>Papua</v>
          </cell>
          <cell r="E476" t="str">
            <v>PAPUA</v>
          </cell>
          <cell r="F476" t="str">
            <v>Kabupaten</v>
          </cell>
          <cell r="G476" t="str">
            <v>Biak Numfor</v>
          </cell>
          <cell r="H476">
            <v>37450000</v>
          </cell>
          <cell r="I476">
            <v>41092200</v>
          </cell>
          <cell r="J476">
            <v>85000000</v>
          </cell>
          <cell r="K476">
            <v>122222222</v>
          </cell>
          <cell r="L476">
            <v>129470250</v>
          </cell>
          <cell r="M476">
            <v>136125000</v>
          </cell>
          <cell r="N476">
            <v>107441176</v>
          </cell>
          <cell r="O476">
            <v>123157160</v>
          </cell>
          <cell r="P476">
            <v>146250000</v>
          </cell>
          <cell r="Q476">
            <v>143750000</v>
          </cell>
          <cell r="R476">
            <v>383959974</v>
          </cell>
          <cell r="S476">
            <v>341865557</v>
          </cell>
          <cell r="T476">
            <v>305356382.5</v>
          </cell>
          <cell r="U476">
            <v>320908692.12</v>
          </cell>
          <cell r="V476">
            <v>220280863.25</v>
          </cell>
          <cell r="W476">
            <v>214762980.19999999</v>
          </cell>
          <cell r="X476">
            <v>31500000</v>
          </cell>
          <cell r="Y476">
            <v>9000000</v>
          </cell>
          <cell r="Z476">
            <v>839694646</v>
          </cell>
          <cell r="AA476">
            <v>795254979</v>
          </cell>
          <cell r="AB476">
            <v>730061980.5</v>
          </cell>
          <cell r="AC476">
            <v>761330274.12</v>
          </cell>
          <cell r="AD476">
            <v>683795285.25</v>
          </cell>
          <cell r="AE476">
            <v>675777402.20000005</v>
          </cell>
          <cell r="AF476">
            <v>913764110.60000002</v>
          </cell>
          <cell r="AG476">
            <v>874780476.9000001</v>
          </cell>
          <cell r="AH476">
            <v>803068178.55000007</v>
          </cell>
          <cell r="AI476">
            <v>837463301.53200006</v>
          </cell>
          <cell r="AJ476">
            <v>752174813.7750001</v>
          </cell>
          <cell r="AK476">
            <v>743355142.42000008</v>
          </cell>
        </row>
        <row r="477">
          <cell r="A477" t="str">
            <v>KabupatenBoven Digoel</v>
          </cell>
          <cell r="B477" t="str">
            <v>Area 4</v>
          </cell>
          <cell r="C477" t="str">
            <v>Papua</v>
          </cell>
          <cell r="D477" t="str">
            <v>Papua</v>
          </cell>
          <cell r="E477" t="str">
            <v>PAPUA</v>
          </cell>
          <cell r="F477" t="str">
            <v>Kabupaten</v>
          </cell>
          <cell r="G477" t="str">
            <v>Boven Digoel</v>
          </cell>
          <cell r="H477">
            <v>37450000</v>
          </cell>
          <cell r="I477">
            <v>48472200</v>
          </cell>
          <cell r="J477">
            <v>56700000</v>
          </cell>
          <cell r="K477">
            <v>122222222</v>
          </cell>
          <cell r="L477">
            <v>129470250</v>
          </cell>
          <cell r="M477">
            <v>136125000</v>
          </cell>
          <cell r="N477">
            <v>107441176</v>
          </cell>
          <cell r="O477">
            <v>123157160</v>
          </cell>
          <cell r="P477">
            <v>146250000</v>
          </cell>
          <cell r="Q477">
            <v>143750000</v>
          </cell>
          <cell r="R477">
            <v>383959974</v>
          </cell>
          <cell r="S477">
            <v>341865557</v>
          </cell>
          <cell r="T477">
            <v>305356382.5</v>
          </cell>
          <cell r="U477">
            <v>320908692.12</v>
          </cell>
          <cell r="V477">
            <v>220280863.25</v>
          </cell>
          <cell r="W477">
            <v>214762980.19999999</v>
          </cell>
          <cell r="X477">
            <v>31500000</v>
          </cell>
          <cell r="Y477">
            <v>9000000</v>
          </cell>
          <cell r="Z477">
            <v>818774646</v>
          </cell>
          <cell r="AA477">
            <v>774334979</v>
          </cell>
          <cell r="AB477">
            <v>709141980.5</v>
          </cell>
          <cell r="AC477">
            <v>740410274.12</v>
          </cell>
          <cell r="AD477">
            <v>662875285.25</v>
          </cell>
          <cell r="AE477">
            <v>654857402.20000005</v>
          </cell>
          <cell r="AF477">
            <v>890752110.60000002</v>
          </cell>
          <cell r="AG477">
            <v>851768476.9000001</v>
          </cell>
          <cell r="AH477">
            <v>780056178.55000007</v>
          </cell>
          <cell r="AI477">
            <v>814451301.53200006</v>
          </cell>
          <cell r="AJ477">
            <v>729162813.7750001</v>
          </cell>
          <cell r="AK477">
            <v>720343142.42000008</v>
          </cell>
        </row>
        <row r="478">
          <cell r="A478" t="str">
            <v>KabupatenDeiyai</v>
          </cell>
          <cell r="B478" t="str">
            <v>Area 4</v>
          </cell>
          <cell r="C478" t="str">
            <v>Papua</v>
          </cell>
          <cell r="D478" t="str">
            <v>Papua</v>
          </cell>
          <cell r="E478" t="str">
            <v>PAPUA</v>
          </cell>
          <cell r="F478" t="str">
            <v>Kabupaten</v>
          </cell>
          <cell r="G478" t="str">
            <v>Deiyai</v>
          </cell>
          <cell r="H478">
            <v>37450000</v>
          </cell>
          <cell r="I478">
            <v>43612200</v>
          </cell>
          <cell r="J478">
            <v>42750000</v>
          </cell>
          <cell r="K478">
            <v>152777777.5</v>
          </cell>
          <cell r="L478">
            <v>129470250</v>
          </cell>
          <cell r="M478">
            <v>136125000</v>
          </cell>
          <cell r="N478">
            <v>107441176</v>
          </cell>
          <cell r="O478">
            <v>123157160</v>
          </cell>
          <cell r="P478">
            <v>146250000</v>
          </cell>
          <cell r="Q478">
            <v>143750000</v>
          </cell>
          <cell r="R478">
            <v>383959974</v>
          </cell>
          <cell r="S478">
            <v>341865557</v>
          </cell>
          <cell r="T478">
            <v>305356382.5</v>
          </cell>
          <cell r="U478">
            <v>320908692.12</v>
          </cell>
          <cell r="V478">
            <v>220280863.25</v>
          </cell>
          <cell r="W478">
            <v>214762980.19999999</v>
          </cell>
          <cell r="X478">
            <v>31500000</v>
          </cell>
          <cell r="Y478">
            <v>9000000</v>
          </cell>
          <cell r="Z478">
            <v>830520201.5</v>
          </cell>
          <cell r="AA478">
            <v>786080534.5</v>
          </cell>
          <cell r="AB478">
            <v>720887536</v>
          </cell>
          <cell r="AC478">
            <v>752155829.62</v>
          </cell>
          <cell r="AD478">
            <v>674620840.75</v>
          </cell>
          <cell r="AE478">
            <v>666602957.70000005</v>
          </cell>
          <cell r="AF478">
            <v>903672221.6500001</v>
          </cell>
          <cell r="AG478">
            <v>864688587.95000005</v>
          </cell>
          <cell r="AH478">
            <v>792976289.60000002</v>
          </cell>
          <cell r="AI478">
            <v>827371412.58200002</v>
          </cell>
          <cell r="AJ478">
            <v>742082924.82500005</v>
          </cell>
          <cell r="AK478">
            <v>733263253.47000015</v>
          </cell>
        </row>
        <row r="479">
          <cell r="A479" t="str">
            <v>KabupatenDogiyai</v>
          </cell>
          <cell r="B479" t="str">
            <v>Area 4</v>
          </cell>
          <cell r="C479" t="str">
            <v>Papua</v>
          </cell>
          <cell r="D479" t="str">
            <v>Papua</v>
          </cell>
          <cell r="E479" t="str">
            <v>PAPUA</v>
          </cell>
          <cell r="F479" t="str">
            <v>Kabupaten</v>
          </cell>
          <cell r="G479" t="str">
            <v>Dogiyai</v>
          </cell>
          <cell r="H479">
            <v>37450000</v>
          </cell>
          <cell r="I479">
            <v>43612200</v>
          </cell>
          <cell r="J479">
            <v>42750000</v>
          </cell>
          <cell r="K479">
            <v>152777777.5</v>
          </cell>
          <cell r="L479">
            <v>129470250</v>
          </cell>
          <cell r="M479">
            <v>136125000</v>
          </cell>
          <cell r="N479">
            <v>107441176</v>
          </cell>
          <cell r="O479">
            <v>123157160</v>
          </cell>
          <cell r="P479">
            <v>146250000</v>
          </cell>
          <cell r="Q479">
            <v>143750000</v>
          </cell>
          <cell r="R479">
            <v>383959974</v>
          </cell>
          <cell r="S479">
            <v>341865557</v>
          </cell>
          <cell r="T479">
            <v>305356382.5</v>
          </cell>
          <cell r="U479">
            <v>320908692.12</v>
          </cell>
          <cell r="V479">
            <v>220280863.25</v>
          </cell>
          <cell r="W479">
            <v>214762980.19999999</v>
          </cell>
          <cell r="X479">
            <v>31500000</v>
          </cell>
          <cell r="Y479">
            <v>9000000</v>
          </cell>
          <cell r="Z479">
            <v>830520201.5</v>
          </cell>
          <cell r="AA479">
            <v>786080534.5</v>
          </cell>
          <cell r="AB479">
            <v>720887536</v>
          </cell>
          <cell r="AC479">
            <v>752155829.62</v>
          </cell>
          <cell r="AD479">
            <v>674620840.75</v>
          </cell>
          <cell r="AE479">
            <v>666602957.70000005</v>
          </cell>
          <cell r="AF479">
            <v>903672221.6500001</v>
          </cell>
          <cell r="AG479">
            <v>864688587.95000005</v>
          </cell>
          <cell r="AH479">
            <v>792976289.60000002</v>
          </cell>
          <cell r="AI479">
            <v>827371412.58200002</v>
          </cell>
          <cell r="AJ479">
            <v>742082924.82500005</v>
          </cell>
          <cell r="AK479">
            <v>733263253.47000015</v>
          </cell>
        </row>
        <row r="480">
          <cell r="A480" t="str">
            <v>KabupatenIntan Jaya</v>
          </cell>
          <cell r="B480" t="str">
            <v>Area 4</v>
          </cell>
          <cell r="C480" t="str">
            <v>Papua</v>
          </cell>
          <cell r="D480" t="str">
            <v>Papua</v>
          </cell>
          <cell r="E480" t="str">
            <v>PAPUA</v>
          </cell>
          <cell r="F480" t="str">
            <v>Kabupaten</v>
          </cell>
          <cell r="G480" t="str">
            <v>Intan Jaya</v>
          </cell>
          <cell r="H480">
            <v>37450000</v>
          </cell>
          <cell r="I480">
            <v>43612200</v>
          </cell>
          <cell r="J480">
            <v>42750000</v>
          </cell>
          <cell r="K480">
            <v>152777777.5</v>
          </cell>
          <cell r="L480">
            <v>129470250</v>
          </cell>
          <cell r="M480">
            <v>136125000</v>
          </cell>
          <cell r="N480">
            <v>107441176</v>
          </cell>
          <cell r="O480">
            <v>123157160</v>
          </cell>
          <cell r="P480">
            <v>146250000</v>
          </cell>
          <cell r="Q480">
            <v>143750000</v>
          </cell>
          <cell r="R480">
            <v>383959974</v>
          </cell>
          <cell r="S480">
            <v>341865557</v>
          </cell>
          <cell r="T480">
            <v>305356382.5</v>
          </cell>
          <cell r="U480">
            <v>320908692.12</v>
          </cell>
          <cell r="V480">
            <v>220280863.25</v>
          </cell>
          <cell r="W480">
            <v>214762980.19999999</v>
          </cell>
          <cell r="X480">
            <v>31500000</v>
          </cell>
          <cell r="Y480">
            <v>9000000</v>
          </cell>
          <cell r="Z480">
            <v>830520201.5</v>
          </cell>
          <cell r="AA480">
            <v>786080534.5</v>
          </cell>
          <cell r="AB480">
            <v>720887536</v>
          </cell>
          <cell r="AC480">
            <v>752155829.62</v>
          </cell>
          <cell r="AD480">
            <v>674620840.75</v>
          </cell>
          <cell r="AE480">
            <v>666602957.70000005</v>
          </cell>
          <cell r="AF480">
            <v>903672221.6500001</v>
          </cell>
          <cell r="AG480">
            <v>864688587.95000005</v>
          </cell>
          <cell r="AH480">
            <v>792976289.60000002</v>
          </cell>
          <cell r="AI480">
            <v>827371412.58200002</v>
          </cell>
          <cell r="AJ480">
            <v>742082924.82500005</v>
          </cell>
          <cell r="AK480">
            <v>733263253.47000015</v>
          </cell>
        </row>
        <row r="481">
          <cell r="A481" t="str">
            <v>KabupatenJayapura</v>
          </cell>
          <cell r="B481" t="str">
            <v>Area 4</v>
          </cell>
          <cell r="C481" t="str">
            <v>Papua</v>
          </cell>
          <cell r="D481" t="str">
            <v>Papua</v>
          </cell>
          <cell r="E481" t="str">
            <v>PAPUA</v>
          </cell>
          <cell r="F481" t="str">
            <v>Kabupaten</v>
          </cell>
          <cell r="G481" t="str">
            <v>Jayapura</v>
          </cell>
          <cell r="H481">
            <v>37450000</v>
          </cell>
          <cell r="I481">
            <v>46312200</v>
          </cell>
          <cell r="J481">
            <v>75000000</v>
          </cell>
          <cell r="K481">
            <v>152777777.5</v>
          </cell>
          <cell r="L481">
            <v>129470250</v>
          </cell>
          <cell r="M481">
            <v>136125000</v>
          </cell>
          <cell r="N481">
            <v>107441176</v>
          </cell>
          <cell r="O481">
            <v>123157160</v>
          </cell>
          <cell r="P481">
            <v>146250000</v>
          </cell>
          <cell r="Q481">
            <v>143750000</v>
          </cell>
          <cell r="R481">
            <v>383959974</v>
          </cell>
          <cell r="S481">
            <v>341865557</v>
          </cell>
          <cell r="T481">
            <v>305356382.5</v>
          </cell>
          <cell r="U481">
            <v>320908692.12</v>
          </cell>
          <cell r="V481">
            <v>220280863.25</v>
          </cell>
          <cell r="W481">
            <v>214762980.19999999</v>
          </cell>
          <cell r="X481">
            <v>31500000</v>
          </cell>
          <cell r="Y481">
            <v>9000000</v>
          </cell>
          <cell r="Z481">
            <v>865470201.5</v>
          </cell>
          <cell r="AA481">
            <v>821030534.5</v>
          </cell>
          <cell r="AB481">
            <v>755837536</v>
          </cell>
          <cell r="AC481">
            <v>787105829.62</v>
          </cell>
          <cell r="AD481">
            <v>709570840.75</v>
          </cell>
          <cell r="AE481">
            <v>701552957.70000005</v>
          </cell>
          <cell r="AF481">
            <v>942117221.6500001</v>
          </cell>
          <cell r="AG481">
            <v>903133587.95000005</v>
          </cell>
          <cell r="AH481">
            <v>831421289.60000002</v>
          </cell>
          <cell r="AI481">
            <v>865816412.58200002</v>
          </cell>
          <cell r="AJ481">
            <v>780527924.82500005</v>
          </cell>
          <cell r="AK481">
            <v>771708253.47000015</v>
          </cell>
        </row>
        <row r="482">
          <cell r="A482" t="str">
            <v>KabupatenJayawijaya</v>
          </cell>
          <cell r="B482" t="str">
            <v>Area 4</v>
          </cell>
          <cell r="C482" t="str">
            <v>Papua</v>
          </cell>
          <cell r="D482" t="str">
            <v>Papua</v>
          </cell>
          <cell r="E482" t="str">
            <v>PAPUA</v>
          </cell>
          <cell r="F482" t="str">
            <v>Kabupaten</v>
          </cell>
          <cell r="G482" t="str">
            <v>Jayawijaya</v>
          </cell>
          <cell r="H482">
            <v>37450000</v>
          </cell>
          <cell r="I482">
            <v>45772200</v>
          </cell>
          <cell r="J482">
            <v>51300000</v>
          </cell>
          <cell r="K482">
            <v>55555555</v>
          </cell>
          <cell r="L482">
            <v>129470250</v>
          </cell>
          <cell r="M482">
            <v>136125000</v>
          </cell>
          <cell r="N482">
            <v>107441176</v>
          </cell>
          <cell r="O482">
            <v>123157160</v>
          </cell>
          <cell r="P482">
            <v>146250000</v>
          </cell>
          <cell r="Q482">
            <v>143750000</v>
          </cell>
          <cell r="R482">
            <v>383959974</v>
          </cell>
          <cell r="S482">
            <v>341865557</v>
          </cell>
          <cell r="T482">
            <v>305356382.5</v>
          </cell>
          <cell r="U482">
            <v>320908692.12</v>
          </cell>
          <cell r="V482">
            <v>220280863.25</v>
          </cell>
          <cell r="W482">
            <v>214762980.19999999</v>
          </cell>
          <cell r="X482">
            <v>31500000</v>
          </cell>
          <cell r="Y482">
            <v>9000000</v>
          </cell>
          <cell r="Z482">
            <v>744007979</v>
          </cell>
          <cell r="AA482">
            <v>699568312</v>
          </cell>
          <cell r="AB482">
            <v>634375313.5</v>
          </cell>
          <cell r="AC482">
            <v>665643607.12</v>
          </cell>
          <cell r="AD482">
            <v>588108618.25</v>
          </cell>
          <cell r="AE482">
            <v>580090735.20000005</v>
          </cell>
          <cell r="AF482">
            <v>808508776.9000001</v>
          </cell>
          <cell r="AG482">
            <v>769525143.20000005</v>
          </cell>
          <cell r="AH482">
            <v>697812844.85000002</v>
          </cell>
          <cell r="AI482">
            <v>732207967.83200002</v>
          </cell>
          <cell r="AJ482">
            <v>646919480.07500005</v>
          </cell>
          <cell r="AK482">
            <v>638099808.72000015</v>
          </cell>
        </row>
        <row r="483">
          <cell r="A483" t="str">
            <v>KabupatenKeerom</v>
          </cell>
          <cell r="B483" t="str">
            <v>Area 4</v>
          </cell>
          <cell r="C483" t="str">
            <v>Papua</v>
          </cell>
          <cell r="D483" t="str">
            <v>Papua</v>
          </cell>
          <cell r="E483" t="str">
            <v>PAPUA</v>
          </cell>
          <cell r="F483" t="str">
            <v>Kabupaten</v>
          </cell>
          <cell r="G483" t="str">
            <v>Keerom</v>
          </cell>
          <cell r="H483">
            <v>37450000</v>
          </cell>
          <cell r="I483">
            <v>41992200</v>
          </cell>
          <cell r="J483">
            <v>51300000</v>
          </cell>
          <cell r="K483">
            <v>169024390.24390244</v>
          </cell>
          <cell r="L483">
            <v>129470250</v>
          </cell>
          <cell r="M483">
            <v>136125000</v>
          </cell>
          <cell r="N483">
            <v>107441176</v>
          </cell>
          <cell r="O483">
            <v>123157160</v>
          </cell>
          <cell r="P483">
            <v>146250000</v>
          </cell>
          <cell r="Q483">
            <v>143750000</v>
          </cell>
          <cell r="R483">
            <v>383959974</v>
          </cell>
          <cell r="S483">
            <v>341865557</v>
          </cell>
          <cell r="T483">
            <v>305356382.5</v>
          </cell>
          <cell r="U483">
            <v>320908692.12</v>
          </cell>
          <cell r="V483">
            <v>220280863.25</v>
          </cell>
          <cell r="W483">
            <v>214762980.19999999</v>
          </cell>
          <cell r="X483">
            <v>31500000</v>
          </cell>
          <cell r="Y483">
            <v>9000000</v>
          </cell>
          <cell r="Z483">
            <v>853696814.24390244</v>
          </cell>
          <cell r="AA483">
            <v>809257147.24390244</v>
          </cell>
          <cell r="AB483">
            <v>744064148.74390244</v>
          </cell>
          <cell r="AC483">
            <v>775332442.36390245</v>
          </cell>
          <cell r="AD483">
            <v>697797453.49390244</v>
          </cell>
          <cell r="AE483">
            <v>689779570.44390249</v>
          </cell>
          <cell r="AF483">
            <v>929166495.66829276</v>
          </cell>
          <cell r="AG483">
            <v>890182861.96829271</v>
          </cell>
          <cell r="AH483">
            <v>818470563.61829281</v>
          </cell>
          <cell r="AI483">
            <v>852865686.6002928</v>
          </cell>
          <cell r="AJ483">
            <v>767577198.84329271</v>
          </cell>
          <cell r="AK483">
            <v>758757527.48829281</v>
          </cell>
        </row>
        <row r="484">
          <cell r="A484" t="str">
            <v>KabupatenKepulauan Yapen</v>
          </cell>
          <cell r="B484" t="str">
            <v>Area 4</v>
          </cell>
          <cell r="C484" t="str">
            <v>Papua</v>
          </cell>
          <cell r="D484" t="str">
            <v>Papua</v>
          </cell>
          <cell r="E484" t="str">
            <v>PAPUA</v>
          </cell>
          <cell r="F484" t="str">
            <v>Kabupaten</v>
          </cell>
          <cell r="G484" t="str">
            <v>Kepulauan Yapen</v>
          </cell>
          <cell r="H484">
            <v>37450000</v>
          </cell>
          <cell r="I484">
            <v>41092200</v>
          </cell>
          <cell r="J484">
            <v>56700000</v>
          </cell>
          <cell r="K484">
            <v>122222222</v>
          </cell>
          <cell r="L484">
            <v>129470250</v>
          </cell>
          <cell r="M484">
            <v>136125000</v>
          </cell>
          <cell r="N484">
            <v>107441176</v>
          </cell>
          <cell r="O484">
            <v>123157160</v>
          </cell>
          <cell r="P484">
            <v>146250000</v>
          </cell>
          <cell r="Q484">
            <v>143750000</v>
          </cell>
          <cell r="R484">
            <v>383959974</v>
          </cell>
          <cell r="S484">
            <v>341865557</v>
          </cell>
          <cell r="T484">
            <v>305356382.5</v>
          </cell>
          <cell r="U484">
            <v>320908692.12</v>
          </cell>
          <cell r="V484">
            <v>220280863.25</v>
          </cell>
          <cell r="W484">
            <v>214762980.19999999</v>
          </cell>
          <cell r="X484">
            <v>31500000</v>
          </cell>
          <cell r="Y484">
            <v>9000000</v>
          </cell>
          <cell r="Z484">
            <v>811394646</v>
          </cell>
          <cell r="AA484">
            <v>766954979</v>
          </cell>
          <cell r="AB484">
            <v>701761980.5</v>
          </cell>
          <cell r="AC484">
            <v>733030274.12</v>
          </cell>
          <cell r="AD484">
            <v>655495285.25</v>
          </cell>
          <cell r="AE484">
            <v>647477402.20000005</v>
          </cell>
          <cell r="AF484">
            <v>882634110.60000002</v>
          </cell>
          <cell r="AG484">
            <v>843650476.9000001</v>
          </cell>
          <cell r="AH484">
            <v>771938178.55000007</v>
          </cell>
          <cell r="AI484">
            <v>806333301.53200006</v>
          </cell>
          <cell r="AJ484">
            <v>721044813.7750001</v>
          </cell>
          <cell r="AK484">
            <v>712225142.42000008</v>
          </cell>
        </row>
        <row r="485">
          <cell r="A485" t="str">
            <v>KabupatenLanny Jaya</v>
          </cell>
          <cell r="B485" t="str">
            <v>Area 4</v>
          </cell>
          <cell r="C485" t="str">
            <v>Papua</v>
          </cell>
          <cell r="D485" t="str">
            <v>Papua</v>
          </cell>
          <cell r="E485" t="str">
            <v>PAPUA</v>
          </cell>
          <cell r="F485" t="str">
            <v>Kabupaten</v>
          </cell>
          <cell r="G485" t="str">
            <v>Lanny Jaya</v>
          </cell>
          <cell r="H485">
            <v>37450000</v>
          </cell>
          <cell r="I485">
            <v>44512200</v>
          </cell>
          <cell r="J485">
            <v>42750000</v>
          </cell>
          <cell r="K485">
            <v>55555555</v>
          </cell>
          <cell r="L485">
            <v>129470250</v>
          </cell>
          <cell r="M485">
            <v>136125000</v>
          </cell>
          <cell r="N485">
            <v>107441176</v>
          </cell>
          <cell r="O485">
            <v>123157160</v>
          </cell>
          <cell r="P485">
            <v>146250000</v>
          </cell>
          <cell r="Q485">
            <v>143750000</v>
          </cell>
          <cell r="R485">
            <v>383959974</v>
          </cell>
          <cell r="S485">
            <v>341865557</v>
          </cell>
          <cell r="T485">
            <v>305356382.5</v>
          </cell>
          <cell r="U485">
            <v>320908692.12</v>
          </cell>
          <cell r="V485">
            <v>220280863.25</v>
          </cell>
          <cell r="W485">
            <v>214762980.19999999</v>
          </cell>
          <cell r="X485">
            <v>31500000</v>
          </cell>
          <cell r="Y485">
            <v>9000000</v>
          </cell>
          <cell r="Z485">
            <v>734197979</v>
          </cell>
          <cell r="AA485">
            <v>689758312</v>
          </cell>
          <cell r="AB485">
            <v>624565313.5</v>
          </cell>
          <cell r="AC485">
            <v>655833607.12</v>
          </cell>
          <cell r="AD485">
            <v>578298618.25</v>
          </cell>
          <cell r="AE485">
            <v>570280735.20000005</v>
          </cell>
          <cell r="AF485">
            <v>797717776.9000001</v>
          </cell>
          <cell r="AG485">
            <v>758734143.20000005</v>
          </cell>
          <cell r="AH485">
            <v>687021844.85000002</v>
          </cell>
          <cell r="AI485">
            <v>721416967.83200002</v>
          </cell>
          <cell r="AJ485">
            <v>636128480.07500005</v>
          </cell>
          <cell r="AK485">
            <v>627308808.72000015</v>
          </cell>
        </row>
        <row r="486">
          <cell r="A486" t="str">
            <v>KabupatenMamberamo Raya</v>
          </cell>
          <cell r="B486" t="str">
            <v>Area 4</v>
          </cell>
          <cell r="C486" t="str">
            <v>Papua</v>
          </cell>
          <cell r="D486" t="str">
            <v>Papua</v>
          </cell>
          <cell r="E486" t="str">
            <v>PAPUA</v>
          </cell>
          <cell r="F486" t="str">
            <v>Kabupaten</v>
          </cell>
          <cell r="G486" t="str">
            <v>Mamberamo Raya</v>
          </cell>
          <cell r="H486">
            <v>37450000</v>
          </cell>
          <cell r="I486">
            <v>44512200</v>
          </cell>
          <cell r="J486">
            <v>42750000</v>
          </cell>
          <cell r="K486">
            <v>55555555</v>
          </cell>
          <cell r="L486">
            <v>129470250</v>
          </cell>
          <cell r="M486">
            <v>136125000</v>
          </cell>
          <cell r="N486">
            <v>107441176</v>
          </cell>
          <cell r="O486">
            <v>123157160</v>
          </cell>
          <cell r="P486">
            <v>146250000</v>
          </cell>
          <cell r="Q486">
            <v>143750000</v>
          </cell>
          <cell r="R486">
            <v>383959974</v>
          </cell>
          <cell r="S486">
            <v>341865557</v>
          </cell>
          <cell r="T486">
            <v>305356382.5</v>
          </cell>
          <cell r="U486">
            <v>320908692.12</v>
          </cell>
          <cell r="V486">
            <v>220280863.25</v>
          </cell>
          <cell r="W486">
            <v>214762980.19999999</v>
          </cell>
          <cell r="X486">
            <v>31500000</v>
          </cell>
          <cell r="Y486">
            <v>9000000</v>
          </cell>
          <cell r="Z486">
            <v>734197979</v>
          </cell>
          <cell r="AA486">
            <v>689758312</v>
          </cell>
          <cell r="AB486">
            <v>624565313.5</v>
          </cell>
          <cell r="AC486">
            <v>655833607.12</v>
          </cell>
          <cell r="AD486">
            <v>578298618.25</v>
          </cell>
          <cell r="AE486">
            <v>570280735.20000005</v>
          </cell>
          <cell r="AF486">
            <v>797717776.9000001</v>
          </cell>
          <cell r="AG486">
            <v>758734143.20000005</v>
          </cell>
          <cell r="AH486">
            <v>687021844.85000002</v>
          </cell>
          <cell r="AI486">
            <v>721416967.83200002</v>
          </cell>
          <cell r="AJ486">
            <v>636128480.07500005</v>
          </cell>
          <cell r="AK486">
            <v>627308808.72000015</v>
          </cell>
        </row>
        <row r="487">
          <cell r="A487" t="str">
            <v>KabupatenMamberamo Tengah</v>
          </cell>
          <cell r="B487" t="str">
            <v>Area 4</v>
          </cell>
          <cell r="C487" t="str">
            <v>Papua</v>
          </cell>
          <cell r="D487" t="str">
            <v>Papua</v>
          </cell>
          <cell r="E487" t="str">
            <v>PAPUA</v>
          </cell>
          <cell r="F487" t="str">
            <v>Kabupaten</v>
          </cell>
          <cell r="G487" t="str">
            <v>Mamberamo Tengah</v>
          </cell>
          <cell r="H487">
            <v>37450000</v>
          </cell>
          <cell r="I487">
            <v>44512200</v>
          </cell>
          <cell r="J487">
            <v>42750000</v>
          </cell>
          <cell r="K487">
            <v>55555555</v>
          </cell>
          <cell r="L487">
            <v>129470250</v>
          </cell>
          <cell r="M487">
            <v>136125000</v>
          </cell>
          <cell r="N487">
            <v>107441176</v>
          </cell>
          <cell r="O487">
            <v>123157160</v>
          </cell>
          <cell r="P487">
            <v>146250000</v>
          </cell>
          <cell r="Q487">
            <v>143750000</v>
          </cell>
          <cell r="R487">
            <v>383959974</v>
          </cell>
          <cell r="S487">
            <v>341865557</v>
          </cell>
          <cell r="T487">
            <v>305356382.5</v>
          </cell>
          <cell r="U487">
            <v>320908692.12</v>
          </cell>
          <cell r="V487">
            <v>220280863.25</v>
          </cell>
          <cell r="W487">
            <v>214762980.19999999</v>
          </cell>
          <cell r="X487">
            <v>31500000</v>
          </cell>
          <cell r="Y487">
            <v>9000000</v>
          </cell>
          <cell r="Z487">
            <v>734197979</v>
          </cell>
          <cell r="AA487">
            <v>689758312</v>
          </cell>
          <cell r="AB487">
            <v>624565313.5</v>
          </cell>
          <cell r="AC487">
            <v>655833607.12</v>
          </cell>
          <cell r="AD487">
            <v>578298618.25</v>
          </cell>
          <cell r="AE487">
            <v>570280735.20000005</v>
          </cell>
          <cell r="AF487">
            <v>797717776.9000001</v>
          </cell>
          <cell r="AG487">
            <v>758734143.20000005</v>
          </cell>
          <cell r="AH487">
            <v>687021844.85000002</v>
          </cell>
          <cell r="AI487">
            <v>721416967.83200002</v>
          </cell>
          <cell r="AJ487">
            <v>636128480.07500005</v>
          </cell>
          <cell r="AK487">
            <v>627308808.72000015</v>
          </cell>
        </row>
        <row r="488">
          <cell r="A488" t="str">
            <v>KabupatenMappi</v>
          </cell>
          <cell r="B488" t="str">
            <v>Area 4</v>
          </cell>
          <cell r="C488" t="str">
            <v>Papua</v>
          </cell>
          <cell r="D488" t="str">
            <v>Papua</v>
          </cell>
          <cell r="E488" t="str">
            <v>PAPUA</v>
          </cell>
          <cell r="F488" t="str">
            <v>Kabupaten</v>
          </cell>
          <cell r="G488" t="str">
            <v>Mappi</v>
          </cell>
          <cell r="H488">
            <v>37450000</v>
          </cell>
          <cell r="I488">
            <v>48472200</v>
          </cell>
          <cell r="J488">
            <v>51300000</v>
          </cell>
          <cell r="K488">
            <v>141666666.25</v>
          </cell>
          <cell r="L488">
            <v>129470250</v>
          </cell>
          <cell r="M488">
            <v>136125000</v>
          </cell>
          <cell r="N488">
            <v>107441176</v>
          </cell>
          <cell r="O488">
            <v>123157160</v>
          </cell>
          <cell r="P488">
            <v>146250000</v>
          </cell>
          <cell r="Q488">
            <v>143750000</v>
          </cell>
          <cell r="R488">
            <v>383959974</v>
          </cell>
          <cell r="S488">
            <v>341865557</v>
          </cell>
          <cell r="T488">
            <v>305356382.5</v>
          </cell>
          <cell r="U488">
            <v>320908692.12</v>
          </cell>
          <cell r="V488">
            <v>220280863.25</v>
          </cell>
          <cell r="W488">
            <v>214762980.19999999</v>
          </cell>
          <cell r="X488">
            <v>31500000</v>
          </cell>
          <cell r="Y488">
            <v>9000000</v>
          </cell>
          <cell r="Z488">
            <v>832819090.25</v>
          </cell>
          <cell r="AA488">
            <v>788379423.25</v>
          </cell>
          <cell r="AB488">
            <v>723186424.75</v>
          </cell>
          <cell r="AC488">
            <v>754454718.37</v>
          </cell>
          <cell r="AD488">
            <v>676919729.5</v>
          </cell>
          <cell r="AE488">
            <v>668901846.45000005</v>
          </cell>
          <cell r="AF488">
            <v>906200999.2750001</v>
          </cell>
          <cell r="AG488">
            <v>867217365.57500005</v>
          </cell>
          <cell r="AH488">
            <v>795505067.22500002</v>
          </cell>
          <cell r="AI488">
            <v>829900190.20700002</v>
          </cell>
          <cell r="AJ488">
            <v>744611702.45000005</v>
          </cell>
          <cell r="AK488">
            <v>735792031.09500015</v>
          </cell>
        </row>
        <row r="489">
          <cell r="A489" t="str">
            <v>KabupatenMerauke</v>
          </cell>
          <cell r="B489" t="str">
            <v>Area 4</v>
          </cell>
          <cell r="C489" t="str">
            <v>Papua</v>
          </cell>
          <cell r="D489" t="str">
            <v>Papua</v>
          </cell>
          <cell r="E489" t="str">
            <v>PAPUA</v>
          </cell>
          <cell r="F489" t="str">
            <v>Kabupaten</v>
          </cell>
          <cell r="G489" t="str">
            <v>Merauke</v>
          </cell>
          <cell r="H489">
            <v>37450000</v>
          </cell>
          <cell r="I489">
            <v>49192200</v>
          </cell>
          <cell r="J489">
            <v>75000000</v>
          </cell>
          <cell r="K489">
            <v>141666666.25</v>
          </cell>
          <cell r="L489">
            <v>129470250</v>
          </cell>
          <cell r="M489">
            <v>136125000</v>
          </cell>
          <cell r="N489">
            <v>107441176</v>
          </cell>
          <cell r="O489">
            <v>123157160</v>
          </cell>
          <cell r="P489">
            <v>146250000</v>
          </cell>
          <cell r="Q489">
            <v>143750000</v>
          </cell>
          <cell r="R489">
            <v>383959974</v>
          </cell>
          <cell r="S489">
            <v>341865557</v>
          </cell>
          <cell r="T489">
            <v>305356382.5</v>
          </cell>
          <cell r="U489">
            <v>320908692.12</v>
          </cell>
          <cell r="V489">
            <v>220280863.25</v>
          </cell>
          <cell r="W489">
            <v>214762980.19999999</v>
          </cell>
          <cell r="X489">
            <v>31500000</v>
          </cell>
          <cell r="Y489">
            <v>9000000</v>
          </cell>
          <cell r="Z489">
            <v>857239090.25</v>
          </cell>
          <cell r="AA489">
            <v>812799423.25</v>
          </cell>
          <cell r="AB489">
            <v>747606424.75</v>
          </cell>
          <cell r="AC489">
            <v>778874718.37</v>
          </cell>
          <cell r="AD489">
            <v>701339729.5</v>
          </cell>
          <cell r="AE489">
            <v>693321846.45000005</v>
          </cell>
          <cell r="AF489">
            <v>933062999.2750001</v>
          </cell>
          <cell r="AG489">
            <v>894079365.57500005</v>
          </cell>
          <cell r="AH489">
            <v>822367067.22500002</v>
          </cell>
          <cell r="AI489">
            <v>856762190.20700002</v>
          </cell>
          <cell r="AJ489">
            <v>771473702.45000005</v>
          </cell>
          <cell r="AK489">
            <v>762654031.09500015</v>
          </cell>
        </row>
        <row r="490">
          <cell r="A490" t="str">
            <v>KabupatenMimika</v>
          </cell>
          <cell r="B490" t="str">
            <v>Area 4</v>
          </cell>
          <cell r="C490" t="str">
            <v>Papua</v>
          </cell>
          <cell r="D490" t="str">
            <v>Papua</v>
          </cell>
          <cell r="E490" t="str">
            <v>PAPUA</v>
          </cell>
          <cell r="F490" t="str">
            <v>Kabupaten</v>
          </cell>
          <cell r="G490" t="str">
            <v>Mimika</v>
          </cell>
          <cell r="H490">
            <v>37450000</v>
          </cell>
          <cell r="I490">
            <v>48472200</v>
          </cell>
          <cell r="J490">
            <v>75000000</v>
          </cell>
          <cell r="K490">
            <v>152777777.5</v>
          </cell>
          <cell r="L490">
            <v>129470250</v>
          </cell>
          <cell r="M490">
            <v>136125000</v>
          </cell>
          <cell r="N490">
            <v>107441176</v>
          </cell>
          <cell r="O490">
            <v>123157160</v>
          </cell>
          <cell r="P490">
            <v>146250000</v>
          </cell>
          <cell r="Q490">
            <v>143750000</v>
          </cell>
          <cell r="R490">
            <v>383959974</v>
          </cell>
          <cell r="S490">
            <v>341865557</v>
          </cell>
          <cell r="T490">
            <v>305356382.5</v>
          </cell>
          <cell r="U490">
            <v>320908692.12</v>
          </cell>
          <cell r="V490">
            <v>220280863.25</v>
          </cell>
          <cell r="W490">
            <v>214762980.19999999</v>
          </cell>
          <cell r="X490">
            <v>31500000</v>
          </cell>
          <cell r="Y490">
            <v>9000000</v>
          </cell>
          <cell r="Z490">
            <v>867630201.5</v>
          </cell>
          <cell r="AA490">
            <v>823190534.5</v>
          </cell>
          <cell r="AB490">
            <v>757997536</v>
          </cell>
          <cell r="AC490">
            <v>789265829.62</v>
          </cell>
          <cell r="AD490">
            <v>711730840.75</v>
          </cell>
          <cell r="AE490">
            <v>703712957.70000005</v>
          </cell>
          <cell r="AF490">
            <v>944493221.6500001</v>
          </cell>
          <cell r="AG490">
            <v>905509587.95000005</v>
          </cell>
          <cell r="AH490">
            <v>833797289.60000002</v>
          </cell>
          <cell r="AI490">
            <v>868192412.58200002</v>
          </cell>
          <cell r="AJ490">
            <v>782903924.82500005</v>
          </cell>
          <cell r="AK490">
            <v>774084253.47000015</v>
          </cell>
        </row>
        <row r="491">
          <cell r="A491" t="str">
            <v>KabupatenNabire</v>
          </cell>
          <cell r="B491" t="str">
            <v>Area 4</v>
          </cell>
          <cell r="C491" t="str">
            <v>Papua</v>
          </cell>
          <cell r="D491" t="str">
            <v>Papua</v>
          </cell>
          <cell r="E491" t="str">
            <v>PAPUA</v>
          </cell>
          <cell r="F491" t="str">
            <v>Kabupaten</v>
          </cell>
          <cell r="G491" t="str">
            <v>Nabire</v>
          </cell>
          <cell r="H491">
            <v>37450000</v>
          </cell>
          <cell r="I491">
            <v>42352200</v>
          </cell>
          <cell r="J491">
            <v>51300000</v>
          </cell>
          <cell r="K491">
            <v>152777777.5</v>
          </cell>
          <cell r="L491">
            <v>129470250</v>
          </cell>
          <cell r="M491">
            <v>136125000</v>
          </cell>
          <cell r="N491">
            <v>107441176</v>
          </cell>
          <cell r="O491">
            <v>123157160</v>
          </cell>
          <cell r="P491">
            <v>146250000</v>
          </cell>
          <cell r="Q491">
            <v>143750000</v>
          </cell>
          <cell r="R491">
            <v>383959974</v>
          </cell>
          <cell r="S491">
            <v>341865557</v>
          </cell>
          <cell r="T491">
            <v>305356382.5</v>
          </cell>
          <cell r="U491">
            <v>320908692.12</v>
          </cell>
          <cell r="V491">
            <v>220280863.25</v>
          </cell>
          <cell r="W491">
            <v>214762980.19999999</v>
          </cell>
          <cell r="X491">
            <v>31500000</v>
          </cell>
          <cell r="Y491">
            <v>9000000</v>
          </cell>
          <cell r="Z491">
            <v>837810201.5</v>
          </cell>
          <cell r="AA491">
            <v>793370534.5</v>
          </cell>
          <cell r="AB491">
            <v>728177536</v>
          </cell>
          <cell r="AC491">
            <v>759445829.62</v>
          </cell>
          <cell r="AD491">
            <v>681910840.75</v>
          </cell>
          <cell r="AE491">
            <v>673892957.70000005</v>
          </cell>
          <cell r="AF491">
            <v>911691221.6500001</v>
          </cell>
          <cell r="AG491">
            <v>872707587.95000005</v>
          </cell>
          <cell r="AH491">
            <v>800995289.60000002</v>
          </cell>
          <cell r="AI491">
            <v>835390412.58200002</v>
          </cell>
          <cell r="AJ491">
            <v>750101924.82500005</v>
          </cell>
          <cell r="AK491">
            <v>741282253.47000015</v>
          </cell>
        </row>
        <row r="492">
          <cell r="A492" t="str">
            <v>KabupatenNduga</v>
          </cell>
          <cell r="B492" t="str">
            <v>Area 4</v>
          </cell>
          <cell r="C492" t="str">
            <v>Papua</v>
          </cell>
          <cell r="D492" t="str">
            <v>Papua</v>
          </cell>
          <cell r="E492" t="str">
            <v>PAPUA</v>
          </cell>
          <cell r="F492" t="str">
            <v>Kabupaten</v>
          </cell>
          <cell r="G492" t="str">
            <v>Nduga</v>
          </cell>
          <cell r="H492">
            <v>37450000</v>
          </cell>
          <cell r="I492">
            <v>44512200</v>
          </cell>
          <cell r="J492">
            <v>42750000</v>
          </cell>
          <cell r="K492">
            <v>141666666.25</v>
          </cell>
          <cell r="L492">
            <v>129470250</v>
          </cell>
          <cell r="M492">
            <v>136125000</v>
          </cell>
          <cell r="N492">
            <v>107441176</v>
          </cell>
          <cell r="O492">
            <v>123157160</v>
          </cell>
          <cell r="P492">
            <v>146250000</v>
          </cell>
          <cell r="Q492">
            <v>143750000</v>
          </cell>
          <cell r="R492">
            <v>383959974</v>
          </cell>
          <cell r="S492">
            <v>341865557</v>
          </cell>
          <cell r="T492">
            <v>305356382.5</v>
          </cell>
          <cell r="U492">
            <v>320908692.12</v>
          </cell>
          <cell r="V492">
            <v>220280863.25</v>
          </cell>
          <cell r="W492">
            <v>214762980.19999999</v>
          </cell>
          <cell r="X492">
            <v>31500000</v>
          </cell>
          <cell r="Y492">
            <v>9000000</v>
          </cell>
          <cell r="Z492">
            <v>820309090.25</v>
          </cell>
          <cell r="AA492">
            <v>775869423.25</v>
          </cell>
          <cell r="AB492">
            <v>710676424.75</v>
          </cell>
          <cell r="AC492">
            <v>741944718.37</v>
          </cell>
          <cell r="AD492">
            <v>664409729.5</v>
          </cell>
          <cell r="AE492">
            <v>656391846.45000005</v>
          </cell>
          <cell r="AF492">
            <v>892439999.2750001</v>
          </cell>
          <cell r="AG492">
            <v>853456365.57500005</v>
          </cell>
          <cell r="AH492">
            <v>781744067.22500002</v>
          </cell>
          <cell r="AI492">
            <v>816139190.20700002</v>
          </cell>
          <cell r="AJ492">
            <v>730850702.45000005</v>
          </cell>
          <cell r="AK492">
            <v>722031031.09500015</v>
          </cell>
        </row>
        <row r="493">
          <cell r="A493" t="str">
            <v>KabupatenPaniai</v>
          </cell>
          <cell r="B493" t="str">
            <v>Area 4</v>
          </cell>
          <cell r="C493" t="str">
            <v>Papua</v>
          </cell>
          <cell r="D493" t="str">
            <v>Papua</v>
          </cell>
          <cell r="E493" t="str">
            <v>PAPUA</v>
          </cell>
          <cell r="F493" t="str">
            <v>Kabupaten</v>
          </cell>
          <cell r="G493" t="str">
            <v>Paniai</v>
          </cell>
          <cell r="H493">
            <v>37450000</v>
          </cell>
          <cell r="I493">
            <v>44512200</v>
          </cell>
          <cell r="J493">
            <v>42750000</v>
          </cell>
          <cell r="K493">
            <v>152777777.5</v>
          </cell>
          <cell r="L493">
            <v>129470250</v>
          </cell>
          <cell r="M493">
            <v>136125000</v>
          </cell>
          <cell r="N493">
            <v>107441176</v>
          </cell>
          <cell r="O493">
            <v>123157160</v>
          </cell>
          <cell r="P493">
            <v>146250000</v>
          </cell>
          <cell r="Q493">
            <v>143750000</v>
          </cell>
          <cell r="R493">
            <v>383959974</v>
          </cell>
          <cell r="S493">
            <v>341865557</v>
          </cell>
          <cell r="T493">
            <v>305356382.5</v>
          </cell>
          <cell r="U493">
            <v>320908692.12</v>
          </cell>
          <cell r="V493">
            <v>220280863.25</v>
          </cell>
          <cell r="W493">
            <v>214762980.19999999</v>
          </cell>
          <cell r="X493">
            <v>31500000</v>
          </cell>
          <cell r="Y493">
            <v>9000000</v>
          </cell>
          <cell r="Z493">
            <v>831420201.5</v>
          </cell>
          <cell r="AA493">
            <v>786980534.5</v>
          </cell>
          <cell r="AB493">
            <v>721787536</v>
          </cell>
          <cell r="AC493">
            <v>753055829.62</v>
          </cell>
          <cell r="AD493">
            <v>675520840.75</v>
          </cell>
          <cell r="AE493">
            <v>667502957.70000005</v>
          </cell>
          <cell r="AF493">
            <v>904662221.6500001</v>
          </cell>
          <cell r="AG493">
            <v>865678587.95000005</v>
          </cell>
          <cell r="AH493">
            <v>793966289.60000002</v>
          </cell>
          <cell r="AI493">
            <v>828361412.58200002</v>
          </cell>
          <cell r="AJ493">
            <v>743072924.82500005</v>
          </cell>
          <cell r="AK493">
            <v>734253253.47000015</v>
          </cell>
        </row>
        <row r="494">
          <cell r="A494" t="str">
            <v>KabupatenPegunungan Bintang</v>
          </cell>
          <cell r="B494" t="str">
            <v>Area 4</v>
          </cell>
          <cell r="C494" t="str">
            <v>Papua</v>
          </cell>
          <cell r="D494" t="str">
            <v>Papua</v>
          </cell>
          <cell r="E494" t="str">
            <v>PAPUA</v>
          </cell>
          <cell r="F494" t="str">
            <v>Kabupaten</v>
          </cell>
          <cell r="G494" t="str">
            <v>Pegunungan Bintang</v>
          </cell>
          <cell r="H494">
            <v>37450000</v>
          </cell>
          <cell r="I494">
            <v>44512200</v>
          </cell>
          <cell r="J494">
            <v>42750000</v>
          </cell>
          <cell r="K494">
            <v>122222222</v>
          </cell>
          <cell r="L494">
            <v>129470250</v>
          </cell>
          <cell r="M494">
            <v>136125000</v>
          </cell>
          <cell r="N494">
            <v>107441176</v>
          </cell>
          <cell r="O494">
            <v>123157160</v>
          </cell>
          <cell r="P494">
            <v>146250000</v>
          </cell>
          <cell r="Q494">
            <v>143750000</v>
          </cell>
          <cell r="R494">
            <v>383959974</v>
          </cell>
          <cell r="S494">
            <v>341865557</v>
          </cell>
          <cell r="T494">
            <v>305356382.5</v>
          </cell>
          <cell r="U494">
            <v>320908692.12</v>
          </cell>
          <cell r="V494">
            <v>220280863.25</v>
          </cell>
          <cell r="W494">
            <v>214762980.19999999</v>
          </cell>
          <cell r="X494">
            <v>31500000</v>
          </cell>
          <cell r="Y494">
            <v>9000000</v>
          </cell>
          <cell r="Z494">
            <v>800864646</v>
          </cell>
          <cell r="AA494">
            <v>756424979</v>
          </cell>
          <cell r="AB494">
            <v>691231980.5</v>
          </cell>
          <cell r="AC494">
            <v>722500274.12</v>
          </cell>
          <cell r="AD494">
            <v>644965285.25</v>
          </cell>
          <cell r="AE494">
            <v>636947402.20000005</v>
          </cell>
          <cell r="AF494">
            <v>871051110.60000002</v>
          </cell>
          <cell r="AG494">
            <v>832067476.9000001</v>
          </cell>
          <cell r="AH494">
            <v>760355178.55000007</v>
          </cell>
          <cell r="AI494">
            <v>794750301.53200006</v>
          </cell>
          <cell r="AJ494">
            <v>709461813.7750001</v>
          </cell>
          <cell r="AK494">
            <v>700642142.42000008</v>
          </cell>
        </row>
        <row r="495">
          <cell r="A495" t="str">
            <v>KabupatenPuncak</v>
          </cell>
          <cell r="B495" t="str">
            <v>Area 4</v>
          </cell>
          <cell r="C495" t="str">
            <v>Papua</v>
          </cell>
          <cell r="D495" t="str">
            <v>Papua</v>
          </cell>
          <cell r="E495" t="str">
            <v>PAPUA</v>
          </cell>
          <cell r="F495" t="str">
            <v>Kabupaten</v>
          </cell>
          <cell r="G495" t="str">
            <v>Puncak</v>
          </cell>
          <cell r="H495">
            <v>37450000</v>
          </cell>
          <cell r="I495">
            <v>44512200</v>
          </cell>
          <cell r="J495">
            <v>42750000</v>
          </cell>
          <cell r="K495">
            <v>141666666.25</v>
          </cell>
          <cell r="L495">
            <v>129470250</v>
          </cell>
          <cell r="M495">
            <v>136125000</v>
          </cell>
          <cell r="N495">
            <v>107441176</v>
          </cell>
          <cell r="O495">
            <v>123157160</v>
          </cell>
          <cell r="P495">
            <v>146250000</v>
          </cell>
          <cell r="Q495">
            <v>143750000</v>
          </cell>
          <cell r="R495">
            <v>383959974</v>
          </cell>
          <cell r="S495">
            <v>341865557</v>
          </cell>
          <cell r="T495">
            <v>305356382.5</v>
          </cell>
          <cell r="U495">
            <v>320908692.12</v>
          </cell>
          <cell r="V495">
            <v>220280863.25</v>
          </cell>
          <cell r="W495">
            <v>214762980.19999999</v>
          </cell>
          <cell r="X495">
            <v>31500000</v>
          </cell>
          <cell r="Y495">
            <v>9000000</v>
          </cell>
          <cell r="Z495">
            <v>820309090.25</v>
          </cell>
          <cell r="AA495">
            <v>775869423.25</v>
          </cell>
          <cell r="AB495">
            <v>710676424.75</v>
          </cell>
          <cell r="AC495">
            <v>741944718.37</v>
          </cell>
          <cell r="AD495">
            <v>664409729.5</v>
          </cell>
          <cell r="AE495">
            <v>656391846.45000005</v>
          </cell>
          <cell r="AF495">
            <v>892439999.2750001</v>
          </cell>
          <cell r="AG495">
            <v>853456365.57500005</v>
          </cell>
          <cell r="AH495">
            <v>781744067.22500002</v>
          </cell>
          <cell r="AI495">
            <v>816139190.20700002</v>
          </cell>
          <cell r="AJ495">
            <v>730850702.45000005</v>
          </cell>
          <cell r="AK495">
            <v>722031031.09500015</v>
          </cell>
        </row>
        <row r="496">
          <cell r="A496" t="str">
            <v>KabupatenPuncak Jaya</v>
          </cell>
          <cell r="B496" t="str">
            <v>Area 4</v>
          </cell>
          <cell r="C496" t="str">
            <v>Papua</v>
          </cell>
          <cell r="D496" t="str">
            <v>Papua</v>
          </cell>
          <cell r="E496" t="str">
            <v>PAPUA</v>
          </cell>
          <cell r="F496" t="str">
            <v>Kabupaten</v>
          </cell>
          <cell r="G496" t="str">
            <v>Puncak Jaya</v>
          </cell>
          <cell r="H496">
            <v>37450000</v>
          </cell>
          <cell r="I496">
            <v>44512200</v>
          </cell>
          <cell r="J496">
            <v>42750000</v>
          </cell>
          <cell r="K496">
            <v>141666666.25</v>
          </cell>
          <cell r="L496">
            <v>129470250</v>
          </cell>
          <cell r="M496">
            <v>136125000</v>
          </cell>
          <cell r="N496">
            <v>107441176</v>
          </cell>
          <cell r="O496">
            <v>123157160</v>
          </cell>
          <cell r="P496">
            <v>146250000</v>
          </cell>
          <cell r="Q496">
            <v>143750000</v>
          </cell>
          <cell r="R496">
            <v>383959974</v>
          </cell>
          <cell r="S496">
            <v>341865557</v>
          </cell>
          <cell r="T496">
            <v>305356382.5</v>
          </cell>
          <cell r="U496">
            <v>320908692.12</v>
          </cell>
          <cell r="V496">
            <v>220280863.25</v>
          </cell>
          <cell r="W496">
            <v>214762980.19999999</v>
          </cell>
          <cell r="X496">
            <v>31500000</v>
          </cell>
          <cell r="Y496">
            <v>9000000</v>
          </cell>
          <cell r="Z496">
            <v>820309090.25</v>
          </cell>
          <cell r="AA496">
            <v>775869423.25</v>
          </cell>
          <cell r="AB496">
            <v>710676424.75</v>
          </cell>
          <cell r="AC496">
            <v>741944718.37</v>
          </cell>
          <cell r="AD496">
            <v>664409729.5</v>
          </cell>
          <cell r="AE496">
            <v>656391846.45000005</v>
          </cell>
          <cell r="AF496">
            <v>892439999.2750001</v>
          </cell>
          <cell r="AG496">
            <v>853456365.57500005</v>
          </cell>
          <cell r="AH496">
            <v>781744067.22500002</v>
          </cell>
          <cell r="AI496">
            <v>816139190.20700002</v>
          </cell>
          <cell r="AJ496">
            <v>730850702.45000005</v>
          </cell>
          <cell r="AK496">
            <v>722031031.09500015</v>
          </cell>
        </row>
        <row r="497">
          <cell r="A497" t="str">
            <v>KabupatenSarmi</v>
          </cell>
          <cell r="B497" t="str">
            <v>Area 4</v>
          </cell>
          <cell r="C497" t="str">
            <v>Papua</v>
          </cell>
          <cell r="D497" t="str">
            <v>Papua</v>
          </cell>
          <cell r="E497" t="str">
            <v>PAPUA</v>
          </cell>
          <cell r="F497" t="str">
            <v>Kabupaten</v>
          </cell>
          <cell r="G497" t="str">
            <v>Sarmi</v>
          </cell>
          <cell r="H497">
            <v>37450000</v>
          </cell>
          <cell r="I497">
            <v>41092200</v>
          </cell>
          <cell r="J497">
            <v>85000000</v>
          </cell>
          <cell r="K497">
            <v>55555555</v>
          </cell>
          <cell r="L497">
            <v>129470250</v>
          </cell>
          <cell r="M497">
            <v>136125000</v>
          </cell>
          <cell r="N497">
            <v>107441176</v>
          </cell>
          <cell r="O497">
            <v>123157160</v>
          </cell>
          <cell r="P497">
            <v>146250000</v>
          </cell>
          <cell r="Q497">
            <v>143750000</v>
          </cell>
          <cell r="R497">
            <v>383959974</v>
          </cell>
          <cell r="S497">
            <v>341865557</v>
          </cell>
          <cell r="T497">
            <v>305356382.5</v>
          </cell>
          <cell r="U497">
            <v>320908692.12</v>
          </cell>
          <cell r="V497">
            <v>220280863.25</v>
          </cell>
          <cell r="W497">
            <v>214762980.19999999</v>
          </cell>
          <cell r="X497">
            <v>31500000</v>
          </cell>
          <cell r="Y497">
            <v>9000000</v>
          </cell>
          <cell r="Z497">
            <v>773027979</v>
          </cell>
          <cell r="AA497">
            <v>728588312</v>
          </cell>
          <cell r="AB497">
            <v>663395313.5</v>
          </cell>
          <cell r="AC497">
            <v>694663607.12</v>
          </cell>
          <cell r="AD497">
            <v>617128618.25</v>
          </cell>
          <cell r="AE497">
            <v>609110735.20000005</v>
          </cell>
          <cell r="AF497">
            <v>840430776.9000001</v>
          </cell>
          <cell r="AG497">
            <v>801447143.20000005</v>
          </cell>
          <cell r="AH497">
            <v>729734844.85000002</v>
          </cell>
          <cell r="AI497">
            <v>764129967.83200002</v>
          </cell>
          <cell r="AJ497">
            <v>678841480.07500005</v>
          </cell>
          <cell r="AK497">
            <v>670021808.72000015</v>
          </cell>
        </row>
        <row r="498">
          <cell r="A498" t="str">
            <v>KabupatenSupiori</v>
          </cell>
          <cell r="B498" t="str">
            <v>Area 4</v>
          </cell>
          <cell r="C498" t="str">
            <v>Papua</v>
          </cell>
          <cell r="D498" t="str">
            <v>Papua</v>
          </cell>
          <cell r="E498" t="str">
            <v>PAPUA</v>
          </cell>
          <cell r="F498" t="str">
            <v>Kabupaten</v>
          </cell>
          <cell r="G498" t="str">
            <v>Supiori</v>
          </cell>
          <cell r="H498">
            <v>37450000</v>
          </cell>
          <cell r="I498">
            <v>41092200</v>
          </cell>
          <cell r="J498">
            <v>56700000</v>
          </cell>
          <cell r="K498">
            <v>122222222</v>
          </cell>
          <cell r="L498">
            <v>129470250</v>
          </cell>
          <cell r="M498">
            <v>136125000</v>
          </cell>
          <cell r="N498">
            <v>107441176</v>
          </cell>
          <cell r="O498">
            <v>123157160</v>
          </cell>
          <cell r="P498">
            <v>146250000</v>
          </cell>
          <cell r="Q498">
            <v>143750000</v>
          </cell>
          <cell r="R498">
            <v>383959974</v>
          </cell>
          <cell r="S498">
            <v>341865557</v>
          </cell>
          <cell r="T498">
            <v>305356382.5</v>
          </cell>
          <cell r="U498">
            <v>320908692.12</v>
          </cell>
          <cell r="V498">
            <v>220280863.25</v>
          </cell>
          <cell r="W498">
            <v>214762980.19999999</v>
          </cell>
          <cell r="X498">
            <v>31500000</v>
          </cell>
          <cell r="Y498">
            <v>9000000</v>
          </cell>
          <cell r="Z498">
            <v>811394646</v>
          </cell>
          <cell r="AA498">
            <v>766954979</v>
          </cell>
          <cell r="AB498">
            <v>701761980.5</v>
          </cell>
          <cell r="AC498">
            <v>733030274.12</v>
          </cell>
          <cell r="AD498">
            <v>655495285.25</v>
          </cell>
          <cell r="AE498">
            <v>647477402.20000005</v>
          </cell>
          <cell r="AF498">
            <v>882634110.60000002</v>
          </cell>
          <cell r="AG498">
            <v>843650476.9000001</v>
          </cell>
          <cell r="AH498">
            <v>771938178.55000007</v>
          </cell>
          <cell r="AI498">
            <v>806333301.53200006</v>
          </cell>
          <cell r="AJ498">
            <v>721044813.7750001</v>
          </cell>
          <cell r="AK498">
            <v>712225142.42000008</v>
          </cell>
        </row>
        <row r="499">
          <cell r="A499" t="str">
            <v>KabupatenTolikara</v>
          </cell>
          <cell r="B499" t="str">
            <v>Area 4</v>
          </cell>
          <cell r="C499" t="str">
            <v>Papua</v>
          </cell>
          <cell r="D499" t="str">
            <v>Papua</v>
          </cell>
          <cell r="E499" t="str">
            <v>PAPUA</v>
          </cell>
          <cell r="F499" t="str">
            <v>Kabupaten</v>
          </cell>
          <cell r="G499" t="str">
            <v>Tolikara</v>
          </cell>
          <cell r="H499">
            <v>37450000</v>
          </cell>
          <cell r="I499">
            <v>41092200</v>
          </cell>
          <cell r="J499">
            <v>51300000</v>
          </cell>
          <cell r="K499">
            <v>55555555</v>
          </cell>
          <cell r="L499">
            <v>129470250</v>
          </cell>
          <cell r="M499">
            <v>136125000</v>
          </cell>
          <cell r="N499">
            <v>107441176</v>
          </cell>
          <cell r="O499">
            <v>123157160</v>
          </cell>
          <cell r="P499">
            <v>146250000</v>
          </cell>
          <cell r="Q499">
            <v>143750000</v>
          </cell>
          <cell r="R499">
            <v>383959974</v>
          </cell>
          <cell r="S499">
            <v>341865557</v>
          </cell>
          <cell r="T499">
            <v>305356382.5</v>
          </cell>
          <cell r="U499">
            <v>320908692.12</v>
          </cell>
          <cell r="V499">
            <v>220280863.25</v>
          </cell>
          <cell r="W499">
            <v>214762980.19999999</v>
          </cell>
          <cell r="X499">
            <v>31500000</v>
          </cell>
          <cell r="Y499">
            <v>9000000</v>
          </cell>
          <cell r="Z499">
            <v>739327979</v>
          </cell>
          <cell r="AA499">
            <v>694888312</v>
          </cell>
          <cell r="AB499">
            <v>629695313.5</v>
          </cell>
          <cell r="AC499">
            <v>660963607.12</v>
          </cell>
          <cell r="AD499">
            <v>583428618.25</v>
          </cell>
          <cell r="AE499">
            <v>575410735.20000005</v>
          </cell>
          <cell r="AF499">
            <v>803360776.9000001</v>
          </cell>
          <cell r="AG499">
            <v>764377143.20000005</v>
          </cell>
          <cell r="AH499">
            <v>692664844.85000002</v>
          </cell>
          <cell r="AI499">
            <v>727059967.83200002</v>
          </cell>
          <cell r="AJ499">
            <v>641771480.07500005</v>
          </cell>
          <cell r="AK499">
            <v>632951808.72000015</v>
          </cell>
        </row>
        <row r="500">
          <cell r="A500" t="str">
            <v>KabupatenWaropen</v>
          </cell>
          <cell r="B500" t="str">
            <v>Area 4</v>
          </cell>
          <cell r="C500" t="str">
            <v>Papua</v>
          </cell>
          <cell r="D500" t="str">
            <v>Papua</v>
          </cell>
          <cell r="E500" t="str">
            <v>PAPUA</v>
          </cell>
          <cell r="F500" t="str">
            <v>Kabupaten</v>
          </cell>
          <cell r="G500" t="str">
            <v>Waropen</v>
          </cell>
          <cell r="H500">
            <v>37450000</v>
          </cell>
          <cell r="I500">
            <v>41092200</v>
          </cell>
          <cell r="J500">
            <v>56700000</v>
          </cell>
          <cell r="K500">
            <v>152777777.5</v>
          </cell>
          <cell r="L500">
            <v>129470250</v>
          </cell>
          <cell r="M500">
            <v>136125000</v>
          </cell>
          <cell r="N500">
            <v>107441176</v>
          </cell>
          <cell r="O500">
            <v>123157160</v>
          </cell>
          <cell r="P500">
            <v>146250000</v>
          </cell>
          <cell r="Q500">
            <v>143750000</v>
          </cell>
          <cell r="R500">
            <v>383959974</v>
          </cell>
          <cell r="S500">
            <v>341865557</v>
          </cell>
          <cell r="T500">
            <v>305356382.5</v>
          </cell>
          <cell r="U500">
            <v>320908692.12</v>
          </cell>
          <cell r="V500">
            <v>220280863.25</v>
          </cell>
          <cell r="W500">
            <v>214762980.19999999</v>
          </cell>
          <cell r="X500">
            <v>31500000</v>
          </cell>
          <cell r="Y500">
            <v>9000000</v>
          </cell>
          <cell r="Z500">
            <v>841950201.5</v>
          </cell>
          <cell r="AA500">
            <v>797510534.5</v>
          </cell>
          <cell r="AB500">
            <v>732317536</v>
          </cell>
          <cell r="AC500">
            <v>763585829.62</v>
          </cell>
          <cell r="AD500">
            <v>686050840.75</v>
          </cell>
          <cell r="AE500">
            <v>678032957.70000005</v>
          </cell>
          <cell r="AF500">
            <v>916245221.6500001</v>
          </cell>
          <cell r="AG500">
            <v>877261587.95000005</v>
          </cell>
          <cell r="AH500">
            <v>805549289.60000002</v>
          </cell>
          <cell r="AI500">
            <v>839944412.58200002</v>
          </cell>
          <cell r="AJ500">
            <v>754655924.82500005</v>
          </cell>
          <cell r="AK500">
            <v>745836253.47000015</v>
          </cell>
        </row>
        <row r="501">
          <cell r="A501" t="str">
            <v>KabupatenYahukimo</v>
          </cell>
          <cell r="B501" t="str">
            <v>Area 4</v>
          </cell>
          <cell r="C501" t="str">
            <v>Papua</v>
          </cell>
          <cell r="D501" t="str">
            <v>Papua</v>
          </cell>
          <cell r="E501" t="str">
            <v>PAPUA</v>
          </cell>
          <cell r="F501" t="str">
            <v>Kabupaten</v>
          </cell>
          <cell r="G501" t="str">
            <v>Yahukimo</v>
          </cell>
          <cell r="H501">
            <v>37450000</v>
          </cell>
          <cell r="I501">
            <v>48472200</v>
          </cell>
          <cell r="J501">
            <v>51300000</v>
          </cell>
          <cell r="K501">
            <v>122222222</v>
          </cell>
          <cell r="L501">
            <v>129470250</v>
          </cell>
          <cell r="M501">
            <v>136125000</v>
          </cell>
          <cell r="N501">
            <v>107441176</v>
          </cell>
          <cell r="O501">
            <v>123157160</v>
          </cell>
          <cell r="P501">
            <v>146250000</v>
          </cell>
          <cell r="Q501">
            <v>143750000</v>
          </cell>
          <cell r="R501">
            <v>383959974</v>
          </cell>
          <cell r="S501">
            <v>341865557</v>
          </cell>
          <cell r="T501">
            <v>305356382.5</v>
          </cell>
          <cell r="U501">
            <v>320908692.12</v>
          </cell>
          <cell r="V501">
            <v>220280863.25</v>
          </cell>
          <cell r="W501">
            <v>214762980.19999999</v>
          </cell>
          <cell r="X501">
            <v>31500000</v>
          </cell>
          <cell r="Y501">
            <v>9000000</v>
          </cell>
          <cell r="Z501">
            <v>813374646</v>
          </cell>
          <cell r="AA501">
            <v>768934979</v>
          </cell>
          <cell r="AB501">
            <v>703741980.5</v>
          </cell>
          <cell r="AC501">
            <v>735010274.12</v>
          </cell>
          <cell r="AD501">
            <v>657475285.25</v>
          </cell>
          <cell r="AE501">
            <v>649457402.20000005</v>
          </cell>
          <cell r="AF501">
            <v>884812110.60000002</v>
          </cell>
          <cell r="AG501">
            <v>845828476.9000001</v>
          </cell>
          <cell r="AH501">
            <v>774116178.55000007</v>
          </cell>
          <cell r="AI501">
            <v>808511301.53200006</v>
          </cell>
          <cell r="AJ501">
            <v>723222813.7750001</v>
          </cell>
          <cell r="AK501">
            <v>714403142.42000008</v>
          </cell>
        </row>
        <row r="502">
          <cell r="A502" t="str">
            <v>KabupatenYalimo</v>
          </cell>
          <cell r="B502" t="str">
            <v>Area 4</v>
          </cell>
          <cell r="C502" t="str">
            <v>Papua</v>
          </cell>
          <cell r="D502" t="str">
            <v>Papua</v>
          </cell>
          <cell r="E502" t="str">
            <v>PAPUA</v>
          </cell>
          <cell r="F502" t="str">
            <v>Kabupaten</v>
          </cell>
          <cell r="G502" t="str">
            <v>Yalimo</v>
          </cell>
          <cell r="H502">
            <v>37450000</v>
          </cell>
          <cell r="I502">
            <v>48472200</v>
          </cell>
          <cell r="J502">
            <v>51300000</v>
          </cell>
          <cell r="K502">
            <v>122222222</v>
          </cell>
          <cell r="L502">
            <v>129470250</v>
          </cell>
          <cell r="M502">
            <v>136125000</v>
          </cell>
          <cell r="N502">
            <v>107441176</v>
          </cell>
          <cell r="O502">
            <v>123157160</v>
          </cell>
          <cell r="P502">
            <v>146250000</v>
          </cell>
          <cell r="Q502">
            <v>143750000</v>
          </cell>
          <cell r="R502">
            <v>383959974</v>
          </cell>
          <cell r="S502">
            <v>341865557</v>
          </cell>
          <cell r="T502">
            <v>305356382.5</v>
          </cell>
          <cell r="U502">
            <v>320908692.12</v>
          </cell>
          <cell r="V502">
            <v>220280863.25</v>
          </cell>
          <cell r="W502">
            <v>214762980.19999999</v>
          </cell>
          <cell r="X502">
            <v>31500000</v>
          </cell>
          <cell r="Y502">
            <v>9000000</v>
          </cell>
          <cell r="Z502">
            <v>813374646</v>
          </cell>
          <cell r="AA502">
            <v>768934979</v>
          </cell>
          <cell r="AB502">
            <v>703741980.5</v>
          </cell>
          <cell r="AC502">
            <v>735010274.12</v>
          </cell>
          <cell r="AD502">
            <v>657475285.25</v>
          </cell>
          <cell r="AE502">
            <v>649457402.20000005</v>
          </cell>
          <cell r="AF502">
            <v>884812110.60000002</v>
          </cell>
          <cell r="AG502">
            <v>845828476.9000001</v>
          </cell>
          <cell r="AH502">
            <v>774116178.55000007</v>
          </cell>
          <cell r="AI502">
            <v>808511301.53200006</v>
          </cell>
          <cell r="AJ502">
            <v>723222813.7750001</v>
          </cell>
          <cell r="AK502">
            <v>714403142.42000008</v>
          </cell>
        </row>
        <row r="503">
          <cell r="A503" t="str">
            <v>KotaJayapura</v>
          </cell>
          <cell r="B503" t="str">
            <v>Area 4</v>
          </cell>
          <cell r="C503" t="str">
            <v>Papua</v>
          </cell>
          <cell r="D503" t="str">
            <v>Papua</v>
          </cell>
          <cell r="E503" t="str">
            <v>PAPUA</v>
          </cell>
          <cell r="F503" t="str">
            <v>Kota</v>
          </cell>
          <cell r="G503" t="str">
            <v>Jayapura</v>
          </cell>
          <cell r="H503">
            <v>37450000</v>
          </cell>
          <cell r="I503">
            <v>50272200</v>
          </cell>
          <cell r="J503">
            <v>76140000</v>
          </cell>
          <cell r="K503">
            <v>169024390.24390244</v>
          </cell>
          <cell r="L503">
            <v>129470250</v>
          </cell>
          <cell r="M503">
            <v>136125000</v>
          </cell>
          <cell r="N503">
            <v>107441176</v>
          </cell>
          <cell r="O503">
            <v>123157160</v>
          </cell>
          <cell r="P503">
            <v>146250000</v>
          </cell>
          <cell r="Q503">
            <v>143750000</v>
          </cell>
          <cell r="R503">
            <v>383959974</v>
          </cell>
          <cell r="S503">
            <v>341865557</v>
          </cell>
          <cell r="T503">
            <v>305356382.5</v>
          </cell>
          <cell r="U503">
            <v>320908692.12</v>
          </cell>
          <cell r="V503">
            <v>220280863.25</v>
          </cell>
          <cell r="W503">
            <v>214762980.19999999</v>
          </cell>
          <cell r="X503">
            <v>31500000</v>
          </cell>
          <cell r="Y503">
            <v>9000000</v>
          </cell>
          <cell r="Z503">
            <v>886816814.24390244</v>
          </cell>
          <cell r="AA503">
            <v>842377147.24390244</v>
          </cell>
          <cell r="AB503">
            <v>777184148.74390244</v>
          </cell>
          <cell r="AC503">
            <v>808452442.36390245</v>
          </cell>
          <cell r="AD503">
            <v>730917453.49390244</v>
          </cell>
          <cell r="AE503">
            <v>722899570.44390249</v>
          </cell>
          <cell r="AF503">
            <v>965598495.66829276</v>
          </cell>
          <cell r="AG503">
            <v>926614861.96829271</v>
          </cell>
          <cell r="AH503">
            <v>854902563.61829281</v>
          </cell>
          <cell r="AI503">
            <v>889297686.6002928</v>
          </cell>
          <cell r="AJ503">
            <v>804009198.84329271</v>
          </cell>
          <cell r="AK503">
            <v>795189527.48829281</v>
          </cell>
        </row>
        <row r="504">
          <cell r="A504" t="str">
            <v>KabupatenFakfak</v>
          </cell>
          <cell r="B504" t="str">
            <v>Area 4</v>
          </cell>
          <cell r="C504" t="str">
            <v>Papua</v>
          </cell>
          <cell r="D504" t="str">
            <v>Papua Barat</v>
          </cell>
          <cell r="E504" t="str">
            <v>PAPUA</v>
          </cell>
          <cell r="F504" t="str">
            <v>Kabupaten</v>
          </cell>
          <cell r="G504" t="str">
            <v>Fakfak</v>
          </cell>
          <cell r="H504">
            <v>37450000</v>
          </cell>
          <cell r="I504">
            <v>41992200</v>
          </cell>
          <cell r="J504">
            <v>85000000</v>
          </cell>
          <cell r="K504">
            <v>155555555</v>
          </cell>
          <cell r="L504">
            <v>129470250</v>
          </cell>
          <cell r="M504">
            <v>136125000</v>
          </cell>
          <cell r="N504">
            <v>107441176</v>
          </cell>
          <cell r="O504">
            <v>123157160</v>
          </cell>
          <cell r="P504">
            <v>146250000</v>
          </cell>
          <cell r="Q504">
            <v>143750000</v>
          </cell>
          <cell r="R504">
            <v>383959974</v>
          </cell>
          <cell r="S504">
            <v>341865557</v>
          </cell>
          <cell r="T504">
            <v>305356382.5</v>
          </cell>
          <cell r="U504">
            <v>320908692.12</v>
          </cell>
          <cell r="V504">
            <v>220280863.25</v>
          </cell>
          <cell r="W504">
            <v>214762980.19999999</v>
          </cell>
          <cell r="X504">
            <v>31500000</v>
          </cell>
          <cell r="Y504">
            <v>9000000</v>
          </cell>
          <cell r="Z504">
            <v>873927979</v>
          </cell>
          <cell r="AA504">
            <v>829488312</v>
          </cell>
          <cell r="AB504">
            <v>764295313.5</v>
          </cell>
          <cell r="AC504">
            <v>795563607.12</v>
          </cell>
          <cell r="AD504">
            <v>718028618.25</v>
          </cell>
          <cell r="AE504">
            <v>710010735.20000005</v>
          </cell>
          <cell r="AF504">
            <v>951420776.9000001</v>
          </cell>
          <cell r="AG504">
            <v>912437143.20000005</v>
          </cell>
          <cell r="AH504">
            <v>840724844.85000002</v>
          </cell>
          <cell r="AI504">
            <v>875119967.83200002</v>
          </cell>
          <cell r="AJ504">
            <v>789831480.07500005</v>
          </cell>
          <cell r="AK504">
            <v>781011808.72000015</v>
          </cell>
        </row>
        <row r="505">
          <cell r="A505" t="str">
            <v>KabupatenKaimana</v>
          </cell>
          <cell r="B505" t="str">
            <v>Area 4</v>
          </cell>
          <cell r="C505" t="str">
            <v>Papua</v>
          </cell>
          <cell r="D505" t="str">
            <v>Papua Barat</v>
          </cell>
          <cell r="E505" t="str">
            <v>PAPUA</v>
          </cell>
          <cell r="F505" t="str">
            <v>Kabupaten</v>
          </cell>
          <cell r="G505" t="str">
            <v>Kaimana</v>
          </cell>
          <cell r="H505">
            <v>37450000</v>
          </cell>
          <cell r="I505">
            <v>41992200</v>
          </cell>
          <cell r="J505">
            <v>56700000</v>
          </cell>
          <cell r="K505">
            <v>155555555</v>
          </cell>
          <cell r="L505">
            <v>129470250</v>
          </cell>
          <cell r="M505">
            <v>136125000</v>
          </cell>
          <cell r="N505">
            <v>107441176</v>
          </cell>
          <cell r="O505">
            <v>123157160</v>
          </cell>
          <cell r="P505">
            <v>146250000</v>
          </cell>
          <cell r="Q505">
            <v>143750000</v>
          </cell>
          <cell r="R505">
            <v>383959974</v>
          </cell>
          <cell r="S505">
            <v>341865557</v>
          </cell>
          <cell r="T505">
            <v>305356382.5</v>
          </cell>
          <cell r="U505">
            <v>320908692.12</v>
          </cell>
          <cell r="V505">
            <v>220280863.25</v>
          </cell>
          <cell r="W505">
            <v>214762980.19999999</v>
          </cell>
          <cell r="X505">
            <v>31500000</v>
          </cell>
          <cell r="Y505">
            <v>9000000</v>
          </cell>
          <cell r="Z505">
            <v>845627979</v>
          </cell>
          <cell r="AA505">
            <v>801188312</v>
          </cell>
          <cell r="AB505">
            <v>735995313.5</v>
          </cell>
          <cell r="AC505">
            <v>767263607.12</v>
          </cell>
          <cell r="AD505">
            <v>689728618.25</v>
          </cell>
          <cell r="AE505">
            <v>681710735.20000005</v>
          </cell>
          <cell r="AF505">
            <v>920290776.9000001</v>
          </cell>
          <cell r="AG505">
            <v>881307143.20000005</v>
          </cell>
          <cell r="AH505">
            <v>809594844.85000002</v>
          </cell>
          <cell r="AI505">
            <v>843989967.83200002</v>
          </cell>
          <cell r="AJ505">
            <v>758701480.07500005</v>
          </cell>
          <cell r="AK505">
            <v>749881808.72000015</v>
          </cell>
        </row>
        <row r="506">
          <cell r="A506" t="str">
            <v>KabupatenManokwari</v>
          </cell>
          <cell r="B506" t="str">
            <v>Area 4</v>
          </cell>
          <cell r="C506" t="str">
            <v>Papua</v>
          </cell>
          <cell r="D506" t="str">
            <v>Papua Barat</v>
          </cell>
          <cell r="E506" t="str">
            <v>PAPUA</v>
          </cell>
          <cell r="F506" t="str">
            <v>Kabupaten</v>
          </cell>
          <cell r="G506" t="str">
            <v>Manokwari</v>
          </cell>
          <cell r="H506">
            <v>37450000</v>
          </cell>
          <cell r="I506">
            <v>41092200</v>
          </cell>
          <cell r="J506">
            <v>85000000</v>
          </cell>
          <cell r="K506">
            <v>155555555</v>
          </cell>
          <cell r="L506">
            <v>129470250</v>
          </cell>
          <cell r="M506">
            <v>136125000</v>
          </cell>
          <cell r="N506">
            <v>107441176</v>
          </cell>
          <cell r="O506">
            <v>123157160</v>
          </cell>
          <cell r="P506">
            <v>146250000</v>
          </cell>
          <cell r="Q506">
            <v>143750000</v>
          </cell>
          <cell r="R506">
            <v>383959974</v>
          </cell>
          <cell r="S506">
            <v>341865557</v>
          </cell>
          <cell r="T506">
            <v>305356382.5</v>
          </cell>
          <cell r="U506">
            <v>320908692.12</v>
          </cell>
          <cell r="V506">
            <v>220280863.25</v>
          </cell>
          <cell r="W506">
            <v>214762980.19999999</v>
          </cell>
          <cell r="X506">
            <v>31500000</v>
          </cell>
          <cell r="Y506">
            <v>9000000</v>
          </cell>
          <cell r="Z506">
            <v>873027979</v>
          </cell>
          <cell r="AA506">
            <v>828588312</v>
          </cell>
          <cell r="AB506">
            <v>763395313.5</v>
          </cell>
          <cell r="AC506">
            <v>794663607.12</v>
          </cell>
          <cell r="AD506">
            <v>717128618.25</v>
          </cell>
          <cell r="AE506">
            <v>709110735.20000005</v>
          </cell>
          <cell r="AF506">
            <v>950430776.9000001</v>
          </cell>
          <cell r="AG506">
            <v>911447143.20000005</v>
          </cell>
          <cell r="AH506">
            <v>839734844.85000002</v>
          </cell>
          <cell r="AI506">
            <v>874129967.83200002</v>
          </cell>
          <cell r="AJ506">
            <v>788841480.07500005</v>
          </cell>
          <cell r="AK506">
            <v>780021808.72000015</v>
          </cell>
        </row>
        <row r="507">
          <cell r="A507" t="str">
            <v>KabupatenManokwari Selatan</v>
          </cell>
          <cell r="B507" t="str">
            <v>Area 4</v>
          </cell>
          <cell r="C507" t="str">
            <v>Papua</v>
          </cell>
          <cell r="D507" t="str">
            <v>Papua Barat</v>
          </cell>
          <cell r="E507" t="str">
            <v>PAPUA</v>
          </cell>
          <cell r="F507" t="str">
            <v>Kabupaten</v>
          </cell>
          <cell r="G507" t="str">
            <v>Manokwari Selatan</v>
          </cell>
          <cell r="H507">
            <v>37450000</v>
          </cell>
          <cell r="I507">
            <v>41092200</v>
          </cell>
          <cell r="J507">
            <v>61560000</v>
          </cell>
          <cell r="K507">
            <v>155555555</v>
          </cell>
          <cell r="L507">
            <v>129470250</v>
          </cell>
          <cell r="M507">
            <v>136125000</v>
          </cell>
          <cell r="N507">
            <v>107441176</v>
          </cell>
          <cell r="O507">
            <v>123157160</v>
          </cell>
          <cell r="P507">
            <v>146250000</v>
          </cell>
          <cell r="Q507">
            <v>143750000</v>
          </cell>
          <cell r="R507">
            <v>383959974</v>
          </cell>
          <cell r="S507">
            <v>341865557</v>
          </cell>
          <cell r="T507">
            <v>305356382.5</v>
          </cell>
          <cell r="U507">
            <v>320908692.12</v>
          </cell>
          <cell r="V507">
            <v>220280863.25</v>
          </cell>
          <cell r="W507">
            <v>214762980.19999999</v>
          </cell>
          <cell r="X507">
            <v>31500000</v>
          </cell>
          <cell r="Y507">
            <v>9000000</v>
          </cell>
          <cell r="Z507">
            <v>849587979</v>
          </cell>
          <cell r="AA507">
            <v>805148312</v>
          </cell>
          <cell r="AB507">
            <v>739955313.5</v>
          </cell>
          <cell r="AC507">
            <v>771223607.12</v>
          </cell>
          <cell r="AD507">
            <v>693688618.25</v>
          </cell>
          <cell r="AE507">
            <v>685670735.20000005</v>
          </cell>
          <cell r="AF507">
            <v>924646776.9000001</v>
          </cell>
          <cell r="AG507">
            <v>885663143.20000005</v>
          </cell>
          <cell r="AH507">
            <v>813950844.85000002</v>
          </cell>
          <cell r="AI507">
            <v>848345967.83200002</v>
          </cell>
          <cell r="AJ507">
            <v>763057480.07500005</v>
          </cell>
          <cell r="AK507">
            <v>754237808.72000015</v>
          </cell>
        </row>
        <row r="508">
          <cell r="A508" t="str">
            <v>KabupatenMaybrat</v>
          </cell>
          <cell r="B508" t="str">
            <v>Area 4</v>
          </cell>
          <cell r="C508" t="str">
            <v>Papua</v>
          </cell>
          <cell r="D508" t="str">
            <v>Papua Barat</v>
          </cell>
          <cell r="E508" t="str">
            <v>PAPUA</v>
          </cell>
          <cell r="F508" t="str">
            <v>Kabupaten</v>
          </cell>
          <cell r="G508" t="str">
            <v>Maybrat</v>
          </cell>
          <cell r="H508">
            <v>37450000</v>
          </cell>
          <cell r="I508">
            <v>48472200</v>
          </cell>
          <cell r="J508">
            <v>56700000</v>
          </cell>
          <cell r="K508">
            <v>152777777.25</v>
          </cell>
          <cell r="L508">
            <v>129470250</v>
          </cell>
          <cell r="M508">
            <v>136125000</v>
          </cell>
          <cell r="N508">
            <v>107441176</v>
          </cell>
          <cell r="O508">
            <v>123157160</v>
          </cell>
          <cell r="P508">
            <v>146250000</v>
          </cell>
          <cell r="Q508">
            <v>143750000</v>
          </cell>
          <cell r="R508">
            <v>383959974</v>
          </cell>
          <cell r="S508">
            <v>341865557</v>
          </cell>
          <cell r="T508">
            <v>305356382.5</v>
          </cell>
          <cell r="U508">
            <v>320908692.12</v>
          </cell>
          <cell r="V508">
            <v>220280863.25</v>
          </cell>
          <cell r="W508">
            <v>214762980.19999999</v>
          </cell>
          <cell r="X508">
            <v>31500000</v>
          </cell>
          <cell r="Y508">
            <v>9000000</v>
          </cell>
          <cell r="Z508">
            <v>849330201.25</v>
          </cell>
          <cell r="AA508">
            <v>804890534.25</v>
          </cell>
          <cell r="AB508">
            <v>739697535.75</v>
          </cell>
          <cell r="AC508">
            <v>770965829.37</v>
          </cell>
          <cell r="AD508">
            <v>693430840.5</v>
          </cell>
          <cell r="AE508">
            <v>685412957.45000005</v>
          </cell>
          <cell r="AF508">
            <v>924363221.37500012</v>
          </cell>
          <cell r="AG508">
            <v>885379587.67500007</v>
          </cell>
          <cell r="AH508">
            <v>813667289.32500005</v>
          </cell>
          <cell r="AI508">
            <v>848062412.30700004</v>
          </cell>
          <cell r="AJ508">
            <v>762773924.55000007</v>
          </cell>
          <cell r="AK508">
            <v>753954253.19500017</v>
          </cell>
        </row>
        <row r="509">
          <cell r="A509" t="str">
            <v>KabupatenPegunungan Arfak</v>
          </cell>
          <cell r="B509" t="str">
            <v>Area 4</v>
          </cell>
          <cell r="C509" t="str">
            <v>Papua</v>
          </cell>
          <cell r="D509" t="str">
            <v>Papua Barat</v>
          </cell>
          <cell r="E509" t="str">
            <v>PAPUA</v>
          </cell>
          <cell r="F509" t="str">
            <v>Kabupaten</v>
          </cell>
          <cell r="G509" t="str">
            <v>Pegunungan Arfak</v>
          </cell>
          <cell r="H509">
            <v>37450000</v>
          </cell>
          <cell r="I509">
            <v>41092200</v>
          </cell>
          <cell r="J509">
            <v>51300000</v>
          </cell>
          <cell r="K509">
            <v>152777777.25</v>
          </cell>
          <cell r="L509">
            <v>129470250</v>
          </cell>
          <cell r="M509">
            <v>136125000</v>
          </cell>
          <cell r="N509">
            <v>107441176</v>
          </cell>
          <cell r="O509">
            <v>123157160</v>
          </cell>
          <cell r="P509">
            <v>146250000</v>
          </cell>
          <cell r="Q509">
            <v>143750000</v>
          </cell>
          <cell r="R509">
            <v>383959974</v>
          </cell>
          <cell r="S509">
            <v>341865557</v>
          </cell>
          <cell r="T509">
            <v>305356382.5</v>
          </cell>
          <cell r="U509">
            <v>320908692.12</v>
          </cell>
          <cell r="V509">
            <v>220280863.25</v>
          </cell>
          <cell r="W509">
            <v>214762980.19999999</v>
          </cell>
          <cell r="X509">
            <v>31500000</v>
          </cell>
          <cell r="Y509">
            <v>9000000</v>
          </cell>
          <cell r="Z509">
            <v>836550201.25</v>
          </cell>
          <cell r="AA509">
            <v>792110534.25</v>
          </cell>
          <cell r="AB509">
            <v>726917535.75</v>
          </cell>
          <cell r="AC509">
            <v>758185829.37</v>
          </cell>
          <cell r="AD509">
            <v>680650840.5</v>
          </cell>
          <cell r="AE509">
            <v>672632957.45000005</v>
          </cell>
          <cell r="AF509">
            <v>910305221.37500012</v>
          </cell>
          <cell r="AG509">
            <v>871321587.67500007</v>
          </cell>
          <cell r="AH509">
            <v>799609289.32500005</v>
          </cell>
          <cell r="AI509">
            <v>834004412.30700004</v>
          </cell>
          <cell r="AJ509">
            <v>748715924.55000007</v>
          </cell>
          <cell r="AK509">
            <v>739896253.19500017</v>
          </cell>
        </row>
        <row r="510">
          <cell r="A510" t="str">
            <v>KabupatenRaja Ampat</v>
          </cell>
          <cell r="B510" t="str">
            <v>Area 4</v>
          </cell>
          <cell r="C510" t="str">
            <v>Papua</v>
          </cell>
          <cell r="D510" t="str">
            <v>Papua Barat</v>
          </cell>
          <cell r="E510" t="str">
            <v>PAPUA</v>
          </cell>
          <cell r="F510" t="str">
            <v>Kabupaten</v>
          </cell>
          <cell r="G510" t="str">
            <v>Raja Ampat</v>
          </cell>
          <cell r="H510">
            <v>37450000</v>
          </cell>
          <cell r="I510">
            <v>48472200</v>
          </cell>
          <cell r="J510">
            <v>56700000</v>
          </cell>
          <cell r="K510">
            <v>155555555</v>
          </cell>
          <cell r="L510">
            <v>129470250</v>
          </cell>
          <cell r="M510">
            <v>136125000</v>
          </cell>
          <cell r="N510">
            <v>107441176</v>
          </cell>
          <cell r="O510">
            <v>123157160</v>
          </cell>
          <cell r="P510">
            <v>146250000</v>
          </cell>
          <cell r="Q510">
            <v>143750000</v>
          </cell>
          <cell r="R510">
            <v>383959974</v>
          </cell>
          <cell r="S510">
            <v>341865557</v>
          </cell>
          <cell r="T510">
            <v>305356382.5</v>
          </cell>
          <cell r="U510">
            <v>320908692.12</v>
          </cell>
          <cell r="V510">
            <v>220280863.25</v>
          </cell>
          <cell r="W510">
            <v>214762980.19999999</v>
          </cell>
          <cell r="X510">
            <v>31500000</v>
          </cell>
          <cell r="Y510">
            <v>9000000</v>
          </cell>
          <cell r="Z510">
            <v>852107979</v>
          </cell>
          <cell r="AA510">
            <v>807668312</v>
          </cell>
          <cell r="AB510">
            <v>742475313.5</v>
          </cell>
          <cell r="AC510">
            <v>773743607.12</v>
          </cell>
          <cell r="AD510">
            <v>696208618.25</v>
          </cell>
          <cell r="AE510">
            <v>688190735.20000005</v>
          </cell>
          <cell r="AF510">
            <v>927418776.9000001</v>
          </cell>
          <cell r="AG510">
            <v>888435143.20000005</v>
          </cell>
          <cell r="AH510">
            <v>816722844.85000002</v>
          </cell>
          <cell r="AI510">
            <v>851117967.83200002</v>
          </cell>
          <cell r="AJ510">
            <v>765829480.07500005</v>
          </cell>
          <cell r="AK510">
            <v>757009808.72000015</v>
          </cell>
        </row>
        <row r="511">
          <cell r="A511" t="str">
            <v>KabupatenSorong</v>
          </cell>
          <cell r="B511" t="str">
            <v>Area 4</v>
          </cell>
          <cell r="C511" t="str">
            <v>Papua</v>
          </cell>
          <cell r="D511" t="str">
            <v>Papua Barat</v>
          </cell>
          <cell r="E511" t="str">
            <v>PAPUA</v>
          </cell>
          <cell r="F511" t="str">
            <v>Kabupaten</v>
          </cell>
          <cell r="G511" t="str">
            <v>Sorong</v>
          </cell>
          <cell r="H511">
            <v>37450000</v>
          </cell>
          <cell r="I511">
            <v>48472200</v>
          </cell>
          <cell r="J511">
            <v>56700000</v>
          </cell>
          <cell r="K511">
            <v>155555555</v>
          </cell>
          <cell r="L511">
            <v>129470250</v>
          </cell>
          <cell r="M511">
            <v>136125000</v>
          </cell>
          <cell r="N511">
            <v>107441176</v>
          </cell>
          <cell r="O511">
            <v>123157160</v>
          </cell>
          <cell r="P511">
            <v>146250000</v>
          </cell>
          <cell r="Q511">
            <v>143750000</v>
          </cell>
          <cell r="R511">
            <v>383959974</v>
          </cell>
          <cell r="S511">
            <v>341865557</v>
          </cell>
          <cell r="T511">
            <v>305356382.5</v>
          </cell>
          <cell r="U511">
            <v>320908692.12</v>
          </cell>
          <cell r="V511">
            <v>220280863.25</v>
          </cell>
          <cell r="W511">
            <v>214762980.19999999</v>
          </cell>
          <cell r="X511">
            <v>31500000</v>
          </cell>
          <cell r="Y511">
            <v>9000000</v>
          </cell>
          <cell r="Z511">
            <v>852107979</v>
          </cell>
          <cell r="AA511">
            <v>807668312</v>
          </cell>
          <cell r="AB511">
            <v>742475313.5</v>
          </cell>
          <cell r="AC511">
            <v>773743607.12</v>
          </cell>
          <cell r="AD511">
            <v>696208618.25</v>
          </cell>
          <cell r="AE511">
            <v>688190735.20000005</v>
          </cell>
          <cell r="AF511">
            <v>927418776.9000001</v>
          </cell>
          <cell r="AG511">
            <v>888435143.20000005</v>
          </cell>
          <cell r="AH511">
            <v>816722844.85000002</v>
          </cell>
          <cell r="AI511">
            <v>851117967.83200002</v>
          </cell>
          <cell r="AJ511">
            <v>765829480.07500005</v>
          </cell>
          <cell r="AK511">
            <v>757009808.72000015</v>
          </cell>
        </row>
        <row r="512">
          <cell r="A512" t="str">
            <v>KabupatenSorong Selatan</v>
          </cell>
          <cell r="B512" t="str">
            <v>Area 4</v>
          </cell>
          <cell r="C512" t="str">
            <v>Papua</v>
          </cell>
          <cell r="D512" t="str">
            <v>Papua Barat</v>
          </cell>
          <cell r="E512" t="str">
            <v>PAPUA</v>
          </cell>
          <cell r="F512" t="str">
            <v>Kabupaten</v>
          </cell>
          <cell r="G512" t="str">
            <v>Sorong Selatan</v>
          </cell>
          <cell r="H512">
            <v>37450000</v>
          </cell>
          <cell r="I512">
            <v>48472200</v>
          </cell>
          <cell r="J512">
            <v>56700000</v>
          </cell>
          <cell r="K512">
            <v>152777777.25</v>
          </cell>
          <cell r="L512">
            <v>129470250</v>
          </cell>
          <cell r="M512">
            <v>136125000</v>
          </cell>
          <cell r="N512">
            <v>107441176</v>
          </cell>
          <cell r="O512">
            <v>123157160</v>
          </cell>
          <cell r="P512">
            <v>146250000</v>
          </cell>
          <cell r="Q512">
            <v>143750000</v>
          </cell>
          <cell r="R512">
            <v>383959974</v>
          </cell>
          <cell r="S512">
            <v>341865557</v>
          </cell>
          <cell r="T512">
            <v>305356382.5</v>
          </cell>
          <cell r="U512">
            <v>320908692.12</v>
          </cell>
          <cell r="V512">
            <v>220280863.25</v>
          </cell>
          <cell r="W512">
            <v>214762980.19999999</v>
          </cell>
          <cell r="X512">
            <v>31500000</v>
          </cell>
          <cell r="Y512">
            <v>9000000</v>
          </cell>
          <cell r="Z512">
            <v>849330201.25</v>
          </cell>
          <cell r="AA512">
            <v>804890534.25</v>
          </cell>
          <cell r="AB512">
            <v>739697535.75</v>
          </cell>
          <cell r="AC512">
            <v>770965829.37</v>
          </cell>
          <cell r="AD512">
            <v>693430840.5</v>
          </cell>
          <cell r="AE512">
            <v>685412957.45000005</v>
          </cell>
          <cell r="AF512">
            <v>924363221.37500012</v>
          </cell>
          <cell r="AG512">
            <v>885379587.67500007</v>
          </cell>
          <cell r="AH512">
            <v>813667289.32500005</v>
          </cell>
          <cell r="AI512">
            <v>848062412.30700004</v>
          </cell>
          <cell r="AJ512">
            <v>762773924.55000007</v>
          </cell>
          <cell r="AK512">
            <v>753954253.19500017</v>
          </cell>
        </row>
        <row r="513">
          <cell r="A513" t="str">
            <v>KabupatenTambrauw</v>
          </cell>
          <cell r="B513" t="str">
            <v>Area 4</v>
          </cell>
          <cell r="C513" t="str">
            <v>Papua</v>
          </cell>
          <cell r="D513" t="str">
            <v>Papua Barat</v>
          </cell>
          <cell r="E513" t="str">
            <v>PAPUA</v>
          </cell>
          <cell r="F513" t="str">
            <v>Kabupaten</v>
          </cell>
          <cell r="G513" t="str">
            <v>Tambrauw</v>
          </cell>
          <cell r="H513">
            <v>37450000</v>
          </cell>
          <cell r="I513">
            <v>48472200</v>
          </cell>
          <cell r="J513">
            <v>56700000</v>
          </cell>
          <cell r="K513">
            <v>152777777.25</v>
          </cell>
          <cell r="L513">
            <v>129470250</v>
          </cell>
          <cell r="M513">
            <v>136125000</v>
          </cell>
          <cell r="N513">
            <v>107441176</v>
          </cell>
          <cell r="O513">
            <v>123157160</v>
          </cell>
          <cell r="P513">
            <v>146250000</v>
          </cell>
          <cell r="Q513">
            <v>143750000</v>
          </cell>
          <cell r="R513">
            <v>383959974</v>
          </cell>
          <cell r="S513">
            <v>341865557</v>
          </cell>
          <cell r="T513">
            <v>305356382.5</v>
          </cell>
          <cell r="U513">
            <v>320908692.12</v>
          </cell>
          <cell r="V513">
            <v>220280863.25</v>
          </cell>
          <cell r="W513">
            <v>214762980.19999999</v>
          </cell>
          <cell r="X513">
            <v>31500000</v>
          </cell>
          <cell r="Y513">
            <v>9000000</v>
          </cell>
          <cell r="Z513">
            <v>849330201.25</v>
          </cell>
          <cell r="AA513">
            <v>804890534.25</v>
          </cell>
          <cell r="AB513">
            <v>739697535.75</v>
          </cell>
          <cell r="AC513">
            <v>770965829.37</v>
          </cell>
          <cell r="AD513">
            <v>693430840.5</v>
          </cell>
          <cell r="AE513">
            <v>685412957.45000005</v>
          </cell>
          <cell r="AF513">
            <v>924363221.37500012</v>
          </cell>
          <cell r="AG513">
            <v>885379587.67500007</v>
          </cell>
          <cell r="AH513">
            <v>813667289.32500005</v>
          </cell>
          <cell r="AI513">
            <v>848062412.30700004</v>
          </cell>
          <cell r="AJ513">
            <v>762773924.55000007</v>
          </cell>
          <cell r="AK513">
            <v>753954253.19500017</v>
          </cell>
        </row>
        <row r="514">
          <cell r="A514" t="str">
            <v>KabupatenTeluk Bintuni</v>
          </cell>
          <cell r="B514" t="str">
            <v>Area 4</v>
          </cell>
          <cell r="C514" t="str">
            <v>Papua</v>
          </cell>
          <cell r="D514" t="str">
            <v>Papua Barat</v>
          </cell>
          <cell r="E514" t="str">
            <v>PAPUA</v>
          </cell>
          <cell r="F514" t="str">
            <v>Kabupaten</v>
          </cell>
          <cell r="G514" t="str">
            <v>Teluk Bintuni</v>
          </cell>
          <cell r="H514">
            <v>37450000</v>
          </cell>
          <cell r="I514">
            <v>39292200</v>
          </cell>
          <cell r="J514">
            <v>56700000</v>
          </cell>
          <cell r="K514">
            <v>155555555</v>
          </cell>
          <cell r="L514">
            <v>129470250</v>
          </cell>
          <cell r="M514">
            <v>136125000</v>
          </cell>
          <cell r="N514">
            <v>107441176</v>
          </cell>
          <cell r="O514">
            <v>123157160</v>
          </cell>
          <cell r="P514">
            <v>146250000</v>
          </cell>
          <cell r="Q514">
            <v>143750000</v>
          </cell>
          <cell r="R514">
            <v>383959974</v>
          </cell>
          <cell r="S514">
            <v>341865557</v>
          </cell>
          <cell r="T514">
            <v>305356382.5</v>
          </cell>
          <cell r="U514">
            <v>320908692.12</v>
          </cell>
          <cell r="V514">
            <v>220280863.25</v>
          </cell>
          <cell r="W514">
            <v>214762980.19999999</v>
          </cell>
          <cell r="X514">
            <v>31500000</v>
          </cell>
          <cell r="Y514">
            <v>9000000</v>
          </cell>
          <cell r="Z514">
            <v>842927979</v>
          </cell>
          <cell r="AA514">
            <v>798488312</v>
          </cell>
          <cell r="AB514">
            <v>733295313.5</v>
          </cell>
          <cell r="AC514">
            <v>764563607.12</v>
          </cell>
          <cell r="AD514">
            <v>687028618.25</v>
          </cell>
          <cell r="AE514">
            <v>679010735.20000005</v>
          </cell>
          <cell r="AF514">
            <v>917320776.9000001</v>
          </cell>
          <cell r="AG514">
            <v>878337143.20000005</v>
          </cell>
          <cell r="AH514">
            <v>806624844.85000002</v>
          </cell>
          <cell r="AI514">
            <v>841019967.83200002</v>
          </cell>
          <cell r="AJ514">
            <v>755731480.07500005</v>
          </cell>
          <cell r="AK514">
            <v>746911808.72000015</v>
          </cell>
        </row>
        <row r="515">
          <cell r="A515" t="str">
            <v>KabupatenTeluk Wondama</v>
          </cell>
          <cell r="B515" t="str">
            <v>Area 4</v>
          </cell>
          <cell r="C515" t="str">
            <v>Papua</v>
          </cell>
          <cell r="D515" t="str">
            <v>Papua Barat</v>
          </cell>
          <cell r="E515" t="str">
            <v>PAPUA</v>
          </cell>
          <cell r="F515" t="str">
            <v>Kabupaten</v>
          </cell>
          <cell r="G515" t="str">
            <v>Teluk Wondama</v>
          </cell>
          <cell r="H515">
            <v>37450000</v>
          </cell>
          <cell r="I515">
            <v>39292200</v>
          </cell>
          <cell r="J515">
            <v>56700000</v>
          </cell>
          <cell r="K515">
            <v>152777777.25</v>
          </cell>
          <cell r="L515">
            <v>129470250</v>
          </cell>
          <cell r="M515">
            <v>136125000</v>
          </cell>
          <cell r="N515">
            <v>107441176</v>
          </cell>
          <cell r="O515">
            <v>123157160</v>
          </cell>
          <cell r="P515">
            <v>146250000</v>
          </cell>
          <cell r="Q515">
            <v>143750000</v>
          </cell>
          <cell r="R515">
            <v>383959974</v>
          </cell>
          <cell r="S515">
            <v>341865557</v>
          </cell>
          <cell r="T515">
            <v>305356382.5</v>
          </cell>
          <cell r="U515">
            <v>320908692.12</v>
          </cell>
          <cell r="V515">
            <v>220280863.25</v>
          </cell>
          <cell r="W515">
            <v>214762980.19999999</v>
          </cell>
          <cell r="X515">
            <v>31500000</v>
          </cell>
          <cell r="Y515">
            <v>9000000</v>
          </cell>
          <cell r="Z515">
            <v>840150201.25</v>
          </cell>
          <cell r="AA515">
            <v>795710534.25</v>
          </cell>
          <cell r="AB515">
            <v>730517535.75</v>
          </cell>
          <cell r="AC515">
            <v>761785829.37</v>
          </cell>
          <cell r="AD515">
            <v>684250840.5</v>
          </cell>
          <cell r="AE515">
            <v>676232957.45000005</v>
          </cell>
          <cell r="AF515">
            <v>914265221.37500012</v>
          </cell>
          <cell r="AG515">
            <v>875281587.67500007</v>
          </cell>
          <cell r="AH515">
            <v>803569289.32500005</v>
          </cell>
          <cell r="AI515">
            <v>837964412.30700004</v>
          </cell>
          <cell r="AJ515">
            <v>752675924.55000007</v>
          </cell>
          <cell r="AK515">
            <v>743856253.19500017</v>
          </cell>
        </row>
        <row r="516">
          <cell r="A516" t="str">
            <v>KotaSorong</v>
          </cell>
          <cell r="B516" t="str">
            <v>Area 4</v>
          </cell>
          <cell r="C516" t="str">
            <v>Papua</v>
          </cell>
          <cell r="D516" t="str">
            <v>Papua Barat</v>
          </cell>
          <cell r="E516" t="str">
            <v>PAPUA</v>
          </cell>
          <cell r="F516" t="str">
            <v>Kota</v>
          </cell>
          <cell r="G516" t="str">
            <v>Sorong</v>
          </cell>
          <cell r="H516">
            <v>37450000</v>
          </cell>
          <cell r="I516">
            <v>41992200</v>
          </cell>
          <cell r="J516">
            <v>68253080.75</v>
          </cell>
          <cell r="K516">
            <v>130555555.25</v>
          </cell>
          <cell r="L516">
            <v>129470250</v>
          </cell>
          <cell r="M516">
            <v>136125000</v>
          </cell>
          <cell r="N516">
            <v>107441176</v>
          </cell>
          <cell r="O516">
            <v>123157160</v>
          </cell>
          <cell r="P516">
            <v>146250000</v>
          </cell>
          <cell r="Q516">
            <v>143750000</v>
          </cell>
          <cell r="R516">
            <v>383959974</v>
          </cell>
          <cell r="S516">
            <v>341865557</v>
          </cell>
          <cell r="T516">
            <v>305356382.5</v>
          </cell>
          <cell r="U516">
            <v>320908692.12</v>
          </cell>
          <cell r="V516">
            <v>220280863.25</v>
          </cell>
          <cell r="W516">
            <v>214762980.19999999</v>
          </cell>
          <cell r="X516">
            <v>31500000</v>
          </cell>
          <cell r="Y516">
            <v>9000000</v>
          </cell>
          <cell r="Z516">
            <v>832181060</v>
          </cell>
          <cell r="AA516">
            <v>787741393</v>
          </cell>
          <cell r="AB516">
            <v>722548394.5</v>
          </cell>
          <cell r="AC516">
            <v>753816688.12</v>
          </cell>
          <cell r="AD516">
            <v>676281699.25</v>
          </cell>
          <cell r="AE516">
            <v>668263816.20000005</v>
          </cell>
          <cell r="AF516">
            <v>905499166.00000012</v>
          </cell>
          <cell r="AG516">
            <v>866515532.30000007</v>
          </cell>
          <cell r="AH516">
            <v>794803233.95000005</v>
          </cell>
          <cell r="AI516">
            <v>829198356.93200004</v>
          </cell>
          <cell r="AJ516">
            <v>743909869.17500007</v>
          </cell>
          <cell r="AK516">
            <v>735090197.82000005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L 2017"/>
      <sheetName val="HPS-OE"/>
      <sheetName val="Site"/>
    </sheetNames>
    <sheetDataSet>
      <sheetData sheetId="0" refreshError="1"/>
      <sheetData sheetId="1">
        <row r="5">
          <cell r="A5">
            <v>1</v>
          </cell>
          <cell r="B5" t="str">
            <v>No</v>
          </cell>
          <cell r="C5" t="str">
            <v>Uraian</v>
          </cell>
          <cell r="D5" t="str">
            <v>ACEH</v>
          </cell>
          <cell r="E5" t="str">
            <v>SUMUT</v>
          </cell>
          <cell r="F5" t="str">
            <v>KEP NIAS</v>
          </cell>
          <cell r="G5" t="str">
            <v>RIAU KEPULAUAN</v>
          </cell>
          <cell r="H5" t="str">
            <v>RIAU DARATAN</v>
          </cell>
          <cell r="I5" t="str">
            <v>SUMSEL 1 (Sumsel Jambi Babel)</v>
          </cell>
          <cell r="J5" t="str">
            <v>SUMSEL 2 (Lampung, Bengkulu)</v>
          </cell>
          <cell r="K5" t="str">
            <v>DKI JAKARTA</v>
          </cell>
          <cell r="L5" t="str">
            <v>BOTABEK BANTEN</v>
          </cell>
          <cell r="M5" t="str">
            <v>JABAR - Timur</v>
          </cell>
          <cell r="N5" t="str">
            <v>JABAR - Barat</v>
          </cell>
          <cell r="O5" t="str">
            <v>JATENG Utara</v>
          </cell>
          <cell r="P5" t="str">
            <v>JATENG - Selatan</v>
          </cell>
          <cell r="Q5" t="str">
            <v>JATIM - Utara</v>
          </cell>
          <cell r="R5" t="str">
            <v>JATIM - Selatan</v>
          </cell>
          <cell r="S5" t="str">
            <v>BALI</v>
          </cell>
          <cell r="T5" t="str">
            <v>NTT</v>
          </cell>
          <cell r="U5" t="str">
            <v>NTB</v>
          </cell>
          <cell r="V5" t="str">
            <v xml:space="preserve">KALIMANTAN 1 (Kalselteng, Kaltim Bag. Selatan) </v>
          </cell>
          <cell r="W5" t="str">
            <v>KALIMANTAN 2 (Kalbar)</v>
          </cell>
          <cell r="X5" t="str">
            <v>KALIMANTAN 3 (Kaltim Bag. Utara)</v>
          </cell>
          <cell r="Y5" t="str">
            <v>SULSELBARTRA</v>
          </cell>
          <cell r="Z5" t="str">
            <v>SULUT, TENGAH, GORONTALO</v>
          </cell>
          <cell r="AA5" t="str">
            <v>MALUKU</v>
          </cell>
          <cell r="AB5" t="str">
            <v>PAPUA</v>
          </cell>
          <cell r="AC5" t="str">
            <v>Remark</v>
          </cell>
        </row>
        <row r="6">
          <cell r="A6">
            <v>2</v>
          </cell>
          <cell r="B6">
            <v>1</v>
          </cell>
          <cell r="C6" t="str">
            <v>SIS</v>
          </cell>
          <cell r="D6">
            <v>5680500</v>
          </cell>
          <cell r="E6">
            <v>5554500</v>
          </cell>
          <cell r="F6">
            <v>6604500</v>
          </cell>
          <cell r="G6">
            <v>6604500</v>
          </cell>
          <cell r="H6">
            <v>5554500</v>
          </cell>
          <cell r="I6">
            <v>5337805.2</v>
          </cell>
          <cell r="J6">
            <v>5337805.2</v>
          </cell>
          <cell r="V6">
            <v>7452900</v>
          </cell>
          <cell r="W6">
            <v>7644000</v>
          </cell>
          <cell r="X6">
            <v>7452900</v>
          </cell>
          <cell r="Y6">
            <v>8516448.0029999986</v>
          </cell>
          <cell r="Z6">
            <v>8516448.0029999986</v>
          </cell>
          <cell r="AA6">
            <v>13482000</v>
          </cell>
          <cell r="AB6">
            <v>15729000</v>
          </cell>
          <cell r="AC6" t="str">
            <v>Pra SITAC &amp; PRA CME</v>
          </cell>
        </row>
        <row r="7">
          <cell r="A7">
            <v>3</v>
          </cell>
          <cell r="B7">
            <v>2</v>
          </cell>
          <cell r="C7" t="str">
            <v>Sitac 1 Standar</v>
          </cell>
          <cell r="D7">
            <v>55000000</v>
          </cell>
          <cell r="E7">
            <v>53800000</v>
          </cell>
          <cell r="F7">
            <v>52390000</v>
          </cell>
          <cell r="G7">
            <v>52390000</v>
          </cell>
          <cell r="H7">
            <v>52941176.470588237</v>
          </cell>
          <cell r="I7">
            <v>54833333.333333336</v>
          </cell>
          <cell r="J7">
            <v>55000000</v>
          </cell>
          <cell r="V7">
            <v>46890000</v>
          </cell>
          <cell r="W7">
            <v>46890000</v>
          </cell>
          <cell r="X7">
            <v>46890000</v>
          </cell>
          <cell r="Y7">
            <v>46890000</v>
          </cell>
          <cell r="Z7">
            <v>46890000</v>
          </cell>
          <cell r="AA7">
            <v>46890000</v>
          </cell>
          <cell r="AB7">
            <v>40890000</v>
          </cell>
          <cell r="AC7" t="str">
            <v>Data HQ &amp; RO</v>
          </cell>
        </row>
        <row r="8">
          <cell r="A8">
            <v>4</v>
          </cell>
          <cell r="B8">
            <v>3</v>
          </cell>
          <cell r="C8" t="str">
            <v>IMB Standar</v>
          </cell>
          <cell r="D8">
            <v>90000000</v>
          </cell>
          <cell r="E8">
            <v>100000000</v>
          </cell>
          <cell r="F8">
            <v>44145000</v>
          </cell>
          <cell r="G8">
            <v>180900000</v>
          </cell>
          <cell r="H8">
            <v>135588235.29411766</v>
          </cell>
          <cell r="I8">
            <v>155791666.66666666</v>
          </cell>
          <cell r="J8">
            <v>143828181.81818181</v>
          </cell>
          <cell r="V8">
            <v>80375000</v>
          </cell>
          <cell r="W8">
            <v>90526315.789473683</v>
          </cell>
          <cell r="X8">
            <v>116405964.875</v>
          </cell>
          <cell r="Y8">
            <v>85384615.384615391</v>
          </cell>
          <cell r="Z8">
            <v>83518518.518518522</v>
          </cell>
          <cell r="AA8">
            <v>85707258</v>
          </cell>
          <cell r="AB8">
            <v>59350505</v>
          </cell>
          <cell r="AC8" t="str">
            <v>Data HQ &amp; RO</v>
          </cell>
        </row>
        <row r="9">
          <cell r="A9">
            <v>5</v>
          </cell>
          <cell r="B9">
            <v>4</v>
          </cell>
          <cell r="C9" t="str">
            <v>Lahan</v>
          </cell>
          <cell r="D9" t="e">
            <v>#DIV/0!</v>
          </cell>
          <cell r="E9" t="e">
            <v>#DIV/0!</v>
          </cell>
          <cell r="F9">
            <v>70000000</v>
          </cell>
          <cell r="G9">
            <v>70000000</v>
          </cell>
          <cell r="H9" t="e">
            <v>#DIV/0!</v>
          </cell>
          <cell r="I9" t="e">
            <v>#DIV/0!</v>
          </cell>
          <cell r="J9" t="e">
            <v>#DIV/0!</v>
          </cell>
          <cell r="K9">
            <v>70000000</v>
          </cell>
          <cell r="L9">
            <v>70000000</v>
          </cell>
          <cell r="M9">
            <v>70000000</v>
          </cell>
          <cell r="N9">
            <v>70000000</v>
          </cell>
          <cell r="O9">
            <v>70000000</v>
          </cell>
          <cell r="P9">
            <v>70000000</v>
          </cell>
          <cell r="Q9">
            <v>70000000</v>
          </cell>
          <cell r="R9">
            <v>70000000</v>
          </cell>
          <cell r="S9">
            <v>70000000</v>
          </cell>
          <cell r="T9">
            <v>70000000</v>
          </cell>
          <cell r="U9">
            <v>70000000</v>
          </cell>
          <cell r="V9">
            <v>49750000</v>
          </cell>
          <cell r="W9">
            <v>50000000</v>
          </cell>
          <cell r="X9">
            <v>50000000</v>
          </cell>
          <cell r="Y9">
            <v>50000000</v>
          </cell>
          <cell r="Z9">
            <v>50000000</v>
          </cell>
          <cell r="AA9">
            <v>50000000</v>
          </cell>
          <cell r="AB9">
            <v>50000000</v>
          </cell>
          <cell r="AC9" t="str">
            <v>Data HQ &amp; RO</v>
          </cell>
        </row>
        <row r="10">
          <cell r="A10">
            <v>6</v>
          </cell>
          <cell r="B10">
            <v>5</v>
          </cell>
          <cell r="C10" t="str">
            <v>Material Tower GM 42</v>
          </cell>
          <cell r="D10">
            <v>125000000</v>
          </cell>
          <cell r="E10">
            <v>125000000</v>
          </cell>
          <cell r="F10">
            <v>125000000</v>
          </cell>
          <cell r="G10">
            <v>125000000</v>
          </cell>
          <cell r="H10">
            <v>125000000</v>
          </cell>
          <cell r="I10">
            <v>125000000</v>
          </cell>
          <cell r="J10">
            <v>125000000</v>
          </cell>
          <cell r="V10">
            <v>125000000</v>
          </cell>
          <cell r="W10">
            <v>125000000</v>
          </cell>
          <cell r="X10">
            <v>125000000</v>
          </cell>
          <cell r="Y10">
            <v>125000000</v>
          </cell>
          <cell r="Z10">
            <v>125000000</v>
          </cell>
          <cell r="AA10">
            <v>125000000</v>
          </cell>
          <cell r="AB10">
            <v>125000000</v>
          </cell>
          <cell r="AC10" t="str">
            <v>Proses Tender</v>
          </cell>
        </row>
        <row r="11">
          <cell r="A11">
            <v>7</v>
          </cell>
          <cell r="B11">
            <v>6</v>
          </cell>
          <cell r="C11" t="str">
            <v>Jasa &amp; CME PLN</v>
          </cell>
        </row>
        <row r="12">
          <cell r="A12">
            <v>8</v>
          </cell>
          <cell r="C12" t="str">
            <v>Persiapan &amp; Installasi</v>
          </cell>
          <cell r="D12">
            <v>15786085.774422366</v>
          </cell>
          <cell r="E12">
            <v>15546504.546531366</v>
          </cell>
          <cell r="F12">
            <v>16359438.847431166</v>
          </cell>
          <cell r="G12">
            <v>16359438.847431166</v>
          </cell>
          <cell r="H12">
            <v>15596682.134422366</v>
          </cell>
          <cell r="I12">
            <v>15008996.84513199</v>
          </cell>
          <cell r="J12">
            <v>13975705.414101617</v>
          </cell>
          <cell r="V12">
            <v>17660145.871674709</v>
          </cell>
          <cell r="W12">
            <v>20726878.189145613</v>
          </cell>
          <cell r="X12">
            <v>19758213.355668463</v>
          </cell>
          <cell r="Y12">
            <v>16696910.539999999</v>
          </cell>
          <cell r="Z12">
            <v>16347493.48</v>
          </cell>
          <cell r="AA12">
            <v>21030335.199999999</v>
          </cell>
          <cell r="AB12">
            <v>22307176.98</v>
          </cell>
          <cell r="AC12" t="str">
            <v>sesuai SL</v>
          </cell>
        </row>
        <row r="13">
          <cell r="A13">
            <v>9</v>
          </cell>
          <cell r="C13" t="str">
            <v>Pondasi</v>
          </cell>
          <cell r="D13">
            <v>23697384.25</v>
          </cell>
          <cell r="E13">
            <v>22975061</v>
          </cell>
          <cell r="F13">
            <v>25765836</v>
          </cell>
          <cell r="G13">
            <v>25765836</v>
          </cell>
          <cell r="H13">
            <v>22975061</v>
          </cell>
          <cell r="I13">
            <v>24025069.75</v>
          </cell>
          <cell r="J13">
            <v>22296688</v>
          </cell>
          <cell r="V13">
            <v>27431851.26111111</v>
          </cell>
          <cell r="W13">
            <v>26572690.050000001</v>
          </cell>
          <cell r="X13">
            <v>27644132.02777778</v>
          </cell>
          <cell r="Y13">
            <v>23595262.5</v>
          </cell>
          <cell r="Z13">
            <v>24396643.5</v>
          </cell>
          <cell r="AA13">
            <v>32975583.5</v>
          </cell>
          <cell r="AB13">
            <v>41210059.25</v>
          </cell>
          <cell r="AC13" t="str">
            <v>sesuai SL</v>
          </cell>
        </row>
        <row r="14">
          <cell r="A14">
            <v>10</v>
          </cell>
          <cell r="C14" t="str">
            <v>Transportasi Tower</v>
          </cell>
          <cell r="D14">
            <v>9858786.0199999996</v>
          </cell>
          <cell r="E14">
            <v>8768082.2999999989</v>
          </cell>
          <cell r="F14">
            <v>9953487.8399999999</v>
          </cell>
          <cell r="G14">
            <v>9953487.8399999999</v>
          </cell>
          <cell r="H14">
            <v>9137092.8399999999</v>
          </cell>
          <cell r="I14">
            <v>8101903.9799999995</v>
          </cell>
          <cell r="J14">
            <v>8101903.9799999995</v>
          </cell>
          <cell r="V14">
            <v>11218629.657707918</v>
          </cell>
          <cell r="W14">
            <v>11507371.629533067</v>
          </cell>
          <cell r="X14">
            <v>11218629.657707918</v>
          </cell>
          <cell r="Y14">
            <v>10216367.029999999</v>
          </cell>
          <cell r="Z14">
            <v>9942058.3100000005</v>
          </cell>
          <cell r="AA14">
            <v>15753157.92</v>
          </cell>
          <cell r="AB14">
            <v>17701076.390000001</v>
          </cell>
          <cell r="AC14" t="str">
            <v>Adjust 50%, Lebih Mudah Mob</v>
          </cell>
        </row>
        <row r="15">
          <cell r="A15">
            <v>11</v>
          </cell>
          <cell r="C15" t="str">
            <v>BTS OUTDOOR</v>
          </cell>
          <cell r="D15">
            <v>8307202</v>
          </cell>
          <cell r="E15">
            <v>7948364</v>
          </cell>
          <cell r="F15">
            <v>8583182</v>
          </cell>
          <cell r="G15">
            <v>8583182</v>
          </cell>
          <cell r="H15">
            <v>7948364</v>
          </cell>
          <cell r="I15">
            <v>8120731</v>
          </cell>
          <cell r="J15">
            <v>7649951</v>
          </cell>
          <cell r="V15">
            <v>9214907</v>
          </cell>
          <cell r="W15">
            <v>9000702</v>
          </cell>
          <cell r="X15">
            <v>9234180</v>
          </cell>
          <cell r="Y15">
            <v>8161073</v>
          </cell>
          <cell r="Z15">
            <v>8337618</v>
          </cell>
          <cell r="AA15">
            <v>10451830</v>
          </cell>
          <cell r="AB15">
            <v>12339852</v>
          </cell>
          <cell r="AC15" t="str">
            <v>sesuai SL</v>
          </cell>
        </row>
        <row r="16">
          <cell r="A16">
            <v>12</v>
          </cell>
          <cell r="C16" t="str">
            <v>ME (incl. Panel)</v>
          </cell>
          <cell r="D16">
            <v>28855350</v>
          </cell>
          <cell r="E16">
            <v>27709150</v>
          </cell>
          <cell r="F16">
            <v>28855350</v>
          </cell>
          <cell r="G16">
            <v>28855350</v>
          </cell>
          <cell r="H16">
            <v>28511450</v>
          </cell>
          <cell r="I16">
            <v>27995700</v>
          </cell>
          <cell r="J16">
            <v>27422600</v>
          </cell>
          <cell r="K16">
            <v>24843700</v>
          </cell>
          <cell r="L16">
            <v>24843700</v>
          </cell>
          <cell r="M16">
            <v>25703300</v>
          </cell>
          <cell r="N16">
            <v>25703300</v>
          </cell>
          <cell r="O16">
            <v>26562950</v>
          </cell>
          <cell r="P16">
            <v>26562950</v>
          </cell>
          <cell r="Q16">
            <v>26849500</v>
          </cell>
          <cell r="R16">
            <v>26849500</v>
          </cell>
          <cell r="S16">
            <v>27995700</v>
          </cell>
          <cell r="T16">
            <v>28855350</v>
          </cell>
          <cell r="U16">
            <v>28855350</v>
          </cell>
          <cell r="V16">
            <v>30280300</v>
          </cell>
          <cell r="W16">
            <v>31215950</v>
          </cell>
          <cell r="X16">
            <v>30592200</v>
          </cell>
          <cell r="Y16">
            <v>29141900</v>
          </cell>
          <cell r="Z16">
            <v>28855350</v>
          </cell>
          <cell r="AA16">
            <v>30574600</v>
          </cell>
          <cell r="AB16">
            <v>35305750</v>
          </cell>
          <cell r="AC16" t="str">
            <v>Adjust 50%, sesuai disain GM</v>
          </cell>
        </row>
        <row r="17">
          <cell r="A17">
            <v>13</v>
          </cell>
          <cell r="C17" t="str">
            <v>FENCE &amp; YARD : 10x10</v>
          </cell>
          <cell r="D17">
            <v>18076127.726815429</v>
          </cell>
          <cell r="E17">
            <v>17517939.29729927</v>
          </cell>
          <cell r="F17">
            <v>19665072.005625054</v>
          </cell>
          <cell r="G17">
            <v>19665072.005625054</v>
          </cell>
          <cell r="H17">
            <v>17510597.141495477</v>
          </cell>
          <cell r="I17">
            <v>18298596.854544066</v>
          </cell>
          <cell r="J17">
            <v>16974857.861822467</v>
          </cell>
          <cell r="K17">
            <v>18011072.764196113</v>
          </cell>
          <cell r="L17">
            <v>17999672.719314046</v>
          </cell>
          <cell r="M17">
            <v>16821352.7636136</v>
          </cell>
          <cell r="N17">
            <v>16828168.432906013</v>
          </cell>
          <cell r="O17">
            <v>15907881.878134681</v>
          </cell>
          <cell r="P17">
            <v>15880973.173453107</v>
          </cell>
          <cell r="Q17">
            <v>16269762.919021482</v>
          </cell>
          <cell r="R17">
            <v>16247149.373363737</v>
          </cell>
          <cell r="S17">
            <v>16535323.249648182</v>
          </cell>
          <cell r="T17">
            <v>17464492.555105027</v>
          </cell>
          <cell r="U17">
            <v>17449082.119392268</v>
          </cell>
          <cell r="V17">
            <v>21042750.005572997</v>
          </cell>
          <cell r="W17">
            <v>20383687.053900443</v>
          </cell>
          <cell r="X17">
            <v>21205586.406514004</v>
          </cell>
          <cell r="Y17">
            <v>18000742.657070369</v>
          </cell>
          <cell r="Z17">
            <v>18633950.962371584</v>
          </cell>
          <cell r="AA17">
            <v>25198965.800850093</v>
          </cell>
          <cell r="AB17">
            <v>30792402.583156832</v>
          </cell>
          <cell r="AC17" t="str">
            <v>sesuai SL (Pagar Tipe E + Pintu excl Yard)</v>
          </cell>
        </row>
        <row r="18">
          <cell r="A18">
            <v>14</v>
          </cell>
          <cell r="C18" t="str">
            <v xml:space="preserve">PLN 7.7 KVA </v>
          </cell>
          <cell r="D18">
            <v>24524100</v>
          </cell>
          <cell r="E18">
            <v>24089700</v>
          </cell>
          <cell r="F18">
            <v>24089700</v>
          </cell>
          <cell r="G18">
            <v>24089700</v>
          </cell>
          <cell r="H18">
            <v>24089700</v>
          </cell>
          <cell r="I18">
            <v>24524100</v>
          </cell>
          <cell r="J18">
            <v>23438200</v>
          </cell>
          <cell r="V18">
            <v>28057200</v>
          </cell>
          <cell r="W18">
            <v>28057200</v>
          </cell>
          <cell r="X18">
            <v>28057200</v>
          </cell>
          <cell r="Y18">
            <v>25136600</v>
          </cell>
          <cell r="Z18">
            <v>25136600</v>
          </cell>
          <cell r="AA18">
            <v>26250300</v>
          </cell>
          <cell r="AB18">
            <v>26250300</v>
          </cell>
          <cell r="AC18" t="str">
            <v>sesuai SL</v>
          </cell>
        </row>
        <row r="19">
          <cell r="C19" t="str">
            <v>Total Estimasi</v>
          </cell>
          <cell r="D19" t="e">
            <v>#DIV/0!</v>
          </cell>
          <cell r="E19" t="e">
            <v>#DIV/0!</v>
          </cell>
          <cell r="F19">
            <v>431411566.69305623</v>
          </cell>
          <cell r="G19">
            <v>568166566.69305623</v>
          </cell>
          <cell r="H19" t="e">
            <v>#DIV/0!</v>
          </cell>
          <cell r="I19" t="e">
            <v>#DIV/0!</v>
          </cell>
          <cell r="J19" t="e">
            <v>#DIV/0!</v>
          </cell>
          <cell r="V19">
            <v>454373683.7960667</v>
          </cell>
          <cell r="W19">
            <v>467524794.71205276</v>
          </cell>
          <cell r="X19">
            <v>493459006.32266819</v>
          </cell>
          <cell r="Y19">
            <v>446739919.11468577</v>
          </cell>
          <cell r="Z19">
            <v>445574680.77389014</v>
          </cell>
          <cell r="AA19">
            <v>483314030.4208501</v>
          </cell>
          <cell r="AB19">
            <v>476876122.20315683</v>
          </cell>
        </row>
        <row r="21">
          <cell r="C21" t="str">
            <v>Total Site</v>
          </cell>
          <cell r="D21">
            <v>2</v>
          </cell>
          <cell r="E21">
            <v>15</v>
          </cell>
          <cell r="F21">
            <v>0</v>
          </cell>
          <cell r="G21">
            <v>0</v>
          </cell>
          <cell r="H21">
            <v>17</v>
          </cell>
          <cell r="I21">
            <v>12</v>
          </cell>
          <cell r="J21">
            <v>11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40</v>
          </cell>
          <cell r="W21">
            <v>38</v>
          </cell>
          <cell r="X21">
            <v>0</v>
          </cell>
          <cell r="Y21">
            <v>52</v>
          </cell>
          <cell r="Z21">
            <v>27</v>
          </cell>
          <cell r="AA21">
            <v>14</v>
          </cell>
          <cell r="AB21">
            <v>47</v>
          </cell>
          <cell r="AC21">
            <v>275</v>
          </cell>
        </row>
        <row r="22">
          <cell r="C22" t="str">
            <v>Grand Total</v>
          </cell>
          <cell r="D22" t="e">
            <v>#DIV/0!</v>
          </cell>
          <cell r="E22" t="e">
            <v>#DIV/0!</v>
          </cell>
          <cell r="F22">
            <v>0</v>
          </cell>
          <cell r="G22">
            <v>0</v>
          </cell>
          <cell r="H22" t="e">
            <v>#DIV/0!</v>
          </cell>
          <cell r="I22" t="e">
            <v>#DIV/0!</v>
          </cell>
          <cell r="J22" t="e">
            <v>#DIV/0!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18174947351.842667</v>
          </cell>
          <cell r="W22">
            <v>17765942199.058006</v>
          </cell>
          <cell r="X22">
            <v>0</v>
          </cell>
          <cell r="Y22">
            <v>23230475793.963661</v>
          </cell>
          <cell r="Z22">
            <v>12030516380.895033</v>
          </cell>
          <cell r="AA22">
            <v>6766396425.891901</v>
          </cell>
          <cell r="AB22">
            <v>22413177743.54837</v>
          </cell>
          <cell r="AC22" t="e">
            <v>#DIV/0!</v>
          </cell>
        </row>
        <row r="23">
          <cell r="C23" t="str">
            <v>Avg Per Site</v>
          </cell>
          <cell r="D23" t="e">
            <v>#DIV/0!</v>
          </cell>
          <cell r="V23">
            <v>460465394.01467729</v>
          </cell>
          <cell r="AC23" t="e">
            <v>#DIV/0!</v>
          </cell>
        </row>
        <row r="24">
          <cell r="C24" t="str">
            <v>Saving Budget</v>
          </cell>
          <cell r="D24" t="e">
            <v>#DIV/0!</v>
          </cell>
          <cell r="V24">
            <v>11452544104.800354</v>
          </cell>
          <cell r="AC24" t="e">
            <v>#DIV/0!</v>
          </cell>
        </row>
        <row r="26">
          <cell r="B26" t="str">
            <v>Remark:</v>
          </cell>
        </row>
        <row r="27">
          <cell r="B27">
            <v>1</v>
          </cell>
          <cell r="C27" t="str">
            <v>Pekerjaan Lahan akan diterbitkan PO langsung ke Pemilik Lahan (OTV)</v>
          </cell>
        </row>
        <row r="28">
          <cell r="B28">
            <v>2</v>
          </cell>
        </row>
        <row r="29">
          <cell r="B29">
            <v>3</v>
          </cell>
        </row>
        <row r="31">
          <cell r="E31" t="str">
            <v>Procurement</v>
          </cell>
          <cell r="G31" t="str">
            <v>Macrocell</v>
          </cell>
          <cell r="I31" t="str">
            <v>Area 1</v>
          </cell>
          <cell r="V31" t="str">
            <v>Area 4</v>
          </cell>
        </row>
        <row r="32">
          <cell r="E32" t="str">
            <v>( _________________________)</v>
          </cell>
          <cell r="G32" t="str">
            <v>( _________________________)</v>
          </cell>
          <cell r="I32" t="str">
            <v>( _________________________)</v>
          </cell>
          <cell r="V32" t="str">
            <v>( _________________________)</v>
          </cell>
        </row>
        <row r="33">
          <cell r="E33" t="str">
            <v>( _________________________)</v>
          </cell>
          <cell r="G33" t="str">
            <v>( _________________________)</v>
          </cell>
          <cell r="I33" t="str">
            <v>( _________________________)</v>
          </cell>
          <cell r="V33" t="str">
            <v>( _________________________)</v>
          </cell>
        </row>
        <row r="35">
          <cell r="D35">
            <v>104580935.77123779</v>
          </cell>
          <cell r="E35">
            <v>100465101.14383063</v>
          </cell>
          <cell r="F35">
            <v>109182366.69305623</v>
          </cell>
          <cell r="G35">
            <v>109182366.69305623</v>
          </cell>
          <cell r="H35">
            <v>101679247.11591785</v>
          </cell>
          <cell r="I35">
            <v>101550998.42967606</v>
          </cell>
          <cell r="J35">
            <v>96421706.255924091</v>
          </cell>
          <cell r="K35">
            <v>42854772.764196113</v>
          </cell>
          <cell r="L35">
            <v>42843372.719314046</v>
          </cell>
          <cell r="M35">
            <v>42524652.763613597</v>
          </cell>
          <cell r="N35">
            <v>42531468.432906017</v>
          </cell>
          <cell r="O35">
            <v>42470831.878134683</v>
          </cell>
          <cell r="P35">
            <v>42443923.173453107</v>
          </cell>
          <cell r="Q35">
            <v>43119262.91902148</v>
          </cell>
          <cell r="R35">
            <v>43096649.373363733</v>
          </cell>
          <cell r="S35">
            <v>44531023.249648184</v>
          </cell>
          <cell r="T35">
            <v>46319842.555105031</v>
          </cell>
          <cell r="U35">
            <v>46304432.119392268</v>
          </cell>
          <cell r="V35">
            <v>116848583.79606673</v>
          </cell>
          <cell r="W35">
            <v>119407278.92257914</v>
          </cell>
          <cell r="X35">
            <v>119652941.44766816</v>
          </cell>
          <cell r="Y35">
            <v>105812255.72707036</v>
          </cell>
          <cell r="Z35">
            <v>106513114.25237159</v>
          </cell>
          <cell r="AA35">
            <v>135984472.4208501</v>
          </cell>
          <cell r="AB35">
            <v>159656317.20315683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itelist"/>
      <sheetName val="All Project duppon (2)"/>
      <sheetName val="DUPPONT"/>
      <sheetName val="SUMMARY PROJECT (3)"/>
      <sheetName val="Status BAUK (4)"/>
      <sheetName val="RFI Month (5)"/>
      <sheetName val="Target Sept 2012 (7)"/>
      <sheetName val="Status September (8-9)"/>
      <sheetName val="LEVEL CONFIDENT RFIMIN (13-16)"/>
      <sheetName val="RFI ALL (18)"/>
      <sheetName val="target okt (19-20)"/>
      <sheetName val="TASK FORCE"/>
      <sheetName val="detail site list"/>
      <sheetName val="Pivot (22-23)"/>
      <sheetName val="SITE LIST NO PO"/>
      <sheetName val="PIVOT sp2 mitra (24)"/>
      <sheetName val="OPTIMIS OKT 2012 (227)"/>
      <sheetName val="Summary RFIMin (15-17)"/>
      <sheetName val="blocking poin co agustus"/>
      <sheetName val="hal 15-16"/>
      <sheetName val="Validasi"/>
      <sheetName val="Validasi (2)"/>
      <sheetName val="High Capex"/>
      <sheetName val="Target Agustus"/>
      <sheetName val="Sheet2"/>
      <sheetName val="Sheet16"/>
      <sheetName val="Achv Agustus"/>
      <sheetName val="Target remaining site"/>
      <sheetName val="SUMALPUA"/>
      <sheetName val="Ach sept"/>
      <sheetName val="Sheet3"/>
      <sheetName val="Sheet4"/>
      <sheetName val="210912"/>
      <sheetName val="Sheet1"/>
      <sheetName val="Sheet5"/>
      <sheetName val="Struktur"/>
      <sheetName val="Sheet6"/>
      <sheetName val="Sheet7"/>
      <sheetName val="TARGET RFI+BAUK"/>
      <sheetName val="PROGREES TODAY"/>
      <sheetName val="rfi min"/>
      <sheetName val="Sheet9"/>
      <sheetName val="Sheet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9">
          <cell r="B19" t="str">
            <v>01-BAPS</v>
          </cell>
        </row>
        <row r="20">
          <cell r="B20" t="str">
            <v>02-BAUK</v>
          </cell>
        </row>
        <row r="21">
          <cell r="B21" t="str">
            <v>03-RFI</v>
          </cell>
        </row>
        <row r="22">
          <cell r="B22" t="str">
            <v>04-CME</v>
          </cell>
        </row>
        <row r="23">
          <cell r="B23" t="str">
            <v>05-RFC</v>
          </cell>
        </row>
        <row r="24">
          <cell r="B24" t="str">
            <v>06-SITAC</v>
          </cell>
        </row>
        <row r="25">
          <cell r="B25" t="str">
            <v>07-DRM</v>
          </cell>
        </row>
        <row r="26">
          <cell r="B26" t="str">
            <v>08-SIS/SES</v>
          </cell>
        </row>
        <row r="27">
          <cell r="B27" t="str">
            <v>09-NY Start</v>
          </cell>
        </row>
        <row r="28">
          <cell r="B28" t="str">
            <v>10-Proposed Cancel</v>
          </cell>
        </row>
        <row r="29">
          <cell r="B29" t="str">
            <v>11-Cancel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 (2)"/>
      <sheetName val="Summary R2B"/>
      <sheetName val="Summary "/>
      <sheetName val="Monthly Achv"/>
      <sheetName val="Sheet1"/>
      <sheetName val="Monthly Target"/>
      <sheetName val="Sheet3"/>
      <sheetName val="Site List Area3"/>
      <sheetName val="Legenda"/>
      <sheetName val="Issue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9">
          <cell r="G89" t="str">
            <v>01-BAPS Approved</v>
          </cell>
        </row>
        <row r="90">
          <cell r="G90" t="str">
            <v>02-PO Process</v>
          </cell>
        </row>
        <row r="91">
          <cell r="G91" t="str">
            <v>03-PR Process</v>
          </cell>
        </row>
        <row r="92">
          <cell r="G92" t="str">
            <v>04-BAUK Approved</v>
          </cell>
        </row>
        <row r="93">
          <cell r="G93" t="str">
            <v>05-BAUK Process HQ</v>
          </cell>
        </row>
        <row r="94">
          <cell r="G94" t="str">
            <v>06-BAUK Process Regional</v>
          </cell>
        </row>
        <row r="95">
          <cell r="G95" t="str">
            <v>07-ATP Done</v>
          </cell>
        </row>
        <row r="96">
          <cell r="G96" t="str">
            <v>08-ATP Punc. Cleareance</v>
          </cell>
        </row>
        <row r="97">
          <cell r="G97" t="str">
            <v>09-ATP process</v>
          </cell>
        </row>
        <row r="98">
          <cell r="G98" t="str">
            <v>10-Binder completion</v>
          </cell>
        </row>
        <row r="99">
          <cell r="G99" t="str">
            <v>11-RFI by Combat</v>
          </cell>
        </row>
        <row r="100">
          <cell r="G100" t="str">
            <v xml:space="preserve">12-RFI </v>
          </cell>
        </row>
        <row r="101">
          <cell r="G101" t="str">
            <v>13-Fence and yard</v>
          </cell>
        </row>
        <row r="102">
          <cell r="G102" t="str">
            <v>14-CME Done Minus Power</v>
          </cell>
        </row>
        <row r="103">
          <cell r="G103" t="str">
            <v>15-M/E on going</v>
          </cell>
        </row>
        <row r="104">
          <cell r="G104" t="str">
            <v>16-Tower Erection</v>
          </cell>
        </row>
        <row r="105">
          <cell r="G105" t="str">
            <v>17-Curing</v>
          </cell>
        </row>
        <row r="106">
          <cell r="G106" t="str">
            <v>18-Pouring</v>
          </cell>
        </row>
        <row r="107">
          <cell r="G107" t="str">
            <v>19-Rebaring</v>
          </cell>
        </row>
        <row r="108">
          <cell r="G108" t="str">
            <v>20-Borepile OG</v>
          </cell>
        </row>
        <row r="109">
          <cell r="G109" t="str">
            <v>21-Excavation</v>
          </cell>
        </row>
        <row r="110">
          <cell r="G110" t="str">
            <v>22-Temporary Site (Combat)</v>
          </cell>
        </row>
        <row r="111">
          <cell r="G111" t="str">
            <v>23-Site Opening</v>
          </cell>
        </row>
        <row r="112">
          <cell r="G112" t="str">
            <v>24-APD Done</v>
          </cell>
        </row>
        <row r="113">
          <cell r="G113" t="str">
            <v>25-IMB Done</v>
          </cell>
        </row>
        <row r="114">
          <cell r="G114" t="str">
            <v>26-CME Colocation</v>
          </cell>
        </row>
        <row r="115">
          <cell r="G115" t="str">
            <v xml:space="preserve">27-RFC  </v>
          </cell>
        </row>
        <row r="116">
          <cell r="G116" t="str">
            <v>28-IP Release</v>
          </cell>
        </row>
        <row r="117">
          <cell r="G117" t="str">
            <v>29-RFC by Tenant</v>
          </cell>
        </row>
        <row r="118">
          <cell r="G118" t="str">
            <v>30-Land Payment request 3</v>
          </cell>
        </row>
        <row r="119">
          <cell r="G119" t="str">
            <v xml:space="preserve">31-Land Payment request 2 </v>
          </cell>
        </row>
        <row r="120">
          <cell r="G120" t="str">
            <v>32-Land Payment request 1</v>
          </cell>
        </row>
        <row r="121">
          <cell r="G121" t="str">
            <v>33-IMB Apply</v>
          </cell>
        </row>
        <row r="122">
          <cell r="G122" t="str">
            <v>34-PKS</v>
          </cell>
        </row>
        <row r="123">
          <cell r="G123" t="str">
            <v>35-Soil/Hammer Test</v>
          </cell>
        </row>
        <row r="124">
          <cell r="G124" t="str">
            <v>36-Rekom Camat</v>
          </cell>
        </row>
        <row r="125">
          <cell r="G125" t="str">
            <v>37-Ijin Warga</v>
          </cell>
        </row>
        <row r="126">
          <cell r="G126" t="str">
            <v>38-BAN/BAK</v>
          </cell>
        </row>
        <row r="127">
          <cell r="G127" t="str">
            <v>39-DRM</v>
          </cell>
        </row>
        <row r="128">
          <cell r="G128" t="str">
            <v>40-SIS By Tenant</v>
          </cell>
        </row>
        <row r="129">
          <cell r="G129" t="str">
            <v>41-SIS/SES Done</v>
          </cell>
        </row>
        <row r="130">
          <cell r="G130" t="str">
            <v>42-SIS/SES OG</v>
          </cell>
        </row>
        <row r="131">
          <cell r="G131" t="str">
            <v>43-Joint Survey</v>
          </cell>
        </row>
        <row r="132">
          <cell r="G132" t="str">
            <v>44-Proposed Cancel</v>
          </cell>
        </row>
        <row r="133">
          <cell r="G133" t="str">
            <v>45-Cancelled by Tenant</v>
          </cell>
        </row>
        <row r="134">
          <cell r="G134" t="str">
            <v>46-Cancelled by DMT</v>
          </cell>
        </row>
        <row r="135">
          <cell r="G135" t="str">
            <v>47-Cancelled ReOpen</v>
          </cell>
        </row>
      </sheetData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ummary MOM"/>
      <sheetName val="Summary  (2)"/>
      <sheetName val="Summary R2B"/>
      <sheetName val="Summary "/>
      <sheetName val="Monthly Achv"/>
      <sheetName val="Monthly Target"/>
      <sheetName val="Site List Area3"/>
      <sheetName val="Legenda"/>
      <sheetName val="Issue"/>
      <sheetName val="Valid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5">
          <cell r="B55" t="str">
            <v>00. Cancel by Tsel</v>
          </cell>
        </row>
        <row r="56">
          <cell r="B56" t="str">
            <v>01. Cancel by TP</v>
          </cell>
        </row>
        <row r="57">
          <cell r="B57" t="str">
            <v>02. Propose Cancel</v>
          </cell>
        </row>
        <row r="58">
          <cell r="B58" t="str">
            <v>03. SIS / SES</v>
          </cell>
        </row>
        <row r="59">
          <cell r="B59" t="str">
            <v>04. DRM</v>
          </cell>
        </row>
        <row r="60">
          <cell r="B60" t="str">
            <v>05. Sitac</v>
          </cell>
        </row>
        <row r="61">
          <cell r="B61" t="str">
            <v>06. RFC</v>
          </cell>
        </row>
        <row r="62">
          <cell r="B62" t="str">
            <v>07. CME</v>
          </cell>
        </row>
        <row r="63">
          <cell r="B63" t="str">
            <v>08. RFI</v>
          </cell>
        </row>
        <row r="64">
          <cell r="B64" t="str">
            <v xml:space="preserve">09. BAUK </v>
          </cell>
        </row>
        <row r="65">
          <cell r="B65" t="str">
            <v>10. BAPS</v>
          </cell>
        </row>
        <row r="66">
          <cell r="B66" t="str">
            <v>11. Billed</v>
          </cell>
        </row>
      </sheetData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itra Issue"/>
      <sheetName val="SITELIST"/>
      <sheetName val="INTERNAL"/>
      <sheetName val="TSEL UPDATE"/>
      <sheetName val="RESUME"/>
      <sheetName val="VALIDASI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01-BAPS</v>
          </cell>
          <cell r="F2" t="str">
            <v>01-Closed</v>
          </cell>
          <cell r="H2" t="str">
            <v>01-BAPS Approved</v>
          </cell>
        </row>
        <row r="3">
          <cell r="F3" t="str">
            <v>02-Waiting BAPS Approval</v>
          </cell>
          <cell r="H3" t="str">
            <v>02-PO Process</v>
          </cell>
        </row>
        <row r="4">
          <cell r="F4" t="str">
            <v>03-PO Process</v>
          </cell>
          <cell r="H4" t="str">
            <v>03-PR Process</v>
          </cell>
        </row>
        <row r="5">
          <cell r="F5" t="str">
            <v>04-PR Process</v>
          </cell>
          <cell r="H5" t="str">
            <v>04-BAUK Approved</v>
          </cell>
        </row>
        <row r="6">
          <cell r="F6" t="str">
            <v>05-Waiting BAUK Approval</v>
          </cell>
          <cell r="H6" t="str">
            <v>05-BAUK Process HQ</v>
          </cell>
        </row>
        <row r="7">
          <cell r="F7" t="str">
            <v>06-Binder completion</v>
          </cell>
          <cell r="H7" t="str">
            <v>06-BAUK Process Regional</v>
          </cell>
        </row>
        <row r="8">
          <cell r="F8" t="str">
            <v>07-Take Over Process</v>
          </cell>
          <cell r="H8" t="str">
            <v>07-ATP Done</v>
          </cell>
        </row>
        <row r="9">
          <cell r="F9" t="str">
            <v>08-Waiting PLN Connected</v>
          </cell>
          <cell r="H9" t="str">
            <v>08-ATP Punc. Cleareance</v>
          </cell>
        </row>
        <row r="10">
          <cell r="F10" t="str">
            <v>09-Waiting Temporary Power</v>
          </cell>
          <cell r="H10" t="str">
            <v>09-ATP process</v>
          </cell>
        </row>
        <row r="11">
          <cell r="F11" t="str">
            <v>10-CDC Issue</v>
          </cell>
          <cell r="H11" t="str">
            <v>10-Binder completion</v>
          </cell>
        </row>
        <row r="12">
          <cell r="F12" t="str">
            <v>11-Waiting IP</v>
          </cell>
          <cell r="H12" t="str">
            <v>11-RFI by Combat</v>
          </cell>
        </row>
        <row r="13">
          <cell r="F13" t="str">
            <v>12-Waiting APD Approved</v>
          </cell>
          <cell r="H13" t="str">
            <v xml:space="preserve">12-RFI </v>
          </cell>
        </row>
        <row r="14">
          <cell r="F14" t="str">
            <v>13-SDA/Strengthening</v>
          </cell>
          <cell r="H14" t="str">
            <v>13-Fence and yard</v>
          </cell>
        </row>
        <row r="15">
          <cell r="F15" t="str">
            <v>14-Site Corporate</v>
          </cell>
          <cell r="H15" t="str">
            <v>14-CME Done Minus Power</v>
          </cell>
        </row>
        <row r="16">
          <cell r="F16" t="str">
            <v>15-Extreem Site</v>
          </cell>
          <cell r="H16" t="str">
            <v>15-M/E on going</v>
          </cell>
        </row>
        <row r="17">
          <cell r="F17" t="str">
            <v>16-Waiting Approval High Price</v>
          </cell>
          <cell r="H17" t="str">
            <v>16-Tower Erection</v>
          </cell>
        </row>
        <row r="18">
          <cell r="F18" t="str">
            <v>17-Hard SITAC</v>
          </cell>
          <cell r="H18" t="str">
            <v>17-Curing</v>
          </cell>
        </row>
        <row r="19">
          <cell r="F19" t="str">
            <v>18-IMB Issue</v>
          </cell>
          <cell r="H19" t="str">
            <v>18-Pouring</v>
          </cell>
        </row>
        <row r="20">
          <cell r="F20" t="str">
            <v>19-Waiting BAN/BAK Approval</v>
          </cell>
          <cell r="H20" t="str">
            <v>19-Rebaring</v>
          </cell>
        </row>
        <row r="21">
          <cell r="F21" t="str">
            <v>20-Resurvey/Rehunting</v>
          </cell>
          <cell r="H21" t="str">
            <v>20-Borepile OG</v>
          </cell>
        </row>
        <row r="22">
          <cell r="F22" t="str">
            <v>21-Change SOW</v>
          </cell>
          <cell r="H22" t="str">
            <v>21-Excavation</v>
          </cell>
        </row>
        <row r="23">
          <cell r="F23" t="str">
            <v>22-Mitra Issue</v>
          </cell>
          <cell r="H23" t="str">
            <v>22-Temporary Site (Combat)</v>
          </cell>
        </row>
        <row r="24">
          <cell r="F24" t="str">
            <v>23-Community Issue</v>
          </cell>
          <cell r="H24" t="str">
            <v>23-Site Opening</v>
          </cell>
        </row>
        <row r="25">
          <cell r="F25" t="str">
            <v>24-Waiting DRM</v>
          </cell>
          <cell r="H25" t="str">
            <v>24-APD Done</v>
          </cell>
        </row>
        <row r="26">
          <cell r="F26" t="str">
            <v>25-On Hold by Tenant</v>
          </cell>
          <cell r="H26" t="str">
            <v>25-IMB Done</v>
          </cell>
        </row>
        <row r="27">
          <cell r="F27" t="str">
            <v>26-Waiting Survey Permit</v>
          </cell>
          <cell r="H27" t="str">
            <v>26-CME Colocation</v>
          </cell>
        </row>
        <row r="28">
          <cell r="F28" t="str">
            <v>27-Waiting Doc From Tenant</v>
          </cell>
          <cell r="H28" t="str">
            <v xml:space="preserve">27-RFC  </v>
          </cell>
        </row>
        <row r="29">
          <cell r="F29" t="str">
            <v>28-No SPMK</v>
          </cell>
          <cell r="H29" t="str">
            <v>28-IP Release</v>
          </cell>
        </row>
        <row r="30">
          <cell r="F30" t="str">
            <v>29-No SPK/PO</v>
          </cell>
          <cell r="H30" t="str">
            <v>29-RFC by Tenant</v>
          </cell>
        </row>
        <row r="31">
          <cell r="F31" t="str">
            <v>30-Work On Going</v>
          </cell>
          <cell r="H31" t="str">
            <v>30-Land Payment request 3</v>
          </cell>
        </row>
        <row r="32">
          <cell r="H32" t="str">
            <v xml:space="preserve">31-Land Payment request 2 </v>
          </cell>
        </row>
        <row r="33">
          <cell r="H33" t="str">
            <v>32-Land Payment request 1</v>
          </cell>
        </row>
        <row r="34">
          <cell r="H34" t="str">
            <v>33-IMB Apply</v>
          </cell>
        </row>
        <row r="35">
          <cell r="H35" t="str">
            <v>34-PKS</v>
          </cell>
        </row>
        <row r="36">
          <cell r="H36" t="str">
            <v>35-Soil/Hammer Test</v>
          </cell>
        </row>
        <row r="37">
          <cell r="H37" t="str">
            <v>36-Rekom Camat</v>
          </cell>
        </row>
        <row r="38">
          <cell r="H38" t="str">
            <v>37-Ijin Warga</v>
          </cell>
        </row>
        <row r="39">
          <cell r="H39" t="str">
            <v>38-BAN/BAK</v>
          </cell>
        </row>
        <row r="40">
          <cell r="H40" t="str">
            <v>39-DRM</v>
          </cell>
        </row>
        <row r="41">
          <cell r="H41" t="str">
            <v>40-SIS By Tenant</v>
          </cell>
        </row>
        <row r="42">
          <cell r="H42" t="str">
            <v>41-SIS/SES Done</v>
          </cell>
        </row>
        <row r="43">
          <cell r="H43" t="str">
            <v>42-SIS/SES OG</v>
          </cell>
        </row>
        <row r="44">
          <cell r="H44" t="str">
            <v>43-Joint Survey</v>
          </cell>
        </row>
        <row r="45">
          <cell r="H45" t="str">
            <v>44-Proposed Cancel</v>
          </cell>
        </row>
        <row r="46">
          <cell r="H46" t="str">
            <v>45-Cancelled by Tenant</v>
          </cell>
        </row>
        <row r="47">
          <cell r="H47" t="str">
            <v>46-Cancelled by DMT</v>
          </cell>
        </row>
        <row r="48">
          <cell r="H48" t="str">
            <v>47-Cancelled ReOpen</v>
          </cell>
        </row>
      </sheetData>
      <sheetData sheetId="6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valuasi Mitra"/>
      <sheetName val="Sheet9"/>
      <sheetName val="Waiting Power"/>
      <sheetName val="APD Process"/>
      <sheetName val="Target Feb'12"/>
      <sheetName val="Pivot"/>
      <sheetName val="Sheet8"/>
      <sheetName val="Last status"/>
      <sheetName val="Overview Kalimantan"/>
      <sheetName val="BP Kalimantan"/>
      <sheetName val="Site List"/>
      <sheetName val="Validation"/>
      <sheetName val="Sheet7"/>
      <sheetName val="Sheet1"/>
      <sheetName val="Sheet2"/>
      <sheetName val="Sheet3"/>
      <sheetName val="Sheet4"/>
      <sheetName val="Validasi"/>
      <sheetName val="Pivot2"/>
      <sheetName val="Sheet5"/>
      <sheetName val="Sheet6"/>
      <sheetName val="CDC"/>
      <sheetName val="Validasi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01-BAPS</v>
          </cell>
          <cell r="F2" t="str">
            <v>01-Closed</v>
          </cell>
        </row>
        <row r="3">
          <cell r="C3" t="str">
            <v>02-BAUK</v>
          </cell>
          <cell r="F3" t="str">
            <v>02-Waiting BAPS Approval</v>
          </cell>
        </row>
        <row r="4">
          <cell r="C4" t="str">
            <v>03-RFI</v>
          </cell>
          <cell r="F4" t="str">
            <v>03-PO Process</v>
          </cell>
        </row>
        <row r="5">
          <cell r="C5" t="str">
            <v>04-CME</v>
          </cell>
          <cell r="F5" t="str">
            <v>04-PR Process</v>
          </cell>
        </row>
        <row r="6">
          <cell r="C6" t="str">
            <v>05-RFC</v>
          </cell>
          <cell r="F6" t="str">
            <v>05-Waiting BAUK Approval</v>
          </cell>
        </row>
        <row r="7">
          <cell r="C7" t="str">
            <v>06-SITAC</v>
          </cell>
          <cell r="F7" t="str">
            <v>06-Binder completion</v>
          </cell>
        </row>
        <row r="8">
          <cell r="C8" t="str">
            <v>07-DRM</v>
          </cell>
          <cell r="F8" t="str">
            <v>07-Take Over Process</v>
          </cell>
        </row>
        <row r="9">
          <cell r="C9" t="str">
            <v>08-SIS/SES</v>
          </cell>
          <cell r="F9" t="str">
            <v>08-Waiting PLN Connected</v>
          </cell>
        </row>
        <row r="10">
          <cell r="C10" t="str">
            <v>09-NY Start</v>
          </cell>
          <cell r="F10" t="str">
            <v>09-Waiting Temporary Power</v>
          </cell>
        </row>
        <row r="11">
          <cell r="C11" t="str">
            <v>10-Proposed Cancel</v>
          </cell>
          <cell r="F11" t="str">
            <v>10-CDC Issue</v>
          </cell>
        </row>
        <row r="12">
          <cell r="C12" t="str">
            <v>11-Cancel</v>
          </cell>
          <cell r="F12" t="str">
            <v>11-Waiting IP</v>
          </cell>
        </row>
        <row r="13">
          <cell r="F13" t="str">
            <v>12-Waiting APD Approved</v>
          </cell>
        </row>
        <row r="14">
          <cell r="F14" t="str">
            <v>13-SDA/Strengthening</v>
          </cell>
        </row>
        <row r="15">
          <cell r="F15" t="str">
            <v>14-Site Corporate</v>
          </cell>
        </row>
        <row r="16">
          <cell r="F16" t="str">
            <v>15-Extreem Site</v>
          </cell>
        </row>
        <row r="17">
          <cell r="F17" t="str">
            <v>16-Waiting Approval High Price</v>
          </cell>
        </row>
        <row r="18">
          <cell r="F18" t="str">
            <v>17-Hard SITAC</v>
          </cell>
        </row>
        <row r="19">
          <cell r="F19" t="str">
            <v>18-IMB Issue</v>
          </cell>
        </row>
        <row r="20">
          <cell r="F20" t="str">
            <v>19-Waiting BAN/BAK Approval</v>
          </cell>
        </row>
        <row r="21">
          <cell r="F21" t="str">
            <v>20-Resurvey/Rehunting</v>
          </cell>
        </row>
        <row r="22">
          <cell r="F22" t="str">
            <v>21-Change SOW</v>
          </cell>
        </row>
        <row r="23">
          <cell r="F23" t="str">
            <v>22-Mitra Issue</v>
          </cell>
        </row>
        <row r="24">
          <cell r="F24" t="str">
            <v>23-Community Issue</v>
          </cell>
        </row>
        <row r="25">
          <cell r="F25" t="str">
            <v>24-Waiting DRM</v>
          </cell>
        </row>
        <row r="26">
          <cell r="F26" t="str">
            <v>25-On Hold by Tenant</v>
          </cell>
        </row>
        <row r="27">
          <cell r="F27" t="str">
            <v>26-Waiting Survey Permit</v>
          </cell>
        </row>
        <row r="28">
          <cell r="F28" t="str">
            <v>27-Waiting Doc From Tenant</v>
          </cell>
        </row>
        <row r="29">
          <cell r="F29" t="str">
            <v>28-No SPMK</v>
          </cell>
        </row>
        <row r="30">
          <cell r="F30" t="str">
            <v>29-No SPK/PO</v>
          </cell>
        </row>
        <row r="31">
          <cell r="F31" t="str">
            <v>30-Work On Going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ite List"/>
      <sheetName val="Updates since ver.2012.11.06"/>
      <sheetName val="Summary by Province"/>
      <sheetName val="FAV"/>
      <sheetName val="CHG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UPONT"/>
      <sheetName val="Sheet2"/>
      <sheetName val="Detail site"/>
      <sheetName val="Sheet1"/>
    </sheetNames>
    <sheetDataSet>
      <sheetData sheetId="0" refreshError="1"/>
      <sheetData sheetId="1" refreshError="1"/>
      <sheetData sheetId="2"/>
      <sheetData sheetId="3">
        <row r="1">
          <cell r="C1" t="str">
            <v>Detail Status</v>
          </cell>
        </row>
        <row r="2">
          <cell r="C2" t="str">
            <v xml:space="preserve">Site clearing </v>
          </cell>
        </row>
        <row r="3">
          <cell r="C3" t="str">
            <v>Borepile OG</v>
          </cell>
        </row>
        <row r="4">
          <cell r="C4" t="str">
            <v>Excavation OG</v>
          </cell>
        </row>
        <row r="5">
          <cell r="C5" t="str">
            <v>Rebar OG</v>
          </cell>
        </row>
        <row r="6">
          <cell r="C6" t="str">
            <v>Concrate pouring</v>
          </cell>
        </row>
        <row r="7">
          <cell r="C7" t="str">
            <v>Erection OG</v>
          </cell>
        </row>
        <row r="8">
          <cell r="C8" t="str">
            <v>ME OG</v>
          </cell>
        </row>
        <row r="9">
          <cell r="C9" t="str">
            <v>PLN Connection OG</v>
          </cell>
        </row>
        <row r="10">
          <cell r="C10" t="str">
            <v>RFI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45.57526435185" createdVersion="6" refreshedVersion="6" minRefreshableVersion="3" recordCount="511">
  <cacheSource type="worksheet">
    <worksheetSource ref="A6:AG517" sheet="Site List"/>
  </cacheSource>
  <cacheFields count="33">
    <cacheField name="Proc" numFmtId="0">
      <sharedItems/>
    </cacheField>
    <cacheField name="PLAN CAPEX PAPER" numFmtId="0">
      <sharedItems/>
    </cacheField>
    <cacheField name="AREA" numFmtId="0">
      <sharedItems/>
    </cacheField>
    <cacheField name="REGION" numFmtId="0">
      <sharedItems/>
    </cacheField>
    <cacheField name="SITE ID" numFmtId="0">
      <sharedItems/>
    </cacheField>
    <cacheField name="SITE NAME" numFmtId="0">
      <sharedItems/>
    </cacheField>
    <cacheField name="LONG" numFmtId="0">
      <sharedItems containsSemiMixedTypes="0" containsString="0" containsNumber="1" minValue="96.195096000000007" maxValue="140.68126000000001"/>
    </cacheField>
    <cacheField name="LAT" numFmtId="0">
      <sharedItems containsSemiMixedTypes="0" containsString="0" containsNumber="1" minValue="-9.4910990000000002" maxValue="4.4203910000000004"/>
    </cacheField>
    <cacheField name="INFRA TYPE" numFmtId="0">
      <sharedItems/>
    </cacheField>
    <cacheField name="TOWER PROVIDER" numFmtId="0">
      <sharedItems/>
    </cacheField>
    <cacheField name="Provinsi" numFmtId="0">
      <sharedItems/>
    </cacheField>
    <cacheField name="Kabupaten / Kota" numFmtId="0">
      <sharedItems/>
    </cacheField>
    <cacheField name="Cluster" numFmtId="0">
      <sharedItems count="20">
        <s v="SUMUT"/>
        <s v="ACEH"/>
        <s v="KEP NIAS"/>
        <s v="RIAU DARATAN"/>
        <s v="SUMSEL 2 (Lampung, Bengkulu)"/>
        <s v="SUMSEL 1 (Sumsel Jambi Babel)"/>
        <s v="JATENG"/>
        <s v="NTB"/>
        <s v="BALI"/>
        <s v="NTT"/>
        <s v="JATIM"/>
        <s v="KALIMANTAN 2 (Kalbar)"/>
        <s v="KALIMANTAN 1 (Kalselteng, Kaltim Bag. Selatan) "/>
        <s v="KALIMANTAN 3 (Kaltim Bag. Utara)"/>
        <s v="MALUKU"/>
        <s v="PAPUA"/>
        <s v="SULSELBARTRA"/>
        <s v="SULUT, TENGAH, GORONTALO"/>
        <s v="JABAR"/>
        <s v="BOTABEK BANTEN"/>
      </sharedItems>
    </cacheField>
    <cacheField name="Kategori" numFmtId="0">
      <sharedItems/>
    </cacheField>
    <cacheField name="Nama Kabupaten / Kota" numFmtId="0">
      <sharedItems/>
    </cacheField>
    <cacheField name="Usulan Ubis" numFmtId="0">
      <sharedItems/>
    </cacheField>
    <cacheField name="Usulan Mitra SACME" numFmtId="0">
      <sharedItems/>
    </cacheField>
    <cacheField name="Tower" numFmtId="0">
      <sharedItems containsBlank="1" count="3">
        <s v="GM 42 m Siku Light"/>
        <s v="SST 42 m NL"/>
        <m/>
      </sharedItems>
    </cacheField>
    <cacheField name="Budget" numFmtId="0">
      <sharedItems containsString="0" containsBlank="1" containsNumber="1" containsInteger="1" minValue="513000000" maxValue="805000000"/>
    </cacheField>
    <cacheField name="SIS" numFmtId="0">
      <sharedItems containsString="0" containsBlank="1" containsNumber="1" minValue="3592680" maxValue="37450000" count="21">
        <n v="5554500"/>
        <n v="5680500"/>
        <n v="6604500"/>
        <n v="5337805.2"/>
        <n v="5733000"/>
        <m/>
        <n v="6497400"/>
        <n v="4968600"/>
        <n v="5236140"/>
        <n v="18200000"/>
        <n v="17745000"/>
        <n v="7452900"/>
        <n v="7644000"/>
        <n v="15729000"/>
        <n v="37450000"/>
        <n v="20277257.149999999"/>
        <n v="8516448"/>
        <n v="32100000"/>
        <n v="13482000"/>
        <n v="3592680"/>
        <n v="8554000"/>
      </sharedItems>
    </cacheField>
    <cacheField name="Sitac" numFmtId="0">
      <sharedItems containsString="0" containsBlank="1" containsNumber="1" minValue="32873760" maxValue="84203000"/>
    </cacheField>
    <cacheField name="IMB" numFmtId="0">
      <sharedItems containsString="0" containsBlank="1" containsNumber="1" containsInteger="1" minValue="42750000" maxValue="240000000"/>
    </cacheField>
    <cacheField name="Lahan" numFmtId="0">
      <sharedItems containsString="0" containsBlank="1" containsNumber="1" minValue="55555555" maxValue="280864197.1111111"/>
    </cacheField>
    <cacheField name="CME" numFmtId="0">
      <sharedItems containsString="0" containsBlank="1" containsNumber="1" minValue="96421706.255924091" maxValue="383959974"/>
    </cacheField>
    <cacheField name="PLN" numFmtId="0">
      <sharedItems containsString="0" containsBlank="1" containsNumber="1" containsInteger="1" minValue="26173800" maxValue="33675900"/>
    </cacheField>
    <cacheField name="Add Transport" numFmtId="0">
      <sharedItems containsString="0" containsBlank="1" containsNumber="1" containsInteger="1" minValue="0" maxValue="30000000"/>
    </cacheField>
    <cacheField name="Add PLN" numFmtId="0">
      <sharedItems containsString="0" containsBlank="1" containsNumber="1" containsInteger="1" minValue="0" maxValue="21883875"/>
    </cacheField>
    <cacheField name="Mounting" numFmtId="0">
      <sharedItems containsString="0" containsBlank="1" containsNumber="1" containsInteger="1" minValue="0" maxValue="9000000"/>
    </cacheField>
    <cacheField name="Tower2" numFmtId="0">
      <sharedItems containsString="0" containsBlank="1" containsNumber="1" containsInteger="1" minValue="115000000" maxValue="129470250"/>
    </cacheField>
    <cacheField name="Total SACME (Excl Lahan &amp; Tower)" numFmtId="0">
      <sharedItems containsString="0" containsBlank="1" containsNumber="1" minValue="245670703.72707036" maxValue="603959734"/>
    </cacheField>
    <cacheField name="Total CAPEX" numFmtId="0">
      <sharedItems containsString="0" containsBlank="1" containsNumber="1" minValue="440670703.72707033" maxValue="908115483.28571427"/>
    </cacheField>
    <cacheField name="Selisih" numFmtId="0">
      <sharedItems containsString="0" containsBlank="1" containsNumber="1" minValue="-142971131" maxValue="151845957.51666665"/>
    </cacheField>
    <cacheField name="Rando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">
  <r>
    <s v="Outer"/>
    <s v="CP#2"/>
    <s v="Area 1"/>
    <s v="R01 Sumbagut"/>
    <s v="SDK126"/>
    <s v="SMKN 1 Pardomuan"/>
    <n v="98.053604000000007"/>
    <n v="2.9078731000000002"/>
    <s v="Untapped"/>
    <s v="PT. Dayamitra Telekomunikasi"/>
    <s v="Sumut"/>
    <s v="Kab. Dairi"/>
    <x v="0"/>
    <s v="Kabupaten"/>
    <s v="Dairi"/>
    <s v="Tender"/>
    <s v="Rayateh"/>
    <x v="0"/>
    <n v="513000000"/>
    <x v="0"/>
    <n v="68909600"/>
    <n v="120000000"/>
    <n v="100000000"/>
    <n v="100465101.14383063"/>
    <n v="28916800"/>
    <n v="0"/>
    <n v="0"/>
    <n v="0"/>
    <n v="115000000"/>
    <n v="323846001.14383066"/>
    <n v="538846001.14383066"/>
    <n v="-25846001.143830657"/>
    <m/>
  </r>
  <r>
    <s v="Outer"/>
    <s v="CP#2"/>
    <s v="Area 1"/>
    <s v="R01 Sumbagut"/>
    <s v="MAK133"/>
    <s v="BLANG BINTANG 2"/>
    <n v="96.304636000000002"/>
    <n v="4.063866"/>
    <s v="Untapped"/>
    <s v="PT. Dayamitra Telekomunikasi"/>
    <s v="Aceh"/>
    <s v="Kab. Aceh Barat"/>
    <x v="1"/>
    <s v="Kabupaten"/>
    <s v="Aceh Barat"/>
    <s v="Tender"/>
    <s v="Akses Insani"/>
    <x v="0"/>
    <n v="513000000"/>
    <x v="1"/>
    <n v="56826400"/>
    <n v="74502000"/>
    <n v="100000000"/>
    <n v="104580935.77123779"/>
    <n v="29436100"/>
    <n v="0"/>
    <n v="0"/>
    <n v="0"/>
    <n v="115000000"/>
    <n v="271025935.77123779"/>
    <n v="486025935.77123779"/>
    <n v="26974064.228762209"/>
    <m/>
  </r>
  <r>
    <s v="Outer"/>
    <s v="CP#2"/>
    <s v="Area 1"/>
    <s v="R01 Sumbagut"/>
    <s v="MBO135"/>
    <s v="MUGO CUT"/>
    <n v="96.195096000000007"/>
    <n v="4.4203910000000004"/>
    <s v="Untapped"/>
    <s v="PT. Dayamitra Telekomunikasi"/>
    <s v="Aceh"/>
    <s v="Kab. Aceh Barat"/>
    <x v="1"/>
    <s v="Kabupaten"/>
    <s v="Aceh Barat"/>
    <s v="Tender"/>
    <s v="Akses Insani"/>
    <x v="0"/>
    <n v="513000000"/>
    <x v="1"/>
    <n v="56826400"/>
    <n v="74502000"/>
    <n v="100000000"/>
    <n v="104580935.77123779"/>
    <n v="29436100"/>
    <n v="0"/>
    <n v="0"/>
    <n v="0"/>
    <n v="115000000"/>
    <n v="271025935.77123779"/>
    <n v="486025935.77123779"/>
    <n v="26974064.228762209"/>
    <m/>
  </r>
  <r>
    <s v="Outer"/>
    <s v="CP#2"/>
    <s v="Area 1"/>
    <s v="R01 Sumbagut"/>
    <s v="RAP052"/>
    <s v="DESA JAWI JAWI"/>
    <n v="100.112861"/>
    <n v="2.4987889999999999"/>
    <s v="Untapped"/>
    <s v="PT. Dayamitra Telekomunikasi"/>
    <s v="Sumut"/>
    <s v="Kab. Labuhan Batu"/>
    <x v="0"/>
    <s v="Kabupaten"/>
    <s v="Labuhanbatu"/>
    <s v="Tender"/>
    <s v="Obyga"/>
    <x v="0"/>
    <n v="513000000"/>
    <x v="0"/>
    <n v="68909600"/>
    <n v="90000000"/>
    <n v="100000000"/>
    <n v="100465101.14383063"/>
    <n v="28916800"/>
    <n v="0"/>
    <n v="0"/>
    <n v="0"/>
    <n v="115000000"/>
    <n v="293846001.14383066"/>
    <n v="508846001.14383066"/>
    <n v="4153998.856169343"/>
    <m/>
  </r>
  <r>
    <s v="Outer"/>
    <s v="CP#2"/>
    <s v="Area 1"/>
    <s v="R01 Sumbagut"/>
    <s v="RAP048"/>
    <s v="DESA TELUK RAMPAH"/>
    <n v="99.902299999999997"/>
    <n v="1.7821100000000001"/>
    <s v="Untapped"/>
    <s v="PT. Dayamitra Telekomunikasi"/>
    <s v="Sumut"/>
    <s v="Kab. Labuhan Batu"/>
    <x v="0"/>
    <s v="Kabupaten"/>
    <s v="Labuhanbatu"/>
    <s v="Tender"/>
    <s v="Obyga"/>
    <x v="0"/>
    <n v="513000000"/>
    <x v="0"/>
    <n v="68909600"/>
    <n v="90000000"/>
    <n v="100000000"/>
    <n v="100465101.14383063"/>
    <n v="28916800"/>
    <n v="0"/>
    <n v="0"/>
    <n v="0"/>
    <n v="115000000"/>
    <n v="293846001.14383066"/>
    <n v="508846001.14383066"/>
    <n v="4153998.856169343"/>
    <m/>
  </r>
  <r>
    <s v="Outer"/>
    <s v="CP#2"/>
    <s v="Area 1"/>
    <s v="R01 Sumbagut"/>
    <s v="RAP047"/>
    <s v="PKS TELUK RAMPAH"/>
    <n v="99.882555999999994"/>
    <n v="2.5428899999999999"/>
    <s v="Untapped"/>
    <s v="PT. Dayamitra Telekomunikasi"/>
    <s v="Sumut"/>
    <s v="Kab. Labuhan Batu"/>
    <x v="0"/>
    <s v="Kabupaten"/>
    <s v="Labuhanbatu"/>
    <s v="Tender"/>
    <s v="Obyga"/>
    <x v="0"/>
    <n v="513000000"/>
    <x v="0"/>
    <n v="68909600"/>
    <n v="90000000"/>
    <n v="100000000"/>
    <n v="100465101.14383063"/>
    <n v="28916800"/>
    <n v="0"/>
    <n v="0"/>
    <n v="0"/>
    <n v="115000000"/>
    <n v="293846001.14383066"/>
    <n v="508846001.14383066"/>
    <n v="4153998.856169343"/>
    <m/>
  </r>
  <r>
    <s v="Outer"/>
    <s v="CP#2"/>
    <s v="Area 1"/>
    <s v="R01 Sumbagut"/>
    <s v="RAP046"/>
    <s v="DESA TORGANDA"/>
    <n v="100.262905"/>
    <n v="1.6267959999999999"/>
    <s v="Untapped"/>
    <s v="PT. Dayamitra Telekomunikasi"/>
    <s v="Sumut"/>
    <s v="Kab. Labuhan Batu"/>
    <x v="0"/>
    <s v="Kabupaten"/>
    <s v="Labuhanbatu"/>
    <s v="Tender"/>
    <s v="Obyga"/>
    <x v="0"/>
    <n v="513000000"/>
    <x v="0"/>
    <n v="68909600"/>
    <n v="90000000"/>
    <n v="100000000"/>
    <n v="100465101.14383063"/>
    <n v="28916800"/>
    <n v="0"/>
    <n v="0"/>
    <n v="0"/>
    <n v="115000000"/>
    <n v="293846001.14383066"/>
    <n v="508846001.14383066"/>
    <n v="4153998.856169343"/>
    <m/>
  </r>
  <r>
    <s v="Outer"/>
    <s v="CP#2"/>
    <s v="Area 1"/>
    <s v="R01 Sumbagut"/>
    <s v="RAP041"/>
    <s v="PT. SERBA HUTA JAYA"/>
    <n v="99.936150999999995"/>
    <n v="2.2249639999999999"/>
    <s v="Untapped"/>
    <s v="PT. Dayamitra Telekomunikasi"/>
    <s v="Sumut"/>
    <s v="Kab. Labuhan Batu"/>
    <x v="0"/>
    <s v="Kabupaten"/>
    <s v="Labuhanbatu"/>
    <s v="Tender"/>
    <s v="Obyga"/>
    <x v="0"/>
    <n v="513000000"/>
    <x v="0"/>
    <n v="68909600"/>
    <n v="90000000"/>
    <n v="100000000"/>
    <n v="100465101.14383063"/>
    <n v="28916800"/>
    <n v="0"/>
    <n v="0"/>
    <n v="0"/>
    <n v="115000000"/>
    <n v="293846001.14383066"/>
    <n v="508846001.14383066"/>
    <n v="4153998.856169343"/>
    <m/>
  </r>
  <r>
    <s v="Outer"/>
    <s v="CP#2"/>
    <s v="Area 1"/>
    <s v="R01 Sumbagut"/>
    <s v="RAP040"/>
    <s v="DESA TELUK BINJAI"/>
    <n v="99.907413000000005"/>
    <n v="2.5330919999999999"/>
    <s v="Untapped"/>
    <s v="PT. Dayamitra Telekomunikasi"/>
    <s v="Sumut"/>
    <s v="Kab. Labuhan Batu"/>
    <x v="0"/>
    <s v="Kabupaten"/>
    <s v="Labuhanbatu"/>
    <s v="Tender"/>
    <s v="Obyga"/>
    <x v="0"/>
    <n v="513000000"/>
    <x v="0"/>
    <n v="68909600"/>
    <n v="90000000"/>
    <n v="100000000"/>
    <n v="100465101.14383063"/>
    <n v="28916800"/>
    <n v="0"/>
    <n v="0"/>
    <n v="0"/>
    <n v="115000000"/>
    <n v="293846001.14383066"/>
    <n v="508846001.14383066"/>
    <n v="4153998.856169343"/>
    <m/>
  </r>
  <r>
    <s v="Outer"/>
    <s v="CP#2"/>
    <s v="Area 1"/>
    <s v="R01 Sumbagut"/>
    <s v="TRT891"/>
    <s v="Silantom Jae (PADANG PARSADAAN)"/>
    <n v="99.329746999999998"/>
    <n v="1.8868674000000001"/>
    <s v="Untapped"/>
    <s v="PT. Dayamitra Telekomunikasi"/>
    <s v="Sumut"/>
    <s v="Kab. Tapanuli Utara"/>
    <x v="0"/>
    <s v="Kabupaten"/>
    <s v="Tapanuli Utara"/>
    <s v="Tender"/>
    <s v="Transdata"/>
    <x v="0"/>
    <n v="513000000"/>
    <x v="0"/>
    <n v="68000000"/>
    <n v="120000000"/>
    <n v="100000000"/>
    <n v="100465101.14383063"/>
    <n v="28916800"/>
    <n v="0"/>
    <n v="0"/>
    <n v="0"/>
    <n v="115000000"/>
    <n v="322936401.14383066"/>
    <n v="537936401.14383066"/>
    <n v="-24936401.143830657"/>
    <m/>
  </r>
  <r>
    <s v="Outer"/>
    <s v="CP#2"/>
    <s v="Area 1"/>
    <s v="R01 Sumbagut"/>
    <s v="TRT890"/>
    <s v="SIMAMORA HASIBUAN"/>
    <n v="98.865701999999999"/>
    <n v="2.1980249999999999"/>
    <s v="Untapped"/>
    <s v="PT. Dayamitra Telekomunikasi"/>
    <s v="Sumut"/>
    <s v="Kab. Tapanuli Utara"/>
    <x v="0"/>
    <s v="Kabupaten"/>
    <s v="Tapanuli Utara"/>
    <s v="Tender"/>
    <s v="Transdata"/>
    <x v="0"/>
    <n v="513000000"/>
    <x v="0"/>
    <n v="68000000"/>
    <n v="120000000"/>
    <n v="100000000"/>
    <n v="100465101.14383063"/>
    <n v="28916800"/>
    <n v="0"/>
    <n v="0"/>
    <n v="0"/>
    <n v="115000000"/>
    <n v="322936401.14383066"/>
    <n v="537936401.14383066"/>
    <n v="-24936401.143830657"/>
    <m/>
  </r>
  <r>
    <s v="Outer"/>
    <s v="CP#2"/>
    <s v="Area 1"/>
    <s v="R01 Sumbagut"/>
    <s v="TRT756"/>
    <s v="JAMBUR NAULI"/>
    <n v="98.985052999999994"/>
    <n v="2.1177133000000001"/>
    <s v="Untapped"/>
    <s v="PT. Dayamitra Telekomunikasi"/>
    <s v="Sumut"/>
    <s v="Kab. Tapanuli Utara"/>
    <x v="0"/>
    <s v="Kabupaten"/>
    <s v="Tapanuli Utara"/>
    <s v="Tender"/>
    <s v="Transdata"/>
    <x v="0"/>
    <n v="513000000"/>
    <x v="0"/>
    <n v="68000000"/>
    <n v="120000000"/>
    <n v="100000000"/>
    <n v="100465101.14383063"/>
    <n v="28916800"/>
    <n v="0"/>
    <n v="0"/>
    <n v="0"/>
    <n v="115000000"/>
    <n v="322936401.14383066"/>
    <n v="537936401.14383066"/>
    <n v="-24936401.143830657"/>
    <m/>
  </r>
  <r>
    <s v="Outer"/>
    <s v="CP#2"/>
    <s v="Area 1"/>
    <s v="R01 Sumbagut"/>
    <s v="TUK910"/>
    <s v="HILIMONDREGERAYA"/>
    <n v="97.811368999999999"/>
    <n v="0.62790950000000001"/>
    <s v="Untapped"/>
    <s v="PT. Dayamitra Telekomunikasi"/>
    <s v="Kepri"/>
    <s v="Kab. Nias"/>
    <x v="2"/>
    <s v="Kabupaten"/>
    <s v="Nias"/>
    <s v="Tender"/>
    <s v="Global Comtech"/>
    <x v="0"/>
    <n v="513000000"/>
    <x v="2"/>
    <n v="68000000"/>
    <n v="80000000"/>
    <n v="100000000"/>
    <n v="109182366.69305623"/>
    <n v="28916800"/>
    <n v="20000000"/>
    <n v="0"/>
    <n v="0"/>
    <n v="115000000"/>
    <n v="312703666.69305623"/>
    <n v="527703666.69305623"/>
    <n v="-14703666.693056226"/>
    <m/>
  </r>
  <r>
    <s v="Outer"/>
    <s v="CP#2"/>
    <s v="Area 1"/>
    <s v="R01 Sumbagut"/>
    <s v="GST714"/>
    <s v="LAWA-LAWA LUO"/>
    <n v="97.710704000000007"/>
    <n v="1.0287732999999999"/>
    <s v="Untapped"/>
    <s v="PT. Dayamitra Telekomunikasi"/>
    <s v="Kepri"/>
    <s v="Kab. Nias"/>
    <x v="2"/>
    <s v="Kabupaten"/>
    <s v="Nias"/>
    <s v="Tender"/>
    <s v="Global Comtech"/>
    <x v="0"/>
    <n v="513000000"/>
    <x v="2"/>
    <n v="68000000"/>
    <n v="80000000"/>
    <n v="100000000"/>
    <n v="109182366.69305623"/>
    <n v="28916800"/>
    <n v="20000000"/>
    <n v="0"/>
    <n v="0"/>
    <n v="115000000"/>
    <n v="312703666.69305623"/>
    <n v="527703666.69305623"/>
    <n v="-14703666.693056226"/>
    <m/>
  </r>
  <r>
    <s v="Outer"/>
    <s v="CP#2"/>
    <s v="Area 1"/>
    <s v="R01 Sumbagut"/>
    <s v="TRT885"/>
    <s v="GODUNG BOROTAN"/>
    <n v="99.104220999999995"/>
    <n v="1.9977874"/>
    <s v="Untapped"/>
    <s v="PT. Dayamitra Telekomunikasi"/>
    <s v="Sumut"/>
    <s v="Kab. Tapanuli Utara"/>
    <x v="0"/>
    <s v="Kabupaten"/>
    <s v="Tapanuli Utara"/>
    <s v="Tender"/>
    <s v="Transdata"/>
    <x v="0"/>
    <n v="513000000"/>
    <x v="0"/>
    <n v="68000000"/>
    <n v="120000000"/>
    <n v="100000000"/>
    <n v="100465101.14383063"/>
    <n v="28916800"/>
    <n v="0"/>
    <n v="0"/>
    <n v="0"/>
    <n v="115000000"/>
    <n v="322936401.14383066"/>
    <n v="537936401.14383066"/>
    <n v="-24936401.143830657"/>
    <m/>
  </r>
  <r>
    <s v="Outer"/>
    <s v="CP#2"/>
    <s v="Area 1"/>
    <s v="R01 Sumbagut"/>
    <s v="TRT764"/>
    <s v="SITOLU OMPU"/>
    <n v="99.075011000000003"/>
    <n v="1.7887"/>
    <s v="Untapped"/>
    <s v="PT. Dayamitra Telekomunikasi"/>
    <s v="Sumut"/>
    <s v="Kab. Tapanuli Utara"/>
    <x v="0"/>
    <s v="Kabupaten"/>
    <s v="Tapanuli Utara"/>
    <s v="Tender"/>
    <s v="Transdata"/>
    <x v="0"/>
    <n v="513000000"/>
    <x v="0"/>
    <n v="68000000"/>
    <n v="120000000"/>
    <n v="100000000"/>
    <n v="100465101.14383063"/>
    <n v="28916800"/>
    <n v="0"/>
    <n v="0"/>
    <n v="0"/>
    <n v="115000000"/>
    <n v="322936401.14383066"/>
    <n v="537936401.14383066"/>
    <n v="-24936401.143830657"/>
    <m/>
  </r>
  <r>
    <s v="Outer"/>
    <s v="CP#2"/>
    <s v="Area 1"/>
    <s v="R01 Sumbagut"/>
    <s v="KPD735"/>
    <s v="MELA II"/>
    <n v="98.388627999999997"/>
    <n v="2.0875460000000001"/>
    <s v="Untapped"/>
    <s v="PT. Dayamitra Telekomunikasi"/>
    <s v="Sumut"/>
    <s v="Kab. Tapanuli Tengah"/>
    <x v="0"/>
    <s v="Kabupaten"/>
    <s v="Tapanuli Tengah"/>
    <s v="Tender"/>
    <s v="Transdata"/>
    <x v="0"/>
    <n v="513000000"/>
    <x v="0"/>
    <n v="68909600"/>
    <n v="97200000"/>
    <n v="100000000"/>
    <n v="100465101.14383063"/>
    <n v="28916800"/>
    <n v="0"/>
    <n v="0"/>
    <n v="0"/>
    <n v="115000000"/>
    <n v="301046001.14383066"/>
    <n v="516046001.14383066"/>
    <n v="-3046001.143830657"/>
    <m/>
  </r>
  <r>
    <s v="Outer"/>
    <s v="CP#2"/>
    <s v="Area 1"/>
    <s v="R01 Sumbagut"/>
    <s v="PSP778"/>
    <s v="PT ANJ AGRI SIAIS"/>
    <n v="99.160849999999996"/>
    <n v="1.1677"/>
    <s v="Untapped"/>
    <s v="PT. Dayamitra Telekomunikasi"/>
    <s v="Sumut"/>
    <s v="Kab. Tapanuli Selata"/>
    <x v="0"/>
    <s v="Kabupaten"/>
    <s v="Tapanuli Selatan"/>
    <s v="Tender"/>
    <s v="Transdata"/>
    <x v="0"/>
    <n v="513000000"/>
    <x v="0"/>
    <n v="68909600"/>
    <n v="110000000"/>
    <n v="100000000"/>
    <n v="100465101.14383063"/>
    <n v="28916800"/>
    <n v="0"/>
    <n v="0"/>
    <n v="0"/>
    <n v="115000000"/>
    <n v="313846001.14383066"/>
    <n v="528846001.14383066"/>
    <n v="-15846001.143830657"/>
    <m/>
  </r>
  <r>
    <s v="Outer"/>
    <s v="CP#2"/>
    <s v="Area 1"/>
    <s v="R01 Sumbagut"/>
    <s v="PSP761"/>
    <s v="REP. DESA BUKAS"/>
    <n v="99.075580000000002"/>
    <n v="1.2535700000000001"/>
    <s v="Untapped"/>
    <s v="PT. Dayamitra Telekomunikasi"/>
    <s v="Sumut"/>
    <s v="Kab. Tapanuli Selata"/>
    <x v="0"/>
    <s v="Kabupaten"/>
    <s v="Tapanuli Selatan"/>
    <s v="Tender"/>
    <s v="Transdata"/>
    <x v="0"/>
    <n v="513000000"/>
    <x v="0"/>
    <n v="68909600"/>
    <n v="110000000"/>
    <n v="100000000"/>
    <n v="100465101.14383063"/>
    <n v="28916800"/>
    <n v="0"/>
    <n v="0"/>
    <n v="0"/>
    <n v="115000000"/>
    <n v="313846001.14383066"/>
    <n v="528846001.14383066"/>
    <n v="-15846001.143830657"/>
    <m/>
  </r>
  <r>
    <s v="Outer"/>
    <s v="CP#2"/>
    <s v="Area 1"/>
    <s v="R01 Sumbagut"/>
    <s v="PYB823"/>
    <s v="BITUNGAN BEJANGKAR"/>
    <n v="99.272079000000005"/>
    <n v="0.41217100000000001"/>
    <s v="Untapped"/>
    <s v="PT. Dayamitra Telekomunikasi"/>
    <s v="Sumut"/>
    <s v="Kab. Tapanuli Selata"/>
    <x v="0"/>
    <s v="Kabupaten"/>
    <s v="Tapanuli Selatan"/>
    <s v="Tender"/>
    <s v="Transdata"/>
    <x v="0"/>
    <n v="513000000"/>
    <x v="0"/>
    <n v="68909600"/>
    <n v="110000000"/>
    <n v="100000000"/>
    <n v="100465101.14383063"/>
    <n v="28916800"/>
    <n v="0"/>
    <n v="0"/>
    <n v="0"/>
    <n v="115000000"/>
    <n v="313846001.14383066"/>
    <n v="528846001.14383066"/>
    <n v="-15846001.143830657"/>
    <m/>
  </r>
  <r>
    <s v="Outer"/>
    <s v="CP#2"/>
    <s v="Area 1"/>
    <s v="R01 Sumbagut"/>
    <s v="SDK140"/>
    <s v="PARBULUAN V"/>
    <n v="98.504883000000007"/>
    <n v="2.6080670000000001"/>
    <s v="Untapped"/>
    <s v="PT. Dayamitra Telekomunikasi"/>
    <s v="Sumut"/>
    <s v="Kab. Dairi"/>
    <x v="0"/>
    <s v="Kabupaten"/>
    <s v="Dairi"/>
    <s v="Tender"/>
    <s v="Rayateh"/>
    <x v="0"/>
    <n v="513000000"/>
    <x v="0"/>
    <n v="68909600"/>
    <n v="120000000"/>
    <n v="100000000"/>
    <n v="100465101.14383063"/>
    <n v="28916800"/>
    <n v="0"/>
    <n v="0"/>
    <n v="0"/>
    <n v="115000000"/>
    <n v="323846001.14383066"/>
    <n v="538846001.14383066"/>
    <n v="-25846001.143830657"/>
    <m/>
  </r>
  <r>
    <s v="Outer"/>
    <s v="CP#2"/>
    <s v="Area 1"/>
    <s v="R01 Sumbagut"/>
    <s v="PMR009"/>
    <s v="DESA DOLOK HULUAN"/>
    <n v="98.795500000000004"/>
    <n v="2.8931"/>
    <s v="Untapped"/>
    <s v="PT. Dayamitra Telekomunikasi"/>
    <s v="Sumut"/>
    <s v="Kab. Simalungun"/>
    <x v="0"/>
    <s v="Kabupaten"/>
    <s v="Simalungun"/>
    <s v="Tender"/>
    <s v="Transdata"/>
    <x v="0"/>
    <n v="513000000"/>
    <x v="0"/>
    <n v="56509600"/>
    <n v="57201000"/>
    <n v="100000000"/>
    <n v="100465101.14383063"/>
    <n v="28916800"/>
    <n v="0"/>
    <n v="0"/>
    <n v="0"/>
    <n v="115000000"/>
    <n v="248647001.14383063"/>
    <n v="463647001.14383066"/>
    <n v="49352998.856169343"/>
    <m/>
  </r>
  <r>
    <s v="Outer"/>
    <s v="CP#2"/>
    <s v="Area 1"/>
    <s v="R01 Sumbagut"/>
    <s v="KIS930"/>
    <s v="TANAH MERAH 2"/>
    <n v="99.422324000000003"/>
    <n v="3.3399396000000001"/>
    <s v="Untapped"/>
    <s v="PT. Dayamitra Telekomunikasi"/>
    <s v="Sumut"/>
    <s v="Kab. Asahan"/>
    <x v="0"/>
    <s v="Kabupaten"/>
    <s v="Asahan"/>
    <s v="Tender"/>
    <s v="Madya Perdana"/>
    <x v="0"/>
    <n v="513000000"/>
    <x v="0"/>
    <n v="68909600"/>
    <n v="95000000"/>
    <n v="100000000"/>
    <n v="100465101.14383063"/>
    <n v="28916800"/>
    <n v="0"/>
    <n v="0"/>
    <n v="0"/>
    <n v="115000000"/>
    <n v="298846001.14383066"/>
    <n v="513846001.14383066"/>
    <n v="-846001.14383065701"/>
    <m/>
  </r>
  <r>
    <s v="Outer"/>
    <s v="CP#2"/>
    <s v="Area 1"/>
    <s v="R01 Sumbagut"/>
    <s v="KIS929"/>
    <s v="TANAH ITAM HILIR"/>
    <n v="99.427717000000001"/>
    <n v="3.2721334999999998"/>
    <s v="Untapped"/>
    <s v="PT. Dayamitra Telekomunikasi"/>
    <s v="Sumut"/>
    <s v="Kab. Asahan"/>
    <x v="0"/>
    <s v="Kabupaten"/>
    <s v="Asahan"/>
    <s v="Tender"/>
    <s v="Madya Perdana"/>
    <x v="0"/>
    <n v="513000000"/>
    <x v="0"/>
    <n v="68909600"/>
    <n v="95000000"/>
    <n v="100000000"/>
    <n v="100465101.14383063"/>
    <n v="28916800"/>
    <n v="0"/>
    <n v="0"/>
    <n v="0"/>
    <n v="115000000"/>
    <n v="298846001.14383066"/>
    <n v="513846001.14383066"/>
    <n v="-846001.14383065701"/>
    <m/>
  </r>
  <r>
    <s v="Outer"/>
    <s v="CP#2"/>
    <s v="Area 1"/>
    <s v="R01 Sumbagut"/>
    <s v="KIS903"/>
    <s v="Dusun 9 Sungai Lama (SUNGAI LAMA)"/>
    <n v="99.731925000000004"/>
    <n v="2.9590027999999999"/>
    <s v="Untapped"/>
    <s v="PT. Dayamitra Telekomunikasi"/>
    <s v="Sumut"/>
    <s v="Kab. Asahan"/>
    <x v="0"/>
    <s v="Kabupaten"/>
    <s v="Asahan"/>
    <s v="Tender"/>
    <s v="Madya Perdana"/>
    <x v="0"/>
    <n v="513000000"/>
    <x v="0"/>
    <n v="68909600"/>
    <n v="95000000"/>
    <n v="100000000"/>
    <n v="100465101.14383063"/>
    <n v="28916800"/>
    <n v="0"/>
    <n v="0"/>
    <n v="0"/>
    <n v="115000000"/>
    <n v="298846001.14383066"/>
    <n v="513846001.14383066"/>
    <n v="-846001.14383065701"/>
    <m/>
  </r>
  <r>
    <s v="Outer"/>
    <s v="CP#2"/>
    <s v="Area 1"/>
    <s v="R01 Sumbagut"/>
    <s v="KIS869"/>
    <s v="Sei Silau Barat (LUBUK PALAS)"/>
    <n v="99.494414000000006"/>
    <n v="2.9471449999999999"/>
    <s v="Untapped"/>
    <s v="PT. Dayamitra Telekomunikasi"/>
    <s v="Sumut"/>
    <s v="Kab. Asahan"/>
    <x v="0"/>
    <s v="Kabupaten"/>
    <s v="Asahan"/>
    <s v="Tender"/>
    <s v="Madya Perdana"/>
    <x v="0"/>
    <n v="513000000"/>
    <x v="0"/>
    <n v="68909600"/>
    <n v="95000000"/>
    <n v="100000000"/>
    <n v="100465101.14383063"/>
    <n v="28916800"/>
    <n v="0"/>
    <n v="0"/>
    <n v="0"/>
    <n v="115000000"/>
    <n v="298846001.14383066"/>
    <n v="513846001.14383066"/>
    <n v="-846001.14383065701"/>
    <m/>
  </r>
  <r>
    <s v="Outer"/>
    <s v="CP#2"/>
    <s v="Area 1"/>
    <s v="R01 Sumbagut"/>
    <s v="STB369"/>
    <s v="Naman Jahe"/>
    <n v="98.275274999999993"/>
    <n v="3.5137320000000001"/>
    <s v="Untapped"/>
    <s v="PT. Dayamitra Telekomunikasi"/>
    <s v="Sumut"/>
    <s v="Kab. Langkat"/>
    <x v="0"/>
    <s v="Kabupaten"/>
    <s v="Langkat"/>
    <s v="Tender"/>
    <s v="MJS"/>
    <x v="0"/>
    <n v="513000000"/>
    <x v="0"/>
    <n v="68909600"/>
    <n v="120000000"/>
    <n v="100000000"/>
    <n v="100465101.14383063"/>
    <n v="28916800"/>
    <n v="0"/>
    <n v="0"/>
    <n v="0"/>
    <n v="115000000"/>
    <n v="323846001.14383066"/>
    <n v="538846001.14383066"/>
    <n v="-25846001.143830657"/>
    <m/>
  </r>
  <r>
    <s v="Outer"/>
    <s v="CP#2"/>
    <s v="Area 1"/>
    <s v="R01 Sumbagut"/>
    <s v="STB299"/>
    <s v="Kutambaru 2"/>
    <n v="98.265034999999997"/>
    <n v="3.8423069999999999"/>
    <s v="Untapped"/>
    <s v="PT. Dayamitra Telekomunikasi"/>
    <s v="Sumut"/>
    <s v="Kab. Langkat"/>
    <x v="0"/>
    <s v="Kabupaten"/>
    <s v="Langkat"/>
    <s v="Tender"/>
    <s v="MJS"/>
    <x v="0"/>
    <n v="513000000"/>
    <x v="0"/>
    <n v="68909600"/>
    <n v="120000000"/>
    <n v="100000000"/>
    <n v="100465101.14383063"/>
    <n v="28916800"/>
    <n v="0"/>
    <n v="0"/>
    <n v="0"/>
    <n v="115000000"/>
    <n v="323846001.14383066"/>
    <n v="538846001.14383066"/>
    <n v="-25846001.143830657"/>
    <m/>
  </r>
  <r>
    <s v="Outer"/>
    <s v="CP#2"/>
    <s v="Area 1"/>
    <s v="R01 Sumbagut"/>
    <s v="STB294"/>
    <s v="Kuala Musam"/>
    <n v="98.176540000000003"/>
    <n v="3.6278519999999999"/>
    <s v="Untapped"/>
    <s v="PT. Dayamitra Telekomunikasi"/>
    <s v="Sumut"/>
    <s v="Kab. Langkat"/>
    <x v="0"/>
    <s v="Kabupaten"/>
    <s v="Langkat"/>
    <s v="Tender"/>
    <s v="MJS"/>
    <x v="0"/>
    <n v="513000000"/>
    <x v="0"/>
    <n v="68909600"/>
    <n v="120000000"/>
    <n v="100000000"/>
    <n v="100465101.14383063"/>
    <n v="28916800"/>
    <n v="0"/>
    <n v="0"/>
    <n v="0"/>
    <n v="115000000"/>
    <n v="323846001.14383066"/>
    <n v="538846001.14383066"/>
    <n v="-25846001.143830657"/>
    <m/>
  </r>
  <r>
    <s v="Outer"/>
    <s v="CP#2"/>
    <s v="Area 1"/>
    <s v="R01 Sumbagut"/>
    <s v="LBP853"/>
    <s v="Pemukiman BAGERPANG"/>
    <n v="98.781948"/>
    <n v="3.4119668000000001"/>
    <s v="Untapped"/>
    <s v="PT. Dayamitra Telekomunikasi"/>
    <s v="Sumut"/>
    <s v="Kab. Deli Serdang"/>
    <x v="0"/>
    <s v="Kabupaten"/>
    <s v="Deli Serdang"/>
    <s v="Tender"/>
    <s v="MJS"/>
    <x v="0"/>
    <n v="513000000"/>
    <x v="0"/>
    <n v="68909600"/>
    <n v="140000000"/>
    <n v="100000000"/>
    <n v="100465101.14383063"/>
    <n v="28916800"/>
    <n v="0"/>
    <n v="0"/>
    <n v="0"/>
    <n v="115000000"/>
    <n v="343846001.14383066"/>
    <n v="558846001.14383066"/>
    <n v="-45846001.143830657"/>
    <m/>
  </r>
  <r>
    <s v="Outer"/>
    <s v="CP#2"/>
    <s v="Area 1"/>
    <s v="R01 Sumbagut"/>
    <s v="LBP852"/>
    <s v="HAMPARAN PERAK 3"/>
    <n v="98.584543999999994"/>
    <n v="3.7625199999999999"/>
    <s v="Untapped"/>
    <s v="PT. Dayamitra Telekomunikasi"/>
    <s v="Sumut"/>
    <s v="Kab. Deli Serdang"/>
    <x v="0"/>
    <s v="Kabupaten"/>
    <s v="Deli Serdang"/>
    <s v="Tender"/>
    <s v="MJS"/>
    <x v="0"/>
    <n v="513000000"/>
    <x v="0"/>
    <n v="68909600"/>
    <n v="140000000"/>
    <n v="100000000"/>
    <n v="100465101.14383063"/>
    <n v="28916800"/>
    <n v="0"/>
    <n v="0"/>
    <n v="0"/>
    <n v="115000000"/>
    <n v="343846001.14383066"/>
    <n v="558846001.14383066"/>
    <n v="-45846001.143830657"/>
    <m/>
  </r>
  <r>
    <s v="Outer"/>
    <s v="CP#2"/>
    <s v="Area 1"/>
    <s v="R01 Sumbagut"/>
    <s v="LBP838"/>
    <s v="JATI MULYO"/>
    <n v="98.992155999999994"/>
    <n v="3.5336669999999999"/>
    <s v="Untapped"/>
    <s v="PT. Dayamitra Telekomunikasi"/>
    <s v="Sumut"/>
    <s v="Kab. Deli Serdang"/>
    <x v="0"/>
    <s v="Kabupaten"/>
    <s v="Deli Serdang"/>
    <s v="Tender"/>
    <s v="MJS"/>
    <x v="0"/>
    <n v="513000000"/>
    <x v="0"/>
    <n v="68909600"/>
    <n v="140000000"/>
    <n v="100000000"/>
    <n v="100465101.14383063"/>
    <n v="28916800"/>
    <n v="0"/>
    <n v="0"/>
    <n v="0"/>
    <n v="115000000"/>
    <n v="343846001.14383066"/>
    <n v="558846001.14383066"/>
    <n v="-45846001.143830657"/>
    <m/>
  </r>
  <r>
    <s v="Outer"/>
    <s v="CP#2"/>
    <s v="Area 1"/>
    <s v="R01 Sumbagut"/>
    <s v="LBP867"/>
    <s v="Pemukiman Bukit Cermin Hilir"/>
    <n v="99.039699999999996"/>
    <n v="3.3024"/>
    <s v="Untapped"/>
    <s v="PT. Dayamitra Telekomunikasi"/>
    <s v="Sumut"/>
    <s v="Kab. Deli Serdang"/>
    <x v="0"/>
    <s v="Kabupaten"/>
    <s v="Deli Serdang"/>
    <s v="Tender"/>
    <s v="MJS"/>
    <x v="0"/>
    <n v="513000000"/>
    <x v="0"/>
    <n v="68909600"/>
    <n v="140000000"/>
    <n v="100000000"/>
    <n v="100465101.14383063"/>
    <n v="28916800"/>
    <n v="0"/>
    <n v="0"/>
    <n v="0"/>
    <n v="115000000"/>
    <n v="343846001.14383066"/>
    <n v="558846001.14383066"/>
    <n v="-45846001.143830657"/>
    <m/>
  </r>
  <r>
    <s v="Outer"/>
    <s v="CP#2"/>
    <s v="Area 1"/>
    <s v="R01 Sumbagut"/>
    <s v="LBP779"/>
    <s v="RAMBUNG BARU"/>
    <n v="98.705397000000005"/>
    <n v="3.5443110999999998"/>
    <s v="Untapped"/>
    <s v="PT. Dayamitra Telekomunikasi"/>
    <s v="Sumut"/>
    <s v="Kab. Deli Serdang"/>
    <x v="0"/>
    <s v="Kabupaten"/>
    <s v="Deli Serdang"/>
    <s v="Tender"/>
    <s v="MJS"/>
    <x v="0"/>
    <n v="513000000"/>
    <x v="0"/>
    <n v="68909600"/>
    <n v="140000000"/>
    <n v="100000000"/>
    <n v="100465101.14383063"/>
    <n v="28916800"/>
    <n v="0"/>
    <n v="0"/>
    <n v="0"/>
    <n v="115000000"/>
    <n v="343846001.14383066"/>
    <n v="558846001.14383066"/>
    <n v="-45846001.143830657"/>
    <m/>
  </r>
  <r>
    <s v="Outer"/>
    <s v="CP#2"/>
    <s v="Area 1"/>
    <s v="R01 Sumbagut"/>
    <s v="LBP777"/>
    <s v="DESA DAMAK URAT"/>
    <n v="98.983985000000004"/>
    <n v="3.2187860000000001"/>
    <s v="Untapped"/>
    <s v="PT. Dayamitra Telekomunikasi"/>
    <s v="Sumut"/>
    <s v="Kab. Deli Serdang"/>
    <x v="0"/>
    <s v="Kabupaten"/>
    <s v="Deli Serdang"/>
    <s v="Tender"/>
    <s v="MJS"/>
    <x v="0"/>
    <n v="513000000"/>
    <x v="0"/>
    <n v="68909600"/>
    <n v="140000000"/>
    <n v="100000000"/>
    <n v="100465101.14383063"/>
    <n v="28916800"/>
    <n v="0"/>
    <n v="0"/>
    <n v="0"/>
    <n v="115000000"/>
    <n v="343846001.14383066"/>
    <n v="558846001.14383066"/>
    <n v="-45846001.143830657"/>
    <m/>
  </r>
  <r>
    <s v="Outer"/>
    <s v="CP#2"/>
    <s v="Area 1"/>
    <s v="R01 Sumbagut"/>
    <s v="LBP775"/>
    <s v="DESA MALASORI"/>
    <n v="99.039699999999996"/>
    <n v="3.3024990000000001"/>
    <s v="Untapped"/>
    <s v="PT. Dayamitra Telekomunikasi"/>
    <s v="Sumut"/>
    <s v="Kab. Deli Serdang"/>
    <x v="0"/>
    <s v="Kabupaten"/>
    <s v="Deli Serdang"/>
    <s v="Tender"/>
    <s v="MJS"/>
    <x v="0"/>
    <n v="513000000"/>
    <x v="0"/>
    <n v="68909600"/>
    <n v="140000000"/>
    <n v="100000000"/>
    <n v="100465101.14383063"/>
    <n v="28916800"/>
    <n v="0"/>
    <n v="0"/>
    <n v="0"/>
    <n v="115000000"/>
    <n v="343846001.14383066"/>
    <n v="558846001.14383066"/>
    <n v="-45846001.143830657"/>
    <m/>
  </r>
  <r>
    <s v="Outer"/>
    <s v="CP#2"/>
    <s v="Area 1"/>
    <s v="R10 Sumbagteng"/>
    <s v="PAR260"/>
    <s v="Ampalu"/>
    <n v="100.69292"/>
    <n v="-1.5074000000000001"/>
    <s v="Untapped"/>
    <s v="PT. Dayamitra Telekomunikasi"/>
    <s v="Sumbar"/>
    <s v="Kab. Padang Pariaman"/>
    <x v="3"/>
    <s v="Kabupaten"/>
    <s v="Padang Pariaman"/>
    <s v="Tender"/>
    <s v="Maxima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MSJ123"/>
    <s v="NAGARI KOTA BESAR"/>
    <n v="101.66686"/>
    <n v="-1.197778"/>
    <s v="Untapped"/>
    <s v="PT. Dayamitra Telekomunikasi"/>
    <s v="Sumbar"/>
    <s v="Kab. S. Lunto/Sijunj"/>
    <x v="3"/>
    <s v="Kabupaten"/>
    <s v="Dharmasraya"/>
    <s v="Tender"/>
    <s v="Mitra Sistematika Global"/>
    <x v="0"/>
    <n v="513000000"/>
    <x v="0"/>
    <n v="67068000"/>
    <n v="205000000"/>
    <n v="100000000"/>
    <n v="101679247.11591785"/>
    <n v="28916800"/>
    <n v="0"/>
    <n v="0"/>
    <n v="0"/>
    <n v="115000000"/>
    <n v="408218547.11591786"/>
    <n v="623218547.11591792"/>
    <n v="-110218547.11591792"/>
    <m/>
  </r>
  <r>
    <s v="Outer"/>
    <s v="CP#2"/>
    <s v="Area 1"/>
    <s v="R10 Sumbagteng"/>
    <s v="LSK083"/>
    <s v="RABI JONGOR"/>
    <n v="99.712537999999995"/>
    <n v="0.29017300000000001"/>
    <s v="Untapped"/>
    <s v="PT. Dayamitra Telekomunikasi"/>
    <s v="Sumbar"/>
    <s v="Kab. Pasaman"/>
    <x v="3"/>
    <s v="Kabupaten"/>
    <s v="Pasaman"/>
    <s v="Tender"/>
    <s v="Rayateh"/>
    <x v="0"/>
    <n v="513000000"/>
    <x v="0"/>
    <n v="67068000"/>
    <n v="100000000"/>
    <n v="100000000"/>
    <n v="101679247.11591785"/>
    <n v="28916800"/>
    <n v="0"/>
    <n v="0"/>
    <n v="0"/>
    <n v="115000000"/>
    <n v="303218547.11591786"/>
    <n v="518218547.11591786"/>
    <n v="-5218547.1159178615"/>
    <m/>
  </r>
  <r>
    <s v="Outer"/>
    <s v="CP#2"/>
    <s v="Area 1"/>
    <s v="R10 Sumbagteng"/>
    <s v="LSK091"/>
    <s v="PARIK"/>
    <n v="99.515277780000005"/>
    <n v="0.32980556"/>
    <s v="Untapped"/>
    <s v="PT. Dayamitra Telekomunikasi"/>
    <s v="Sumbar"/>
    <s v="Kab. Pasaman"/>
    <x v="3"/>
    <s v="Kabupaten"/>
    <s v="Pasaman"/>
    <s v="Tender"/>
    <s v="Rayateh"/>
    <x v="0"/>
    <n v="513000000"/>
    <x v="0"/>
    <n v="67068000"/>
    <n v="100000000"/>
    <n v="100000000"/>
    <n v="101679247.11591785"/>
    <n v="28916800"/>
    <n v="0"/>
    <n v="0"/>
    <n v="0"/>
    <n v="115000000"/>
    <n v="303218547.11591786"/>
    <n v="518218547.11591786"/>
    <n v="-5218547.1159178615"/>
    <m/>
  </r>
  <r>
    <s v="Outer"/>
    <s v="CP#2"/>
    <s v="Area 1"/>
    <s v="R10 Sumbagteng"/>
    <s v="PAY622"/>
    <s v="SITUJUAH LADANG LAWEH"/>
    <n v="100.61563889999999"/>
    <n v="-0.32252777999999999"/>
    <s v="Untapped"/>
    <s v="PT. Dayamitra Telekomunikasi"/>
    <s v="Sumbar"/>
    <s v="Kab. Lima Puluh Kota"/>
    <x v="3"/>
    <s v="Kabupaten"/>
    <s v="Lima Puluh Kota"/>
    <s v="Tender"/>
    <s v="MJS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PAY624"/>
    <s v="PIOBANG"/>
    <n v="100.5645773"/>
    <n v="-0.21111582000000001"/>
    <s v="Untapped"/>
    <s v="PT. Dayamitra Telekomunikasi"/>
    <s v="Sumbar"/>
    <s v="Kab. Lima Puluh Kota"/>
    <x v="3"/>
    <s v="Kabupaten"/>
    <s v="Lima Puluh Kota"/>
    <s v="Tender"/>
    <s v="MJS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PAY625"/>
    <s v="TAEH BUKIK"/>
    <n v="100.6065935"/>
    <n v="-0.13123171"/>
    <s v="Untapped"/>
    <s v="PT. Dayamitra Telekomunikasi"/>
    <s v="Sumbar"/>
    <s v="Kab. Lima Puluh Kota"/>
    <x v="3"/>
    <s v="Kabupaten"/>
    <s v="Lima Puluh Kota"/>
    <s v="Tender"/>
    <s v="MJS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PAY626"/>
    <s v="SITANANG"/>
    <n v="100.762175"/>
    <n v="-0.25707194999999999"/>
    <s v="Untapped"/>
    <s v="PT. Dayamitra Telekomunikasi"/>
    <s v="Sumbar"/>
    <s v="Kab. Lima Puluh Kota"/>
    <x v="3"/>
    <s v="Kabupaten"/>
    <s v="Lima Puluh Kota"/>
    <s v="Tender"/>
    <s v="MJS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LSK109"/>
    <s v="LUBUAK LAYANG"/>
    <n v="100.05916670000001"/>
    <n v="0.55252778000000002"/>
    <s v="Untapped"/>
    <s v="PT. Dayamitra Telekomunikasi"/>
    <s v="Sumbar"/>
    <s v="Kab. Pasaman"/>
    <x v="3"/>
    <s v="Kabupaten"/>
    <s v="Pasaman"/>
    <s v="Tender"/>
    <s v="Rayateh"/>
    <x v="0"/>
    <n v="513000000"/>
    <x v="0"/>
    <n v="67068000"/>
    <n v="100000000"/>
    <n v="100000000"/>
    <n v="101679247.11591785"/>
    <n v="28916800"/>
    <n v="0"/>
    <n v="0"/>
    <n v="0"/>
    <n v="115000000"/>
    <n v="303218547.11591786"/>
    <n v="518218547.11591786"/>
    <n v="-5218547.1159178615"/>
    <m/>
  </r>
  <r>
    <s v="Outer"/>
    <s v="CP#2"/>
    <s v="Area 1"/>
    <s v="R10 Sumbagteng"/>
    <s v="PAY627"/>
    <s v="LABUAH GUNUANG"/>
    <n v="100.71551220000001"/>
    <n v="-0.30738172000000002"/>
    <s v="Untapped"/>
    <s v="PT. Dayamitra Telekomunikasi"/>
    <s v="Sumbar"/>
    <s v="Kab. Lima Puluh Kota"/>
    <x v="3"/>
    <s v="Kabupaten"/>
    <s v="Lima Puluh Kota"/>
    <s v="Tender"/>
    <s v="MJS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PAY628"/>
    <s v="KUBANG"/>
    <n v="100.4948488"/>
    <n v="-0.14095956000000001"/>
    <s v="Untapped"/>
    <s v="PT. Dayamitra Telekomunikasi"/>
    <s v="Sumbar"/>
    <s v="Kab. Lima Puluh Kota"/>
    <x v="3"/>
    <s v="Kabupaten"/>
    <s v="Lima Puluh Kota"/>
    <s v="Tender"/>
    <s v="MJS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PAY629"/>
    <s v="TALANG MAUA"/>
    <n v="100.5523056"/>
    <n v="-5.2555560000000001E-2"/>
    <s v="Untapped"/>
    <s v="PT. Dayamitra Telekomunikasi"/>
    <s v="Sumbar"/>
    <s v="Kab. Lima Puluh Kota"/>
    <x v="3"/>
    <s v="Kabupaten"/>
    <s v="Lima Puluh Kota"/>
    <s v="Tender"/>
    <s v="MJS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PAY630"/>
    <s v="BARUAH GUNUANG"/>
    <n v="100.39331300000001"/>
    <n v="1.5776999999999999E-2"/>
    <s v="Untapped"/>
    <s v="PT. Dayamitra Telekomunikasi"/>
    <s v="Sumbar"/>
    <s v="Kab. Lima Puluh Kota"/>
    <x v="3"/>
    <s v="Kabupaten"/>
    <s v="Lima Puluh Kota"/>
    <s v="Tender"/>
    <s v="MJS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LSK114"/>
    <s v="MALAMPAH"/>
    <n v="100.048429"/>
    <n v="4.5156000000000002E-2"/>
    <s v="Untapped"/>
    <s v="PT. Dayamitra Telekomunikasi"/>
    <s v="Sumbar"/>
    <s v="Kab. Pasaman"/>
    <x v="3"/>
    <s v="Kabupaten"/>
    <s v="Pasaman"/>
    <s v="Tender"/>
    <s v="Rayateh"/>
    <x v="0"/>
    <n v="513000000"/>
    <x v="0"/>
    <n v="67068000"/>
    <n v="100000000"/>
    <n v="100000000"/>
    <n v="101679247.11591785"/>
    <n v="28916800"/>
    <n v="0"/>
    <n v="0"/>
    <n v="0"/>
    <n v="115000000"/>
    <n v="303218547.11591786"/>
    <n v="518218547.11591786"/>
    <n v="-5218547.1159178615"/>
    <m/>
  </r>
  <r>
    <s v="Outer"/>
    <s v="CP#2"/>
    <s v="Area 1"/>
    <s v="R10 Sumbagteng"/>
    <s v="LSK121"/>
    <s v="LANGUANG"/>
    <n v="100.0234167"/>
    <n v="0.64027778000000002"/>
    <s v="Untapped"/>
    <s v="PT. Dayamitra Telekomunikasi"/>
    <s v="Sumbar"/>
    <s v="Kab. Pasaman"/>
    <x v="3"/>
    <s v="Kabupaten"/>
    <s v="Pasaman"/>
    <s v="Tender"/>
    <s v="Rayateh"/>
    <x v="0"/>
    <n v="513000000"/>
    <x v="0"/>
    <n v="67068000"/>
    <n v="100000000"/>
    <n v="100000000"/>
    <n v="101679247.11591785"/>
    <n v="28916800"/>
    <n v="0"/>
    <n v="0"/>
    <n v="0"/>
    <n v="115000000"/>
    <n v="303218547.11591786"/>
    <n v="518218547.11591786"/>
    <n v="-5218547.1159178615"/>
    <m/>
  </r>
  <r>
    <s v="Outer"/>
    <s v="CP#2"/>
    <s v="Area 1"/>
    <s v="R10 Sumbagteng"/>
    <s v="LSK122"/>
    <s v="LINGKUANG AUA"/>
    <n v="99.757388890000001"/>
    <n v="9.711111E-2"/>
    <s v="Untapped"/>
    <s v="PT. Dayamitra Telekomunikasi"/>
    <s v="Sumbar"/>
    <s v="Kab. Pasaman"/>
    <x v="3"/>
    <s v="Kabupaten"/>
    <s v="Pasaman"/>
    <s v="Tender"/>
    <s v="Rayateh"/>
    <x v="0"/>
    <n v="513000000"/>
    <x v="0"/>
    <n v="67068000"/>
    <n v="100000000"/>
    <n v="100000000"/>
    <n v="101679247.11591785"/>
    <n v="28916800"/>
    <n v="0"/>
    <n v="0"/>
    <n v="0"/>
    <n v="115000000"/>
    <n v="303218547.11591786"/>
    <n v="518218547.11591786"/>
    <n v="-5218547.1159178615"/>
    <m/>
  </r>
  <r>
    <s v="Outer"/>
    <s v="CP#2"/>
    <s v="Area 1"/>
    <s v="R10 Sumbagteng"/>
    <s v="PAR261"/>
    <s v="Taluak Tiga Sakato"/>
    <n v="100.650426"/>
    <n v="-1.4975909999999999"/>
    <s v="Untapped"/>
    <s v="PT. Dayamitra Telekomunikasi"/>
    <s v="Sumbar"/>
    <s v="Kab. Padang Pariaman"/>
    <x v="3"/>
    <s v="Kabupaten"/>
    <s v="Padang Pariaman"/>
    <s v="Tender"/>
    <s v="Maxima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PAR262"/>
    <s v="Pulau Rajo Inderapura"/>
    <n v="100.881255"/>
    <n v="-2.0241199999999999"/>
    <s v="Untapped"/>
    <s v="PT. Dayamitra Telekomunikasi"/>
    <s v="Sumbar"/>
    <s v="Kab. Padang Pariaman"/>
    <x v="3"/>
    <s v="Kabupaten"/>
    <s v="Padang Pariaman"/>
    <s v="Tender"/>
    <s v="Maxima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PAR263"/>
    <s v="Sungai Sariak"/>
    <n v="101.097998"/>
    <n v="-2.4171649999999998"/>
    <s v="Untapped"/>
    <s v="PT. Dayamitra Telekomunikasi"/>
    <s v="Sumbar"/>
    <s v="Kab. Padang Pariaman"/>
    <x v="3"/>
    <s v="Kabupaten"/>
    <s v="Padang Pariaman"/>
    <s v="Tender"/>
    <s v="Maxima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PAR264"/>
    <s v="VI Lingkung"/>
    <n v="100.352338"/>
    <n v="-0.62697099999999995"/>
    <s v="Untapped"/>
    <s v="PT. Dayamitra Telekomunikasi"/>
    <s v="Sumbar"/>
    <s v="Kab. Padang Pariaman"/>
    <x v="3"/>
    <s v="Kabupaten"/>
    <s v="Padang Pariaman"/>
    <s v="Tender"/>
    <s v="Maxima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PKR274"/>
    <s v="HARAPAN JAYA"/>
    <n v="101.913669"/>
    <n v="0.198909"/>
    <s v="Untapped"/>
    <s v="PT. Dayamitra Telekomunikasi"/>
    <s v="Riau"/>
    <s v="Kab. Kampar"/>
    <x v="3"/>
    <s v="Kabupaten"/>
    <s v="Kampar"/>
    <s v="Tender"/>
    <s v="AMPS"/>
    <x v="0"/>
    <n v="513000000"/>
    <x v="0"/>
    <n v="63068000"/>
    <n v="190000000"/>
    <n v="100000000"/>
    <n v="101679247.11591785"/>
    <n v="28916800"/>
    <n v="0"/>
    <n v="0"/>
    <n v="0"/>
    <n v="115000000"/>
    <n v="389218547.11591786"/>
    <n v="604218547.11591792"/>
    <n v="-91218547.115917921"/>
    <m/>
  </r>
  <r>
    <s v="Outer"/>
    <s v="CP#2"/>
    <s v="Area 1"/>
    <s v="R10 Sumbagteng"/>
    <s v="BKG076"/>
    <s v="PAGARUYUNG"/>
    <n v="101.23889200000001"/>
    <n v="0.48110399999999998"/>
    <s v="Untapped"/>
    <s v="PT. Dayamitra Telekomunikasi"/>
    <s v="Riau"/>
    <s v="Kab. Kampar"/>
    <x v="3"/>
    <s v="Kabupaten"/>
    <s v="Kampar"/>
    <s v="Tender"/>
    <s v="AMPS"/>
    <x v="0"/>
    <n v="513000000"/>
    <x v="0"/>
    <n v="63068000"/>
    <n v="190000000"/>
    <n v="100000000"/>
    <n v="101679247.11591785"/>
    <n v="28916800"/>
    <n v="0"/>
    <n v="0"/>
    <n v="0"/>
    <n v="115000000"/>
    <n v="389218547.11591786"/>
    <n v="604218547.11591792"/>
    <n v="-91218547.115917921"/>
    <m/>
  </r>
  <r>
    <s v="Outer"/>
    <s v="CP#2"/>
    <s v="Area 1"/>
    <s v="R10 Sumbagteng"/>
    <s v="PPN102"/>
    <s v="Danau Lancang 2"/>
    <n v="100.833353"/>
    <n v="0.89248899999999998"/>
    <s v="Untapped"/>
    <s v="PT. Dayamitra Telekomunikasi"/>
    <s v="Riau"/>
    <s v="Kab. Kampar"/>
    <x v="3"/>
    <s v="Kabupaten"/>
    <s v="Kampar"/>
    <s v="Tender"/>
    <s v="AMPS"/>
    <x v="0"/>
    <n v="513000000"/>
    <x v="0"/>
    <n v="63068000"/>
    <n v="190000000"/>
    <n v="100000000"/>
    <n v="101679247.11591785"/>
    <n v="28916800"/>
    <n v="0"/>
    <n v="0"/>
    <n v="0"/>
    <n v="115000000"/>
    <n v="389218547.11591786"/>
    <n v="604218547.11591792"/>
    <n v="-91218547.115917921"/>
    <m/>
  </r>
  <r>
    <s v="Outer"/>
    <s v="CP#2"/>
    <s v="Area 1"/>
    <s v="R10 Sumbagteng"/>
    <s v="PPN103"/>
    <s v="Kasangmungkal 2"/>
    <n v="100.75770300000001"/>
    <n v="1.0636110000000001"/>
    <s v="Untapped"/>
    <s v="PT. Dayamitra Telekomunikasi"/>
    <s v="Riau"/>
    <s v="Kab. Kampar"/>
    <x v="3"/>
    <s v="Kabupaten"/>
    <s v="Kampar"/>
    <s v="Tender"/>
    <s v="AMPS"/>
    <x v="0"/>
    <n v="513000000"/>
    <x v="0"/>
    <n v="63068000"/>
    <n v="190000000"/>
    <n v="100000000"/>
    <n v="101679247.11591785"/>
    <n v="28916800"/>
    <n v="0"/>
    <n v="0"/>
    <n v="0"/>
    <n v="115000000"/>
    <n v="389218547.11591786"/>
    <n v="604218547.11591792"/>
    <n v="-91218547.115917921"/>
    <m/>
  </r>
  <r>
    <s v="Outer"/>
    <s v="CP#2"/>
    <s v="Area 1"/>
    <s v="R10 Sumbagteng"/>
    <s v="PPN105"/>
    <s v="SEROMBAU INDAH"/>
    <n v="100.440558"/>
    <n v="0.93183899999999997"/>
    <s v="Untapped"/>
    <s v="PT. Dayamitra Telekomunikasi"/>
    <s v="Riau"/>
    <s v="Kab. Kampar"/>
    <x v="3"/>
    <s v="Kabupaten"/>
    <s v="Kampar"/>
    <s v="Tender"/>
    <s v="AMPS"/>
    <x v="0"/>
    <n v="513000000"/>
    <x v="0"/>
    <n v="63068000"/>
    <n v="190000000"/>
    <n v="100000000"/>
    <n v="101679247.11591785"/>
    <n v="28916800"/>
    <n v="0"/>
    <n v="0"/>
    <n v="0"/>
    <n v="115000000"/>
    <n v="389218547.11591786"/>
    <n v="604218547.11591792"/>
    <n v="-91218547.115917921"/>
    <m/>
  </r>
  <r>
    <s v="Outer"/>
    <s v="CP#2"/>
    <s v="Area 1"/>
    <s v="R10 Sumbagteng"/>
    <s v="BSK100"/>
    <s v="BATU TABA"/>
    <n v="100.52415499999999"/>
    <n v="-0.54386900000000005"/>
    <s v="Untapped"/>
    <s v="PT. Dayamitra Telekomunikasi"/>
    <s v="Sumbar"/>
    <s v="Kab. Tanah Datar"/>
    <x v="3"/>
    <s v="Kabupaten"/>
    <s v="Tanah Datar"/>
    <s v="Tender"/>
    <s v="Putra Aditya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2"/>
    <s v="Area 1"/>
    <s v="R10 Sumbagteng"/>
    <s v="MSJ124"/>
    <s v="Bonjol Abai Siat"/>
    <n v="101.623802"/>
    <n v="-1.1677789999999999"/>
    <s v="Untapped"/>
    <s v="PT. Dayamitra Telekomunikasi"/>
    <s v="Sumbar"/>
    <s v="Kab. S. Lunto/Sijunj"/>
    <x v="3"/>
    <s v="Kabupaten"/>
    <s v="Dharmasraya"/>
    <s v="Tender"/>
    <s v="Mitra Sistematika Global"/>
    <x v="0"/>
    <n v="513000000"/>
    <x v="0"/>
    <n v="67068000"/>
    <n v="205000000"/>
    <n v="100000000"/>
    <n v="101679247.11591785"/>
    <n v="28916800"/>
    <n v="0"/>
    <n v="0"/>
    <n v="0"/>
    <n v="115000000"/>
    <n v="408218547.11591786"/>
    <n v="623218547.11591792"/>
    <n v="-110218547.11591792"/>
    <m/>
  </r>
  <r>
    <s v="Outer"/>
    <s v="CP#2"/>
    <s v="Area 1"/>
    <s v="R10 Sumbagteng"/>
    <s v="MSJ154"/>
    <s v="NAGARI SILAGO"/>
    <n v="101.247417"/>
    <n v="-1.019806"/>
    <s v="Untapped"/>
    <s v="PT. Dayamitra Telekomunikasi"/>
    <s v="Sumbar"/>
    <s v="Kab. S. Lunto/Sijunj"/>
    <x v="3"/>
    <s v="Kabupaten"/>
    <s v="Dharmasraya"/>
    <s v="Tender"/>
    <s v="Mitra Sistematika Global"/>
    <x v="0"/>
    <n v="513000000"/>
    <x v="0"/>
    <n v="67068000"/>
    <n v="205000000"/>
    <n v="100000000"/>
    <n v="101679247.11591785"/>
    <n v="28916800"/>
    <n v="0"/>
    <n v="0"/>
    <n v="0"/>
    <n v="115000000"/>
    <n v="408218547.11591786"/>
    <n v="623218547.11591792"/>
    <n v="-110218547.11591792"/>
    <m/>
  </r>
  <r>
    <s v="Outer"/>
    <s v="CP#2"/>
    <s v="Area 1"/>
    <s v="R10 Sumbagteng"/>
    <s v="MSJ156"/>
    <s v="BUKIT JAYA NAGARI RANAH PALABI"/>
    <n v="101.707221"/>
    <n v="-0.96668600000000005"/>
    <s v="Untapped"/>
    <s v="PT. Dayamitra Telekomunikasi"/>
    <s v="Sumbar"/>
    <s v="Kab. S. Lunto/Sijunj"/>
    <x v="3"/>
    <s v="Kabupaten"/>
    <s v="Dharmasraya"/>
    <s v="Tender"/>
    <s v="Mitra Sistematika Global"/>
    <x v="0"/>
    <n v="513000000"/>
    <x v="0"/>
    <n v="67068000"/>
    <n v="205000000"/>
    <n v="100000000"/>
    <n v="101679247.11591785"/>
    <n v="28916800"/>
    <n v="0"/>
    <n v="0"/>
    <n v="0"/>
    <n v="115000000"/>
    <n v="408218547.11591786"/>
    <n v="623218547.11591792"/>
    <n v="-110218547.11591792"/>
    <m/>
  </r>
  <r>
    <s v="Outer"/>
    <s v="CP#2"/>
    <s v="Area 1"/>
    <s v="R10 Sumbagteng"/>
    <s v="SLK101"/>
    <s v="KOTO GADANG GUGUAK"/>
    <n v="100.671322"/>
    <n v="-0.921462"/>
    <s v="Untapped"/>
    <s v="PT. Dayamitra Telekomunikasi"/>
    <s v="Sumbar"/>
    <s v="Kab. Solok"/>
    <x v="3"/>
    <s v="Kabupaten"/>
    <s v="Solok"/>
    <s v="Tender"/>
    <s v="Global Comtech"/>
    <x v="0"/>
    <n v="513000000"/>
    <x v="0"/>
    <n v="67068000"/>
    <n v="136080000"/>
    <n v="100000000"/>
    <n v="101679247.11591785"/>
    <n v="28916800"/>
    <n v="0"/>
    <n v="0"/>
    <n v="0"/>
    <n v="115000000"/>
    <n v="339298547.11591786"/>
    <n v="554298547.11591792"/>
    <n v="-41298547.115917921"/>
    <m/>
  </r>
  <r>
    <s v="Outer"/>
    <s v="CP#2"/>
    <s v="Area 1"/>
    <s v="R10 Sumbagteng"/>
    <s v="SLK102"/>
    <s v="AIE DINGIN"/>
    <n v="100.8124019"/>
    <n v="-1.14593308"/>
    <s v="Untapped"/>
    <s v="PT. Dayamitra Telekomunikasi"/>
    <s v="Sumbar"/>
    <s v="Kab. Solok"/>
    <x v="3"/>
    <s v="Kabupaten"/>
    <s v="Solok"/>
    <s v="Tender"/>
    <s v="Global Comtech"/>
    <x v="0"/>
    <n v="513000000"/>
    <x v="0"/>
    <n v="67068000"/>
    <n v="136080000"/>
    <n v="100000000"/>
    <n v="101679247.11591785"/>
    <n v="28916800"/>
    <n v="0"/>
    <n v="0"/>
    <n v="0"/>
    <n v="115000000"/>
    <n v="339298547.11591786"/>
    <n v="554298547.11591792"/>
    <n v="-41298547.115917921"/>
    <m/>
  </r>
  <r>
    <s v="Outer"/>
    <s v="CP#2"/>
    <s v="Area 1"/>
    <s v="R10 Sumbagteng"/>
    <s v="SLK103"/>
    <s v="DILAM"/>
    <n v="100.74148080000001"/>
    <n v="-0.92024289000000004"/>
    <s v="Untapped"/>
    <s v="PT. Dayamitra Telekomunikasi"/>
    <s v="Sumbar"/>
    <s v="Kab. Solok"/>
    <x v="3"/>
    <s v="Kabupaten"/>
    <s v="Solok"/>
    <s v="Tender"/>
    <s v="Global Comtech"/>
    <x v="0"/>
    <n v="513000000"/>
    <x v="0"/>
    <n v="67068000"/>
    <n v="136080000"/>
    <n v="100000000"/>
    <n v="101679247.11591785"/>
    <n v="28916800"/>
    <n v="0"/>
    <n v="0"/>
    <n v="0"/>
    <n v="115000000"/>
    <n v="339298547.11591786"/>
    <n v="554298547.11591792"/>
    <n v="-41298547.115917921"/>
    <m/>
  </r>
  <r>
    <s v="Outer"/>
    <s v="CP#2"/>
    <s v="Area 1"/>
    <s v="R10 Sumbagteng"/>
    <s v="SLK104"/>
    <s v="SELAYO"/>
    <n v="100.608693"/>
    <n v="-0.83037499999999997"/>
    <s v="Untapped"/>
    <s v="PT. Dayamitra Telekomunikasi"/>
    <s v="Sumbar"/>
    <s v="Kab. Solok"/>
    <x v="3"/>
    <s v="Kabupaten"/>
    <s v="Solok"/>
    <s v="Tender"/>
    <s v="Global Comtech"/>
    <x v="0"/>
    <n v="513000000"/>
    <x v="0"/>
    <n v="67068000"/>
    <n v="136080000"/>
    <n v="100000000"/>
    <n v="101679247.11591785"/>
    <n v="28916800"/>
    <n v="0"/>
    <n v="0"/>
    <n v="0"/>
    <n v="115000000"/>
    <n v="339298547.11591786"/>
    <n v="554298547.11591792"/>
    <n v="-41298547.115917921"/>
    <m/>
  </r>
  <r>
    <s v="Outer"/>
    <s v="CP#1"/>
    <s v="Area 1"/>
    <s v="R10 Sumbagteng"/>
    <s v="BSK103"/>
    <s v="Tanjung Barulak"/>
    <n v="100.521044"/>
    <n v="-0.54075799999999996"/>
    <s v="Untapped"/>
    <s v="PT. Dayamitra Telekomunikasi"/>
    <s v="Sumbar"/>
    <s v="Kab. Tanah Datar"/>
    <x v="3"/>
    <s v="Kabupaten"/>
    <s v="Tanah Datar"/>
    <s v="Tender"/>
    <s v="Putra Aditya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1"/>
    <s v="Area 1"/>
    <s v="R10 Sumbagteng"/>
    <s v="BSK102"/>
    <s v="Koto Alam"/>
    <n v="100.71145"/>
    <n v="-0.55297700000000005"/>
    <s v="Untapped"/>
    <s v="PT. Dayamitra Telekomunikasi"/>
    <s v="Sumbar"/>
    <s v="Kab. Tanah Datar"/>
    <x v="3"/>
    <s v="Kabupaten"/>
    <s v="Tanah Datar"/>
    <s v="Tender"/>
    <s v="Putra Aditya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1"/>
    <s v="Area 1"/>
    <s v="R10 Sumbagteng"/>
    <s v="RGT106"/>
    <s v="Tambak"/>
    <n v="102.605237"/>
    <n v="-0.38490000000000002"/>
    <s v="Untapped"/>
    <s v="PT. Dayamitra Telekomunikasi"/>
    <s v="Riau"/>
    <s v="Kab. Indragiri Hulu"/>
    <x v="3"/>
    <s v="Kabupaten"/>
    <s v="Indragiri Hulu"/>
    <s v="Tender"/>
    <s v="AMPS"/>
    <x v="0"/>
    <n v="513000000"/>
    <x v="0"/>
    <n v="63068000"/>
    <n v="135000000"/>
    <n v="100000000"/>
    <n v="101679247.11591785"/>
    <n v="28916800"/>
    <n v="0"/>
    <n v="0"/>
    <n v="0"/>
    <n v="115000000"/>
    <n v="334218547.11591786"/>
    <n v="549218547.11591792"/>
    <n v="-36218547.115917921"/>
    <m/>
  </r>
  <r>
    <s v="Outer"/>
    <s v="CP#1"/>
    <s v="Area 1"/>
    <s v="R10 Sumbagteng"/>
    <s v="RGT103"/>
    <s v="Tani Makmur"/>
    <n v="102.37238499999999"/>
    <n v="-0.455405"/>
    <s v="Untapped"/>
    <s v="PT. Dayamitra Telekomunikasi"/>
    <s v="Riau"/>
    <s v="Kab. Indragiri Hulu"/>
    <x v="3"/>
    <s v="Kabupaten"/>
    <s v="Indragiri Hulu"/>
    <s v="Tender"/>
    <s v="AMPS"/>
    <x v="0"/>
    <n v="513000000"/>
    <x v="0"/>
    <n v="63068000"/>
    <n v="135000000"/>
    <n v="100000000"/>
    <n v="101679247.11591785"/>
    <n v="28916800"/>
    <n v="0"/>
    <n v="0"/>
    <n v="0"/>
    <n v="115000000"/>
    <n v="334218547.11591786"/>
    <n v="549218547.11591792"/>
    <n v="-36218547.115917921"/>
    <m/>
  </r>
  <r>
    <s v="Outer"/>
    <s v="CP#1"/>
    <s v="Area 1"/>
    <s v="R10 Sumbagteng"/>
    <s v="BSK101"/>
    <s v="TAMBANGAN"/>
    <n v="100.42530499999999"/>
    <n v="-0.51423700000000006"/>
    <s v="Untapped"/>
    <s v="PT. Dayamitra Telekomunikasi"/>
    <s v="Sumbar"/>
    <s v="Kab. Tanah Datar"/>
    <x v="3"/>
    <s v="Kabupaten"/>
    <s v="Tanah Datar"/>
    <s v="Tender"/>
    <s v="Putra Aditya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1"/>
    <s v="Area 1"/>
    <s v="R10 Sumbagteng"/>
    <s v="LSK088"/>
    <s v="KAJAI"/>
    <n v="99.941061000000005"/>
    <n v="0.17127000000000001"/>
    <s v="Untapped"/>
    <s v="PT. Dayamitra Telekomunikasi"/>
    <s v="Sumbar"/>
    <s v="Kab. Pasaman"/>
    <x v="3"/>
    <s v="Kabupaten"/>
    <s v="Pasaman"/>
    <s v="Tender"/>
    <s v="Rayateh"/>
    <x v="0"/>
    <n v="513000000"/>
    <x v="0"/>
    <n v="67068000"/>
    <n v="100000000"/>
    <n v="100000000"/>
    <n v="101679247.11591785"/>
    <n v="28916800"/>
    <n v="0"/>
    <n v="0"/>
    <n v="0"/>
    <n v="115000000"/>
    <n v="303218547.11591786"/>
    <n v="518218547.11591786"/>
    <n v="-5218547.1159178615"/>
    <m/>
  </r>
  <r>
    <s v="Outer"/>
    <s v="CP#1"/>
    <s v="Area 1"/>
    <s v="R10 Sumbagteng"/>
    <s v="SLK087"/>
    <s v="Jorong Tabuah"/>
    <n v="100.906476"/>
    <n v="-1.268073"/>
    <s v="Untapped"/>
    <s v="PT. Dayamitra Telekomunikasi"/>
    <s v="Sumbar"/>
    <s v="Kab. Solok"/>
    <x v="3"/>
    <s v="Kabupaten"/>
    <s v="Solok"/>
    <s v="Tender"/>
    <s v="Global Comtech"/>
    <x v="0"/>
    <n v="513000000"/>
    <x v="0"/>
    <n v="67068000"/>
    <n v="136080000"/>
    <n v="100000000"/>
    <n v="101679247.11591785"/>
    <n v="28916800"/>
    <n v="0"/>
    <n v="0"/>
    <n v="0"/>
    <n v="115000000"/>
    <n v="339298547.11591786"/>
    <n v="554298547.11591792"/>
    <n v="-41298547.115917921"/>
    <m/>
  </r>
  <r>
    <s v="Outer"/>
    <s v="CP#1"/>
    <s v="Area 1"/>
    <s v="R10 Sumbagteng"/>
    <s v="PPN101"/>
    <s v="MUARA MUSU"/>
    <n v="100.39071"/>
    <n v="0.980074"/>
    <s v="Untapped"/>
    <s v="PT. Dayamitra Telekomunikasi"/>
    <s v="Riau"/>
    <s v="Kab. Kampar"/>
    <x v="3"/>
    <s v="Kabupaten"/>
    <s v="Kampar"/>
    <s v="Tender"/>
    <s v="AMPS"/>
    <x v="0"/>
    <n v="513000000"/>
    <x v="0"/>
    <n v="63068000"/>
    <n v="190000000"/>
    <n v="100000000"/>
    <n v="101679247.11591785"/>
    <n v="28916800"/>
    <n v="0"/>
    <n v="0"/>
    <n v="0"/>
    <n v="115000000"/>
    <n v="389218547.11591786"/>
    <n v="604218547.11591792"/>
    <n v="-91218547.115917921"/>
    <m/>
  </r>
  <r>
    <s v="Outer"/>
    <s v="CP#1"/>
    <s v="Area 1"/>
    <s v="R10 Sumbagteng"/>
    <s v="PPN100"/>
    <s v="MAHATO"/>
    <n v="100.189379"/>
    <n v="1.373928"/>
    <s v="Untapped"/>
    <s v="PT. Dayamitra Telekomunikasi"/>
    <s v="Riau"/>
    <s v="Kab. Kampar"/>
    <x v="3"/>
    <s v="Kabupaten"/>
    <s v="Kampar"/>
    <s v="Tender"/>
    <s v="AMPS"/>
    <x v="0"/>
    <n v="513000000"/>
    <x v="0"/>
    <n v="63068000"/>
    <n v="190000000"/>
    <n v="100000000"/>
    <n v="101679247.11591785"/>
    <n v="28916800"/>
    <n v="0"/>
    <n v="0"/>
    <n v="0"/>
    <n v="115000000"/>
    <n v="389218547.11591786"/>
    <n v="604218547.11591792"/>
    <n v="-91218547.115917921"/>
    <m/>
  </r>
  <r>
    <s v="Outer"/>
    <s v="CP#1"/>
    <s v="Area 1"/>
    <s v="R10 Sumbagteng"/>
    <s v="PAY621"/>
    <s v="LUBUAK BATINGKOK"/>
    <n v="100.6265556"/>
    <n v="-0.15725"/>
    <s v="Untapped"/>
    <s v="PT. Dayamitra Telekomunikasi"/>
    <s v="Sumbar"/>
    <s v="Kab. Lima Puluh Kota"/>
    <x v="3"/>
    <s v="Kabupaten"/>
    <s v="Lima Puluh Kota"/>
    <s v="Tender"/>
    <s v="MJS"/>
    <x v="0"/>
    <n v="513000000"/>
    <x v="0"/>
    <n v="67068000"/>
    <n v="140000000"/>
    <n v="100000000"/>
    <n v="101679247.11591785"/>
    <n v="28916800"/>
    <n v="0"/>
    <n v="0"/>
    <n v="0"/>
    <n v="115000000"/>
    <n v="343218547.11591786"/>
    <n v="558218547.11591792"/>
    <n v="-45218547.115917921"/>
    <m/>
  </r>
  <r>
    <s v="Outer"/>
    <s v="CP#1"/>
    <s v="Area 1"/>
    <s v="R02 Sumbagsel"/>
    <s v="KOT171"/>
    <s v="PRINGSEWU IV"/>
    <n v="104.988416"/>
    <n v="-5.3474409999999999"/>
    <s v="B2S"/>
    <s v="PT. Dayamitra Telekomunikasi"/>
    <s v="Lampung"/>
    <s v="Kab. Lampung Selatan"/>
    <x v="4"/>
    <s v="Kabupaten"/>
    <s v="Lampung Selatan"/>
    <s v="Global Pratama Putra"/>
    <s v="Cipto Sarana"/>
    <x v="1"/>
    <n v="805000000"/>
    <x v="3"/>
    <n v="67503200"/>
    <n v="140814000"/>
    <n v="173343607.5945946"/>
    <n v="224022875"/>
    <n v="28137800"/>
    <n v="0"/>
    <n v="0"/>
    <n v="9000000"/>
    <n v="129470250"/>
    <n v="474815680.19999999"/>
    <n v="777629537.79459453"/>
    <n v="27370462.205405474"/>
    <m/>
  </r>
  <r>
    <s v="Outer"/>
    <s v="CP#1"/>
    <s v="Area 1"/>
    <s v="R02 Sumbagsel"/>
    <s v="KOT166"/>
    <s v="GEDUNG TATAAN V"/>
    <n v="105.09221100000001"/>
    <n v="-5.3652949999999997"/>
    <s v="B2S"/>
    <s v="PT. Dayamitra Telekomunikasi"/>
    <s v="Lampung"/>
    <s v="Kab. Lampung Selatan"/>
    <x v="4"/>
    <s v="Kabupaten"/>
    <s v="Lampung Selatan"/>
    <s v="Global Pratama Putra"/>
    <s v="Cipto Sarana"/>
    <x v="1"/>
    <n v="805000000"/>
    <x v="3"/>
    <n v="67503200"/>
    <n v="140814000"/>
    <n v="173343607.5945946"/>
    <n v="224022875"/>
    <n v="28137800"/>
    <n v="0"/>
    <n v="0"/>
    <n v="9000000"/>
    <n v="129470250"/>
    <n v="474815680.19999999"/>
    <n v="777629537.79459453"/>
    <n v="27370462.205405474"/>
    <m/>
  </r>
  <r>
    <s v="Outer"/>
    <s v="CP#1"/>
    <s v="Area 1"/>
    <s v="R02 Sumbagsel"/>
    <s v="KOT173"/>
    <s v="CAMPANG 2"/>
    <n v="104.735547"/>
    <n v="-5.4124999999999996"/>
    <s v="B2S"/>
    <s v="PT. Dayamitra Telekomunikasi"/>
    <s v="Lampung"/>
    <s v="Kab. Lampung Selatan"/>
    <x v="4"/>
    <s v="Kabupaten"/>
    <s v="Lampung Selatan"/>
    <s v="Global Pratama Putra"/>
    <s v="Cipto Sarana"/>
    <x v="1"/>
    <n v="805000000"/>
    <x v="3"/>
    <n v="67503200"/>
    <n v="140814000"/>
    <n v="173343607.5945946"/>
    <n v="224022875"/>
    <n v="28137800"/>
    <n v="0"/>
    <n v="0"/>
    <n v="9000000"/>
    <n v="129470250"/>
    <n v="474815680.19999999"/>
    <n v="777629537.79459453"/>
    <n v="27370462.205405474"/>
    <m/>
  </r>
  <r>
    <s v="Outer"/>
    <s v="CP#1"/>
    <s v="Area 1"/>
    <s v="R02 Sumbagsel"/>
    <s v="KOT169"/>
    <s v="FAJAR ESUK 2"/>
    <n v="104.95389"/>
    <n v="-5.3352349999999999"/>
    <s v="B2S"/>
    <s v="PT. Dayamitra Telekomunikasi"/>
    <s v="Lampung"/>
    <s v="Kab. Lampung Selatan"/>
    <x v="4"/>
    <s v="Kabupaten"/>
    <s v="Lampung Selatan"/>
    <s v="Global Pratama Putra"/>
    <s v="Cipto Sarana"/>
    <x v="1"/>
    <n v="805000000"/>
    <x v="3"/>
    <n v="67503200"/>
    <n v="140814000"/>
    <n v="173343607.5945946"/>
    <n v="224022875"/>
    <n v="28137800"/>
    <n v="0"/>
    <n v="0"/>
    <n v="9000000"/>
    <n v="129470250"/>
    <n v="474815680.19999999"/>
    <n v="777629537.79459453"/>
    <n v="27370462.205405474"/>
    <m/>
  </r>
  <r>
    <s v="Outer"/>
    <s v="CP#1"/>
    <s v="Area 1"/>
    <s v="R02 Sumbagsel"/>
    <s v="KOT170"/>
    <s v="GEDUNG TATAAN IV"/>
    <n v="105.078756"/>
    <n v="-5.372757"/>
    <s v="B2S"/>
    <s v="PT. Dayamitra Telekomunikasi"/>
    <s v="Lampung"/>
    <s v="Kab. Lampung Selatan"/>
    <x v="4"/>
    <s v="Kabupaten"/>
    <s v="Lampung Selatan"/>
    <s v="Global Pratama Putra"/>
    <s v="Cipto Sarana"/>
    <x v="1"/>
    <n v="805000000"/>
    <x v="3"/>
    <n v="67503200"/>
    <n v="140814000"/>
    <n v="173343607.5945946"/>
    <n v="224022875"/>
    <n v="28137800"/>
    <n v="0"/>
    <n v="0"/>
    <n v="9000000"/>
    <n v="129470250"/>
    <n v="474815680.19999999"/>
    <n v="777629537.79459453"/>
    <n v="27370462.205405474"/>
    <m/>
  </r>
  <r>
    <s v="Outer"/>
    <s v="CP#1"/>
    <s v="Area 1"/>
    <s v="R02 Sumbagsel"/>
    <s v="AGR138"/>
    <s v="PASAR KETAHUN"/>
    <n v="101.82343400000001"/>
    <n v="-3.37948"/>
    <s v="B2S"/>
    <s v="PT. Dayamitra Telekomunikasi"/>
    <s v="Bengkulu"/>
    <s v="Kab. Bengkulu Utara"/>
    <x v="4"/>
    <s v="Kabupaten"/>
    <s v="Bengkulu Utara"/>
    <s v="Indoteknik Tjandra Utama"/>
    <s v="Indoteknik"/>
    <x v="1"/>
    <n v="805000000"/>
    <x v="3"/>
    <n v="44509600"/>
    <n v="130500000"/>
    <n v="128472221.75"/>
    <n v="224022875"/>
    <n v="28137800"/>
    <n v="0"/>
    <n v="0"/>
    <n v="9000000"/>
    <n v="129470250"/>
    <n v="441508080.19999999"/>
    <n v="699450551.95000005"/>
    <n v="105549448.04999995"/>
    <m/>
  </r>
  <r>
    <s v="Outer"/>
    <s v="CP#1"/>
    <s v="Area 1"/>
    <s v="R02 Sumbagsel"/>
    <s v="AGR139"/>
    <s v="URAI"/>
    <n v="101.835027"/>
    <n v="-3.3684280000000002"/>
    <s v="B2S"/>
    <s v="PT. Dayamitra Telekomunikasi"/>
    <s v="Bengkulu"/>
    <s v="Kab. Bengkulu Utara"/>
    <x v="4"/>
    <s v="Kabupaten"/>
    <s v="Bengkulu Utara"/>
    <s v="Indoteknik Tjandra Utama"/>
    <s v="Indoteknik"/>
    <x v="1"/>
    <n v="805000000"/>
    <x v="3"/>
    <n v="44509600"/>
    <n v="130500000"/>
    <n v="128472221.75"/>
    <n v="224022875"/>
    <n v="28137800"/>
    <n v="0"/>
    <n v="0"/>
    <n v="9000000"/>
    <n v="129470250"/>
    <n v="441508080.19999999"/>
    <n v="699450551.95000005"/>
    <n v="105549448.04999995"/>
    <m/>
  </r>
  <r>
    <s v="Outer"/>
    <s v="CP#1"/>
    <s v="Area 1"/>
    <s v="R02 Sumbagsel"/>
    <s v="KPH020"/>
    <s v="BATU BANDUNG 2"/>
    <n v="102.72383600000001"/>
    <n v="-3.651373"/>
    <s v="B2S"/>
    <s v="PT. Dayamitra Telekomunikasi"/>
    <s v="Bengkulu"/>
    <s v="Kab. Rejang Lebong"/>
    <x v="4"/>
    <s v="Kabupaten"/>
    <s v="Rejang Lebong"/>
    <s v="Indoteknik Tjandra Utama"/>
    <s v="Indoteknik"/>
    <x v="1"/>
    <n v="805000000"/>
    <x v="3"/>
    <n v="44509600"/>
    <n v="103500000"/>
    <n v="155833333"/>
    <n v="224022875"/>
    <n v="28137800"/>
    <n v="0"/>
    <n v="0"/>
    <n v="9000000"/>
    <n v="129470250"/>
    <n v="414508080.19999999"/>
    <n v="699811663.20000005"/>
    <n v="105188336.79999995"/>
    <m/>
  </r>
  <r>
    <s v="Outer"/>
    <s v="CP#1"/>
    <s v="Area 1"/>
    <s v="R02 Sumbagsel"/>
    <s v="PGA038"/>
    <s v="Perkantoran PGA"/>
    <n v="103.201165"/>
    <n v="-4.0419090000000004"/>
    <s v="B2S"/>
    <s v="PT. Dayamitra Telekomunikasi"/>
    <s v="Sumsel"/>
    <s v="Kab. Lahat"/>
    <x v="5"/>
    <s v="Kabupaten"/>
    <s v="Lahat"/>
    <s v="Indoteknik Tjandra Utama"/>
    <s v="AMPS"/>
    <x v="1"/>
    <n v="805000000"/>
    <x v="3"/>
    <n v="44509600"/>
    <n v="135000000"/>
    <n v="167991548"/>
    <n v="235342840"/>
    <n v="29436100"/>
    <n v="0"/>
    <n v="0"/>
    <n v="9000000"/>
    <n v="129470250"/>
    <n v="458626345.19999999"/>
    <n v="756088143.20000005"/>
    <n v="48911856.799999952"/>
    <m/>
  </r>
  <r>
    <s v="Outer"/>
    <s v="CP#2"/>
    <s v="Area 1"/>
    <s v="R02 Sumbagsel"/>
    <s v="MSK077"/>
    <s v="DUSUN SUNGAI TAWAR"/>
    <n v="103.74955"/>
    <n v="-1.085126"/>
    <s v="Untapped"/>
    <s v="PT. Dayamitra Telekomunikasi"/>
    <s v="Jambi"/>
    <s v="Kab. Tanjung Jabung"/>
    <x v="5"/>
    <s v="Kabupaten"/>
    <s v="Tanjung Jabung Timur"/>
    <s v="Tender"/>
    <s v="Need Mitra (SAS tidak sanggup)"/>
    <x v="0"/>
    <n v="513000000"/>
    <x v="3"/>
    <n v="66303200"/>
    <n v="145000000"/>
    <n v="100000000"/>
    <n v="101550998.42967606"/>
    <n v="29436100"/>
    <n v="0"/>
    <n v="0"/>
    <n v="0"/>
    <n v="115000000"/>
    <n v="347628103.62967604"/>
    <n v="562628103.6296761"/>
    <n v="-49628103.629676104"/>
    <m/>
  </r>
  <r>
    <s v="Outer"/>
    <s v="CP#2"/>
    <s v="Area 1"/>
    <s v="R02 Sumbagsel"/>
    <s v="SKY269"/>
    <s v="Mandiangin Batubara"/>
    <n v="104.040694"/>
    <n v="-2.3993060000000002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2"/>
    <s v="Area 1"/>
    <s v="R02 Sumbagsel"/>
    <s v="TJN101"/>
    <s v="Kampung Baru"/>
    <n v="107.62742"/>
    <n v="-2.950952"/>
    <s v="Untapped"/>
    <s v="PT. Dayamitra Telekomunikasi"/>
    <s v="Babel"/>
    <s v="Kab. Belitung"/>
    <x v="5"/>
    <s v="Kabupaten"/>
    <s v="Belitung"/>
    <s v="Tender"/>
    <s v="Manolo Putra"/>
    <x v="0"/>
    <n v="513000000"/>
    <x v="3"/>
    <n v="44509600"/>
    <n v="103500000"/>
    <n v="100000000"/>
    <n v="101550998.42967606"/>
    <n v="29436100"/>
    <n v="15000000"/>
    <n v="0"/>
    <n v="0"/>
    <n v="115000000"/>
    <n v="299334503.62967604"/>
    <n v="514334503.62967604"/>
    <n v="-1334503.629676044"/>
    <m/>
  </r>
  <r>
    <s v="Outer"/>
    <s v="CP#2"/>
    <s v="Area 1"/>
    <s v="R02 Sumbagsel"/>
    <s v="BKO103"/>
    <s v="Muara Kibul"/>
    <n v="102.033013"/>
    <n v="-1.9289799999999999"/>
    <s v="Untapped"/>
    <s v="PT. Dayamitra Telekomunikasi"/>
    <s v="Jambi"/>
    <s v="Kab. Sarolangun Bang"/>
    <x v="5"/>
    <s v="Kabupaten"/>
    <s v="Sarolangun"/>
    <s v="Tender"/>
    <s v="Manolo Putra"/>
    <x v="0"/>
    <n v="513000000"/>
    <x v="3"/>
    <n v="63709600"/>
    <n v="117000000"/>
    <n v="100000000"/>
    <n v="101550998.42967606"/>
    <n v="29436100"/>
    <n v="0"/>
    <n v="0"/>
    <n v="0"/>
    <n v="115000000"/>
    <n v="317034503.62967604"/>
    <n v="532034503.62967604"/>
    <n v="-19034503.629676044"/>
    <m/>
  </r>
  <r>
    <s v="Outer"/>
    <s v="CP#2"/>
    <s v="Area 1"/>
    <s v="R02 Sumbagsel"/>
    <s v="BKO104"/>
    <s v="SIMPANG LIMBUR 2"/>
    <n v="102.42290199999999"/>
    <n v="-2.0442179999999999"/>
    <s v="Untapped"/>
    <s v="PT. Dayamitra Telekomunikasi"/>
    <s v="Jambi"/>
    <s v="Kab. Sarolangun Bang"/>
    <x v="5"/>
    <s v="Kabupaten"/>
    <s v="Sarolangun"/>
    <s v="Tender"/>
    <s v="Manolo Putra"/>
    <x v="0"/>
    <n v="513000000"/>
    <x v="3"/>
    <n v="63709600"/>
    <n v="117000000"/>
    <n v="100000000"/>
    <n v="101550998.42967606"/>
    <n v="29436100"/>
    <n v="0"/>
    <n v="0"/>
    <n v="0"/>
    <n v="115000000"/>
    <n v="317034503.62967604"/>
    <n v="532034503.62967604"/>
    <n v="-19034503.629676044"/>
    <m/>
  </r>
  <r>
    <s v="Outer"/>
    <s v="CP#2"/>
    <s v="Area 1"/>
    <s v="R02 Sumbagsel"/>
    <s v="SRJ097"/>
    <s v="TABIR"/>
    <n v="102.510048"/>
    <n v="-1.971233"/>
    <s v="Untapped"/>
    <s v="PT. Dayamitra Telekomunikasi"/>
    <s v="Jambi"/>
    <s v="Kab. Sarolangun Bang"/>
    <x v="5"/>
    <s v="Kabupaten"/>
    <s v="Sarolangun"/>
    <s v="Tender"/>
    <s v="Manolo Putra"/>
    <x v="0"/>
    <n v="513000000"/>
    <x v="3"/>
    <n v="63709600"/>
    <n v="117000000"/>
    <n v="100000000"/>
    <n v="101550998.42967606"/>
    <n v="29436100"/>
    <n v="0"/>
    <n v="0"/>
    <n v="0"/>
    <n v="115000000"/>
    <n v="317034503.62967604"/>
    <n v="532034503.62967604"/>
    <n v="-19034503.629676044"/>
    <m/>
  </r>
  <r>
    <s v="Outer"/>
    <s v="CP#2"/>
    <s v="Area 1"/>
    <s v="R02 Sumbagsel"/>
    <s v="BKO106"/>
    <s v="NILO DINGIN"/>
    <n v="101.832385"/>
    <n v="-2.4270900000000002"/>
    <s v="Untapped"/>
    <s v="PT. Dayamitra Telekomunikasi"/>
    <s v="Jambi"/>
    <s v="Kab. Sarolangun Bang"/>
    <x v="5"/>
    <s v="Kabupaten"/>
    <s v="Sarolangun"/>
    <s v="Tender"/>
    <s v="Manolo Putra"/>
    <x v="0"/>
    <n v="513000000"/>
    <x v="3"/>
    <n v="63709600"/>
    <n v="117000000"/>
    <n v="100000000"/>
    <n v="101550998.42967606"/>
    <n v="29436100"/>
    <n v="0"/>
    <n v="0"/>
    <n v="0"/>
    <n v="115000000"/>
    <n v="317034503.62967604"/>
    <n v="532034503.62967604"/>
    <n v="-19034503.629676044"/>
    <m/>
  </r>
  <r>
    <s v="Outer"/>
    <s v="CP#2"/>
    <s v="Area 1"/>
    <s v="R02 Sumbagsel"/>
    <s v="SGE159"/>
    <s v="TALANG KERINCI"/>
    <n v="103.71221"/>
    <n v="-1.735887"/>
    <s v="Untapped"/>
    <s v="PT. Dayamitra Telekomunikasi"/>
    <s v="Jambi"/>
    <s v="Kab. Muaro Jambi"/>
    <x v="5"/>
    <s v="Kabupaten"/>
    <s v="Muaro Jambi"/>
    <s v="Tender"/>
    <s v="Manolo Putra"/>
    <x v="0"/>
    <n v="513000000"/>
    <x v="3"/>
    <n v="64000000"/>
    <n v="145000000"/>
    <n v="100000000"/>
    <n v="101550998.42967606"/>
    <n v="29436100"/>
    <n v="0"/>
    <n v="0"/>
    <n v="0"/>
    <n v="115000000"/>
    <n v="345324903.62967604"/>
    <n v="560324903.6296761"/>
    <n v="-47324903.629676104"/>
    <m/>
  </r>
  <r>
    <s v="Outer"/>
    <s v="CP#2"/>
    <s v="Area 1"/>
    <s v="R02 Sumbagsel"/>
    <s v="SGE160"/>
    <s v="RUKAM"/>
    <n v="103.784233"/>
    <n v="-1.409886"/>
    <s v="Untapped"/>
    <s v="PT. Dayamitra Telekomunikasi"/>
    <s v="Jambi"/>
    <s v="Kab. Muaro Jambi"/>
    <x v="5"/>
    <s v="Kabupaten"/>
    <s v="Muaro Jambi"/>
    <s v="Tender"/>
    <s v="Manolo Putra"/>
    <x v="0"/>
    <n v="513000000"/>
    <x v="3"/>
    <n v="64000000"/>
    <n v="145000000"/>
    <n v="100000000"/>
    <n v="101550998.42967606"/>
    <n v="29436100"/>
    <n v="0"/>
    <n v="0"/>
    <n v="0"/>
    <n v="115000000"/>
    <n v="345324903.62967604"/>
    <n v="560324903.6296761"/>
    <n v="-47324903.629676104"/>
    <m/>
  </r>
  <r>
    <s v="Outer"/>
    <s v="CP#2"/>
    <s v="Area 1"/>
    <s v="R02 Sumbagsel"/>
    <s v="KTL117"/>
    <s v="OP SELATAN"/>
    <n v="103.0223"/>
    <n v="-1.2225999999999999"/>
    <s v="Untapped"/>
    <s v="PT. Dayamitra Telekomunikasi"/>
    <s v="Jambi"/>
    <s v="Kab. Tanjung Jabung"/>
    <x v="5"/>
    <s v="Kabupaten"/>
    <s v="Tanjung Jabung Timur"/>
    <s v="Tender"/>
    <s v="Need Mitra (SAS tidak sanggup)"/>
    <x v="0"/>
    <n v="513000000"/>
    <x v="3"/>
    <n v="66303200"/>
    <n v="145000000"/>
    <n v="100000000"/>
    <n v="101550998.42967606"/>
    <n v="29436100"/>
    <n v="0"/>
    <n v="0"/>
    <n v="0"/>
    <n v="115000000"/>
    <n v="347628103.62967604"/>
    <n v="562628103.6296761"/>
    <n v="-49628103.629676104"/>
    <m/>
  </r>
  <r>
    <s v="Outer"/>
    <s v="CP#2"/>
    <s v="Area 1"/>
    <s v="R02 Sumbagsel"/>
    <s v="KTL119"/>
    <s v="DESA KUALA KAHAR"/>
    <n v="103.272532"/>
    <n v="-0.84712900000000002"/>
    <s v="Untapped"/>
    <s v="PT. Dayamitra Telekomunikasi"/>
    <s v="Jambi"/>
    <s v="Kab. Tanjung Jabung"/>
    <x v="5"/>
    <s v="Kabupaten"/>
    <s v="Tanjung Jabung Timur"/>
    <s v="Tender"/>
    <s v="Need Mitra (SAS tidak sanggup)"/>
    <x v="0"/>
    <n v="513000000"/>
    <x v="3"/>
    <n v="66303200"/>
    <n v="145000000"/>
    <n v="100000000"/>
    <n v="101550998.42967606"/>
    <n v="29436100"/>
    <n v="0"/>
    <n v="0"/>
    <n v="0"/>
    <n v="115000000"/>
    <n v="347628103.62967604"/>
    <n v="562628103.6296761"/>
    <n v="-49628103.629676104"/>
    <m/>
  </r>
  <r>
    <s v="Outer"/>
    <s v="CP#2"/>
    <s v="Area 1"/>
    <s v="R02 Sumbagsel"/>
    <s v="LLG228"/>
    <s v="Belalau 2"/>
    <n v="102.86680200000001"/>
    <n v="-3.2063999999999999"/>
    <s v="Untapped"/>
    <s v="PT. Dayamitra Telekomunikasi"/>
    <s v="Sumsel"/>
    <s v="Kab. Musi Rawas"/>
    <x v="5"/>
    <s v="Kabupaten"/>
    <s v="Musi Rawas"/>
    <s v="Tender"/>
    <s v="GPP"/>
    <x v="0"/>
    <n v="513000000"/>
    <x v="3"/>
    <n v="68909600"/>
    <n v="147000000"/>
    <n v="100000000"/>
    <n v="101550998.42967606"/>
    <n v="29436100"/>
    <n v="0"/>
    <n v="0"/>
    <n v="0"/>
    <n v="115000000"/>
    <n v="352234503.62967604"/>
    <n v="567234503.6296761"/>
    <n v="-54234503.629676104"/>
    <m/>
  </r>
  <r>
    <s v="Outer"/>
    <s v="CP#2"/>
    <s v="Area 1"/>
    <s v="R02 Sumbagsel"/>
    <s v="LLG231"/>
    <s v="KARYA SAKTI 2"/>
    <n v="103.123655"/>
    <n v="-2.9478080000000002"/>
    <s v="Untapped"/>
    <s v="PT. Dayamitra Telekomunikasi"/>
    <s v="Sumsel"/>
    <s v="Kab. Musi Rawas"/>
    <x v="5"/>
    <s v="Kabupaten"/>
    <s v="Musi Rawas"/>
    <s v="Tender"/>
    <s v="GPP"/>
    <x v="0"/>
    <n v="513000000"/>
    <x v="3"/>
    <n v="68909600"/>
    <n v="147000000"/>
    <n v="100000000"/>
    <n v="101550998.42967606"/>
    <n v="29436100"/>
    <n v="0"/>
    <n v="0"/>
    <n v="0"/>
    <n v="115000000"/>
    <n v="352234503.62967604"/>
    <n v="567234503.6296761"/>
    <n v="-54234503.629676104"/>
    <m/>
  </r>
  <r>
    <s v="Outer"/>
    <s v="CP#2"/>
    <s v="Area 1"/>
    <s v="R02 Sumbagsel"/>
    <s v="LLG233"/>
    <s v="BTS ULU 2"/>
    <n v="103.35015300000001"/>
    <n v="-3.4582989999999998"/>
    <s v="Untapped"/>
    <s v="PT. Dayamitra Telekomunikasi"/>
    <s v="Sumsel"/>
    <s v="Kab. Musi Rawas"/>
    <x v="5"/>
    <s v="Kabupaten"/>
    <s v="Musi Rawas"/>
    <s v="Tender"/>
    <s v="GPP"/>
    <x v="0"/>
    <n v="513000000"/>
    <x v="3"/>
    <n v="68909600"/>
    <n v="147000000"/>
    <n v="100000000"/>
    <n v="101550998.42967606"/>
    <n v="29436100"/>
    <n v="0"/>
    <n v="0"/>
    <n v="0"/>
    <n v="115000000"/>
    <n v="352234503.62967604"/>
    <n v="567234503.6296761"/>
    <n v="-54234503.629676104"/>
    <m/>
  </r>
  <r>
    <s v="Outer"/>
    <s v="CP#2"/>
    <s v="Area 1"/>
    <s v="R02 Sumbagsel"/>
    <s v="LLG234"/>
    <s v="MULYO HARJO 2"/>
    <n v="103.301817"/>
    <n v="-3.4890370000000002"/>
    <s v="Untapped"/>
    <s v="PT. Dayamitra Telekomunikasi"/>
    <s v="Sumsel"/>
    <s v="Kab. Musi Rawas"/>
    <x v="5"/>
    <s v="Kabupaten"/>
    <s v="Musi Rawas"/>
    <s v="Tender"/>
    <s v="GPP"/>
    <x v="0"/>
    <n v="513000000"/>
    <x v="3"/>
    <n v="68909600"/>
    <n v="147000000"/>
    <n v="100000000"/>
    <n v="101550998.42967606"/>
    <n v="29436100"/>
    <n v="0"/>
    <n v="0"/>
    <n v="0"/>
    <n v="115000000"/>
    <n v="352234503.62967604"/>
    <n v="567234503.6296761"/>
    <n v="-54234503.629676104"/>
    <m/>
  </r>
  <r>
    <s v="Outer"/>
    <s v="CP#2"/>
    <s v="Area 1"/>
    <s v="R02 Sumbagsel"/>
    <s v="LLG243"/>
    <s v="Wonorejo 2"/>
    <n v="103.04017"/>
    <n v="-3.1240199999999998"/>
    <s v="Untapped"/>
    <s v="PT. Dayamitra Telekomunikasi"/>
    <s v="Sumsel"/>
    <s v="Kab. Musi Rawas"/>
    <x v="5"/>
    <s v="Kabupaten"/>
    <s v="Musi Rawas"/>
    <s v="Tender"/>
    <s v="GPP"/>
    <x v="0"/>
    <n v="513000000"/>
    <x v="3"/>
    <n v="68909600"/>
    <n v="147000000"/>
    <n v="100000000"/>
    <n v="101550998.42967606"/>
    <n v="29436100"/>
    <n v="0"/>
    <n v="0"/>
    <n v="0"/>
    <n v="115000000"/>
    <n v="352234503.62967604"/>
    <n v="567234503.6296761"/>
    <n v="-54234503.629676104"/>
    <m/>
  </r>
  <r>
    <s v="Outer"/>
    <s v="CP#2"/>
    <s v="Area 1"/>
    <s v="R02 Sumbagsel"/>
    <s v="LLG244"/>
    <s v="SELANGIT 2"/>
    <n v="102.787201"/>
    <n v="-3.184593"/>
    <s v="Untapped"/>
    <s v="PT. Dayamitra Telekomunikasi"/>
    <s v="Sumsel"/>
    <s v="Kab. Musi Rawas"/>
    <x v="5"/>
    <s v="Kabupaten"/>
    <s v="Musi Rawas"/>
    <s v="Tender"/>
    <s v="GPP"/>
    <x v="0"/>
    <n v="513000000"/>
    <x v="3"/>
    <n v="68909600"/>
    <n v="147000000"/>
    <n v="100000000"/>
    <n v="101550998.42967606"/>
    <n v="29436100"/>
    <n v="0"/>
    <n v="0"/>
    <n v="0"/>
    <n v="115000000"/>
    <n v="352234503.62967604"/>
    <n v="567234503.6296761"/>
    <n v="-54234503.629676104"/>
    <m/>
  </r>
  <r>
    <s v="Outer"/>
    <s v="CP#2"/>
    <s v="Area 1"/>
    <s v="R02 Sumbagsel"/>
    <s v="LLG245"/>
    <s v="KALIBENING LINGGAU 2"/>
    <n v="102.983811"/>
    <n v="-3.1857169999999999"/>
    <s v="Untapped"/>
    <s v="PT. Dayamitra Telekomunikasi"/>
    <s v="Sumsel"/>
    <s v="Kab. Musi Rawas"/>
    <x v="5"/>
    <s v="Kabupaten"/>
    <s v="Musi Rawas"/>
    <s v="Tender"/>
    <s v="GPP"/>
    <x v="0"/>
    <n v="513000000"/>
    <x v="3"/>
    <n v="68909600"/>
    <n v="147000000"/>
    <n v="100000000"/>
    <n v="101550998.42967606"/>
    <n v="29436100"/>
    <n v="0"/>
    <n v="0"/>
    <n v="0"/>
    <n v="115000000"/>
    <n v="352234503.62967604"/>
    <n v="567234503.6296761"/>
    <n v="-54234503.629676104"/>
    <m/>
  </r>
  <r>
    <s v="Outer"/>
    <s v="CP#2"/>
    <s v="Area 1"/>
    <s v="R02 Sumbagsel"/>
    <s v="BLU093"/>
    <s v="GEDONG JAYA"/>
    <n v="104.94596799999999"/>
    <n v="-4.3648879999999997"/>
    <s v="Untapped"/>
    <s v="PT. Dayamitra Telekomunikasi"/>
    <s v="Lampung"/>
    <s v="Kab. Lampung Utara"/>
    <x v="4"/>
    <s v="Kabupaten"/>
    <s v="Lampung Utara"/>
    <s v="Tender"/>
    <s v="Need Mitra (Juvisk tidak sanggup)"/>
    <x v="0"/>
    <n v="513000000"/>
    <x v="3"/>
    <n v="67503200"/>
    <n v="140000000"/>
    <n v="100000000"/>
    <n v="96421706.255924091"/>
    <n v="28137800"/>
    <n v="0"/>
    <n v="0"/>
    <n v="0"/>
    <n v="115000000"/>
    <n v="337400511.45592409"/>
    <n v="552400511.45592403"/>
    <n v="-39400511.455924034"/>
    <m/>
  </r>
  <r>
    <s v="Outer"/>
    <s v="CP#2"/>
    <s v="Area 1"/>
    <s v="R02 Sumbagsel"/>
    <s v="MSK072"/>
    <s v="MERBAU MENDAHARA"/>
    <n v="103.59043"/>
    <n v="-1.06355"/>
    <s v="Untapped"/>
    <s v="PT. Dayamitra Telekomunikasi"/>
    <s v="Jambi"/>
    <s v="Kab. Tanjung Jabung"/>
    <x v="5"/>
    <s v="Kabupaten"/>
    <s v="Tanjung Jabung Timur"/>
    <s v="Tender"/>
    <s v="Need Mitra (SAS tidak sanggup)"/>
    <x v="0"/>
    <n v="513000000"/>
    <x v="3"/>
    <n v="66303200"/>
    <n v="145000000"/>
    <n v="100000000"/>
    <n v="101550998.42967606"/>
    <n v="29436100"/>
    <n v="0"/>
    <n v="0"/>
    <n v="0"/>
    <n v="115000000"/>
    <n v="347628103.62967604"/>
    <n v="562628103.6296761"/>
    <n v="-49628103.629676104"/>
    <m/>
  </r>
  <r>
    <s v="Outer"/>
    <s v="CP#2"/>
    <s v="Area 1"/>
    <s v="R02 Sumbagsel"/>
    <s v="MSK073"/>
    <s v="RANO"/>
    <n v="103.773529"/>
    <n v="-1.1771339999999999"/>
    <s v="Untapped"/>
    <s v="PT. Dayamitra Telekomunikasi"/>
    <s v="Jambi"/>
    <s v="Kab. Tanjung Jabung"/>
    <x v="5"/>
    <s v="Kabupaten"/>
    <s v="Tanjung Jabung Timur"/>
    <s v="Tender"/>
    <s v="Need Mitra (SAS tidak sanggup)"/>
    <x v="0"/>
    <n v="513000000"/>
    <x v="3"/>
    <n v="66303200"/>
    <n v="145000000"/>
    <n v="100000000"/>
    <n v="101550998.42967606"/>
    <n v="29436100"/>
    <n v="0"/>
    <n v="0"/>
    <n v="0"/>
    <n v="115000000"/>
    <n v="347628103.62967604"/>
    <n v="562628103.6296761"/>
    <n v="-49628103.629676104"/>
    <m/>
  </r>
  <r>
    <s v="Outer"/>
    <s v="CP#2"/>
    <s v="Area 1"/>
    <s v="R02 Sumbagsel"/>
    <s v="MSK074"/>
    <s v="MENCOLOK"/>
    <n v="103.50564"/>
    <n v="-1.2149700000000001"/>
    <s v="Untapped"/>
    <s v="PT. Dayamitra Telekomunikasi"/>
    <s v="Jambi"/>
    <s v="Kab. Tanjung Jabung"/>
    <x v="5"/>
    <s v="Kabupaten"/>
    <s v="Tanjung Jabung Timur"/>
    <s v="Tender"/>
    <s v="Need Mitra (SAS tidak sanggup)"/>
    <x v="0"/>
    <n v="513000000"/>
    <x v="3"/>
    <n v="66303200"/>
    <n v="145000000"/>
    <n v="100000000"/>
    <n v="101550998.42967606"/>
    <n v="29436100"/>
    <n v="0"/>
    <n v="0"/>
    <n v="0"/>
    <n v="115000000"/>
    <n v="347628103.62967604"/>
    <n v="562628103.6296761"/>
    <n v="-49628103.629676104"/>
    <m/>
  </r>
  <r>
    <s v="Outer"/>
    <s v="CP#2"/>
    <s v="Area 1"/>
    <s v="R02 Sumbagsel"/>
    <s v="MSK075"/>
    <s v="PANGKAL DURI"/>
    <n v="103.56388200000001"/>
    <n v="-0.93048200000000003"/>
    <s v="Untapped"/>
    <s v="PT. Dayamitra Telekomunikasi"/>
    <s v="Jambi"/>
    <s v="Kab. Tanjung Jabung"/>
    <x v="5"/>
    <s v="Kabupaten"/>
    <s v="Tanjung Jabung Timur"/>
    <s v="Tender"/>
    <s v="Need Mitra (SAS tidak sanggup)"/>
    <x v="0"/>
    <n v="513000000"/>
    <x v="3"/>
    <n v="66303200"/>
    <n v="145000000"/>
    <n v="100000000"/>
    <n v="101550998.42967606"/>
    <n v="29436100"/>
    <n v="0"/>
    <n v="0"/>
    <n v="0"/>
    <n v="115000000"/>
    <n v="347628103.62967604"/>
    <n v="562628103.6296761"/>
    <n v="-49628103.629676104"/>
    <m/>
  </r>
  <r>
    <s v="Outer"/>
    <s v="CP#2"/>
    <s v="Area 1"/>
    <s v="R02 Sumbagsel"/>
    <s v="MSK076"/>
    <s v="SINGKEP"/>
    <n v="103.77889"/>
    <n v="-1.073186"/>
    <s v="Untapped"/>
    <s v="PT. Dayamitra Telekomunikasi"/>
    <s v="Jambi"/>
    <s v="Kab. Tanjung Jabung"/>
    <x v="5"/>
    <s v="Kabupaten"/>
    <s v="Tanjung Jabung Timur"/>
    <s v="Tender"/>
    <s v="Need Mitra (SAS tidak sanggup)"/>
    <x v="0"/>
    <n v="513000000"/>
    <x v="3"/>
    <n v="66303200"/>
    <n v="145000000"/>
    <n v="100000000"/>
    <n v="101550998.42967606"/>
    <n v="29436100"/>
    <n v="0"/>
    <n v="0"/>
    <n v="0"/>
    <n v="115000000"/>
    <n v="347628103.62967604"/>
    <n v="562628103.6296761"/>
    <n v="-49628103.629676104"/>
    <m/>
  </r>
  <r>
    <s v="Outer"/>
    <s v="CP#1"/>
    <s v="Area 1"/>
    <s v="R02 Sumbagsel"/>
    <s v="OKU255"/>
    <s v="DESA KARANG DAPO"/>
    <n v="104.35065899999999"/>
    <n v="-3.856865"/>
    <s v="Untapped"/>
    <s v="PT. Dayamitra Telekomunikasi"/>
    <s v="Sumsel"/>
    <s v="Kab. Ogan Komering Ulu"/>
    <x v="5"/>
    <s v="Kabupaten"/>
    <s v="Ogan Komering Ulu"/>
    <s v="Tender"/>
    <s v="Indoteknik"/>
    <x v="0"/>
    <n v="513000000"/>
    <x v="3"/>
    <n v="44509600"/>
    <n v="108000000"/>
    <n v="100000000"/>
    <n v="101550998.42967606"/>
    <n v="29436100"/>
    <n v="0"/>
    <n v="0"/>
    <n v="0"/>
    <n v="115000000"/>
    <n v="288834503.62967604"/>
    <n v="503834503.62967604"/>
    <n v="9165496.370323956"/>
    <m/>
  </r>
  <r>
    <s v="Outer"/>
    <s v="CP#1"/>
    <s v="Area 1"/>
    <s v="R02 Sumbagsel"/>
    <s v="MPR137"/>
    <s v="CAMPANG TIGA ULU"/>
    <n v="104.826511"/>
    <n v="-3.7931460000000001"/>
    <s v="Untapped"/>
    <s v="PT. Dayamitra Telekomunikasi"/>
    <s v="Sumsel"/>
    <s v="Kab. Ogan Komering Ulu"/>
    <x v="5"/>
    <s v="Kabupaten"/>
    <s v="Ogan Komering Ulu"/>
    <s v="Tender"/>
    <s v="Indoteknik"/>
    <x v="0"/>
    <n v="513000000"/>
    <x v="3"/>
    <n v="44509600"/>
    <n v="108000000"/>
    <n v="100000000"/>
    <n v="101550998.42967606"/>
    <n v="29436100"/>
    <n v="0"/>
    <n v="0"/>
    <n v="0"/>
    <n v="115000000"/>
    <n v="288834503.62967604"/>
    <n v="503834503.62967604"/>
    <n v="9165496.370323956"/>
    <m/>
  </r>
  <r>
    <s v="Outer"/>
    <s v="CP#1"/>
    <s v="Area 1"/>
    <s v="R02 Sumbagsel"/>
    <s v="MPR136"/>
    <s v="CAMPANG TIGA ULU"/>
    <n v="104.81646499999999"/>
    <n v="-3.7682090000000001"/>
    <s v="Untapped"/>
    <s v="PT. Dayamitra Telekomunikasi"/>
    <s v="Sumsel"/>
    <s v="Kab. Ogan Komering Ulu"/>
    <x v="5"/>
    <s v="Kabupaten"/>
    <s v="Ogan Komering Ulu"/>
    <s v="Tender"/>
    <s v="Indoteknik"/>
    <x v="0"/>
    <n v="513000000"/>
    <x v="3"/>
    <n v="44509600"/>
    <n v="108000000"/>
    <n v="100000000"/>
    <n v="101550998.42967606"/>
    <n v="29436100"/>
    <n v="0"/>
    <n v="0"/>
    <n v="0"/>
    <n v="115000000"/>
    <n v="288834503.62967604"/>
    <n v="503834503.62967604"/>
    <n v="9165496.370323956"/>
    <m/>
  </r>
  <r>
    <s v="Outer"/>
    <s v="CP#1"/>
    <s v="Area 1"/>
    <s v="R02 Sumbagsel"/>
    <s v="MPR135"/>
    <s v="DESA KARYA BAKTI"/>
    <n v="104.86049300000001"/>
    <n v="-3.8343289999999999"/>
    <s v="Untapped"/>
    <s v="PT. Dayamitra Telekomunikasi"/>
    <s v="Sumsel"/>
    <s v="Kab. Ogan Komering Ulu"/>
    <x v="5"/>
    <s v="Kabupaten"/>
    <s v="Ogan Komering Ulu"/>
    <s v="Tender"/>
    <s v="Indoteknik"/>
    <x v="0"/>
    <n v="513000000"/>
    <x v="3"/>
    <n v="44509600"/>
    <n v="108000000"/>
    <n v="100000000"/>
    <n v="101550998.42967606"/>
    <n v="29436100"/>
    <n v="0"/>
    <n v="0"/>
    <n v="0"/>
    <n v="115000000"/>
    <n v="288834503.62967604"/>
    <n v="503834503.62967604"/>
    <n v="9165496.370323956"/>
    <m/>
  </r>
  <r>
    <s v="Outer"/>
    <s v="CP#1"/>
    <s v="Area 1"/>
    <s v="R02 Sumbagsel"/>
    <s v="MPR134"/>
    <s v="NIRWANA"/>
    <n v="104.86066700000001"/>
    <n v="-3.8028970000000002"/>
    <s v="Untapped"/>
    <s v="PT. Dayamitra Telekomunikasi"/>
    <s v="Sumsel"/>
    <s v="Kab. Ogan Komering Ulu"/>
    <x v="5"/>
    <s v="Kabupaten"/>
    <s v="Ogan Komering Ulu"/>
    <s v="Tender"/>
    <s v="Indoteknik"/>
    <x v="0"/>
    <n v="513000000"/>
    <x v="3"/>
    <n v="44509600"/>
    <n v="108000000"/>
    <n v="100000000"/>
    <n v="101550998.42967606"/>
    <n v="29436100"/>
    <n v="0"/>
    <n v="0"/>
    <n v="0"/>
    <n v="115000000"/>
    <n v="288834503.62967604"/>
    <n v="503834503.62967604"/>
    <n v="9165496.370323956"/>
    <m/>
  </r>
  <r>
    <s v="Outer"/>
    <s v="CP#1"/>
    <s v="Area 1"/>
    <s v="R02 Sumbagsel"/>
    <s v="MPR133"/>
    <s v="TULUNG HARAPAN"/>
    <n v="104.85119299999999"/>
    <n v="-3.912334"/>
    <s v="Untapped"/>
    <s v="PT. Dayamitra Telekomunikasi"/>
    <s v="Sumsel"/>
    <s v="Kab. Ogan Komering Ulu"/>
    <x v="5"/>
    <s v="Kabupaten"/>
    <s v="Ogan Komering Ulu"/>
    <s v="Tender"/>
    <s v="Indoteknik"/>
    <x v="0"/>
    <n v="513000000"/>
    <x v="3"/>
    <n v="44509600"/>
    <n v="108000000"/>
    <n v="100000000"/>
    <n v="101550998.42967606"/>
    <n v="29436100"/>
    <n v="0"/>
    <n v="0"/>
    <n v="0"/>
    <n v="115000000"/>
    <n v="288834503.62967604"/>
    <n v="503834503.62967604"/>
    <n v="9165496.370323956"/>
    <m/>
  </r>
  <r>
    <s v="Outer"/>
    <s v="CP#1"/>
    <s v="Area 1"/>
    <s v="R02 Sumbagsel"/>
    <s v="MRD059"/>
    <s v="DESA AIR BARU"/>
    <n v="103.80747"/>
    <n v="-4.3906679999999998"/>
    <s v="Untapped"/>
    <s v="PT. Dayamitra Telekomunikasi"/>
    <s v="Sumsel"/>
    <s v="Kab. Ogan Komering Ulu"/>
    <x v="5"/>
    <s v="Kabupaten"/>
    <s v="Ogan Komering Ulu"/>
    <s v="Tender"/>
    <s v="Indoteknik"/>
    <x v="0"/>
    <n v="513000000"/>
    <x v="3"/>
    <n v="44509600"/>
    <n v="108000000"/>
    <n v="100000000"/>
    <n v="101550998.42967606"/>
    <n v="29436100"/>
    <n v="0"/>
    <n v="0"/>
    <n v="0"/>
    <n v="115000000"/>
    <n v="288834503.62967604"/>
    <n v="503834503.62967604"/>
    <n v="9165496.370323956"/>
    <m/>
  </r>
  <r>
    <s v="Outer"/>
    <s v="CP#1"/>
    <s v="Area 1"/>
    <s v="R02 Sumbagsel"/>
    <s v="MPR131"/>
    <s v="DESA KOTA TANAH"/>
    <n v="104.7811"/>
    <n v="-3.9386999999999999"/>
    <s v="Untapped"/>
    <s v="PT. Dayamitra Telekomunikasi"/>
    <s v="Sumsel"/>
    <s v="Kab. Ogan Komering Ulu"/>
    <x v="5"/>
    <s v="Kabupaten"/>
    <s v="Ogan Komering Ulu"/>
    <s v="Tender"/>
    <s v="Indoteknik"/>
    <x v="0"/>
    <n v="513000000"/>
    <x v="3"/>
    <n v="44509600"/>
    <n v="108000000"/>
    <n v="100000000"/>
    <n v="101550998.42967606"/>
    <n v="29436100"/>
    <n v="0"/>
    <n v="0"/>
    <n v="0"/>
    <n v="115000000"/>
    <n v="288834503.62967604"/>
    <n v="503834503.62967604"/>
    <n v="9165496.370323956"/>
    <m/>
  </r>
  <r>
    <s v="Outer"/>
    <s v="CP#1"/>
    <s v="Area 1"/>
    <s v="R02 Sumbagsel"/>
    <s v="BLU092"/>
    <s v="Dusun Tanjung"/>
    <n v="104.72031200000001"/>
    <n v="-4.4708740000000002"/>
    <s v="Untapped"/>
    <s v="PT. Dayamitra Telekomunikasi"/>
    <s v="Lampung"/>
    <s v="Kab. Lampung Utara"/>
    <x v="4"/>
    <s v="Kabupaten"/>
    <s v="Lampung Utara"/>
    <s v="Tender"/>
    <s v="Need Mitra (Juvisk tidak sanggup)"/>
    <x v="0"/>
    <n v="513000000"/>
    <x v="3"/>
    <n v="67503200"/>
    <n v="140000000"/>
    <n v="100000000"/>
    <n v="96421706.255924091"/>
    <n v="28137800"/>
    <n v="0"/>
    <n v="0"/>
    <n v="0"/>
    <n v="115000000"/>
    <n v="337400511.45592409"/>
    <n v="552400511.45592403"/>
    <n v="-39400511.455924034"/>
    <m/>
  </r>
  <r>
    <s v="Outer"/>
    <s v="CP#1"/>
    <s v="Area 1"/>
    <s v="R02 Sumbagsel"/>
    <s v="BLU091"/>
    <s v="Dusun Buay Bahuga 2"/>
    <n v="104.61008"/>
    <n v="-4.2595200000000002"/>
    <s v="Untapped"/>
    <s v="PT. Dayamitra Telekomunikasi"/>
    <s v="Lampung"/>
    <s v="Kab. Lampung Utara"/>
    <x v="4"/>
    <s v="Kabupaten"/>
    <s v="Lampung Utara"/>
    <s v="Tender"/>
    <s v="Need Mitra (Juvisk tidak sanggup)"/>
    <x v="0"/>
    <n v="513000000"/>
    <x v="3"/>
    <n v="67503200"/>
    <n v="140000000"/>
    <n v="100000000"/>
    <n v="96421706.255924091"/>
    <n v="28137800"/>
    <n v="0"/>
    <n v="0"/>
    <n v="0"/>
    <n v="115000000"/>
    <n v="337400511.45592409"/>
    <n v="552400511.45592403"/>
    <n v="-39400511.455924034"/>
    <m/>
  </r>
  <r>
    <s v="Outer"/>
    <s v="CP#1"/>
    <s v="Area 1"/>
    <s v="R02 Sumbagsel"/>
    <s v="GNS197"/>
    <s v="SUKAJAYA"/>
    <n v="104.97400500000001"/>
    <n v="-4.9618880000000001"/>
    <s v="Untapped"/>
    <s v="PT. Dayamitra Telekomunikasi"/>
    <s v="Lampung"/>
    <s v="Kab. Lampung Tengah"/>
    <x v="4"/>
    <s v="Kabupaten"/>
    <s v="Lampung Tengah"/>
    <s v="Tender"/>
    <s v="Need Mitra (Juvisk tidak sanggup)"/>
    <x v="0"/>
    <n v="513000000"/>
    <x v="3"/>
    <n v="67503200"/>
    <n v="140000000"/>
    <n v="100000000"/>
    <n v="96421706.255924091"/>
    <n v="28137800"/>
    <n v="0"/>
    <n v="0"/>
    <n v="0"/>
    <n v="115000000"/>
    <n v="337400511.45592409"/>
    <n v="552400511.45592403"/>
    <n v="-39400511.455924034"/>
    <m/>
  </r>
  <r>
    <s v="Outer"/>
    <s v="CP#1"/>
    <s v="Area 1"/>
    <s v="R02 Sumbagsel"/>
    <s v="PBI299"/>
    <s v="PANGKALAN BENTENG 2"/>
    <n v="104.64113399999999"/>
    <n v="-2.8411119999999999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PBI298"/>
    <s v="SEBELIK "/>
    <n v="104.77915299999999"/>
    <n v="-2.7275520000000002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PBI289"/>
    <s v="ENGGAL REJO 2"/>
    <n v="105.00665499999999"/>
    <n v="-2.5586479999999998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PBI288"/>
    <s v="BETUG DALAM"/>
    <n v="104.256829"/>
    <n v="-2.8711150000000001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PBI287"/>
    <s v="CENDANA MUARA 2"/>
    <n v="105.31974700000001"/>
    <n v="-2.4641769999999998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PBI286"/>
    <s v="KARANG SARI 2"/>
    <n v="104.712333"/>
    <n v="-2.2343250000000001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PBI285"/>
    <s v="MARGO MULYO 2"/>
    <n v="105.21907400000001"/>
    <n v="-2.5133459999999999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SKY273"/>
    <s v="SUNGAI LILIN 4"/>
    <n v="104.090592"/>
    <n v="-2.6472410000000002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SKY272"/>
    <s v="SRI KARANGREJO 3"/>
    <n v="104.54677100000001"/>
    <n v="-2.2746019999999998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SKY271"/>
    <s v="SRI KARANGREJO 2"/>
    <n v="104.49921999999999"/>
    <n v="-2.2619069999999999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PBI284"/>
    <s v="MUARA SUGIHAN 2"/>
    <n v="105.19943600000001"/>
    <n v="-2.4269660000000002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SKY270"/>
    <s v="KARANG AGUNG"/>
    <n v="104.44558499999999"/>
    <n v="-2.3411170000000001"/>
    <s v="Untapped"/>
    <s v="PT. Dayamitra Telekomunikasi"/>
    <s v="Sumsel"/>
    <s v="Kab. Musi Banyu Asin"/>
    <x v="5"/>
    <s v="Kabupaten"/>
    <s v="Musi Banyuasin"/>
    <s v="Tender"/>
    <s v="AMPS"/>
    <x v="0"/>
    <n v="513000000"/>
    <x v="3"/>
    <n v="44509600"/>
    <n v="117000000"/>
    <n v="100000000"/>
    <n v="101550998.42967606"/>
    <n v="29436100"/>
    <n v="0"/>
    <n v="0"/>
    <n v="0"/>
    <n v="115000000"/>
    <n v="297834503.62967604"/>
    <n v="512834503.62967604"/>
    <n v="165496.37032395601"/>
    <m/>
  </r>
  <r>
    <s v="Outer"/>
    <s v="CP#1"/>
    <s v="Area 1"/>
    <s v="R02 Sumbagsel"/>
    <s v="AGR149"/>
    <s v="DESA BUKIT"/>
    <n v="102.379147"/>
    <n v="-3.8421850000000002"/>
    <s v="Untapped"/>
    <s v="PT. Dayamitra Telekomunikasi"/>
    <s v="Bengkulu"/>
    <s v="Kab. Bengkulu Utara"/>
    <x v="4"/>
    <s v="Kabupaten"/>
    <s v="Bengkulu Utara"/>
    <s v="Tender"/>
    <s v="Indoteknik"/>
    <x v="0"/>
    <n v="513000000"/>
    <x v="3"/>
    <n v="44509600"/>
    <n v="130500000"/>
    <n v="100000000"/>
    <n v="96421706.255924091"/>
    <n v="28137800"/>
    <n v="0"/>
    <n v="0"/>
    <n v="0"/>
    <n v="115000000"/>
    <n v="304906911.45592409"/>
    <n v="519906911.45592409"/>
    <n v="-6906911.4559240937"/>
    <m/>
  </r>
  <r>
    <s v="Outer"/>
    <s v="CP#1"/>
    <s v="Area 1"/>
    <s v="R02 Sumbagsel"/>
    <s v="MKO063"/>
    <s v="SINAR JAYA"/>
    <n v="101.200934"/>
    <n v="-2.4766940000000002"/>
    <s v="Untapped"/>
    <s v="PT. Dayamitra Telekomunikasi"/>
    <s v="Bengkulu"/>
    <s v="Kab. Bengkulu Utara"/>
    <x v="4"/>
    <s v="Kabupaten"/>
    <s v="Bengkulu Utara"/>
    <s v="Tender"/>
    <s v="Indoteknik"/>
    <x v="0"/>
    <n v="513000000"/>
    <x v="3"/>
    <n v="44509600"/>
    <n v="130500000"/>
    <n v="100000000"/>
    <n v="96421706.255924091"/>
    <n v="28137800"/>
    <n v="0"/>
    <n v="0"/>
    <n v="0"/>
    <n v="115000000"/>
    <n v="304906911.45592409"/>
    <n v="519906911.45592409"/>
    <n v="-6906911.4559240937"/>
    <m/>
  </r>
  <r>
    <s v="Outer"/>
    <s v="CP#1"/>
    <s v="Area 1"/>
    <s v="R02 Sumbagsel"/>
    <s v="TIS055"/>
    <s v="TEBAT AGUNG"/>
    <n v="102.835345"/>
    <n v="-4.266133"/>
    <s v="Untapped"/>
    <s v="PT. Dayamitra Telekomunikasi"/>
    <s v="Bengkulu"/>
    <s v="Kab. Bengkulu Selata"/>
    <x v="4"/>
    <s v="Kabupaten"/>
    <s v="Bengkulu Selatan"/>
    <s v="Tender"/>
    <s v="Indoteknik"/>
    <x v="0"/>
    <n v="513000000"/>
    <x v="3"/>
    <n v="44509600"/>
    <n v="112500000"/>
    <n v="100000000"/>
    <n v="96421706.255924091"/>
    <n v="28137800"/>
    <n v="0"/>
    <n v="0"/>
    <n v="0"/>
    <n v="115000000"/>
    <n v="286906911.45592409"/>
    <n v="501906911.45592409"/>
    <n v="11093088.544075906"/>
    <m/>
  </r>
  <r>
    <s v="Outer"/>
    <s v="CP#1"/>
    <s v="Area 1"/>
    <s v="R02 Sumbagsel"/>
    <s v="MNA063"/>
    <s v="AIR KEMANG"/>
    <n v="102.89902600000001"/>
    <n v="-4.3967780000000003"/>
    <s v="Untapped"/>
    <s v="PT. Dayamitra Telekomunikasi"/>
    <s v="Bengkulu"/>
    <s v="Kab. Bengkulu Selata"/>
    <x v="4"/>
    <s v="Kabupaten"/>
    <s v="Bengkulu Selatan"/>
    <s v="Tender"/>
    <s v="Indoteknik"/>
    <x v="0"/>
    <n v="513000000"/>
    <x v="3"/>
    <n v="44509600"/>
    <n v="112500000"/>
    <n v="100000000"/>
    <n v="96421706.255924091"/>
    <n v="28137800"/>
    <n v="0"/>
    <n v="0"/>
    <n v="0"/>
    <n v="115000000"/>
    <n v="286906911.45592409"/>
    <n v="501906911.45592409"/>
    <n v="11093088.544075906"/>
    <m/>
  </r>
  <r>
    <s v="Outer"/>
    <s v="CP#1"/>
    <s v="Area 1"/>
    <s v="R02 Sumbagsel"/>
    <s v="SLT125"/>
    <s v="DESA TANAH BAWAH"/>
    <n v="105.819213"/>
    <n v="-2.0344639999999998"/>
    <s v="Untapped"/>
    <s v="PT. Dayamitra Telekomunikasi"/>
    <s v="Babel"/>
    <s v="Kab. Bangka"/>
    <x v="5"/>
    <s v="Kabupaten"/>
    <s v="Bangka"/>
    <s v="Tender"/>
    <s v="Manolo Putra"/>
    <x v="0"/>
    <n v="513000000"/>
    <x v="3"/>
    <n v="68909600"/>
    <n v="120600000"/>
    <n v="100000000"/>
    <n v="101550998.42967606"/>
    <n v="29436100"/>
    <n v="15000000"/>
    <n v="0"/>
    <n v="0"/>
    <n v="115000000"/>
    <n v="340834503.62967604"/>
    <n v="555834503.6296761"/>
    <n v="-42834503.629676104"/>
    <m/>
  </r>
  <r>
    <s v="Outer"/>
    <s v="CP#1"/>
    <s v="Area 1"/>
    <s v="R02 Sumbagsel"/>
    <s v="SLT124"/>
    <s v="DESA SILIP"/>
    <n v="105.84665800000001"/>
    <n v="-1.765897"/>
    <s v="Untapped"/>
    <s v="PT. Dayamitra Telekomunikasi"/>
    <s v="Babel"/>
    <s v="Kab. Bangka"/>
    <x v="5"/>
    <s v="Kabupaten"/>
    <s v="Bangka"/>
    <s v="Tender"/>
    <s v="Manolo Putra"/>
    <x v="0"/>
    <n v="513000000"/>
    <x v="3"/>
    <n v="68909600"/>
    <n v="120600000"/>
    <n v="100000000"/>
    <n v="101550998.42967606"/>
    <n v="29436100"/>
    <n v="15000000"/>
    <n v="0"/>
    <n v="0"/>
    <n v="115000000"/>
    <n v="340834503.62967604"/>
    <n v="555834503.6296761"/>
    <n v="-42834503.629676104"/>
    <m/>
  </r>
  <r>
    <s v="Outer"/>
    <s v="CP#1"/>
    <s v="Area 1"/>
    <s v="R02 Sumbagsel"/>
    <s v="TBI068"/>
    <s v="DESA GUDANG"/>
    <n v="106.038189"/>
    <n v="-2.7114340000000001"/>
    <s v="Untapped"/>
    <s v="PT. Dayamitra Telekomunikasi"/>
    <s v="Babel"/>
    <s v="Kab. Bangka"/>
    <x v="5"/>
    <s v="Kabupaten"/>
    <s v="Bangka"/>
    <s v="Tender"/>
    <s v="Manolo Putra"/>
    <x v="0"/>
    <n v="513000000"/>
    <x v="3"/>
    <n v="68909600"/>
    <n v="120600000"/>
    <n v="100000000"/>
    <n v="101550998.42967606"/>
    <n v="29436100"/>
    <n v="15000000"/>
    <n v="0"/>
    <n v="0"/>
    <n v="115000000"/>
    <n v="340834503.62967604"/>
    <n v="555834503.6296761"/>
    <n v="-42834503.629676104"/>
    <m/>
  </r>
  <r>
    <s v="Outer"/>
    <s v="CP#1"/>
    <s v="Area 1"/>
    <s v="R02 Sumbagsel"/>
    <s v="TBI067"/>
    <s v="DESA SUKAJAYA"/>
    <n v="106.18526"/>
    <n v="-2.790359"/>
    <s v="Untapped"/>
    <s v="PT. Dayamitra Telekomunikasi"/>
    <s v="Babel"/>
    <s v="Kab. Bangka"/>
    <x v="5"/>
    <s v="Kabupaten"/>
    <s v="Bangka"/>
    <s v="Tender"/>
    <s v="Manolo Putra"/>
    <x v="0"/>
    <n v="513000000"/>
    <x v="3"/>
    <n v="68909600"/>
    <n v="120600000"/>
    <n v="100000000"/>
    <n v="101550998.42967606"/>
    <n v="29436100"/>
    <n v="15000000"/>
    <n v="0"/>
    <n v="0"/>
    <n v="115000000"/>
    <n v="340834503.62967604"/>
    <n v="555834503.6296761"/>
    <n v="-42834503.629676104"/>
    <m/>
  </r>
  <r>
    <s v="Outer"/>
    <s v="CP#1"/>
    <s v="Area 1"/>
    <s v="R02 Sumbagsel"/>
    <s v="KOB074"/>
    <s v="DESA TANJUNG PURA"/>
    <n v="105.812802"/>
    <n v="-2.3710589999999998"/>
    <s v="Untapped"/>
    <s v="PT. Dayamitra Telekomunikasi"/>
    <s v="Babel"/>
    <s v="Kab. Bangka"/>
    <x v="5"/>
    <s v="Kabupaten"/>
    <s v="Bangka"/>
    <s v="Tender"/>
    <s v="Manolo Putra"/>
    <x v="0"/>
    <n v="513000000"/>
    <x v="3"/>
    <n v="68909600"/>
    <n v="120600000"/>
    <n v="100000000"/>
    <n v="101550998.42967606"/>
    <n v="29436100"/>
    <n v="15000000"/>
    <n v="0"/>
    <n v="0"/>
    <n v="115000000"/>
    <n v="340834503.62967604"/>
    <n v="555834503.6296761"/>
    <n v="-42834503.629676104"/>
    <m/>
  </r>
  <r>
    <s v="Outer"/>
    <s v="CP#1"/>
    <s v="Area 1"/>
    <s v="R02 Sumbagsel"/>
    <s v="MTK128"/>
    <s v="DESA SINAR SURYA"/>
    <n v="105.70247999999999"/>
    <n v="-2.1074709999999999"/>
    <s v="Untapped"/>
    <s v="PT. Dayamitra Telekomunikasi"/>
    <s v="Babel"/>
    <s v="Kab. Bangka"/>
    <x v="5"/>
    <s v="Kabupaten"/>
    <s v="Bangka"/>
    <s v="Tender"/>
    <s v="Manolo Putra"/>
    <x v="0"/>
    <n v="513000000"/>
    <x v="3"/>
    <n v="68909600"/>
    <n v="120600000"/>
    <n v="100000000"/>
    <n v="101550998.42967606"/>
    <n v="29436100"/>
    <n v="15000000"/>
    <n v="0"/>
    <n v="0"/>
    <n v="115000000"/>
    <n v="340834503.62967604"/>
    <n v="555834503.6296761"/>
    <n v="-42834503.629676104"/>
    <m/>
  </r>
  <r>
    <s v="Outer"/>
    <s v="CP#1"/>
    <s v="Area 1"/>
    <s v="R02 Sumbagsel"/>
    <s v="PLG777"/>
    <s v="PULOKERTO2"/>
    <n v="104.652919"/>
    <n v="-3.026135"/>
    <s v="Untapped"/>
    <s v="PT. Dayamitra Telekomunikasi"/>
    <s v="Sumsel"/>
    <s v="Kota Palembang"/>
    <x v="5"/>
    <s v="Kota"/>
    <s v="Palembang"/>
    <s v="Tender"/>
    <s v="Need Mitra (Juvisk tidak sanggup)"/>
    <x v="0"/>
    <n v="513000000"/>
    <x v="3"/>
    <n v="68909600"/>
    <n v="117000000"/>
    <n v="100000000"/>
    <n v="101550998.42967606"/>
    <n v="29436100"/>
    <n v="0"/>
    <n v="0"/>
    <n v="0"/>
    <n v="115000000"/>
    <n v="322234503.62967604"/>
    <n v="537234503.6296761"/>
    <n v="-24234503.629676104"/>
    <m/>
  </r>
  <r>
    <s v="Outer"/>
    <s v="CP#1"/>
    <s v="Area 1"/>
    <s v="R02 Sumbagsel"/>
    <s v="OKI376"/>
    <s v="Dabuk Makmur"/>
    <n v="105.13382501"/>
    <n v="-3.7990338100000001"/>
    <s v="Untapped"/>
    <s v="PT. Dayamitra Telekomunikasi"/>
    <s v="Sumsel"/>
    <s v="Kab. Ogan Komering Ilir"/>
    <x v="5"/>
    <s v="Kabupaten"/>
    <s v="Ogan Komering Ilir"/>
    <s v="Tender"/>
    <s v="Need Mitra (Sunar Reka tidak sanggup)"/>
    <x v="0"/>
    <n v="513000000"/>
    <x v="3"/>
    <n v="44509600"/>
    <n v="141300000"/>
    <n v="100000000"/>
    <n v="101550998.42967606"/>
    <n v="29436100"/>
    <n v="0"/>
    <n v="0"/>
    <n v="0"/>
    <n v="115000000"/>
    <n v="322134503.62967604"/>
    <n v="537134503.6296761"/>
    <n v="-24134503.629676104"/>
    <m/>
  </r>
  <r>
    <s v="Outer"/>
    <s v="CP#1"/>
    <s v="Area 1"/>
    <s v="R02 Sumbagsel"/>
    <s v="OKI375"/>
    <s v="Bumiarjo"/>
    <n v="104.97549211"/>
    <n v="-3.8800465900000001"/>
    <s v="Untapped"/>
    <s v="PT. Dayamitra Telekomunikasi"/>
    <s v="Sumsel"/>
    <s v="Kab. Ogan Komering Ilir"/>
    <x v="5"/>
    <s v="Kabupaten"/>
    <s v="Ogan Komering Ilir"/>
    <s v="Tender"/>
    <s v="Need Mitra (Sunar Reka tidak sanggup)"/>
    <x v="0"/>
    <n v="513000000"/>
    <x v="3"/>
    <n v="44509600"/>
    <n v="141300000"/>
    <n v="100000000"/>
    <n v="101550998.42967606"/>
    <n v="29436100"/>
    <n v="0"/>
    <n v="0"/>
    <n v="0"/>
    <n v="115000000"/>
    <n v="322134503.62967604"/>
    <n v="537134503.6296761"/>
    <n v="-24134503.629676104"/>
    <m/>
  </r>
  <r>
    <s v="Outer"/>
    <s v="CP#1"/>
    <s v="Area 1"/>
    <s v="R02 Sumbagsel"/>
    <s v="OKI374"/>
    <s v="Desa Serapek"/>
    <n v="104.76564633"/>
    <n v="-3.5583479100000002"/>
    <s v="Untapped"/>
    <s v="PT. Dayamitra Telekomunikasi"/>
    <s v="Sumsel"/>
    <s v="Kab. Ogan Komering Ilir"/>
    <x v="5"/>
    <s v="Kabupaten"/>
    <s v="Ogan Komering Ilir"/>
    <s v="Tender"/>
    <s v="Need Mitra (Sunar Reka tidak sanggup)"/>
    <x v="0"/>
    <n v="513000000"/>
    <x v="3"/>
    <n v="44509600"/>
    <n v="141300000"/>
    <n v="100000000"/>
    <n v="101550998.42967606"/>
    <n v="29436100"/>
    <n v="0"/>
    <n v="0"/>
    <n v="0"/>
    <n v="115000000"/>
    <n v="322134503.62967604"/>
    <n v="537134503.6296761"/>
    <n v="-24134503.629676104"/>
    <m/>
  </r>
  <r>
    <s v="Outer"/>
    <s v="CP#1"/>
    <s v="Area 1"/>
    <s v="R02 Sumbagsel"/>
    <s v="OKI373"/>
    <s v="Kuala Sungai Jeruju"/>
    <n v="105.853577"/>
    <n v="-3.4908999999999999"/>
    <s v="Untapped"/>
    <s v="PT. Dayamitra Telekomunikasi"/>
    <s v="Sumsel"/>
    <s v="Kab. Ogan Komering Ilir"/>
    <x v="5"/>
    <s v="Kabupaten"/>
    <s v="Ogan Komering Ilir"/>
    <s v="Tender"/>
    <s v="Need Mitra (Sunar Reka tidak sanggup)"/>
    <x v="0"/>
    <n v="513000000"/>
    <x v="3"/>
    <n v="44509600"/>
    <n v="141300000"/>
    <n v="100000000"/>
    <n v="101550998.42967606"/>
    <n v="29436100"/>
    <n v="0"/>
    <n v="0"/>
    <n v="0"/>
    <n v="115000000"/>
    <n v="322134503.62967604"/>
    <n v="537134503.6296761"/>
    <n v="-24134503.629676104"/>
    <m/>
  </r>
  <r>
    <s v="Outer"/>
    <s v="CP#1"/>
    <s v="Area 1"/>
    <s v="R02 Sumbagsel"/>
    <s v="OKI372"/>
    <s v="Cahaya Mas 2"/>
    <n v="104.7994794"/>
    <n v="-4.15270954"/>
    <s v="Untapped"/>
    <s v="PT. Dayamitra Telekomunikasi"/>
    <s v="Sumsel"/>
    <s v="Kab. Ogan Komering Ilir"/>
    <x v="5"/>
    <s v="Kabupaten"/>
    <s v="Ogan Komering Ilir"/>
    <s v="Tender"/>
    <s v="Need Mitra (Sunar Reka tidak sanggup)"/>
    <x v="0"/>
    <n v="513000000"/>
    <x v="3"/>
    <n v="44509600"/>
    <n v="141300000"/>
    <n v="100000000"/>
    <n v="101550998.42967606"/>
    <n v="29436100"/>
    <n v="0"/>
    <n v="0"/>
    <n v="0"/>
    <n v="115000000"/>
    <n v="322134503.62967604"/>
    <n v="537134503.6296761"/>
    <n v="-24134503.629676104"/>
    <m/>
  </r>
  <r>
    <s v="Outer"/>
    <s v="CP#1"/>
    <s v="Area 1"/>
    <s v="R02 Sumbagsel"/>
    <s v="OKI371"/>
    <s v="Jaya Bakti"/>
    <n v="105.02237125000001"/>
    <n v="-3.95244704"/>
    <s v="Untapped"/>
    <s v="PT. Dayamitra Telekomunikasi"/>
    <s v="Sumsel"/>
    <s v="Kab. Ogan Komering Ilir"/>
    <x v="5"/>
    <s v="Kabupaten"/>
    <s v="Ogan Komering Ilir"/>
    <s v="Tender"/>
    <s v="Need Mitra (Sunar Reka tidak sanggup)"/>
    <x v="0"/>
    <n v="513000000"/>
    <x v="3"/>
    <n v="44509600"/>
    <n v="141300000"/>
    <n v="100000000"/>
    <n v="101550998.42967606"/>
    <n v="29436100"/>
    <n v="0"/>
    <n v="0"/>
    <n v="0"/>
    <n v="115000000"/>
    <n v="322134503.62967604"/>
    <n v="537134503.6296761"/>
    <n v="-24134503.629676104"/>
    <m/>
  </r>
  <r>
    <s v="Outer"/>
    <s v="CP#1"/>
    <s v="Area 1"/>
    <s v="R02 Sumbagsel"/>
    <s v="OKI353"/>
    <s v="Desa Kuang Dalem Timur"/>
    <n v="104.50486585"/>
    <n v="-3.6954953800000001"/>
    <s v="Untapped"/>
    <s v="PT. Dayamitra Telekomunikasi"/>
    <s v="Sumsel"/>
    <s v="Kab. Ogan Komering Ilir"/>
    <x v="5"/>
    <s v="Kabupaten"/>
    <s v="Ogan Komering Ilir"/>
    <s v="Tender"/>
    <s v="Need Mitra (Sunar Reka tidak sanggup)"/>
    <x v="0"/>
    <n v="513000000"/>
    <x v="3"/>
    <n v="44509600"/>
    <n v="141300000"/>
    <n v="100000000"/>
    <n v="101550998.42967606"/>
    <n v="29436100"/>
    <n v="0"/>
    <n v="0"/>
    <n v="0"/>
    <n v="115000000"/>
    <n v="322134503.62967604"/>
    <n v="537134503.6296761"/>
    <n v="-24134503.629676104"/>
    <m/>
  </r>
  <r>
    <s v="Outer"/>
    <s v="CP#1"/>
    <s v="Area 1"/>
    <s v="R02 Sumbagsel"/>
    <s v="OKI367"/>
    <s v="Marga Bakti"/>
    <n v="105.08231117"/>
    <n v="-3.9571284800000002"/>
    <s v="Untapped"/>
    <s v="PT. Dayamitra Telekomunikasi"/>
    <s v="Sumsel"/>
    <s v="Kab. Ogan Komering Ilir"/>
    <x v="5"/>
    <s v="Kabupaten"/>
    <s v="Ogan Komering Ilir"/>
    <s v="Tender"/>
    <s v="Need Mitra (Sunar Reka tidak sanggup)"/>
    <x v="0"/>
    <n v="513000000"/>
    <x v="3"/>
    <n v="44509600"/>
    <n v="141300000"/>
    <n v="100000000"/>
    <n v="101550998.42967606"/>
    <n v="29436100"/>
    <n v="0"/>
    <n v="0"/>
    <n v="0"/>
    <n v="115000000"/>
    <n v="322134503.62967604"/>
    <n v="537134503.6296761"/>
    <n v="-24134503.629676104"/>
    <m/>
  </r>
  <r>
    <s v="Outer"/>
    <s v="CP#1"/>
    <s v="Area 1"/>
    <s v="R02 Sumbagsel"/>
    <s v="GNS196"/>
    <s v="Sri Tejo Kencono"/>
    <n v="105.34139"/>
    <n v="-5.0183799999999996"/>
    <s v="Untapped"/>
    <s v="PT. Dayamitra Telekomunikasi"/>
    <s v="Lampung"/>
    <s v="Kab. Lampung Tengah"/>
    <x v="4"/>
    <s v="Kabupaten"/>
    <s v="Lampung Tengah"/>
    <s v="Tender"/>
    <s v="Need Mitra (Juvisk tidak sanggup)"/>
    <x v="0"/>
    <n v="513000000"/>
    <x v="3"/>
    <n v="67503200"/>
    <n v="140000000"/>
    <n v="100000000"/>
    <n v="96421706.255924091"/>
    <n v="28137800"/>
    <n v="0"/>
    <n v="0"/>
    <n v="0"/>
    <n v="115000000"/>
    <n v="337400511.45592409"/>
    <n v="552400511.45592403"/>
    <n v="-39400511.455924034"/>
    <m/>
  </r>
  <r>
    <s v="Outer"/>
    <s v="CP#1"/>
    <s v="Area 1"/>
    <s v="R02 Sumbagsel"/>
    <s v="GNS195"/>
    <s v="Ramayana 3 Lamteng"/>
    <n v="105.30958"/>
    <n v="-4.9275609999999999"/>
    <s v="Untapped"/>
    <s v="PT. Dayamitra Telekomunikasi"/>
    <s v="Lampung"/>
    <s v="Kab. Lampung Tengah"/>
    <x v="4"/>
    <s v="Kabupaten"/>
    <s v="Lampung Tengah"/>
    <s v="Tender"/>
    <s v="Need Mitra (Juvisk tidak sanggup)"/>
    <x v="0"/>
    <n v="513000000"/>
    <x v="3"/>
    <n v="67503200"/>
    <n v="140000000"/>
    <n v="100000000"/>
    <n v="96421706.255924091"/>
    <n v="28137800"/>
    <n v="0"/>
    <n v="0"/>
    <n v="0"/>
    <n v="115000000"/>
    <n v="337400511.45592409"/>
    <n v="552400511.45592403"/>
    <n v="-39400511.455924034"/>
    <m/>
  </r>
  <r>
    <s v="Outer"/>
    <s v="CP#1"/>
    <s v="Area 1"/>
    <s v="R02 Sumbagsel"/>
    <s v="SKD179"/>
    <s v="PT NEF 2"/>
    <n v="105.59191199999999"/>
    <n v="-5.0215759999999996"/>
    <s v="Untapped"/>
    <s v="PT. Dayamitra Telekomunikasi"/>
    <s v="Lampung"/>
    <s v="Kab. Lampung Tengah"/>
    <x v="4"/>
    <s v="Kabupaten"/>
    <s v="Lampung Tengah"/>
    <s v="Tender"/>
    <s v="Need Mitra (Juvisk tidak sanggup)"/>
    <x v="0"/>
    <n v="513000000"/>
    <x v="3"/>
    <n v="67503200"/>
    <n v="140000000"/>
    <n v="100000000"/>
    <n v="96421706.255924091"/>
    <n v="28137800"/>
    <n v="0"/>
    <n v="0"/>
    <n v="0"/>
    <n v="115000000"/>
    <n v="337400511.45592409"/>
    <n v="552400511.45592403"/>
    <n v="-39400511.455924034"/>
    <m/>
  </r>
  <r>
    <s v="Outer"/>
    <s v="CP#1"/>
    <s v="Area 1"/>
    <s v="R02 Sumbagsel"/>
    <s v="MGA220"/>
    <s v="KAWASAN INDUSTRI PT. ILP 2"/>
    <n v="105.651285"/>
    <n v="-4.42631"/>
    <s v="Untapped"/>
    <s v="PT. Dayamitra Telekomunikasi"/>
    <s v="Lampung"/>
    <s v="Kab. Lampung Utara"/>
    <x v="4"/>
    <s v="Kabupaten"/>
    <s v="Lampung Utara"/>
    <s v="Tender"/>
    <s v="Need Mitra (Juvisk tidak sanggup)"/>
    <x v="0"/>
    <n v="513000000"/>
    <x v="3"/>
    <n v="67503200"/>
    <n v="140000000"/>
    <n v="100000000"/>
    <n v="96421706.255924091"/>
    <n v="28137800"/>
    <n v="0"/>
    <n v="0"/>
    <n v="0"/>
    <n v="115000000"/>
    <n v="337400511.45592409"/>
    <n v="552400511.45592403"/>
    <n v="-39400511.455924034"/>
    <m/>
  </r>
  <r>
    <s v="Outer"/>
    <s v="CP#1"/>
    <s v="Area 1"/>
    <s v="R02 Sumbagsel"/>
    <s v="MNA062"/>
    <s v="BATU AMPAR"/>
    <n v="103.120531"/>
    <n v="-4.378711"/>
    <s v="Untapped"/>
    <s v="PT. Dayamitra Telekomunikasi"/>
    <s v="Bengkulu"/>
    <s v="Kab. Bengkulu Selata"/>
    <x v="4"/>
    <s v="Kabupaten"/>
    <s v="Bengkulu Selatan"/>
    <s v="Tender"/>
    <s v="Indoteknik"/>
    <x v="0"/>
    <n v="513000000"/>
    <x v="3"/>
    <n v="44509600"/>
    <n v="112500000"/>
    <n v="100000000"/>
    <n v="96421706.255924091"/>
    <n v="28137800"/>
    <n v="0"/>
    <n v="0"/>
    <n v="0"/>
    <n v="115000000"/>
    <n v="286906911.45592409"/>
    <n v="501906911.45592409"/>
    <n v="11093088.544075906"/>
    <m/>
  </r>
  <r>
    <s v="Outer"/>
    <s v="CP#1"/>
    <s v="Area 1"/>
    <s v="R02 Sumbagsel"/>
    <s v="KTL115"/>
    <s v="TANJUNG BENANAK SP3"/>
    <n v="102.971254"/>
    <n v="-1.3423750000000001"/>
    <s v="Untapped"/>
    <s v="PT. Dayamitra Telekomunikasi"/>
    <s v="Jambi"/>
    <s v="Kab. Tanjung Jabung"/>
    <x v="5"/>
    <s v="Kabupaten"/>
    <s v="Tanjung Jabung Timur"/>
    <s v="Tender"/>
    <s v="Need Mitra (SAS tidak sanggup)"/>
    <x v="0"/>
    <n v="513000000"/>
    <x v="3"/>
    <n v="66303200"/>
    <n v="145000000"/>
    <n v="100000000"/>
    <n v="101550998.42967606"/>
    <n v="29436100"/>
    <n v="0"/>
    <n v="0"/>
    <n v="0"/>
    <n v="115000000"/>
    <n v="347628103.62967604"/>
    <n v="562628103.6296761"/>
    <n v="-49628103.629676104"/>
    <m/>
  </r>
  <r>
    <s v="Outer"/>
    <s v="CP#1"/>
    <s v="Area 1"/>
    <s v="R02 Sumbagsel"/>
    <s v="KLA292"/>
    <s v="WAY MEGAT"/>
    <n v="105.632122"/>
    <n v="-5.6176709999999996"/>
    <s v="Untapped"/>
    <s v="PT. Dayamitra Telekomunikasi"/>
    <s v="Lampung"/>
    <s v="Kab. Lampung Selatan"/>
    <x v="4"/>
    <s v="Kabupaten"/>
    <s v="Lampung Selatan"/>
    <s v="Tender"/>
    <s v="Cipto Sarana"/>
    <x v="0"/>
    <n v="513000000"/>
    <x v="3"/>
    <n v="67503200"/>
    <n v="140814000"/>
    <n v="100000000"/>
    <n v="96421706.255924091"/>
    <n v="28137800"/>
    <n v="0"/>
    <n v="0"/>
    <n v="0"/>
    <n v="115000000"/>
    <n v="338214511.45592409"/>
    <n v="553214511.45592403"/>
    <n v="-40214511.455924034"/>
    <m/>
  </r>
  <r>
    <s v="Outer"/>
    <s v="CP#1"/>
    <s v="Area 1"/>
    <s v="R02 Sumbagsel"/>
    <s v="KLA291"/>
    <s v="GANDRI"/>
    <n v="105.71778"/>
    <n v="-5.6931399999999996"/>
    <s v="Untapped"/>
    <s v="PT. Dayamitra Telekomunikasi"/>
    <s v="Lampung"/>
    <s v="Kab. Lampung Selatan"/>
    <x v="4"/>
    <s v="Kabupaten"/>
    <s v="Lampung Selatan"/>
    <s v="Tender"/>
    <s v="Cipto Sarana"/>
    <x v="0"/>
    <n v="513000000"/>
    <x v="3"/>
    <n v="67503200"/>
    <n v="140814000"/>
    <n v="100000000"/>
    <n v="96421706.255924091"/>
    <n v="28137800"/>
    <n v="0"/>
    <n v="0"/>
    <n v="0"/>
    <n v="115000000"/>
    <n v="338214511.45592409"/>
    <n v="553214511.45592403"/>
    <n v="-40214511.455924034"/>
    <m/>
  </r>
  <r>
    <s v="Outer"/>
    <s v="CP#1"/>
    <s v="Area 1"/>
    <s v="R02 Sumbagsel"/>
    <s v="KLA290"/>
    <s v="BALI AGUNG"/>
    <n v="105.6643"/>
    <n v="-5.6097799999999998"/>
    <s v="Untapped"/>
    <s v="PT. Dayamitra Telekomunikasi"/>
    <s v="Lampung"/>
    <s v="Kab. Lampung Selatan"/>
    <x v="4"/>
    <s v="Kabupaten"/>
    <s v="Lampung Selatan"/>
    <s v="Tender"/>
    <s v="Cipto Sarana"/>
    <x v="0"/>
    <n v="513000000"/>
    <x v="3"/>
    <n v="67503200"/>
    <n v="140814000"/>
    <n v="100000000"/>
    <n v="96421706.255924091"/>
    <n v="28137800"/>
    <n v="0"/>
    <n v="0"/>
    <n v="0"/>
    <n v="115000000"/>
    <n v="338214511.45592409"/>
    <n v="553214511.45592403"/>
    <n v="-40214511.455924034"/>
    <m/>
  </r>
  <r>
    <s v="Outer"/>
    <s v="CP#1"/>
    <s v="Area 1"/>
    <s v="R02 Sumbagsel"/>
    <s v="PGA040"/>
    <s v="SUMBER JAYA"/>
    <n v="103.24269099999999"/>
    <n v="-4.0995609999999996"/>
    <s v="Untapped"/>
    <s v="PT. Dayamitra Telekomunikasi"/>
    <s v="Sumsel"/>
    <s v="Kab. Lahat"/>
    <x v="5"/>
    <s v="Kabupaten"/>
    <s v="Lahat"/>
    <s v="Tender"/>
    <s v="AMPS"/>
    <x v="0"/>
    <n v="513000000"/>
    <x v="3"/>
    <n v="44509600"/>
    <n v="135000000"/>
    <n v="100000000"/>
    <n v="101550998.42967606"/>
    <n v="29436100"/>
    <n v="0"/>
    <n v="0"/>
    <n v="0"/>
    <n v="115000000"/>
    <n v="315834503.62967604"/>
    <n v="530834503.62967604"/>
    <n v="-17834503.629676044"/>
    <m/>
  </r>
  <r>
    <s v="Outer"/>
    <s v="CP#1"/>
    <s v="Area 1"/>
    <s v="R02 Sumbagsel"/>
    <s v="SAT221"/>
    <s v="Desa Midar"/>
    <n v="104.37399600000001"/>
    <n v="-3.273663"/>
    <s v="Untapped"/>
    <s v="PT. Dayamitra Telekomunikasi"/>
    <s v="Sumsel"/>
    <s v="Kab. Muara Enim LIO"/>
    <x v="5"/>
    <s v="Kabupaten"/>
    <s v="Muara Enim"/>
    <s v="Tender"/>
    <s v="AMPS"/>
    <x v="0"/>
    <n v="513000000"/>
    <x v="3"/>
    <n v="68909600"/>
    <n v="135000000"/>
    <n v="100000000"/>
    <n v="101550998.42967606"/>
    <n v="29436100"/>
    <n v="0"/>
    <n v="0"/>
    <n v="0"/>
    <n v="115000000"/>
    <n v="340234503.62967604"/>
    <n v="555234503.6296761"/>
    <n v="-42234503.629676104"/>
    <m/>
  </r>
  <r>
    <s v="Outer"/>
    <s v="CP#1"/>
    <s v="Area 1"/>
    <s v="R02 Sumbagsel"/>
    <s v="LHT188"/>
    <s v="DESA PURBASARI"/>
    <n v="103.27279"/>
    <n v="-3.6624089999999998"/>
    <s v="Untapped"/>
    <s v="PT. Dayamitra Telekomunikasi"/>
    <s v="Sumsel"/>
    <s v="Kab. Lahat"/>
    <x v="5"/>
    <s v="Kabupaten"/>
    <s v="Lahat"/>
    <s v="Tender"/>
    <s v="AMPS"/>
    <x v="0"/>
    <n v="513000000"/>
    <x v="3"/>
    <n v="44509600"/>
    <n v="135000000"/>
    <n v="100000000"/>
    <n v="101550998.42967606"/>
    <n v="29436100"/>
    <n v="0"/>
    <n v="0"/>
    <n v="0"/>
    <n v="115000000"/>
    <n v="315834503.62967604"/>
    <n v="530834503.62967604"/>
    <n v="-17834503.629676044"/>
    <m/>
  </r>
  <r>
    <s v="Outer"/>
    <s v="CP#1"/>
    <s v="Area 1"/>
    <s v="R02 Sumbagsel"/>
    <s v="MTB088"/>
    <s v="SPBU SUNGAI BENGKAL"/>
    <n v="102.695532"/>
    <n v="-1.536659"/>
    <s v="Untapped"/>
    <s v="PT. Dayamitra Telekomunikasi"/>
    <s v="Jambi"/>
    <s v="Kab. Bungo Tebo"/>
    <x v="5"/>
    <s v="Kabupaten"/>
    <s v="Bungo"/>
    <s v="Tender"/>
    <s v="Need Mitra (SAS tidak sanggup)"/>
    <x v="0"/>
    <n v="513000000"/>
    <x v="3"/>
    <n v="67903200"/>
    <n v="155000000"/>
    <n v="100000000"/>
    <n v="101550998.42967606"/>
    <n v="29436100"/>
    <n v="0"/>
    <n v="0"/>
    <n v="0"/>
    <n v="115000000"/>
    <n v="359228103.62967604"/>
    <n v="574228103.6296761"/>
    <n v="-61228103.629676104"/>
    <m/>
  </r>
  <r>
    <s v="Outer"/>
    <s v="CP#1"/>
    <s v="Area 1"/>
    <s v="R02 Sumbagsel"/>
    <s v="MRD058"/>
    <s v="KOTA PADANG"/>
    <n v="103.770819"/>
    <n v="-4.3369520000000001"/>
    <s v="Untapped"/>
    <s v="PT. Dayamitra Telekomunikasi"/>
    <s v="Sumsel"/>
    <s v="Kab. Ogan Komering Ulu"/>
    <x v="5"/>
    <s v="Kabupaten"/>
    <s v="Ogan Komering Ulu"/>
    <s v="Tender"/>
    <s v="Indoteknik"/>
    <x v="0"/>
    <n v="513000000"/>
    <x v="3"/>
    <n v="44509600"/>
    <n v="108000000"/>
    <n v="100000000"/>
    <n v="101550998.42967606"/>
    <n v="29436100"/>
    <n v="0"/>
    <n v="0"/>
    <n v="0"/>
    <n v="115000000"/>
    <n v="288834503.62967604"/>
    <n v="503834503.62967604"/>
    <n v="9165496.370323956"/>
    <m/>
  </r>
  <r>
    <s v="Inner"/>
    <s v="CP#1"/>
    <s v="Area 3"/>
    <s v="R05 Jateng"/>
    <s v="CLP768"/>
    <s v="Bangkal Binangun"/>
    <n v="109.263397"/>
    <n v="-7.6511089999999999"/>
    <s v="B2S"/>
    <s v="PT. Dayamitra Telekomunikasi"/>
    <s v="Jawa Tengah"/>
    <s v="Kab. Cilacap"/>
    <x v="6"/>
    <s v="Kabupaten"/>
    <s v="Cilacap"/>
    <s v="Sanjiwahana"/>
    <s v="Sanjiwahana Persada"/>
    <x v="1"/>
    <n v="805000000"/>
    <x v="4"/>
    <n v="55645200"/>
    <n v="127710000"/>
    <n v="236666666.5"/>
    <n v="196521389"/>
    <n v="26706400"/>
    <n v="0"/>
    <n v="0"/>
    <n v="9000000"/>
    <n v="129470250"/>
    <n v="421315989"/>
    <n v="787452905.5"/>
    <n v="17547094.5"/>
    <m/>
  </r>
  <r>
    <s v="Inner"/>
    <s v="CP#1"/>
    <s v="Area 3"/>
    <s v="R05 Jateng"/>
    <s v="SKH775"/>
    <s v="Cangkol Mojolaban"/>
    <n v="110.892799"/>
    <n v="-7.6127570000000002"/>
    <s v="B2S"/>
    <s v="PT. Dayamitra Telekomunikasi"/>
    <s v="Jawa Tengah"/>
    <s v="Kab. Sukoharjo"/>
    <x v="6"/>
    <s v="Kabupaten"/>
    <s v="Sukoharjo"/>
    <s v="Sanjiwahana"/>
    <s v="IDE Sehati"/>
    <x v="1"/>
    <n v="805000000"/>
    <x v="4"/>
    <n v="63000000"/>
    <n v="135000000"/>
    <n v="184444444.33333334"/>
    <n v="196521389"/>
    <n v="26706400"/>
    <n v="0"/>
    <n v="0"/>
    <n v="9000000"/>
    <n v="129470250"/>
    <n v="435960789"/>
    <n v="749875483.33333337"/>
    <n v="55124516.666666627"/>
    <m/>
  </r>
  <r>
    <s v="Inner"/>
    <s v="CP#1"/>
    <s v="Area 3"/>
    <s v="R05 Jateng"/>
    <s v="BAT669"/>
    <s v="Punggangan Limpung"/>
    <n v="109.926058"/>
    <n v="-6.9912089999999996"/>
    <s v="B2S"/>
    <s v="PT. Dayamitra Telekomunikasi"/>
    <s v="Jawa Tengah"/>
    <s v="Kab. Batang"/>
    <x v="6"/>
    <s v="Kabupaten"/>
    <s v="Batang"/>
    <s v="Maxima"/>
    <s v="Sanjiwahana Persada"/>
    <x v="1"/>
    <n v="805000000"/>
    <x v="4"/>
    <n v="62400000"/>
    <n v="90000000"/>
    <n v="260000000"/>
    <n v="196521389"/>
    <n v="26706400"/>
    <n v="0"/>
    <n v="0"/>
    <n v="9000000"/>
    <n v="129470250"/>
    <n v="390360789"/>
    <n v="779831039"/>
    <n v="25168961"/>
    <m/>
  </r>
  <r>
    <s v="Inner"/>
    <s v="CP#1"/>
    <s v="Area 3"/>
    <s v="R05 Jateng"/>
    <s v="TMG678"/>
    <s v="Muntung"/>
    <n v="110.05443099999999"/>
    <n v="-7.2152260000000004"/>
    <s v="B2S"/>
    <s v="PT. Dayamitra Telekomunikasi"/>
    <s v="Jawa Tengah"/>
    <s v="Kab. Temanggung"/>
    <x v="6"/>
    <s v="Kabupaten"/>
    <s v="Temanggung"/>
    <s v="PGN"/>
    <s v="Sanjiwahana Persada"/>
    <x v="1"/>
    <n v="805000000"/>
    <x v="4"/>
    <n v="55645200"/>
    <n v="110000000"/>
    <n v="211111111"/>
    <n v="196521389"/>
    <n v="26706400"/>
    <n v="0"/>
    <n v="0"/>
    <n v="9000000"/>
    <n v="129470250"/>
    <n v="403605989"/>
    <n v="744187350"/>
    <n v="60812650"/>
    <m/>
  </r>
  <r>
    <s v="Inner"/>
    <s v="CP#1"/>
    <s v="Area 3"/>
    <s v="R05 Jateng"/>
    <s v="KLT674"/>
    <s v="Sentono"/>
    <n v="110.72162"/>
    <n v="-7.7002519999999999"/>
    <s v="B2S"/>
    <s v="PT. Dayamitra Telekomunikasi"/>
    <s v="Jawa Tengah"/>
    <s v="Kab. Klaten"/>
    <x v="6"/>
    <s v="Kabupaten"/>
    <s v="Klaten"/>
    <s v="Maxima"/>
    <s v="IDE Sehati"/>
    <x v="1"/>
    <n v="805000000"/>
    <x v="4"/>
    <n v="55645200"/>
    <n v="108000000"/>
    <n v="244444444"/>
    <n v="196521389"/>
    <n v="26706400"/>
    <n v="0"/>
    <n v="0"/>
    <n v="9000000"/>
    <n v="129470250"/>
    <n v="401605989"/>
    <n v="775520683"/>
    <n v="29479317"/>
    <m/>
  </r>
  <r>
    <s v="Inner"/>
    <s v="CP#1"/>
    <s v="Area 3"/>
    <s v="R05 Jateng"/>
    <s v="KLT686"/>
    <s v="Joho Prambanan"/>
    <n v="110.513227"/>
    <n v="-7.7222439999999999"/>
    <s v="B2S"/>
    <s v="PT. Dayamitra Telekomunikasi"/>
    <s v="Jawa Tengah"/>
    <s v="Kab. Klaten"/>
    <x v="6"/>
    <s v="Kabupaten"/>
    <s v="Klaten"/>
    <s v="Maxima"/>
    <s v="IDE Sehati"/>
    <x v="1"/>
    <n v="805000000"/>
    <x v="4"/>
    <n v="55645200"/>
    <n v="108000000"/>
    <n v="244444444"/>
    <n v="196521389"/>
    <n v="26706400"/>
    <n v="0"/>
    <n v="0"/>
    <n v="9000000"/>
    <n v="129470250"/>
    <n v="401605989"/>
    <n v="775520683"/>
    <n v="29479317"/>
    <m/>
  </r>
  <r>
    <s v="Inner"/>
    <s v="CP#1"/>
    <s v="Area 3"/>
    <s v="R05 Jateng"/>
    <s v="BJN678"/>
    <s v="Rakit Kulon"/>
    <n v="109.52571"/>
    <n v="-7.4378929999999999"/>
    <s v="B2S"/>
    <s v="PT. Dayamitra Telekomunikasi"/>
    <s v="Jawa Tengah"/>
    <s v="Kab. Purbalingga"/>
    <x v="6"/>
    <s v="Kabupaten"/>
    <s v="Purbalingga"/>
    <s v="Maxima"/>
    <s v="IDE Sehati"/>
    <x v="1"/>
    <n v="805000000"/>
    <x v="4"/>
    <n v="55645200"/>
    <n v="99000000"/>
    <n v="166666666"/>
    <n v="196521389"/>
    <n v="26706400"/>
    <n v="0"/>
    <n v="0"/>
    <n v="9000000"/>
    <n v="129470250"/>
    <n v="392605989"/>
    <n v="688742905"/>
    <n v="116257095"/>
    <m/>
  </r>
  <r>
    <s v="Inner"/>
    <s v="CP#1"/>
    <s v="Area 3"/>
    <s v="R05 Jateng"/>
    <s v="SRA718"/>
    <s v="Bendo Kedungupit"/>
    <n v="110.96595000000001"/>
    <n v="-7.3622870000000002"/>
    <s v="B2S"/>
    <s v="PT. Dayamitra Telekomunikasi"/>
    <s v="Jawa Tengah"/>
    <s v="Kab. Sragen"/>
    <x v="6"/>
    <s v="Kabupaten"/>
    <s v="Sragen"/>
    <s v="Sanjiwahana"/>
    <s v="IDE Sehati"/>
    <x v="1"/>
    <n v="805000000"/>
    <x v="4"/>
    <n v="55645200"/>
    <n v="108000000"/>
    <n v="252777777.5"/>
    <n v="196521389"/>
    <n v="26706400"/>
    <n v="0"/>
    <n v="0"/>
    <n v="9000000"/>
    <n v="129470250"/>
    <n v="401605989"/>
    <n v="783854016.5"/>
    <n v="21145983.5"/>
    <m/>
  </r>
  <r>
    <s v="Inner"/>
    <s v="CP#1"/>
    <s v="Area 3"/>
    <s v="R05 Jateng"/>
    <s v="WAT655"/>
    <s v="Bandara Glagah"/>
    <n v="110.078137"/>
    <n v="-7.9054200000000003"/>
    <s v="B2S"/>
    <s v="PT. Dayamitra Telekomunikasi"/>
    <s v="DI Yogyakarta"/>
    <s v="Kab. Kulon Progo"/>
    <x v="6"/>
    <s v="Kabupaten"/>
    <s v="Kulon Progo"/>
    <s v="PGN"/>
    <s v="IDE Sehati"/>
    <x v="1"/>
    <n v="805000000"/>
    <x v="4"/>
    <n v="55645200"/>
    <n v="130000000"/>
    <n v="222222222"/>
    <n v="196521389"/>
    <n v="26706400"/>
    <n v="0"/>
    <n v="0"/>
    <n v="9000000"/>
    <n v="129470250"/>
    <n v="423605989"/>
    <n v="775298461"/>
    <n v="29701539"/>
    <m/>
  </r>
  <r>
    <s v="Inner"/>
    <s v="CP#1"/>
    <s v="Area 3"/>
    <s v="R05 Jateng"/>
    <s v="UNR764"/>
    <s v="Candi Gedongsongo"/>
    <n v="110.341865"/>
    <n v="-7.2103580000000003"/>
    <s v="B2S"/>
    <s v="PT. Dayamitra Telekomunikasi"/>
    <s v="Jawa Tengah"/>
    <s v="Kab. Semarang"/>
    <x v="6"/>
    <s v="Kabupaten"/>
    <s v="Semarang"/>
    <s v="PGN"/>
    <s v="Sanjiwahana Persada"/>
    <x v="1"/>
    <n v="805000000"/>
    <x v="4"/>
    <n v="63000000"/>
    <n v="125000000"/>
    <n v="215555555.5"/>
    <n v="196521389"/>
    <n v="26706400"/>
    <n v="0"/>
    <n v="0"/>
    <n v="9000000"/>
    <n v="129470250"/>
    <n v="425960789"/>
    <n v="770986594.5"/>
    <n v="34013405.5"/>
    <m/>
  </r>
  <r>
    <s v="Inner"/>
    <s v="CP#1"/>
    <s v="Area 3"/>
    <s v="R05 Jateng"/>
    <s v="CLP771"/>
    <s v="Blue Purwasari Wanareja"/>
    <n v="108.732193"/>
    <n v="-7.4381950000000003"/>
    <s v="Untapped"/>
    <s v="PT. Dayamitra Telekomunikasi"/>
    <s v="Jawa Tengah"/>
    <s v="Kab. Cilacap"/>
    <x v="6"/>
    <s v="Kabupaten"/>
    <s v="Cilacap"/>
    <s v="Tender"/>
    <s v="Sanjiwahana Persada"/>
    <x v="0"/>
    <n v="513000000"/>
    <x v="4"/>
    <n v="55645200"/>
    <n v="127710000"/>
    <n v="90000000"/>
    <n v="104785000"/>
    <n v="26706400"/>
    <n v="0"/>
    <n v="0"/>
    <n v="0"/>
    <n v="115000000"/>
    <n v="320579600"/>
    <n v="525579600"/>
    <n v="-12579600"/>
    <m/>
  </r>
  <r>
    <s v="Inner"/>
    <s v="CP#1"/>
    <s v="Area 3"/>
    <s v="R05 Jateng"/>
    <s v="BYL746"/>
    <s v="Blue Sruni Musuk"/>
    <n v="110.51038800000001"/>
    <n v="-7.5534499999999998"/>
    <s v="Untapped"/>
    <s v="PT. Dayamitra Telekomunikasi"/>
    <s v="Jawa Tengah"/>
    <s v="Kab. Boyolali"/>
    <x v="6"/>
    <s v="Kabupaten"/>
    <s v="Boyolali"/>
    <s v="Tender"/>
    <s v="IDE Sehati"/>
    <x v="0"/>
    <n v="513000000"/>
    <x v="4"/>
    <n v="55645200"/>
    <n v="114750000"/>
    <n v="90000000"/>
    <n v="104785000"/>
    <n v="26706400"/>
    <n v="0"/>
    <n v="0"/>
    <n v="0"/>
    <n v="115000000"/>
    <n v="307619600"/>
    <n v="512619600"/>
    <n v="380400"/>
    <m/>
  </r>
  <r>
    <s v="Inner"/>
    <s v="CP#1"/>
    <s v="Area 3"/>
    <s v="R05 Jateng"/>
    <s v="PWR699"/>
    <s v="Blue Bojong Ngombol"/>
    <n v="109.921891"/>
    <n v="-7.8221439999999998"/>
    <s v="Untapped"/>
    <s v="PT. Dayamitra Telekomunikasi"/>
    <s v="Jawa Tengah"/>
    <s v="Kab. Purworejo"/>
    <x v="6"/>
    <s v="Kabupaten"/>
    <s v="Purworejo"/>
    <s v="Tender"/>
    <s v="Sanjiwahana Persada"/>
    <x v="0"/>
    <n v="513000000"/>
    <x v="4"/>
    <n v="63000000"/>
    <n v="110000000"/>
    <n v="90000000"/>
    <n v="104785000"/>
    <n v="26706400"/>
    <n v="0"/>
    <n v="0"/>
    <n v="0"/>
    <n v="115000000"/>
    <n v="310224400"/>
    <n v="515224400"/>
    <n v="-2224400"/>
    <m/>
  </r>
  <r>
    <s v="Inner"/>
    <s v="CP#1"/>
    <s v="Area 3"/>
    <s v="R05 Jateng"/>
    <s v="BLA720"/>
    <s v="Blue Tlogowungu Japah"/>
    <n v="111.262348"/>
    <n v="-6.9419899999999997"/>
    <s v="Untapped"/>
    <s v="PT. Dayamitra Telekomunikasi"/>
    <s v="Jawa Tengah"/>
    <s v="Kab. Blora"/>
    <x v="6"/>
    <s v="Kabupaten"/>
    <s v="Blora"/>
    <s v="Tender"/>
    <s v="Sanjiwahana Persada"/>
    <x v="0"/>
    <n v="513000000"/>
    <x v="4"/>
    <n v="55645200"/>
    <n v="94410000"/>
    <n v="90000000"/>
    <n v="104785000"/>
    <n v="26706400"/>
    <n v="0"/>
    <n v="0"/>
    <n v="0"/>
    <n v="115000000"/>
    <n v="287279600"/>
    <n v="492279600"/>
    <n v="20720400"/>
    <m/>
  </r>
  <r>
    <s v="Inner"/>
    <s v="CP#1"/>
    <s v="Area 3"/>
    <s v="R05 Jateng"/>
    <s v="WNG718"/>
    <s v="Blue Hargorejo Tirtomoyo"/>
    <n v="111.273225"/>
    <n v="-7.8846439999999998"/>
    <s v="Untapped"/>
    <s v="PT. Dayamitra Telekomunikasi"/>
    <s v="Jawa Tengah"/>
    <s v="Kab. Wonogiri"/>
    <x v="6"/>
    <s v="Kabupaten"/>
    <s v="Wonogiri"/>
    <s v="Tender"/>
    <s v="Sanjiwahana Persada"/>
    <x v="0"/>
    <n v="513000000"/>
    <x v="4"/>
    <n v="63000000"/>
    <n v="130000000"/>
    <n v="90000000"/>
    <n v="104785000"/>
    <n v="26706400"/>
    <n v="0"/>
    <n v="0"/>
    <n v="0"/>
    <n v="115000000"/>
    <n v="330224400"/>
    <n v="535224400"/>
    <n v="-22224400"/>
    <m/>
  </r>
  <r>
    <s v="Inner"/>
    <s v="CP#1"/>
    <s v="Area 3"/>
    <s v="R05 Jateng"/>
    <s v="WNG720"/>
    <s v="Blue Balerarjo Eromoko "/>
    <n v="110.863364"/>
    <n v="-8.0162639999999996"/>
    <s v="Untapped"/>
    <s v="PT. Dayamitra Telekomunikasi"/>
    <s v="Jawa Tengah"/>
    <s v="Kab. Wonogiri"/>
    <x v="6"/>
    <s v="Kabupaten"/>
    <s v="Wonogiri"/>
    <s v="Tender"/>
    <s v="Sanjiwahana Persada"/>
    <x v="0"/>
    <n v="513000000"/>
    <x v="4"/>
    <n v="63000000"/>
    <n v="130000000"/>
    <n v="90000000"/>
    <n v="104785000"/>
    <n v="26706400"/>
    <n v="0"/>
    <n v="0"/>
    <n v="0"/>
    <n v="115000000"/>
    <n v="330224400"/>
    <n v="535224400"/>
    <n v="-22224400"/>
    <m/>
  </r>
  <r>
    <s v="Inner"/>
    <s v="CP#1"/>
    <s v="Area 3"/>
    <s v="R05 Jateng"/>
    <s v="PML708"/>
    <s v="Blue Wanarata"/>
    <n v="109.41049"/>
    <n v="-7.0890899999999997"/>
    <s v="Untapped"/>
    <s v="PT. Dayamitra Telekomunikasi"/>
    <s v="Jawa Tengah"/>
    <s v="Kab. Pemalang"/>
    <x v="6"/>
    <s v="Kabupaten"/>
    <s v="Pemalang"/>
    <s v="Tender"/>
    <s v="IDE Sehati"/>
    <x v="0"/>
    <n v="513000000"/>
    <x v="4"/>
    <n v="55645200"/>
    <n v="99000000"/>
    <n v="90000000"/>
    <n v="104785000"/>
    <n v="26706400"/>
    <n v="0"/>
    <n v="0"/>
    <n v="0"/>
    <n v="115000000"/>
    <n v="291869600"/>
    <n v="496869600"/>
    <n v="16130400"/>
    <m/>
  </r>
  <r>
    <s v="Inner"/>
    <s v="CP#1"/>
    <s v="Area 3"/>
    <s v="R05 Jateng"/>
    <s v="PWT810"/>
    <s v="Blue Kedung Benda"/>
    <n v="109.374008"/>
    <n v="-7.6681860000000004"/>
    <s v="Untapped"/>
    <s v="PT. Dayamitra Telekomunikasi"/>
    <s v="Jawa Tengah"/>
    <s v="Kab. Cilacap"/>
    <x v="6"/>
    <s v="Kabupaten"/>
    <s v="Cilacap"/>
    <s v="Tender"/>
    <s v="Sanjiwahana Persada"/>
    <x v="0"/>
    <n v="513000000"/>
    <x v="4"/>
    <n v="55645200"/>
    <n v="127710000"/>
    <n v="90000000"/>
    <n v="104785000"/>
    <n v="26706400"/>
    <n v="0"/>
    <n v="0"/>
    <n v="0"/>
    <n v="115000000"/>
    <n v="320579600"/>
    <n v="525579600"/>
    <n v="-12579600"/>
    <m/>
  </r>
  <r>
    <s v="Inner"/>
    <s v="CP#1"/>
    <s v="Area 3"/>
    <s v="R05 Jateng"/>
    <s v="BYL749"/>
    <s v="Blue Kadipaten Andong"/>
    <n v="110.74929"/>
    <n v="-7.332865"/>
    <s v="Untapped"/>
    <s v="PT. Dayamitra Telekomunikasi"/>
    <s v="Jawa Tengah"/>
    <s v="Kab. Boyolali"/>
    <x v="6"/>
    <s v="Kabupaten"/>
    <s v="Boyolali"/>
    <s v="Tender"/>
    <s v="IDE Sehati"/>
    <x v="0"/>
    <n v="513000000"/>
    <x v="4"/>
    <n v="55645200"/>
    <n v="114750000"/>
    <n v="90000000"/>
    <n v="104785000"/>
    <n v="26706400"/>
    <n v="0"/>
    <n v="0"/>
    <n v="0"/>
    <n v="115000000"/>
    <n v="307619600"/>
    <n v="512619600"/>
    <n v="380400"/>
    <m/>
  </r>
  <r>
    <s v="Inner"/>
    <s v="CP#1"/>
    <s v="Area 3"/>
    <s v="R05 Jateng"/>
    <s v="GRO700"/>
    <s v="Blue Putatnganten Karang Rayung"/>
    <n v="110.73303199999999"/>
    <n v="-7.1065129999999996"/>
    <s v="Untapped"/>
    <s v="PT. Dayamitra Telekomunikasi"/>
    <s v="Jawa Tengah"/>
    <s v="Kab. Grobogan"/>
    <x v="6"/>
    <s v="Kabupaten"/>
    <s v="Grobogan"/>
    <s v="Tender"/>
    <s v="IDE Sehati"/>
    <x v="0"/>
    <n v="513000000"/>
    <x v="4"/>
    <n v="55645200"/>
    <n v="115110000"/>
    <n v="90000000"/>
    <n v="104785000"/>
    <n v="26706400"/>
    <n v="0"/>
    <n v="0"/>
    <n v="0"/>
    <n v="115000000"/>
    <n v="307979600"/>
    <n v="512979600"/>
    <n v="20400"/>
    <m/>
  </r>
  <r>
    <s v="Inner"/>
    <s v="CP#1"/>
    <s v="Area 3"/>
    <s v="R05 Jateng"/>
    <s v="SRA721"/>
    <s v="Blue Gebang Sukodono"/>
    <n v="110.967327"/>
    <n v="-7.30823"/>
    <s v="Untapped"/>
    <s v="PT. Dayamitra Telekomunikasi"/>
    <s v="Jawa Tengah"/>
    <s v="Kab. Sragen"/>
    <x v="6"/>
    <s v="Kabupaten"/>
    <s v="Sragen"/>
    <s v="Tender"/>
    <s v="IDE Sehati"/>
    <x v="0"/>
    <n v="513000000"/>
    <x v="4"/>
    <n v="55645200"/>
    <n v="108000000"/>
    <n v="90000000"/>
    <n v="104785000"/>
    <n v="26706400"/>
    <n v="0"/>
    <n v="0"/>
    <n v="0"/>
    <n v="115000000"/>
    <n v="300869600"/>
    <n v="505869600"/>
    <n v="7130400"/>
    <m/>
  </r>
  <r>
    <s v="Inner"/>
    <s v="CP#1"/>
    <s v="Area 3"/>
    <s v="R05 Jateng"/>
    <s v="SRA722"/>
    <s v="Blue Mlale Jenar"/>
    <n v="111.08902399999999"/>
    <n v="-7.3417729999999999"/>
    <s v="Untapped"/>
    <s v="PT. Dayamitra Telekomunikasi"/>
    <s v="Jawa Tengah"/>
    <s v="Kab. Sragen"/>
    <x v="6"/>
    <s v="Kabupaten"/>
    <s v="Sragen"/>
    <s v="Tender"/>
    <s v="IDE Sehati"/>
    <x v="0"/>
    <n v="513000000"/>
    <x v="4"/>
    <n v="55645200"/>
    <n v="108000000"/>
    <n v="90000000"/>
    <n v="104785000"/>
    <n v="26706400"/>
    <n v="0"/>
    <n v="0"/>
    <n v="0"/>
    <n v="115000000"/>
    <n v="300869600"/>
    <n v="505869600"/>
    <n v="7130400"/>
    <m/>
  </r>
  <r>
    <s v="Inner"/>
    <s v="CP#1"/>
    <s v="Area 3"/>
    <s v="R05 Jateng"/>
    <s v="BYL751"/>
    <s v="Blue Ngablak Wonosegoro"/>
    <n v="110.630017"/>
    <n v="-7.3197150000000004"/>
    <s v="Untapped"/>
    <s v="PT. Dayamitra Telekomunikasi"/>
    <s v="Jawa Tengah"/>
    <s v="Kab. Semarang"/>
    <x v="6"/>
    <s v="Kabupaten"/>
    <s v="Semarang"/>
    <s v="Tender"/>
    <s v="IDE Sehati"/>
    <x v="0"/>
    <n v="513000000"/>
    <x v="4"/>
    <n v="63000000"/>
    <n v="125000000"/>
    <n v="90000000"/>
    <n v="104785000"/>
    <n v="26706400"/>
    <n v="0"/>
    <n v="0"/>
    <n v="0"/>
    <n v="115000000"/>
    <n v="325224400"/>
    <n v="530224400"/>
    <n v="-17224400"/>
    <m/>
  </r>
  <r>
    <s v="Inner"/>
    <s v="CP#1"/>
    <s v="Area 3"/>
    <s v="R05 Jateng"/>
    <s v="KND686"/>
    <s v="Blue Genting Gunung Sukorejo"/>
    <n v="109.984889"/>
    <n v="-7.1085320000000003"/>
    <s v="Untapped"/>
    <s v="PT. Dayamitra Telekomunikasi"/>
    <s v="Jawa Tengah"/>
    <s v="Kab. Batang"/>
    <x v="6"/>
    <s v="Kabupaten"/>
    <s v="Batang"/>
    <s v="Tender"/>
    <s v="Sanjiwahana Persada"/>
    <x v="0"/>
    <n v="513000000"/>
    <x v="4"/>
    <n v="62400000"/>
    <n v="90000000"/>
    <n v="90000000"/>
    <n v="104785000"/>
    <n v="26706400"/>
    <n v="0"/>
    <n v="0"/>
    <n v="0"/>
    <n v="115000000"/>
    <n v="289624400"/>
    <n v="494624400"/>
    <n v="18375600"/>
    <m/>
  </r>
  <r>
    <s v="Inner"/>
    <s v="CP#1"/>
    <s v="Area 3"/>
    <s v="R05 Jateng"/>
    <s v="RBG721"/>
    <s v="Blue Woro"/>
    <n v="111.563303"/>
    <n v="-6.6697610000000003"/>
    <s v="Untapped"/>
    <s v="PT. Dayamitra Telekomunikasi"/>
    <s v="Jawa Tengah"/>
    <s v="Kab. Rembang"/>
    <x v="6"/>
    <s v="Kabupaten"/>
    <s v="Rembang"/>
    <s v="Tender"/>
    <s v="Sanjiwahana Persada"/>
    <x v="0"/>
    <n v="513000000"/>
    <x v="4"/>
    <n v="63000000"/>
    <n v="105000000"/>
    <n v="90000000"/>
    <n v="104785000"/>
    <n v="26706400"/>
    <n v="0"/>
    <n v="0"/>
    <n v="0"/>
    <n v="115000000"/>
    <n v="305224400"/>
    <n v="510224400"/>
    <n v="2775600"/>
    <m/>
  </r>
  <r>
    <s v="Inner"/>
    <s v="CP#1"/>
    <s v="Area 3"/>
    <s v="R05 Jateng"/>
    <s v="GRO704"/>
    <s v="Blue Jambangan Geyer"/>
    <n v="110.95535099999999"/>
    <n v="-7.2368540000000001"/>
    <s v="Untapped"/>
    <s v="PT. Dayamitra Telekomunikasi"/>
    <s v="Jawa Tengah"/>
    <s v="Kab. Grobogan"/>
    <x v="6"/>
    <s v="Kabupaten"/>
    <s v="Grobogan"/>
    <s v="Tender"/>
    <s v="IDE Sehati"/>
    <x v="0"/>
    <n v="513000000"/>
    <x v="4"/>
    <n v="55645200"/>
    <n v="115110000"/>
    <n v="90000000"/>
    <n v="104785000"/>
    <n v="26706400"/>
    <n v="0"/>
    <n v="0"/>
    <n v="0"/>
    <n v="115000000"/>
    <n v="307979600"/>
    <n v="512979600"/>
    <n v="20400"/>
    <m/>
  </r>
  <r>
    <s v="Inner"/>
    <s v="CP#1"/>
    <s v="Area 3"/>
    <s v="R05 Jateng"/>
    <s v="GRO701"/>
    <s v="Blue Dayu Keyongan"/>
    <n v="111.144373"/>
    <n v="-7.2294520000000002"/>
    <s v="Untapped"/>
    <s v="PT. Dayamitra Telekomunikasi"/>
    <s v="Jawa Tengah"/>
    <s v="Kab. Grobogan"/>
    <x v="6"/>
    <s v="Kabupaten"/>
    <s v="Grobogan"/>
    <s v="Mitra Existing"/>
    <s v="Site 2017"/>
    <x v="2"/>
    <m/>
    <x v="5"/>
    <m/>
    <m/>
    <m/>
    <m/>
    <m/>
    <m/>
    <m/>
    <m/>
    <m/>
    <m/>
    <m/>
    <m/>
    <m/>
  </r>
  <r>
    <s v="Inner"/>
    <s v="CP#1"/>
    <s v="Area 3"/>
    <s v="R05 Jateng"/>
    <s v="TMG674"/>
    <s v="Blue Purwosari"/>
    <n v="110.25742700000001"/>
    <n v="-7.32104"/>
    <s v="Untapped"/>
    <s v="PT. Dayamitra Telekomunikasi"/>
    <s v="Jawa Tengah"/>
    <s v="Kab. Temanggung"/>
    <x v="6"/>
    <s v="Kabupaten"/>
    <s v="Temanggung"/>
    <s v="Tender"/>
    <s v="Sanjiwahana Persada"/>
    <x v="0"/>
    <n v="513000000"/>
    <x v="4"/>
    <n v="55645200"/>
    <n v="110000000"/>
    <n v="90000000"/>
    <n v="104785000"/>
    <n v="26706400"/>
    <n v="0"/>
    <n v="0"/>
    <n v="0"/>
    <n v="115000000"/>
    <n v="302869600"/>
    <n v="507869600"/>
    <n v="5130400"/>
    <m/>
  </r>
  <r>
    <s v="Inner"/>
    <s v="CP#1"/>
    <s v="Area 3"/>
    <s v="R05 Jateng"/>
    <s v="UNR765"/>
    <s v="Kebonagung"/>
    <n v="110.301131"/>
    <n v="-7.2616300000000003"/>
    <s v="B2S"/>
    <s v="PT. Dayamitra Telekomunikasi"/>
    <s v="Jawa Tengah"/>
    <s v="Kab. Semarang"/>
    <x v="6"/>
    <s v="Kabupaten"/>
    <s v="Semarang"/>
    <s v="PGN"/>
    <s v="Sanjiwahana Persada"/>
    <x v="1"/>
    <n v="805000000"/>
    <x v="4"/>
    <n v="63000000"/>
    <n v="125000000"/>
    <n v="215555555.5"/>
    <n v="196521389"/>
    <n v="26706400"/>
    <n v="0"/>
    <n v="0"/>
    <n v="9000000"/>
    <n v="129470250"/>
    <n v="425960789"/>
    <n v="770986594.5"/>
    <n v="34013405.5"/>
    <m/>
  </r>
  <r>
    <s v="Inner"/>
    <s v="CP#1"/>
    <s v="Area 3"/>
    <s v="R05 Jateng"/>
    <s v="PKL712"/>
    <s v="Bligorejo Doro"/>
    <n v="109.693556"/>
    <n v="-7.0050039999999996"/>
    <s v="B2S"/>
    <s v="PT. Dayamitra Telekomunikasi"/>
    <s v="Jawa Tengah"/>
    <s v="Kab. Pekalongan"/>
    <x v="6"/>
    <s v="Kabupaten"/>
    <s v="Pekalongan"/>
    <s v="Sanjiwahana"/>
    <s v="IDE Sehati"/>
    <x v="1"/>
    <n v="805000000"/>
    <x v="4"/>
    <n v="55645200"/>
    <n v="99000000"/>
    <n v="244444444"/>
    <n v="196521389"/>
    <n v="26706400"/>
    <n v="0"/>
    <n v="0"/>
    <n v="9000000"/>
    <n v="129470250"/>
    <n v="392605989"/>
    <n v="766520683"/>
    <n v="38479317"/>
    <m/>
  </r>
  <r>
    <s v="Inner"/>
    <s v="CP#1"/>
    <s v="Area 3"/>
    <s v="R07 BalNus"/>
    <s v="MTR308"/>
    <s v="Desa Bentek"/>
    <n v="116.082184"/>
    <n v="-8.4438169999999992"/>
    <s v="B2S"/>
    <s v="PT. Dayamitra Telekomunikasi"/>
    <s v="Nusa Tenggara Barat"/>
    <s v="Kab. Lombok Barat"/>
    <x v="7"/>
    <s v="Kabupaten"/>
    <s v="Lombok Barat"/>
    <s v="Maxima"/>
    <s v="Maxima Arta / Berca"/>
    <x v="1"/>
    <n v="805000000"/>
    <x v="6"/>
    <n v="37582200"/>
    <n v="78210000"/>
    <n v="194444444.125"/>
    <n v="230654805"/>
    <n v="28137800"/>
    <n v="0"/>
    <n v="0"/>
    <n v="9000000"/>
    <n v="129470250"/>
    <n v="390082205"/>
    <n v="713996899.125"/>
    <n v="91003100.875"/>
    <m/>
  </r>
  <r>
    <s v="Inner"/>
    <s v="CP#1"/>
    <s v="Area 3"/>
    <s v="R07 BalNus"/>
    <s v="SGR173"/>
    <s v="Padangbulia3"/>
    <n v="115.140486"/>
    <n v="-8.1727450000000008"/>
    <s v="B2S"/>
    <s v="PT. Dayamitra Telekomunikasi"/>
    <s v="Bali"/>
    <s v="Kab. Buleleng"/>
    <x v="8"/>
    <s v="Kabupaten"/>
    <s v="Buleleng"/>
    <s v="Maxima"/>
    <s v="Sanjiwahana Persada"/>
    <x v="1"/>
    <n v="805000000"/>
    <x v="7"/>
    <n v="57000000"/>
    <n v="200000000"/>
    <n v="266666666"/>
    <n v="212650532"/>
    <n v="27438800"/>
    <n v="0"/>
    <n v="0"/>
    <n v="9000000"/>
    <n v="129470250"/>
    <n v="511057932"/>
    <n v="907194848"/>
    <n v="-102194848"/>
    <m/>
  </r>
  <r>
    <s v="Inner"/>
    <s v="CP#1"/>
    <s v="Area 3"/>
    <s v="R07 BalNus"/>
    <s v="KEF069"/>
    <s v="MAUBESI3"/>
    <n v="124.505728"/>
    <n v="-9.4910990000000002"/>
    <s v="B2S"/>
    <s v="PT. Dayamitra Telekomunikasi"/>
    <s v="Nusa Tenggara Timur"/>
    <s v="Kab. Timor Tengah Utara"/>
    <x v="9"/>
    <s v="Kabupaten"/>
    <s v="Timor Tengah Utara"/>
    <s v="PGN"/>
    <s v="Maxima Arta / Berca"/>
    <x v="1"/>
    <n v="805000000"/>
    <x v="6"/>
    <n v="43200000"/>
    <n v="84250000"/>
    <n v="127954545.45454545"/>
    <n v="242400487"/>
    <n v="28137800"/>
    <n v="0"/>
    <n v="0"/>
    <n v="9000000"/>
    <n v="129470250"/>
    <n v="413485687"/>
    <n v="670910482.4545455"/>
    <n v="134089517.5454545"/>
    <m/>
  </r>
  <r>
    <s v="Inner"/>
    <s v="CP#1"/>
    <s v="Area 3"/>
    <s v="R07 BalNus"/>
    <s v="KLK076"/>
    <s v="gelgel"/>
    <n v="115.417855"/>
    <n v="-8.5715059999999994"/>
    <s v="B2S"/>
    <s v="PT. Dayamitra Telekomunikasi"/>
    <s v="Bali"/>
    <s v="Kab. Klungkung"/>
    <x v="8"/>
    <s v="Kabupaten"/>
    <s v="Klungkung"/>
    <s v="AMPS"/>
    <s v="Agcia Pertiwi"/>
    <x v="1"/>
    <n v="805000000"/>
    <x v="7"/>
    <n v="63000000"/>
    <n v="225000000"/>
    <n v="235555555"/>
    <n v="212650532"/>
    <n v="27438800"/>
    <n v="0"/>
    <n v="0"/>
    <n v="9000000"/>
    <n v="129470250"/>
    <n v="542057932"/>
    <n v="907083737"/>
    <n v="-102083737"/>
    <m/>
  </r>
  <r>
    <s v="Inner"/>
    <s v="CP#1"/>
    <s v="Area 3"/>
    <s v="R07 BalNus"/>
    <s v="KLK078"/>
    <s v="Sampalan"/>
    <n v="115.544369"/>
    <n v="-8.7278369999999992"/>
    <s v="B2S"/>
    <s v="PT. Dayamitra Telekomunikasi"/>
    <s v="Bali"/>
    <s v="Kab. Klungkung"/>
    <x v="8"/>
    <s v="Kabupaten"/>
    <s v="Klungkung"/>
    <s v="AMPS"/>
    <s v="Agcia Pertiwi"/>
    <x v="1"/>
    <n v="805000000"/>
    <x v="7"/>
    <n v="63000000"/>
    <n v="225000000"/>
    <n v="235555555"/>
    <n v="212650532"/>
    <n v="27438800"/>
    <n v="0"/>
    <n v="0"/>
    <n v="9000000"/>
    <n v="129470250"/>
    <n v="542057932"/>
    <n v="907083737"/>
    <n v="-102083737"/>
    <m/>
  </r>
  <r>
    <s v="Inner"/>
    <s v="CP#1"/>
    <s v="Area 3"/>
    <s v="R07 BalNus"/>
    <s v="BLI064"/>
    <s v="Kebon"/>
    <n v="115.39954899999999"/>
    <n v="-8.3933060000000008"/>
    <s v="B2S"/>
    <s v="PT. Dayamitra Telekomunikasi"/>
    <s v="Bali"/>
    <s v="Kab. Bangli"/>
    <x v="8"/>
    <s v="Kabupaten"/>
    <s v="Bangli"/>
    <s v="PGN"/>
    <s v="Sanjiwahana Persada"/>
    <x v="1"/>
    <n v="805000000"/>
    <x v="7"/>
    <n v="69000000"/>
    <n v="220000000"/>
    <n v="225925925.5"/>
    <n v="212650532"/>
    <n v="27438800"/>
    <n v="0"/>
    <n v="0"/>
    <n v="9000000"/>
    <n v="129470250"/>
    <n v="543057932"/>
    <n v="898454107.5"/>
    <n v="-93454107.5"/>
    <m/>
  </r>
  <r>
    <s v="Inner"/>
    <s v="CP#1"/>
    <s v="Area 3"/>
    <s v="R07 BalNus"/>
    <s v="KLK097"/>
    <s v="LEMBONGAN"/>
    <n v="115.459548"/>
    <n v="-8.6891920000000002"/>
    <s v="B2S"/>
    <s v="PT. Dayamitra Telekomunikasi"/>
    <s v="Bali"/>
    <s v="Kab. Klungkung"/>
    <x v="8"/>
    <s v="Kabupaten"/>
    <s v="Klungkung"/>
    <s v="AMPS"/>
    <s v="Agcia Pertiwi"/>
    <x v="1"/>
    <n v="805000000"/>
    <x v="7"/>
    <n v="63000000"/>
    <n v="225000000"/>
    <n v="235555555"/>
    <n v="212650532"/>
    <n v="27438800"/>
    <n v="0"/>
    <n v="0"/>
    <n v="9000000"/>
    <n v="129470250"/>
    <n v="542057932"/>
    <n v="907083737"/>
    <n v="-102083737"/>
    <m/>
  </r>
  <r>
    <s v="Inner"/>
    <s v="CP#1"/>
    <s v="Area 3"/>
    <s v="R07 BalNus"/>
    <s v="APR112"/>
    <s v="ANTIGA KELOD"/>
    <n v="115.487565"/>
    <n v="-8.5309530000000002"/>
    <s v="B2S"/>
    <s v="PT. Dayamitra Telekomunikasi"/>
    <s v="Bali"/>
    <s v="Kab. Karangasem"/>
    <x v="8"/>
    <s v="Kabupaten"/>
    <s v="Karangasem"/>
    <s v="Agcia"/>
    <s v="Sanjiwahana Persada"/>
    <x v="1"/>
    <n v="805000000"/>
    <x v="7"/>
    <n v="63000000"/>
    <n v="240000000"/>
    <n v="221587301.2857143"/>
    <n v="212650532"/>
    <n v="27438800"/>
    <n v="0"/>
    <n v="0"/>
    <n v="9000000"/>
    <n v="129470250"/>
    <n v="557057932"/>
    <n v="908115483.28571427"/>
    <n v="-103115483.28571427"/>
    <m/>
  </r>
  <r>
    <s v="Inner"/>
    <s v="CP#1"/>
    <s v="Area 3"/>
    <s v="R07 BalNus"/>
    <s v="APR135"/>
    <s v="SANGKAN GUNUNG"/>
    <n v="115.42531700000001"/>
    <n v="-8.4699790000000004"/>
    <s v="B2S"/>
    <s v="PT. Dayamitra Telekomunikasi"/>
    <s v="Bali"/>
    <s v="Kab. Klungkung"/>
    <x v="8"/>
    <s v="Kabupaten"/>
    <s v="Klungkung"/>
    <s v="Agcia"/>
    <s v="Sanjiwahana Persada"/>
    <x v="1"/>
    <n v="805000000"/>
    <x v="7"/>
    <n v="63000000"/>
    <n v="225000000"/>
    <n v="235555555"/>
    <n v="212650532"/>
    <n v="27438800"/>
    <n v="0"/>
    <n v="0"/>
    <n v="9000000"/>
    <n v="129470250"/>
    <n v="542057932"/>
    <n v="907083737"/>
    <n v="-102083737"/>
    <m/>
  </r>
  <r>
    <s v="Inner"/>
    <s v="CP#1"/>
    <s v="Area 3"/>
    <s v="R07 BalNus"/>
    <s v="KAI090"/>
    <s v="PROBUR ALOR"/>
    <n v="124.4251237"/>
    <n v="-8.324999579"/>
    <s v="Untapped"/>
    <s v="PT. Dayamitra Telekomunikasi"/>
    <s v="Nusa Tenggara Timur"/>
    <s v="Kab. Alor"/>
    <x v="9"/>
    <s v="Kabupaten"/>
    <s v="Alor"/>
    <s v="Tender"/>
    <s v="Agcia Pertiwi"/>
    <x v="0"/>
    <n v="513000000"/>
    <x v="6"/>
    <n v="42000000"/>
    <n v="73500000"/>
    <n v="90000000"/>
    <n v="104785000"/>
    <n v="28137800"/>
    <n v="20000000"/>
    <n v="21883875"/>
    <n v="0"/>
    <n v="115000000"/>
    <n v="274920200"/>
    <n v="501804075"/>
    <n v="11195925"/>
    <m/>
  </r>
  <r>
    <s v="Inner"/>
    <s v="CP#1"/>
    <s v="Area 3"/>
    <s v="R07 BalNus"/>
    <s v="KAI091"/>
    <s v="Nulle Pantar"/>
    <n v="124.26555999999999"/>
    <n v="-8.3498850000000004"/>
    <s v="Untapped"/>
    <s v="PT. Dayamitra Telekomunikasi"/>
    <s v="Nusa Tenggara Timur"/>
    <s v="Kab. Alor"/>
    <x v="9"/>
    <s v="Kabupaten"/>
    <s v="Alor"/>
    <s v="Tender"/>
    <s v="Agcia Pertiwi"/>
    <x v="0"/>
    <n v="513000000"/>
    <x v="6"/>
    <n v="42000000"/>
    <n v="73500000"/>
    <n v="90000000"/>
    <n v="104785000"/>
    <n v="28137800"/>
    <n v="20000000"/>
    <n v="21883875"/>
    <n v="0"/>
    <n v="115000000"/>
    <n v="274920200"/>
    <n v="501804075"/>
    <n v="11195925"/>
    <m/>
  </r>
  <r>
    <s v="Inner"/>
    <s v="CP#1"/>
    <s v="Area 3"/>
    <s v="R07 BalNus"/>
    <s v="KAI093"/>
    <s v="PULAUPURA"/>
    <n v="124.323381"/>
    <n v="-8.2966259999999998"/>
    <s v="Untapped"/>
    <s v="PT. Dayamitra Telekomunikasi"/>
    <s v="Nusa Tenggara Timur"/>
    <s v="Kab. Alor"/>
    <x v="9"/>
    <s v="Kabupaten"/>
    <s v="Alor"/>
    <s v="Tender"/>
    <s v="Agcia Pertiwi"/>
    <x v="0"/>
    <n v="513000000"/>
    <x v="6"/>
    <n v="42000000"/>
    <n v="73500000"/>
    <n v="90000000"/>
    <n v="104785000"/>
    <n v="28137800"/>
    <n v="20000000"/>
    <n v="21883875"/>
    <n v="0"/>
    <n v="115000000"/>
    <n v="274920200"/>
    <n v="501804075"/>
    <n v="11195925"/>
    <m/>
  </r>
  <r>
    <s v="Inner"/>
    <s v="CP#1"/>
    <s v="Area 3"/>
    <s v="R07 BalNus"/>
    <s v="KEF048"/>
    <s v="MANAMAS"/>
    <n v="124.50266499999999"/>
    <n v="-9.2641749999999998"/>
    <s v="Untapped"/>
    <s v="PT. Dayamitra Telekomunikasi"/>
    <s v="Nusa Tenggara Timur"/>
    <s v="Kab. Timor Tengah Utara"/>
    <x v="9"/>
    <s v="Kabupaten"/>
    <s v="Timor Tengah Utara"/>
    <s v="Tender"/>
    <s v="Maxima Arta / Berca"/>
    <x v="0"/>
    <n v="513000000"/>
    <x v="6"/>
    <n v="43200000"/>
    <n v="84250000"/>
    <n v="90000000"/>
    <n v="104785000"/>
    <n v="28137800"/>
    <n v="20000000"/>
    <n v="21883875"/>
    <n v="0"/>
    <n v="115000000"/>
    <n v="286870200"/>
    <n v="513754075"/>
    <n v="-754075"/>
    <m/>
  </r>
  <r>
    <s v="Inner"/>
    <s v="CP#1"/>
    <s v="Area 3"/>
    <s v="R07 BalNus"/>
    <s v="KPG369"/>
    <s v="OEPOLI"/>
    <n v="124.03695759999999"/>
    <n v="-9.3539669280000002"/>
    <s v="Untapped"/>
    <s v="PT. Dayamitra Telekomunikasi"/>
    <s v="Nusa Tenggara Timur"/>
    <s v="Kab. Kupang"/>
    <x v="9"/>
    <s v="Kabupaten"/>
    <s v="Kupang"/>
    <s v="Tender"/>
    <s v="Maxima Arta / Berca"/>
    <x v="0"/>
    <n v="513000000"/>
    <x v="6"/>
    <n v="42000000"/>
    <n v="69400000"/>
    <n v="90000000"/>
    <n v="104785000"/>
    <n v="28137800"/>
    <n v="20000000"/>
    <n v="21883875"/>
    <n v="0"/>
    <n v="115000000"/>
    <n v="270820200"/>
    <n v="497704075"/>
    <n v="15295925"/>
    <m/>
  </r>
  <r>
    <s v="Inner"/>
    <s v="CP#1"/>
    <s v="Area 3"/>
    <s v="R07 BalNus"/>
    <s v="LBJ019"/>
    <s v="TELUK BARI"/>
    <n v="120.18471"/>
    <n v="-8.3543780000000005"/>
    <s v="Untapped"/>
    <s v="PT. Dayamitra Telekomunikasi"/>
    <s v="Nusa Tenggara Timur"/>
    <s v="Kab. Manggarai"/>
    <x v="9"/>
    <s v="Kabupaten"/>
    <s v="Manggarai"/>
    <s v="Tender"/>
    <s v="Maxima Arta / Berca"/>
    <x v="0"/>
    <n v="513000000"/>
    <x v="6"/>
    <n v="45518850"/>
    <n v="56332000"/>
    <n v="90000000"/>
    <n v="104785000"/>
    <n v="28137800"/>
    <n v="20000000"/>
    <n v="21883875"/>
    <n v="0"/>
    <n v="115000000"/>
    <n v="261271050"/>
    <n v="488154925"/>
    <n v="24845075"/>
    <m/>
  </r>
  <r>
    <s v="Inner"/>
    <s v="CP#1"/>
    <s v="Area 3"/>
    <s v="R07 BalNus"/>
    <s v="LBJ038"/>
    <s v="DALONG"/>
    <n v="119.937551"/>
    <n v="-8.5693079999999995"/>
    <s v="Untapped"/>
    <s v="PT. Dayamitra Telekomunikasi"/>
    <s v="Nusa Tenggara Timur"/>
    <s v="Kab. Manggarai"/>
    <x v="9"/>
    <s v="Kabupaten"/>
    <s v="Manggarai"/>
    <s v="Tender"/>
    <s v="Maxima Arta / Berca"/>
    <x v="0"/>
    <n v="513000000"/>
    <x v="6"/>
    <n v="45518850"/>
    <n v="56332000"/>
    <n v="90000000"/>
    <n v="104785000"/>
    <n v="28137800"/>
    <n v="20000000"/>
    <n v="21883875"/>
    <n v="0"/>
    <n v="115000000"/>
    <n v="261271050"/>
    <n v="488154925"/>
    <n v="24845075"/>
    <m/>
  </r>
  <r>
    <s v="Inner"/>
    <s v="CP#1"/>
    <s v="Area 3"/>
    <s v="R07 BalNus"/>
    <s v="LBJ066"/>
    <s v="WELAK"/>
    <n v="119.898321"/>
    <n v="-8.5782969999999992"/>
    <s v="Untapped"/>
    <s v="PT. Dayamitra Telekomunikasi"/>
    <s v="Nusa Tenggara Timur"/>
    <s v="Kab. Manggarai"/>
    <x v="9"/>
    <s v="Kabupaten"/>
    <s v="Manggarai"/>
    <s v="Tender"/>
    <s v="Maxima Arta / Berca"/>
    <x v="0"/>
    <n v="513000000"/>
    <x v="6"/>
    <n v="45518850"/>
    <n v="56332000"/>
    <n v="90000000"/>
    <n v="104785000"/>
    <n v="28137800"/>
    <n v="20000000"/>
    <n v="21883875"/>
    <n v="0"/>
    <n v="115000000"/>
    <n v="261271050"/>
    <n v="488154925"/>
    <n v="24845075"/>
    <m/>
  </r>
  <r>
    <s v="Inner"/>
    <s v="CP#1"/>
    <s v="Area 3"/>
    <s v="R07 BalNus"/>
    <s v="LBJ078"/>
    <s v="RAREN 2"/>
    <n v="120.080152"/>
    <n v="-8.4533120000000004"/>
    <s v="Untapped"/>
    <s v="PT. Dayamitra Telekomunikasi"/>
    <s v="Nusa Tenggara Timur"/>
    <s v="Kab. Manggarai"/>
    <x v="9"/>
    <s v="Kabupaten"/>
    <s v="Manggarai"/>
    <s v="Tender"/>
    <s v="Maxima Arta / Berca"/>
    <x v="0"/>
    <n v="513000000"/>
    <x v="6"/>
    <n v="45518850"/>
    <n v="56332000"/>
    <n v="90000000"/>
    <n v="104785000"/>
    <n v="28137800"/>
    <n v="20000000"/>
    <n v="21883875"/>
    <n v="0"/>
    <n v="115000000"/>
    <n v="261271050"/>
    <n v="488154925"/>
    <n v="24845075"/>
    <m/>
  </r>
  <r>
    <s v="Inner"/>
    <s v="CP#1"/>
    <s v="Area 3"/>
    <s v="R07 BalNus"/>
    <s v="KAI095"/>
    <s v="PANDANG PANJANG"/>
    <n v="124.942172"/>
    <n v="-8.2592400000000001"/>
    <s v="Untapped"/>
    <s v="PT. Dayamitra Telekomunikasi"/>
    <s v="Nusa Tenggara Timur"/>
    <s v="Kab. Alor"/>
    <x v="9"/>
    <s v="Kabupaten"/>
    <s v="Alor"/>
    <s v="Tender"/>
    <s v="Agcia Pertiwi"/>
    <x v="0"/>
    <n v="513000000"/>
    <x v="6"/>
    <n v="42000000"/>
    <n v="73500000"/>
    <n v="90000000"/>
    <n v="104785000"/>
    <n v="28137800"/>
    <n v="20000000"/>
    <n v="21883875"/>
    <n v="0"/>
    <n v="115000000"/>
    <n v="274920200"/>
    <n v="501804075"/>
    <n v="11195925"/>
    <m/>
  </r>
  <r>
    <s v="Inner"/>
    <s v="CP#1"/>
    <s v="Area 3"/>
    <s v="R06 Jatim"/>
    <s v="PSN420"/>
    <s v="BENDO MUNGALBANGIL"/>
    <n v="112.78725"/>
    <n v="-7.59171"/>
    <s v="B2S"/>
    <s v="PT. Dayamitra Telekomunikasi"/>
    <s v="Jawa Timur"/>
    <s v="Kab. Pasuruan"/>
    <x v="10"/>
    <s v="Kabupaten"/>
    <s v="Pasuruan"/>
    <s v="SAMKANG"/>
    <s v="Primatama Konstruksi"/>
    <x v="1"/>
    <n v="805000000"/>
    <x v="8"/>
    <n v="34692600"/>
    <n v="151650000"/>
    <n v="176111111.1111111"/>
    <n v="202217945"/>
    <n v="26173800"/>
    <n v="0"/>
    <n v="0"/>
    <n v="9000000"/>
    <n v="129470250"/>
    <n v="428970485"/>
    <n v="734551846.11111116"/>
    <n v="70448153.888888836"/>
    <m/>
  </r>
  <r>
    <s v="Inner"/>
    <s v="CP#1"/>
    <s v="Area 3"/>
    <s v="R06 Jatim"/>
    <s v="MLG128"/>
    <s v="TUNJUNGTIRTOSINGOSARI1"/>
    <n v="112.63656"/>
    <n v="-7.9111750000000001"/>
    <s v="B2S"/>
    <s v="PT. Dayamitra Telekomunikasi"/>
    <s v="Jawa Timur"/>
    <s v="Kab. Malang"/>
    <x v="10"/>
    <s v="Kabupaten"/>
    <s v="Malang"/>
    <s v="AMPS"/>
    <s v="AMPS"/>
    <x v="1"/>
    <n v="805000000"/>
    <x v="8"/>
    <n v="37692600"/>
    <n v="131850000"/>
    <n v="144444444"/>
    <n v="202217945"/>
    <n v="26173800"/>
    <n v="0"/>
    <n v="0"/>
    <n v="9000000"/>
    <n v="129470250"/>
    <n v="412170485"/>
    <n v="686085179"/>
    <n v="118914821"/>
    <m/>
  </r>
  <r>
    <s v="Inner"/>
    <s v="CP#1"/>
    <s v="Area 3"/>
    <s v="R06 Jatim"/>
    <s v="MLG127"/>
    <s v="KEPUHARJOKARANGPLOSO1"/>
    <n v="112.62784499999999"/>
    <n v="-7.9107880000000002"/>
    <s v="B2S"/>
    <s v="PT. Dayamitra Telekomunikasi"/>
    <s v="Jawa Timur"/>
    <s v="Kab. Malang"/>
    <x v="10"/>
    <s v="Kabupaten"/>
    <s v="Malang"/>
    <s v="AMPS"/>
    <s v="AMPS"/>
    <x v="1"/>
    <n v="805000000"/>
    <x v="8"/>
    <n v="37692600"/>
    <n v="131850000"/>
    <n v="144444444"/>
    <n v="202217945"/>
    <n v="26173800"/>
    <n v="0"/>
    <n v="0"/>
    <n v="9000000"/>
    <n v="129470250"/>
    <n v="412170485"/>
    <n v="686085179"/>
    <n v="118914821"/>
    <m/>
  </r>
  <r>
    <s v="Inner"/>
    <s v="CP#1"/>
    <s v="Area 3"/>
    <s v="R06 Jatim"/>
    <s v="MLG125"/>
    <s v="PAGENTANSINGOSARI1"/>
    <n v="112.6593"/>
    <n v="-7.8925099999999997"/>
    <s v="B2S"/>
    <s v="PT. Dayamitra Telekomunikasi"/>
    <s v="Jawa Timur"/>
    <s v="Kab. Malang"/>
    <x v="10"/>
    <s v="Kabupaten"/>
    <s v="Malang"/>
    <s v="AMPS"/>
    <s v="AMPS"/>
    <x v="1"/>
    <n v="805000000"/>
    <x v="8"/>
    <n v="37692600"/>
    <n v="131850000"/>
    <n v="144444444"/>
    <n v="202217945"/>
    <n v="26173800"/>
    <n v="0"/>
    <n v="0"/>
    <n v="9000000"/>
    <n v="129470250"/>
    <n v="412170485"/>
    <n v="686085179"/>
    <n v="118914821"/>
    <m/>
  </r>
  <r>
    <s v="Inner"/>
    <s v="CP#1"/>
    <s v="Area 3"/>
    <s v="R06 Jatim"/>
    <s v="MLG124"/>
    <s v="CANDIRENGGOSINGOSARI"/>
    <n v="112.65646700000001"/>
    <n v="-7.8890000000000002"/>
    <s v="B2S"/>
    <s v="PT. Dayamitra Telekomunikasi"/>
    <s v="Jawa Timur"/>
    <s v="Kab. Malang"/>
    <x v="10"/>
    <s v="Kabupaten"/>
    <s v="Malang"/>
    <s v="AMPS"/>
    <s v="AMPS"/>
    <x v="1"/>
    <n v="805000000"/>
    <x v="8"/>
    <n v="37692600"/>
    <n v="131850000"/>
    <n v="144444444"/>
    <n v="202217945"/>
    <n v="26173800"/>
    <n v="0"/>
    <n v="0"/>
    <n v="9000000"/>
    <n v="129470250"/>
    <n v="412170485"/>
    <n v="686085179"/>
    <n v="118914821"/>
    <m/>
  </r>
  <r>
    <s v="Inner"/>
    <s v="CP#1"/>
    <s v="Area 3"/>
    <s v="R06 Jatim"/>
    <s v="BWI393"/>
    <s v="BUMIHARJOGLENMORE2"/>
    <n v="114.071344"/>
    <n v="-8.2662960000000005"/>
    <s v="Untapped"/>
    <s v="PT. Dayamitra Telekomunikasi"/>
    <s v="Jawa Timur"/>
    <s v="Kab. Banyuwangi"/>
    <x v="10"/>
    <s v="Kabupaten"/>
    <s v="Banyuwangi"/>
    <s v="Tender"/>
    <s v="AMPS"/>
    <x v="0"/>
    <n v="513000000"/>
    <x v="8"/>
    <n v="34692600"/>
    <n v="146160000"/>
    <n v="90000000"/>
    <n v="104785000"/>
    <n v="26173800"/>
    <n v="0"/>
    <n v="0"/>
    <n v="0"/>
    <n v="115000000"/>
    <n v="317047540"/>
    <n v="522047540"/>
    <n v="-9047540"/>
    <m/>
  </r>
  <r>
    <s v="Inner"/>
    <s v="CP#1"/>
    <s v="Area 3"/>
    <s v="R06 Jatim"/>
    <s v="JBR491"/>
    <s v="PACESILO2"/>
    <n v="113.863064941133"/>
    <n v="-8.2844879320103093"/>
    <s v="Untapped"/>
    <s v="PT. Dayamitra Telekomunikasi"/>
    <s v="Jawa Timur"/>
    <s v="Kab. Jember"/>
    <x v="10"/>
    <s v="Kabupaten"/>
    <s v="Jember"/>
    <s v="Tender"/>
    <s v="AMPS"/>
    <x v="0"/>
    <n v="513000000"/>
    <x v="8"/>
    <n v="37692600"/>
    <n v="123323000"/>
    <n v="90000000"/>
    <n v="104785000"/>
    <n v="26173800"/>
    <n v="0"/>
    <n v="0"/>
    <n v="0"/>
    <n v="115000000"/>
    <n v="297210540"/>
    <n v="502210540"/>
    <n v="10789460"/>
    <m/>
  </r>
  <r>
    <s v="Inner"/>
    <s v="CP#1"/>
    <s v="Area 3"/>
    <s v="R06 Jatim"/>
    <s v="BWI392"/>
    <s v="TULUNGREJOGLENMORE2"/>
    <n v="114.079853"/>
    <n v="-8.3236530000000002"/>
    <s v="Untapped"/>
    <s v="PT. Dayamitra Telekomunikasi"/>
    <s v="Jawa Timur"/>
    <s v="Kab. Banyuwangi"/>
    <x v="10"/>
    <s v="Kabupaten"/>
    <s v="Banyuwangi"/>
    <s v="Tender"/>
    <s v="AMPS"/>
    <x v="0"/>
    <n v="513000000"/>
    <x v="8"/>
    <n v="34692600"/>
    <n v="146160000"/>
    <n v="90000000"/>
    <n v="104785000"/>
    <n v="26173800"/>
    <n v="0"/>
    <n v="0"/>
    <n v="0"/>
    <n v="115000000"/>
    <n v="317047540"/>
    <n v="522047540"/>
    <n v="-9047540"/>
    <m/>
  </r>
  <r>
    <s v="Inner"/>
    <s v="CP#1"/>
    <s v="Area 3"/>
    <s v="R06 Jatim"/>
    <s v="JBR490"/>
    <s v="SABRANGAMBULU2"/>
    <n v="113.61887641228699"/>
    <n v="-8.4240682056297498"/>
    <s v="Untapped"/>
    <s v="PT. Dayamitra Telekomunikasi"/>
    <s v="Jawa Timur"/>
    <s v="Kab. Jember"/>
    <x v="10"/>
    <s v="Kabupaten"/>
    <s v="Jember"/>
    <s v="Tender"/>
    <s v="AMPS"/>
    <x v="0"/>
    <n v="513000000"/>
    <x v="8"/>
    <n v="37692600"/>
    <n v="123323000"/>
    <n v="90000000"/>
    <n v="104785000"/>
    <n v="26173800"/>
    <n v="0"/>
    <n v="0"/>
    <n v="0"/>
    <n v="115000000"/>
    <n v="297210540"/>
    <n v="502210540"/>
    <n v="10789460"/>
    <m/>
  </r>
  <r>
    <s v="Inner"/>
    <s v="CP#1"/>
    <s v="Area 3"/>
    <s v="R06 Jatim"/>
    <s v="BWI391"/>
    <s v="SUMBERAGUNGPESANGGARAN2"/>
    <n v="114.05020500000001"/>
    <n v="-8.5802999999999994"/>
    <s v="Untapped"/>
    <s v="PT. Dayamitra Telekomunikasi"/>
    <s v="Jawa Timur"/>
    <s v="Kab. Banyuwangi"/>
    <x v="10"/>
    <s v="Kabupaten"/>
    <s v="Banyuwangi"/>
    <s v="Tender"/>
    <s v="AMPS"/>
    <x v="0"/>
    <n v="513000000"/>
    <x v="8"/>
    <n v="34692600"/>
    <n v="146160000"/>
    <n v="90000000"/>
    <n v="104785000"/>
    <n v="26173800"/>
    <n v="0"/>
    <n v="0"/>
    <n v="0"/>
    <n v="115000000"/>
    <n v="317047540"/>
    <n v="522047540"/>
    <n v="-9047540"/>
    <m/>
  </r>
  <r>
    <s v="Inner"/>
    <s v="CP#1"/>
    <s v="Area 3"/>
    <s v="R06 Jatim"/>
    <s v="LMG217"/>
    <s v="PAMOTANSAMBENG2"/>
    <n v="112.306673"/>
    <n v="-7.3354359999999996"/>
    <s v="Untapped"/>
    <s v="PT. Dayamitra Telekomunikasi"/>
    <s v="Jawa Timur"/>
    <s v="Kab. Lamongan"/>
    <x v="10"/>
    <s v="Kabupaten"/>
    <s v="Lamongan"/>
    <s v="Tender"/>
    <s v="IDE Sehati"/>
    <x v="0"/>
    <n v="513000000"/>
    <x v="8"/>
    <n v="34692600"/>
    <n v="126000000"/>
    <n v="90000000"/>
    <n v="104785000"/>
    <n v="26173800"/>
    <n v="0"/>
    <n v="0"/>
    <n v="0"/>
    <n v="115000000"/>
    <n v="296887540"/>
    <n v="501887540"/>
    <n v="11112460"/>
    <m/>
  </r>
  <r>
    <s v="Inner"/>
    <s v="CP#1"/>
    <s v="Area 3"/>
    <s v="R06 Jatim"/>
    <s v="TBN175"/>
    <s v="PRUNGGAHAN KULONSEMANDING"/>
    <n v="112.0224"/>
    <n v="-6.9309010000000004"/>
    <s v="Untapped"/>
    <s v="PT. Dayamitra Telekomunikasi"/>
    <s v="Jawa Timur"/>
    <s v="Kab. Tuban"/>
    <x v="10"/>
    <s v="Kabupaten"/>
    <s v="Tuban"/>
    <s v="Tender"/>
    <s v="AMPS"/>
    <x v="0"/>
    <n v="513000000"/>
    <x v="8"/>
    <n v="34692600"/>
    <n v="144900000"/>
    <n v="90000000"/>
    <n v="104785000"/>
    <n v="26173800"/>
    <n v="0"/>
    <n v="0"/>
    <n v="0"/>
    <n v="115000000"/>
    <n v="315787540"/>
    <n v="520787540"/>
    <n v="-7787540"/>
    <m/>
  </r>
  <r>
    <s v="Inner"/>
    <s v="CP#1"/>
    <s v="Area 3"/>
    <s v="R06 Jatim"/>
    <s v="KED410"/>
    <s v="GROGOLGROGOL2"/>
    <n v="111.950884911438"/>
    <n v="-7.7558776962759799"/>
    <s v="Untapped"/>
    <s v="PT. Dayamitra Telekomunikasi"/>
    <s v="Jawa Timur"/>
    <s v="Kab. Kediri"/>
    <x v="10"/>
    <s v="Kabupaten"/>
    <s v="Kediri"/>
    <s v="Tender"/>
    <s v="Primatama Konstruksi"/>
    <x v="0"/>
    <n v="513000000"/>
    <x v="8"/>
    <n v="34692600"/>
    <n v="180000000"/>
    <n v="90000000"/>
    <n v="104785000"/>
    <n v="26173800"/>
    <n v="0"/>
    <n v="0"/>
    <n v="0"/>
    <n v="115000000"/>
    <n v="350887540"/>
    <n v="555887540"/>
    <n v="-42887540"/>
    <m/>
  </r>
  <r>
    <s v="Inner"/>
    <s v="CP#1"/>
    <s v="Area 3"/>
    <s v="R06 Jatim"/>
    <s v="TBN180"/>
    <s v="SUMBERAGUNGPLUMPANG2"/>
    <n v="112.10872000000001"/>
    <n v="-7.009868"/>
    <s v="Untapped"/>
    <s v="PT. Dayamitra Telekomunikasi"/>
    <s v="Jawa Timur"/>
    <s v="Kab. Tuban"/>
    <x v="10"/>
    <s v="Kabupaten"/>
    <s v="Tuban"/>
    <s v="Tender"/>
    <s v="AMPS"/>
    <x v="0"/>
    <n v="513000000"/>
    <x v="8"/>
    <n v="34692600"/>
    <n v="144900000"/>
    <n v="90000000"/>
    <n v="104785000"/>
    <n v="26173800"/>
    <n v="0"/>
    <n v="0"/>
    <n v="0"/>
    <n v="115000000"/>
    <n v="315787540"/>
    <n v="520787540"/>
    <n v="-7787540"/>
    <m/>
  </r>
  <r>
    <s v="Inner"/>
    <s v="CP#1"/>
    <s v="Area 3"/>
    <s v="R06 Jatim"/>
    <s v="TBN179"/>
    <s v="GAJIKEREK2"/>
    <n v="111.859061"/>
    <n v="-6.8753200000000003"/>
    <s v="Untapped"/>
    <s v="PT. Dayamitra Telekomunikasi"/>
    <s v="Jawa Timur"/>
    <s v="Kab. Tuban"/>
    <x v="10"/>
    <s v="Kabupaten"/>
    <s v="Tuban"/>
    <s v="Tender"/>
    <s v="AMPS"/>
    <x v="0"/>
    <n v="513000000"/>
    <x v="8"/>
    <n v="34692600"/>
    <n v="144900000"/>
    <n v="90000000"/>
    <n v="104785000"/>
    <n v="26173800"/>
    <n v="0"/>
    <n v="0"/>
    <n v="0"/>
    <n v="115000000"/>
    <n v="315787540"/>
    <n v="520787540"/>
    <n v="-7787540"/>
    <m/>
  </r>
  <r>
    <s v="Inner"/>
    <s v="CP#1"/>
    <s v="Area 3"/>
    <s v="R06 Jatim"/>
    <s v="KED409"/>
    <s v="SUMBERAGUNGPLOSOKLATEN2"/>
    <n v="112.20228400000001"/>
    <n v="-7.8515300000000003"/>
    <s v="Untapped"/>
    <s v="PT. Dayamitra Telekomunikasi"/>
    <s v="Jawa Timur"/>
    <s v="Kab. Kediri"/>
    <x v="10"/>
    <s v="Kabupaten"/>
    <s v="Kediri"/>
    <s v="Tender"/>
    <s v="Primatama Konstruksi"/>
    <x v="0"/>
    <n v="513000000"/>
    <x v="8"/>
    <n v="34692600"/>
    <n v="180000000"/>
    <n v="90000000"/>
    <n v="104785000"/>
    <n v="26173800"/>
    <n v="0"/>
    <n v="0"/>
    <n v="0"/>
    <n v="115000000"/>
    <n v="350887540"/>
    <n v="555887540"/>
    <n v="-42887540"/>
    <m/>
  </r>
  <r>
    <s v="Inner"/>
    <s v="CP#1"/>
    <s v="Area 3"/>
    <s v="R06 Jatim"/>
    <s v="MLG188"/>
    <s v="DRUJUSUMBERMANJING2"/>
    <n v="112.65008"/>
    <n v="-8.2452000000000005"/>
    <s v="Untapped"/>
    <s v="PT. Dayamitra Telekomunikasi"/>
    <s v="Jawa Timur"/>
    <s v="Kab. Malang"/>
    <x v="10"/>
    <s v="Kabupaten"/>
    <s v="Malang"/>
    <s v="Tender"/>
    <s v="AMPS"/>
    <x v="0"/>
    <n v="513000000"/>
    <x v="8"/>
    <n v="37692600"/>
    <n v="131850000"/>
    <n v="90000000"/>
    <n v="104785000"/>
    <n v="26173800"/>
    <n v="0"/>
    <n v="0"/>
    <n v="0"/>
    <n v="115000000"/>
    <n v="305737540"/>
    <n v="510737540"/>
    <n v="2262460"/>
    <m/>
  </r>
  <r>
    <s v="Inner"/>
    <s v="CP#1"/>
    <s v="Area 3"/>
    <s v="R06 Jatim"/>
    <s v="MLG187"/>
    <s v="SIDODADINGANTANG2"/>
    <n v="112.37159"/>
    <n v="-7.9025800000000004"/>
    <s v="Untapped"/>
    <s v="PT. Dayamitra Telekomunikasi"/>
    <s v="Jawa Timur"/>
    <s v="Kab. Malang"/>
    <x v="10"/>
    <s v="Kabupaten"/>
    <s v="Malang"/>
    <s v="Tender"/>
    <s v="AMPS"/>
    <x v="0"/>
    <n v="513000000"/>
    <x v="8"/>
    <n v="37692600"/>
    <n v="131850000"/>
    <n v="90000000"/>
    <n v="104785000"/>
    <n v="26173800"/>
    <n v="0"/>
    <n v="0"/>
    <n v="0"/>
    <n v="115000000"/>
    <n v="305737540"/>
    <n v="510737540"/>
    <n v="2262460"/>
    <m/>
  </r>
  <r>
    <s v="Inner"/>
    <s v="CP#1"/>
    <s v="Area 3"/>
    <s v="R06 Jatim"/>
    <s v="SMP172"/>
    <s v="SEPANJANGSAPEKEN2"/>
    <n v="115.82186"/>
    <n v="-7.1988599999999998"/>
    <s v="Untapped"/>
    <s v="PT. Dayamitra Telekomunikasi"/>
    <s v="Jawa Timur"/>
    <s v="Kab. Sumenep"/>
    <x v="10"/>
    <s v="Kabupaten"/>
    <s v="Sumenep"/>
    <s v="Tender"/>
    <s v="IDE Sehati"/>
    <x v="0"/>
    <n v="513000000"/>
    <x v="8"/>
    <n v="34692600"/>
    <n v="121500000"/>
    <n v="90000000"/>
    <n v="104785000"/>
    <n v="26173800"/>
    <n v="0"/>
    <n v="0"/>
    <n v="0"/>
    <n v="115000000"/>
    <n v="292387540"/>
    <n v="497387540"/>
    <n v="15612460"/>
    <m/>
  </r>
  <r>
    <s v="Inner"/>
    <s v="CP#1"/>
    <s v="Area 3"/>
    <s v="R06 Jatim"/>
    <s v="SPG135"/>
    <s v="KARANG PENANG OLOHKARANG PENANG2"/>
    <n v="113.39944439999999"/>
    <n v="-6.9755555999999999"/>
    <s v="Untapped"/>
    <s v="PT. Dayamitra Telekomunikasi"/>
    <s v="Jawa Timur"/>
    <s v="Kab. Sampang"/>
    <x v="10"/>
    <s v="Kabupaten"/>
    <s v="Sampang"/>
    <s v="Tender"/>
    <s v="IDE Sehati"/>
    <x v="0"/>
    <n v="513000000"/>
    <x v="8"/>
    <n v="34692600"/>
    <n v="141750000"/>
    <n v="90000000"/>
    <n v="104785000"/>
    <n v="26173800"/>
    <n v="0"/>
    <n v="0"/>
    <n v="0"/>
    <n v="115000000"/>
    <n v="312637540"/>
    <n v="517637540"/>
    <n v="-4637540"/>
    <m/>
  </r>
  <r>
    <s v="Inner"/>
    <s v="CP#1"/>
    <s v="Area 3"/>
    <s v="R06 Jatim"/>
    <s v="SDA586"/>
    <s v="PENATARSEWUTANGGULANGIN2"/>
    <n v="112.7618529377815"/>
    <n v="-7.5183924673496207"/>
    <s v="Untapped"/>
    <s v="PT. Dayamitra Telekomunikasi"/>
    <s v="Jawa Timur"/>
    <s v="Kab. Sidoarjo"/>
    <x v="10"/>
    <s v="Kabupaten"/>
    <s v="Sidoarjo"/>
    <s v="Tender"/>
    <s v="Primatama Konstruksi"/>
    <x v="0"/>
    <n v="513000000"/>
    <x v="8"/>
    <n v="34692600"/>
    <n v="108000000"/>
    <n v="90000000"/>
    <n v="104785000"/>
    <n v="26173800"/>
    <n v="0"/>
    <n v="0"/>
    <n v="0"/>
    <n v="115000000"/>
    <n v="278887540"/>
    <n v="483887540"/>
    <n v="29112460"/>
    <m/>
  </r>
  <r>
    <s v="Inner"/>
    <s v="CP#1"/>
    <s v="Area 3"/>
    <s v="R06 Jatim"/>
    <s v="SMP171"/>
    <s v="PRENDUANPRAGAAN2"/>
    <n v="113.674412"/>
    <n v="-7.0887320000000003"/>
    <s v="Untapped"/>
    <s v="PT. Dayamitra Telekomunikasi"/>
    <s v="Jawa Timur"/>
    <s v="Kab. Sumenep"/>
    <x v="10"/>
    <s v="Kabupaten"/>
    <s v="Sumenep"/>
    <s v="Tender"/>
    <s v="IDE Sehati"/>
    <x v="0"/>
    <n v="513000000"/>
    <x v="8"/>
    <n v="34692600"/>
    <n v="121500000"/>
    <n v="90000000"/>
    <n v="104785000"/>
    <n v="26173800"/>
    <n v="0"/>
    <n v="0"/>
    <n v="0"/>
    <n v="115000000"/>
    <n v="292387540"/>
    <n v="497387540"/>
    <n v="15612460"/>
    <m/>
  </r>
  <r>
    <s v="Inner"/>
    <s v="CP#1"/>
    <s v="Area 3"/>
    <s v="R06 Jatim"/>
    <s v="KED408"/>
    <s v="BESOWOKEPUNG2"/>
    <n v="112.313915496777"/>
    <n v="-7.8555338928487304"/>
    <s v="Untapped"/>
    <s v="PT. Dayamitra Telekomunikasi"/>
    <s v="Jawa Timur"/>
    <s v="Kab. Kediri"/>
    <x v="10"/>
    <s v="Kabupaten"/>
    <s v="Kediri"/>
    <s v="Tender"/>
    <s v="Primatama Konstruksi"/>
    <x v="0"/>
    <n v="513000000"/>
    <x v="8"/>
    <n v="34692600"/>
    <n v="180000000"/>
    <n v="90000000"/>
    <n v="104785000"/>
    <n v="26173800"/>
    <n v="0"/>
    <n v="0"/>
    <n v="0"/>
    <n v="115000000"/>
    <n v="350887540"/>
    <n v="555887540"/>
    <n v="-42887540"/>
    <m/>
  </r>
  <r>
    <s v="Inner"/>
    <s v="CP#1"/>
    <s v="Area 3"/>
    <s v="R06 Jatim"/>
    <s v="PRO037"/>
    <s v="BAOSANLORNGRAYUN"/>
    <n v="111.415325"/>
    <n v="-8.1055539999999997"/>
    <s v="Untapped"/>
    <s v="PT. Dayamitra Telekomunikasi"/>
    <s v="Jawa Timur"/>
    <s v="Kab. Ponorogo"/>
    <x v="10"/>
    <s v="Kabupaten"/>
    <s v="Ponorogo"/>
    <s v="Tender"/>
    <s v="IDE Sehati"/>
    <x v="0"/>
    <n v="513000000"/>
    <x v="8"/>
    <n v="34692600"/>
    <n v="135000000"/>
    <n v="90000000"/>
    <n v="104785000"/>
    <n v="26173800"/>
    <n v="0"/>
    <n v="0"/>
    <n v="0"/>
    <n v="115000000"/>
    <n v="305887540"/>
    <n v="510887540"/>
    <n v="2112460"/>
    <m/>
  </r>
  <r>
    <s v="Inner"/>
    <s v="CP#1"/>
    <s v="Area 3"/>
    <s v="R06 Jatim"/>
    <s v="NWI180"/>
    <s v="GENENGGENENG2"/>
    <n v="111.40567299999999"/>
    <n v="-7.4766250000000003"/>
    <s v="Untapped"/>
    <s v="PT. Dayamitra Telekomunikasi"/>
    <s v="Jawa Timur"/>
    <s v="Kab. Ngawi"/>
    <x v="10"/>
    <s v="Kabupaten"/>
    <s v="Ngawi"/>
    <s v="Tender"/>
    <s v="IDE Sehati"/>
    <x v="0"/>
    <n v="513000000"/>
    <x v="8"/>
    <n v="34692600"/>
    <n v="136800000"/>
    <n v="90000000"/>
    <n v="104785000"/>
    <n v="26173800"/>
    <n v="0"/>
    <n v="0"/>
    <n v="0"/>
    <n v="115000000"/>
    <n v="307687540"/>
    <n v="512687540"/>
    <n v="312460"/>
    <m/>
  </r>
  <r>
    <s v="Inner"/>
    <s v="CP#1"/>
    <s v="Area 3"/>
    <s v="R06 Jatim"/>
    <s v="TGK142"/>
    <s v="MASARANBENDUNGAN2"/>
    <n v="111.65389999999999"/>
    <n v="-7.9549260000000004"/>
    <s v="Untapped"/>
    <s v="PT. Dayamitra Telekomunikasi"/>
    <s v="Jawa Timur"/>
    <s v="Kab. Ponorogo"/>
    <x v="10"/>
    <s v="Kabupaten"/>
    <s v="Ponorogo"/>
    <s v="Tender"/>
    <s v="AMPS"/>
    <x v="0"/>
    <n v="513000000"/>
    <x v="8"/>
    <n v="34692600"/>
    <n v="135000000"/>
    <n v="90000000"/>
    <n v="104785000"/>
    <n v="26173800"/>
    <n v="0"/>
    <n v="0"/>
    <n v="0"/>
    <n v="115000000"/>
    <n v="305887540"/>
    <n v="510887540"/>
    <n v="2112460"/>
    <m/>
  </r>
  <r>
    <s v="Inner"/>
    <s v="CP#1"/>
    <s v="Area 3"/>
    <s v="R06 Jatim"/>
    <s v="MDU187"/>
    <s v="CANDIMULYODOLOPO"/>
    <n v="111.554241"/>
    <n v="-7.7605500000000003"/>
    <s v="Untapped"/>
    <s v="PT. Dayamitra Telekomunikasi"/>
    <s v="Jawa Timur"/>
    <s v="Kab. Madiun"/>
    <x v="10"/>
    <s v="Kabupaten"/>
    <s v="Madiun"/>
    <s v="Tender"/>
    <s v="AMPS"/>
    <x v="0"/>
    <n v="513000000"/>
    <x v="8"/>
    <n v="34692600"/>
    <n v="156600000"/>
    <n v="90000000"/>
    <n v="104785000"/>
    <n v="26173800"/>
    <n v="0"/>
    <n v="0"/>
    <n v="0"/>
    <n v="115000000"/>
    <n v="327487540"/>
    <n v="532487540"/>
    <n v="-19487540"/>
    <m/>
  </r>
  <r>
    <s v="Inner"/>
    <s v="CP#1"/>
    <s v="Area 3"/>
    <s v="R06 Jatim"/>
    <s v="NWI171"/>
    <s v="BANYU BIRUWIDODAREN"/>
    <n v="111.18837600000001"/>
    <n v="-7.4101980000000003"/>
    <s v="Untapped"/>
    <s v="PT. Dayamitra Telekomunikasi"/>
    <s v="Jawa Timur"/>
    <s v="Kab. Ngawi"/>
    <x v="10"/>
    <s v="Kabupaten"/>
    <s v="Ngawi"/>
    <s v="Tender"/>
    <s v="IDE Sehati"/>
    <x v="0"/>
    <n v="513000000"/>
    <x v="8"/>
    <n v="34692600"/>
    <n v="136800000"/>
    <n v="90000000"/>
    <n v="104785000"/>
    <n v="26173800"/>
    <n v="0"/>
    <n v="0"/>
    <n v="0"/>
    <n v="115000000"/>
    <n v="307687540"/>
    <n v="512687540"/>
    <n v="312460"/>
    <m/>
  </r>
  <r>
    <s v="Inner"/>
    <s v="CP#1"/>
    <s v="Area 3"/>
    <s v="R06 Jatim"/>
    <s v="TGK137"/>
    <s v="NGADIMULYOKAMPAK"/>
    <n v="111.62329699999999"/>
    <n v="-8.2342270000000006"/>
    <s v="Untapped"/>
    <s v="PT. Dayamitra Telekomunikasi"/>
    <s v="Jawa Timur"/>
    <s v="Kab. Trenggalek"/>
    <x v="10"/>
    <s v="Kabupaten"/>
    <s v="Trenggalek"/>
    <s v="Tender"/>
    <s v="AMPS"/>
    <x v="0"/>
    <n v="513000000"/>
    <x v="8"/>
    <n v="34692600"/>
    <n v="121500000"/>
    <n v="90000000"/>
    <n v="104785000"/>
    <n v="26173800"/>
    <n v="0"/>
    <n v="0"/>
    <n v="0"/>
    <n v="115000000"/>
    <n v="292387540"/>
    <n v="497387540"/>
    <n v="15612460"/>
    <m/>
  </r>
  <r>
    <s v="Inner"/>
    <s v="CP#1"/>
    <s v="Area 3"/>
    <s v="R06 Jatim"/>
    <s v="MDU282"/>
    <s v="PAJARANSARADAN2"/>
    <n v="111.76094000000001"/>
    <n v="-7.553369"/>
    <s v="Untapped"/>
    <s v="PT. Dayamitra Telekomunikasi"/>
    <s v="Jawa Timur"/>
    <s v="Kab. Madiun"/>
    <x v="10"/>
    <s v="Kabupaten"/>
    <s v="Madiun"/>
    <s v="Tender"/>
    <s v="AMPS"/>
    <x v="0"/>
    <n v="513000000"/>
    <x v="8"/>
    <n v="34692600"/>
    <n v="156600000"/>
    <n v="90000000"/>
    <n v="104785000"/>
    <n v="26173800"/>
    <n v="0"/>
    <n v="0"/>
    <n v="0"/>
    <n v="115000000"/>
    <n v="327487540"/>
    <n v="532487540"/>
    <n v="-19487540"/>
    <m/>
  </r>
  <r>
    <s v="Inner"/>
    <s v="CP#2"/>
    <s v="Area 3"/>
    <s v="R06 Jatim"/>
    <s v="GSK366"/>
    <s v="BANJARSARICERME1"/>
    <n v="112.586783"/>
    <n v="-7.1813669999999998"/>
    <s v="B2S"/>
    <s v="PT. Dayamitra Telekomunikasi"/>
    <s v="Jawa Timur"/>
    <s v="Kab. Gresik"/>
    <x v="10"/>
    <s v="Kabupaten"/>
    <s v="Gresik"/>
    <s v="SAMKANG"/>
    <s v="Primatama Konstruksi"/>
    <x v="1"/>
    <n v="805000000"/>
    <x v="8"/>
    <n v="37692600"/>
    <n v="146700000"/>
    <n v="176111111.1111111"/>
    <n v="202217945"/>
    <n v="26173800"/>
    <n v="0"/>
    <n v="0"/>
    <n v="9000000"/>
    <n v="129470250"/>
    <n v="427020485"/>
    <n v="732601846.11111116"/>
    <n v="72398153.888888836"/>
    <m/>
  </r>
  <r>
    <s v="Outer"/>
    <s v="CP#1"/>
    <s v="Area 4"/>
    <s v="R08 Kalimantan"/>
    <s v="NBA010"/>
    <s v="3419_PAHAUMAN"/>
    <n v="109.635321"/>
    <n v="0.271617"/>
    <s v="B2S"/>
    <s v="PT. Dayamitra Telekomunikasi"/>
    <s v="Kalimantan Barat"/>
    <s v="Kota Pontianak"/>
    <x v="11"/>
    <s v="Kota"/>
    <s v="Pontianak"/>
    <s v="Monterado"/>
    <s v="Nayaka"/>
    <x v="1"/>
    <n v="805000000"/>
    <x v="9"/>
    <n v="66109600"/>
    <n v="125000000"/>
    <n v="103958333.04166667"/>
    <n v="280871293.39999998"/>
    <n v="33675900"/>
    <n v="0"/>
    <n v="0"/>
    <n v="9000000"/>
    <n v="129470250"/>
    <n v="532856793.39999998"/>
    <n v="766285376.4416666"/>
    <n v="38714623.558333397"/>
    <s v="Confirm"/>
  </r>
  <r>
    <s v="Outer"/>
    <s v="CP#1"/>
    <s v="Area 4"/>
    <s v="R08 Kalimantan"/>
    <s v="KKP002"/>
    <s v="PT BUHUT"/>
    <n v="114.483"/>
    <n v="-1.12148"/>
    <s v="B2S"/>
    <s v="PT. Dayamitra Telekomunikasi"/>
    <s v="Kalimantan Tengah"/>
    <s v="Kab. Kapuas"/>
    <x v="12"/>
    <s v="Kabupaten"/>
    <s v="Kapuas"/>
    <s v="Indoteknik Tjandra Utama"/>
    <s v="Nayaka"/>
    <x v="1"/>
    <n v="805000000"/>
    <x v="10"/>
    <n v="49600000"/>
    <n v="90000000"/>
    <n v="113333333.25"/>
    <n v="275071399.64444447"/>
    <n v="33675900"/>
    <n v="0"/>
    <n v="0"/>
    <n v="9000000"/>
    <n v="129470250"/>
    <n v="475092299.64444447"/>
    <n v="717895882.89444447"/>
    <n v="87104117.105555534"/>
    <s v="NY Confirm"/>
  </r>
  <r>
    <s v="Outer"/>
    <s v="CP#1"/>
    <s v="Area 4"/>
    <s v="R08 Kalimantan"/>
    <s v="TRG042"/>
    <s v="BNPuhun_LS_Mtratel"/>
    <n v="116.799781"/>
    <n v="-0.27911999999999998"/>
    <s v="Untapped"/>
    <s v="PT. Dayamitra Telekomunikasi"/>
    <s v="Kalimantan Timur"/>
    <s v="Kab. Kutai"/>
    <x v="12"/>
    <s v="Kabupaten"/>
    <s v="Kutai Kartanegara"/>
    <s v="Tender"/>
    <s v="Indoteknik"/>
    <x v="0"/>
    <n v="513000000"/>
    <x v="11"/>
    <n v="66109600"/>
    <n v="99000000"/>
    <n v="80000000"/>
    <n v="116848583.79606673"/>
    <n v="33675900"/>
    <n v="0"/>
    <n v="0"/>
    <n v="0"/>
    <n v="115000000"/>
    <n v="323086983.79606676"/>
    <n v="518086983.79606676"/>
    <n v="-5086983.796066761"/>
    <s v="Confirm"/>
  </r>
  <r>
    <s v="Outer"/>
    <s v="CP#1"/>
    <s v="Area 4"/>
    <s v="R08 Kalimantan"/>
    <s v="SBS031"/>
    <s v="311CD15G9_SungaiBaru_XL"/>
    <n v="109.1985"/>
    <n v="1.3528888889999999"/>
    <s v="B2S"/>
    <s v="PT. Dayamitra Telekomunikasi"/>
    <s v="Kalimantan Barat"/>
    <s v="Kab. Sambas"/>
    <x v="11"/>
    <s v="Kabupaten"/>
    <s v="Sambas"/>
    <s v="Nayaka"/>
    <s v="Nayaka"/>
    <x v="1"/>
    <n v="805000000"/>
    <x v="9"/>
    <n v="52920000"/>
    <n v="125000000"/>
    <n v="180208333.24305555"/>
    <n v="280871293.39999998"/>
    <n v="33675900"/>
    <n v="0"/>
    <n v="0"/>
    <n v="9000000"/>
    <n v="129470250"/>
    <n v="519667193.39999998"/>
    <n v="829345776.64305556"/>
    <n v="-24345776.643055558"/>
    <s v="Confirm B2S BO NY Confirm"/>
  </r>
  <r>
    <s v="Outer"/>
    <s v="CP#1"/>
    <s v="Area 4"/>
    <s v="R08 Kalimantan"/>
    <s v="KBA054"/>
    <s v="TELAGA_SARI"/>
    <n v="116.00784578213489"/>
    <n v="-3.1509035676793671"/>
    <s v="Untapped"/>
    <s v="PT. Dayamitra Telekomunikasi"/>
    <s v="Kalimantan Selatan"/>
    <s v="Kab. Kotabaru"/>
    <x v="12"/>
    <s v="Kabupaten"/>
    <s v="Kotabaru"/>
    <s v="Tender"/>
    <s v="Nayaka"/>
    <x v="0"/>
    <n v="513000000"/>
    <x v="11"/>
    <n v="52920000"/>
    <n v="105000000"/>
    <n v="80000000"/>
    <n v="116848583.79606673"/>
    <n v="33675900"/>
    <n v="0"/>
    <n v="0"/>
    <n v="0"/>
    <n v="115000000"/>
    <n v="315897383.79606676"/>
    <n v="510897383.79606676"/>
    <n v="2102616.203933239"/>
    <s v="Confirm B2S BO NY Confirm"/>
  </r>
  <r>
    <s v="Outer"/>
    <s v="CP#1"/>
    <s v="Area 4"/>
    <s v="R08 Kalimantan"/>
    <s v="KSN022"/>
    <s v="KAMPUNG TENGAH"/>
    <n v="113.284927"/>
    <n v="-3.0797720000000002"/>
    <s v="Untapped"/>
    <s v="PT. Dayamitra Telekomunikasi"/>
    <s v="Kalimantan Tengah"/>
    <s v="Kab. Kotawaringin Timur"/>
    <x v="12"/>
    <s v="Kabupaten"/>
    <s v="Kotawaringin Timur"/>
    <s v="Tender"/>
    <s v="Nayaka"/>
    <x v="0"/>
    <n v="513000000"/>
    <x v="11"/>
    <n v="66109600"/>
    <n v="140000000"/>
    <n v="80000000"/>
    <n v="116848583.79606673"/>
    <n v="33675900"/>
    <n v="0"/>
    <n v="0"/>
    <n v="0"/>
    <n v="115000000"/>
    <n v="364086983.79606676"/>
    <n v="559086983.79606676"/>
    <n v="-46086983.796066761"/>
    <s v="Confirm"/>
  </r>
  <r>
    <s v="Outer"/>
    <s v="CP#1"/>
    <s v="Area 4"/>
    <s v="R08 Kalimantan"/>
    <s v="TML055"/>
    <s v="BAMBAN"/>
    <n v="115.26992300000001"/>
    <n v="-2.168593"/>
    <s v="Untapped"/>
    <s v="PT. Dayamitra Telekomunikasi"/>
    <s v="Kalimantan Tengah"/>
    <s v="Kab. Barito Selatan"/>
    <x v="12"/>
    <s v="Kabupaten"/>
    <s v="Barito Selatan"/>
    <s v="Tender"/>
    <s v="Indoteknik"/>
    <x v="0"/>
    <n v="513000000"/>
    <x v="11"/>
    <n v="49600000"/>
    <n v="90000000"/>
    <n v="80000000"/>
    <n v="116848583.79606673"/>
    <n v="33675900"/>
    <n v="0"/>
    <n v="0"/>
    <n v="0"/>
    <n v="115000000"/>
    <n v="297577383.79606676"/>
    <n v="492577383.79606676"/>
    <n v="20422616.203933239"/>
    <s v="Confirm"/>
  </r>
  <r>
    <s v="Outer"/>
    <s v="CP#1"/>
    <s v="Area 4"/>
    <s v="R08 Kalimantan"/>
    <s v="SHR026"/>
    <s v="CENAYAN"/>
    <n v="110.68156399999999"/>
    <n v="-0.41375400000000001"/>
    <s v="Untapped"/>
    <s v="PT. Dayamitra Telekomunikasi"/>
    <s v="Kalimantan Barat"/>
    <s v="Kab. Sanggau"/>
    <x v="11"/>
    <s v="Kabupaten"/>
    <s v="Sanggau"/>
    <s v="Tender"/>
    <s v="Nayaka"/>
    <x v="0"/>
    <n v="513000000"/>
    <x v="12"/>
    <n v="52920000"/>
    <n v="112600000"/>
    <n v="80000000"/>
    <n v="119407278.92257914"/>
    <n v="33675900"/>
    <n v="0"/>
    <n v="0"/>
    <n v="0"/>
    <n v="115000000"/>
    <n v="326247178.92257917"/>
    <n v="521247178.92257917"/>
    <n v="-8247178.9225791693"/>
    <s v="Confirm B2S BO NY Confirm"/>
  </r>
  <r>
    <s v="Outer"/>
    <s v="CP#1"/>
    <s v="Area 4"/>
    <s v="R08 Kalimantan"/>
    <s v="NIK010"/>
    <s v="BATU KOTAM"/>
    <n v="111.554047"/>
    <n v="-2.2852440000000001"/>
    <s v="Untapped"/>
    <s v="PT. Dayamitra Telekomunikasi"/>
    <s v="Kalimantan Tengah"/>
    <s v="Kab. Kotawaringin Barat"/>
    <x v="12"/>
    <s v="Kabupaten"/>
    <s v="Kotawaringin Barat"/>
    <s v="Tender"/>
    <s v="Nayaka"/>
    <x v="0"/>
    <n v="513000000"/>
    <x v="11"/>
    <n v="49600000"/>
    <n v="130000000"/>
    <n v="80000000"/>
    <n v="116848583.79606673"/>
    <n v="33675900"/>
    <n v="0"/>
    <n v="0"/>
    <n v="0"/>
    <n v="115000000"/>
    <n v="337577383.79606676"/>
    <n v="532577383.79606676"/>
    <n v="-19577383.796066761"/>
    <s v="Confirm"/>
  </r>
  <r>
    <s v="Outer"/>
    <s v="CP#1"/>
    <s v="Area 4"/>
    <s v="R08 Kalimantan"/>
    <s v="PNJ027"/>
    <s v="GN. MAKMUR 2"/>
    <n v="116.4131030393668"/>
    <n v="-1.514078401808324"/>
    <s v="B2S"/>
    <s v="PT. Dayamitra Telekomunikasi"/>
    <s v="Kalimantan Timur"/>
    <s v="Kab. Paser"/>
    <x v="12"/>
    <s v="Kabupaten"/>
    <s v="Paser"/>
    <s v="Indoteknik Tjandra Utama"/>
    <s v="Indoteknik"/>
    <x v="1"/>
    <n v="805000000"/>
    <x v="10"/>
    <n v="49709600"/>
    <n v="63000000"/>
    <n v="133333333"/>
    <n v="275071399.64444447"/>
    <n v="33675900"/>
    <n v="0"/>
    <n v="0"/>
    <n v="9000000"/>
    <n v="129470250"/>
    <n v="448201899.64444447"/>
    <n v="711005482.64444447"/>
    <n v="93994517.355555534"/>
    <s v="Confirm"/>
  </r>
  <r>
    <s v="Outer"/>
    <s v="CP#1"/>
    <s v="Area 4"/>
    <s v="R08 Kalimantan"/>
    <s v="PBU053"/>
    <s v="NATAI BARU"/>
    <n v="111.65925799999999"/>
    <n v="-2.623942"/>
    <s v="Untapped"/>
    <s v="PT. Dayamitra Telekomunikasi"/>
    <s v="Kalimantan Tengah"/>
    <s v="Kab. Kotawaringin Barat"/>
    <x v="12"/>
    <s v="Kabupaten"/>
    <s v="Kotawaringin Barat"/>
    <s v="Tender"/>
    <s v="Nayaka"/>
    <x v="0"/>
    <n v="513000000"/>
    <x v="11"/>
    <n v="49600000"/>
    <n v="130000000"/>
    <n v="80000000"/>
    <n v="116848583.79606673"/>
    <n v="33675900"/>
    <n v="0"/>
    <n v="0"/>
    <n v="0"/>
    <n v="115000000"/>
    <n v="337577383.79606676"/>
    <n v="532577383.79606676"/>
    <n v="-19577383.796066761"/>
    <s v="Confirm"/>
  </r>
  <r>
    <s v="Outer"/>
    <s v="CP#1"/>
    <s v="Area 4"/>
    <s v="R08 Kalimantan"/>
    <s v="BLC078"/>
    <s v="SPLIT_SEROJA_SEC1"/>
    <n v="115.9205162250223"/>
    <n v="-3.2934947466382418"/>
    <s v="Untapped"/>
    <s v="PT. Dayamitra Telekomunikasi"/>
    <s v="Kalimantan Selatan"/>
    <s v="Kab. Kotabaru"/>
    <x v="12"/>
    <s v="Kabupaten"/>
    <s v="Kotabaru"/>
    <s v="Tender"/>
    <s v="Nayaka"/>
    <x v="0"/>
    <n v="513000000"/>
    <x v="11"/>
    <n v="52920000"/>
    <n v="105000000"/>
    <n v="80000000"/>
    <n v="116848583.79606673"/>
    <n v="33675900"/>
    <n v="0"/>
    <n v="0"/>
    <n v="0"/>
    <n v="115000000"/>
    <n v="315897383.79606676"/>
    <n v="510897383.79606676"/>
    <n v="2102616.203933239"/>
    <s v="Confirm B2S BO NY Confirm"/>
  </r>
  <r>
    <s v="Outer"/>
    <s v="CP#1"/>
    <s v="Area 4"/>
    <s v="R08 Kalimantan"/>
    <s v="SHR030"/>
    <s v="BELITANG DUA"/>
    <n v="111.23797399999999"/>
    <n v="0.167491"/>
    <s v="Untapped"/>
    <s v="PT. Dayamitra Telekomunikasi"/>
    <s v="Kalimantan Barat"/>
    <s v="Kab. Sanggau"/>
    <x v="11"/>
    <s v="Kabupaten"/>
    <s v="Sanggau"/>
    <s v="Tender"/>
    <s v="Nayaka"/>
    <x v="0"/>
    <n v="513000000"/>
    <x v="12"/>
    <n v="52920000"/>
    <n v="112600000"/>
    <n v="80000000"/>
    <n v="119407278.92257914"/>
    <n v="33675900"/>
    <n v="0"/>
    <n v="0"/>
    <n v="0"/>
    <n v="115000000"/>
    <n v="326247178.92257917"/>
    <n v="521247178.92257917"/>
    <n v="-8247178.9225791693"/>
    <s v="Confirm B2S BO NY Confirm"/>
  </r>
  <r>
    <s v="Outer"/>
    <s v="CP#1"/>
    <s v="Area 4"/>
    <s v="R08 Kalimantan"/>
    <s v="MPW155"/>
    <s v="SUNGAIKUNYIT"/>
    <n v="108.954689"/>
    <n v="0.48987599999999998"/>
    <s v="Untapped"/>
    <s v="PT. Dayamitra Telekomunikasi"/>
    <s v="Kalimantan Barat"/>
    <s v="Kota Pontianak"/>
    <x v="11"/>
    <s v="Kota"/>
    <s v="Pontianak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8 Kalimantan"/>
    <s v="KSN028"/>
    <s v="DEHES"/>
    <n v="113.194035"/>
    <n v="-1.404312"/>
    <s v="Untapped"/>
    <s v="PT. Dayamitra Telekomunikasi"/>
    <s v="Kalimantan Tengah"/>
    <s v="Kab. Kotawaringin Timur"/>
    <x v="12"/>
    <s v="Kabupaten"/>
    <s v="Kotawaringin Timur"/>
    <s v="Tender"/>
    <s v="Nayaka"/>
    <x v="0"/>
    <n v="513000000"/>
    <x v="11"/>
    <n v="66109600"/>
    <n v="140000000"/>
    <n v="80000000"/>
    <n v="116848583.79606673"/>
    <n v="33675900"/>
    <n v="0"/>
    <n v="0"/>
    <n v="0"/>
    <n v="115000000"/>
    <n v="364086983.79606676"/>
    <n v="559086983.79606676"/>
    <n v="-46086983.796066761"/>
    <s v="Confirm"/>
  </r>
  <r>
    <s v="Outer"/>
    <s v="CP#1"/>
    <s v="Area 4"/>
    <s v="R08 Kalimantan"/>
    <s v="PBU088"/>
    <s v="2120195_PklnBunTimur_CDC"/>
    <n v="111.68944399999999"/>
    <n v="-2.6045039999999999"/>
    <s v="Untapped"/>
    <s v="PT. Dayamitra Telekomunikasi"/>
    <s v="Kalimantan Tengah"/>
    <s v="Kab. Kotawaringin Barat"/>
    <x v="12"/>
    <s v="Kabupaten"/>
    <s v="Kotawaringin Barat"/>
    <s v="Tender"/>
    <s v="Nayaka"/>
    <x v="0"/>
    <n v="513000000"/>
    <x v="11"/>
    <n v="49600000"/>
    <n v="130000000"/>
    <n v="80000000"/>
    <n v="116848583.79606673"/>
    <n v="33675900"/>
    <n v="0"/>
    <n v="0"/>
    <n v="0"/>
    <n v="115000000"/>
    <n v="337577383.79606676"/>
    <n v="532577383.79606676"/>
    <n v="-19577383.796066761"/>
    <s v="Confirm"/>
  </r>
  <r>
    <s v="Outer"/>
    <s v="CP#1"/>
    <s v="Area 4"/>
    <s v="R08 Kalimantan"/>
    <s v="TGT073"/>
    <s v="DS SULILIRAN BARU"/>
    <n v="116.25543"/>
    <n v="-1.98525"/>
    <s v="B2S"/>
    <s v="PT. Dayamitra Telekomunikasi"/>
    <s v="Kalimantan Timur"/>
    <s v="Kab. Paser"/>
    <x v="12"/>
    <s v="Kabupaten"/>
    <s v="Paser"/>
    <s v="Nayaka"/>
    <s v="Indoteknik"/>
    <x v="1"/>
    <n v="805000000"/>
    <x v="10"/>
    <n v="49709600"/>
    <n v="63000000"/>
    <n v="133333333"/>
    <n v="275071399.64444447"/>
    <n v="33675900"/>
    <n v="0"/>
    <n v="0"/>
    <n v="9000000"/>
    <n v="129470250"/>
    <n v="448201899.64444447"/>
    <n v="711005482.64444447"/>
    <n v="93994517.355555534"/>
    <s v="Confirm"/>
  </r>
  <r>
    <s v="Outer"/>
    <s v="CP#1"/>
    <s v="Area 4"/>
    <s v="R08 Kalimantan"/>
    <s v="MRB078"/>
    <s v="TABUNGANENEMURUS_LS_Mitratel"/>
    <n v="114.455562"/>
    <n v="-3.426463"/>
    <s v="Untapped"/>
    <s v="PT. Dayamitra Telekomunikasi"/>
    <s v="Kalimantan Selatan"/>
    <s v="Kab. Barito Kuala"/>
    <x v="12"/>
    <s v="Kabupaten"/>
    <s v="Barito Kuala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8 Kalimantan"/>
    <s v="SBS063"/>
    <s v="PTANISENABAH"/>
    <n v="109.50765800000001"/>
    <n v="1.349842"/>
    <s v="Untapped"/>
    <s v="PT. Dayamitra Telekomunikasi"/>
    <s v="Kalimantan Barat"/>
    <s v="Kab. Sambas"/>
    <x v="11"/>
    <s v="Kabupaten"/>
    <s v="Sambas"/>
    <s v="Tender"/>
    <s v="Nayaka"/>
    <x v="0"/>
    <n v="513000000"/>
    <x v="12"/>
    <n v="52920000"/>
    <n v="125000000"/>
    <n v="80000000"/>
    <n v="119407278.92257914"/>
    <n v="33675900"/>
    <n v="0"/>
    <n v="0"/>
    <n v="0"/>
    <n v="115000000"/>
    <n v="338647178.92257917"/>
    <n v="533647178.92257917"/>
    <n v="-20647178.922579169"/>
    <s v="Confirm B2S BO NY Confirm"/>
  </r>
  <r>
    <s v="Outer"/>
    <s v="CP#1"/>
    <s v="Area 4"/>
    <s v="R08 Kalimantan"/>
    <s v="SMA028"/>
    <s v="212A078L1_GMSAjang2_CDC"/>
    <n v="111.18588889999999"/>
    <n v="-2.1218611109999999"/>
    <s v="Untapped"/>
    <s v="PT. Dayamitra Telekomunikasi"/>
    <s v="Kalimantan Tengah"/>
    <s v="Kab. Kotawaringin Barat"/>
    <x v="12"/>
    <s v="Kabupaten"/>
    <s v="Kotawaringin Barat"/>
    <s v="Tender"/>
    <s v="Nayaka"/>
    <x v="0"/>
    <n v="513000000"/>
    <x v="11"/>
    <n v="49600000"/>
    <n v="130000000"/>
    <n v="80000000"/>
    <n v="116848583.79606673"/>
    <n v="33675900"/>
    <n v="0"/>
    <n v="0"/>
    <n v="0"/>
    <n v="115000000"/>
    <n v="337577383.79606676"/>
    <n v="532577383.79606676"/>
    <n v="-19577383.796066761"/>
    <s v="Confirm"/>
  </r>
  <r>
    <s v="Outer"/>
    <s v="CP#1"/>
    <s v="Area 4"/>
    <s v="R08 Kalimantan"/>
    <s v="MRB080"/>
    <s v="JAMBU KURIPAN"/>
    <n v="114.7672727942891"/>
    <n v="-2.7121600820016449"/>
    <s v="Untapped"/>
    <s v="PT. Dayamitra Telekomunikasi"/>
    <s v="Kalimantan Selatan"/>
    <s v="Kab. Barito Kuala"/>
    <x v="12"/>
    <s v="Kabupaten"/>
    <s v="Barito Kuala"/>
    <s v="Tender"/>
    <s v="Indoteknik"/>
    <x v="0"/>
    <n v="513000000"/>
    <x v="11"/>
    <n v="49600000"/>
    <n v="80000000"/>
    <n v="80000000"/>
    <n v="116848583.79606673"/>
    <n v="33675900"/>
    <n v="0"/>
    <n v="0"/>
    <n v="0"/>
    <n v="115000000"/>
    <n v="287577383.79606676"/>
    <n v="482577383.79606676"/>
    <n v="30422616.203933239"/>
    <s v="Confirm"/>
  </r>
  <r>
    <s v="Outer"/>
    <s v="CP#1"/>
    <s v="Area 4"/>
    <s v="R08 Kalimantan"/>
    <s v="RTA022"/>
    <s v="PT. TBM"/>
    <n v="114.8823"/>
    <n v="-2.7032060000000002"/>
    <s v="Untapped"/>
    <s v="PT. Dayamitra Telekomunikasi"/>
    <s v="Kalimantan Selatan"/>
    <s v="Kab. Tapin"/>
    <x v="12"/>
    <s v="Kabupaten"/>
    <s v="Tapin"/>
    <s v="Tender"/>
    <s v="Nayaka"/>
    <x v="0"/>
    <n v="513000000"/>
    <x v="11"/>
    <n v="52920000"/>
    <n v="90000000"/>
    <n v="80000000"/>
    <n v="116848583.79606673"/>
    <n v="33675900"/>
    <n v="0"/>
    <n v="0"/>
    <n v="0"/>
    <n v="115000000"/>
    <n v="300897383.79606676"/>
    <n v="495897383.79606676"/>
    <n v="17102616.203933239"/>
    <s v="NY Confirm"/>
  </r>
  <r>
    <s v="Outer"/>
    <s v="CP#1"/>
    <s v="Area 4"/>
    <s v="R08 Kalimantan"/>
    <s v="KTP096"/>
    <s v="Piansak"/>
    <n v="110.396647"/>
    <n v="-1.7083600000000001"/>
    <s v="B2S"/>
    <s v="PT. Dayamitra Telekomunikasi"/>
    <s v="Kalimantan Barat"/>
    <s v="Kab. Ketapang"/>
    <x v="11"/>
    <s v="Kabupaten"/>
    <s v="Ketapang"/>
    <s v="Nayaka"/>
    <s v="Nayaka"/>
    <x v="1"/>
    <n v="805000000"/>
    <x v="9"/>
    <n v="52920000"/>
    <n v="91000000"/>
    <n v="104126983.71428572"/>
    <n v="280871293.39999998"/>
    <n v="33675900"/>
    <n v="0"/>
    <n v="0"/>
    <n v="9000000"/>
    <n v="129470250"/>
    <n v="485667193.39999998"/>
    <n v="719264427.11428571"/>
    <n v="85735572.885714293"/>
    <s v="Confirm B2S BO NY Confirm"/>
  </r>
  <r>
    <s v="Outer"/>
    <s v="CP#1"/>
    <s v="Area 4"/>
    <s v="R08 Kalimantan"/>
    <s v="TGT077"/>
    <s v="MA SUBUSSALAM KUARO"/>
    <n v="116.09439999999999"/>
    <n v="-1.8198399999999999"/>
    <s v="B2S"/>
    <s v="PT. Dayamitra Telekomunikasi"/>
    <s v="Kalimantan Timur"/>
    <s v="Kab. Paser"/>
    <x v="12"/>
    <s v="Kabupaten"/>
    <s v="Paser"/>
    <s v="Nayaka"/>
    <s v="Indoteknik"/>
    <x v="1"/>
    <n v="805000000"/>
    <x v="10"/>
    <n v="49709600"/>
    <n v="63000000"/>
    <n v="133333333"/>
    <n v="275071399.64444447"/>
    <n v="33675900"/>
    <n v="0"/>
    <n v="0"/>
    <n v="9000000"/>
    <n v="129470250"/>
    <n v="448201899.64444447"/>
    <n v="711005482.64444447"/>
    <n v="93994517.355555534"/>
    <s v="Confirm"/>
  </r>
  <r>
    <s v="Outer"/>
    <s v="CP#1"/>
    <s v="Area 4"/>
    <s v="R08 Kalimantan"/>
    <s v="BPP126"/>
    <s v="SMPN 20 BALIKPAPAN"/>
    <n v="116.88365"/>
    <n v="-1.13222"/>
    <s v="B2S"/>
    <s v="PT. Dayamitra Telekomunikasi"/>
    <s v="Kalimantan Timur"/>
    <s v="Kota Balikpapan"/>
    <x v="12"/>
    <s v="Kota"/>
    <s v="Balikpapan"/>
    <s v="Indoteknik Tjandra Utama"/>
    <s v="Indoteknik"/>
    <x v="1"/>
    <n v="805000000"/>
    <x v="10"/>
    <n v="66109600"/>
    <n v="162000000"/>
    <n v="181186807.858125"/>
    <n v="275071399.64444447"/>
    <n v="33675900"/>
    <n v="0"/>
    <n v="0"/>
    <n v="9000000"/>
    <n v="129470250"/>
    <n v="563601899.64444447"/>
    <n v="874258957.50256944"/>
    <n v="-69258957.502569437"/>
    <s v="Confirm"/>
  </r>
  <r>
    <s v="Outer"/>
    <s v="CP#1"/>
    <s v="Area 4"/>
    <s v="R08 Kalimantan"/>
    <s v="MRB096"/>
    <s v="PATIH SELERA"/>
    <n v="114.63615"/>
    <n v="-3.0832820000000001"/>
    <s v="Untapped"/>
    <s v="PT. Dayamitra Telekomunikasi"/>
    <s v="Kalimantan Selatan"/>
    <s v="Kab. Barito Kuala"/>
    <x v="12"/>
    <s v="Kabupaten"/>
    <s v="Barito Kuala"/>
    <s v="Tender"/>
    <s v="Indoteknik"/>
    <x v="0"/>
    <n v="513000000"/>
    <x v="11"/>
    <n v="49600000"/>
    <n v="80000000"/>
    <n v="80000000"/>
    <n v="116848583.79606673"/>
    <n v="33675900"/>
    <n v="0"/>
    <n v="0"/>
    <n v="0"/>
    <n v="115000000"/>
    <n v="287577383.79606676"/>
    <n v="482577383.79606676"/>
    <n v="30422616.203933239"/>
    <s v="Confirm"/>
  </r>
  <r>
    <s v="Outer"/>
    <s v="CP#1"/>
    <s v="Area 4"/>
    <s v="R08 Kalimantan"/>
    <s v="MRB098"/>
    <s v="TANIPAH"/>
    <n v="114.66711599999999"/>
    <n v="-3.2287729999999999"/>
    <s v="Untapped"/>
    <s v="PT. Dayamitra Telekomunikasi"/>
    <s v="Kalimantan Selatan"/>
    <s v="Kab. Barito Kuala"/>
    <x v="12"/>
    <s v="Kabupaten"/>
    <s v="Barito Kuala"/>
    <s v="Tender"/>
    <s v="Indoteknik"/>
    <x v="0"/>
    <n v="513000000"/>
    <x v="11"/>
    <n v="49600000"/>
    <n v="80000000"/>
    <n v="80000000"/>
    <n v="116848583.79606673"/>
    <n v="33675900"/>
    <n v="0"/>
    <n v="0"/>
    <n v="0"/>
    <n v="115000000"/>
    <n v="287577383.79606676"/>
    <n v="482577383.79606676"/>
    <n v="30422616.203933239"/>
    <s v="Confirm"/>
  </r>
  <r>
    <s v="Outer"/>
    <s v="CP#1"/>
    <s v="Area 4"/>
    <s v="R08 Kalimantan"/>
    <s v="MRB106"/>
    <s v="PATIH MUHUR BARU"/>
    <n v="114.559378"/>
    <n v="-3.1491509999999998"/>
    <s v="Untapped"/>
    <s v="PT. Dayamitra Telekomunikasi"/>
    <s v="Kalimantan Selatan"/>
    <s v="Kab. Barito Kuala"/>
    <x v="12"/>
    <s v="Kabupaten"/>
    <s v="Barito Kuala"/>
    <s v="Tender"/>
    <s v="Indoteknik"/>
    <x v="0"/>
    <n v="513000000"/>
    <x v="11"/>
    <n v="49600000"/>
    <n v="80000000"/>
    <n v="80000000"/>
    <n v="116848583.79606673"/>
    <n v="33675900"/>
    <n v="0"/>
    <n v="0"/>
    <n v="0"/>
    <n v="115000000"/>
    <n v="287577383.79606676"/>
    <n v="482577383.79606676"/>
    <n v="30422616.203933239"/>
    <s v="Confirm"/>
  </r>
  <r>
    <s v="Outer"/>
    <s v="CP#1"/>
    <s v="Area 4"/>
    <s v="R08 Kalimantan"/>
    <s v="MRB107"/>
    <s v="BELANDEAN"/>
    <n v="114.5914097975355"/>
    <n v="-3.1889921514358841"/>
    <s v="Untapped"/>
    <s v="PT. Dayamitra Telekomunikasi"/>
    <s v="Kalimantan Selatan"/>
    <s v="Kab. Barito Kuala"/>
    <x v="12"/>
    <s v="Kabupaten"/>
    <s v="Barito Kuala"/>
    <s v="Tender"/>
    <s v="Indoteknik"/>
    <x v="0"/>
    <n v="513000000"/>
    <x v="11"/>
    <n v="49600000"/>
    <n v="80000000"/>
    <n v="80000000"/>
    <n v="116848583.79606673"/>
    <n v="33675900"/>
    <n v="0"/>
    <n v="0"/>
    <n v="0"/>
    <n v="115000000"/>
    <n v="287577383.79606676"/>
    <n v="482577383.79606676"/>
    <n v="30422616.203933239"/>
    <s v="Confirm"/>
  </r>
  <r>
    <s v="Outer"/>
    <s v="CP#1"/>
    <s v="Area 4"/>
    <s v="R08 Kalimantan"/>
    <s v="NBA065"/>
    <s v="STKIP PAMANE TALINO_LS_KDI"/>
    <n v="109.938236"/>
    <n v="0.34036300000000003"/>
    <s v="B2S"/>
    <s v="PT. Dayamitra Telekomunikasi"/>
    <s v="Kalimantan Barat"/>
    <s v="Kota Pontianak"/>
    <x v="11"/>
    <s v="Kota"/>
    <s v="Pontianak"/>
    <s v="Monterado"/>
    <s v="Nayaka"/>
    <x v="1"/>
    <n v="805000000"/>
    <x v="9"/>
    <n v="66109600"/>
    <n v="125000000"/>
    <n v="103958333.04166667"/>
    <n v="280871293.39999998"/>
    <n v="33675900"/>
    <n v="0"/>
    <n v="0"/>
    <n v="9000000"/>
    <n v="129470250"/>
    <n v="532856793.39999998"/>
    <n v="766285376.4416666"/>
    <n v="38714623.558333397"/>
    <s v="Confirm"/>
  </r>
  <r>
    <s v="Outer"/>
    <s v="CP#1"/>
    <s v="Area 4"/>
    <s v="R08 Kalimantan"/>
    <s v="TRG144"/>
    <s v="Split SMA NURUl YAQIN SEBULU_LS_Mitratel"/>
    <n v="116.80696500000001"/>
    <n v="-0.32415300000000002"/>
    <s v="Untapped"/>
    <s v="PT. Dayamitra Telekomunikasi"/>
    <s v="Kalimantan Timur"/>
    <s v="Kab. Kutai"/>
    <x v="12"/>
    <s v="Kabupaten"/>
    <s v="Kutai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8 Kalimantan"/>
    <s v="TRG148"/>
    <s v="LEKAQ KIDAU_LS_Mitratel"/>
    <n v="116.857783"/>
    <n v="-0.27469300000000002"/>
    <s v="Untapped"/>
    <s v="PT. Dayamitra Telekomunikasi"/>
    <s v="Kalimantan Timur"/>
    <s v="Kab. Kutai"/>
    <x v="12"/>
    <s v="Kabupaten"/>
    <s v="Kutai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8 Kalimantan"/>
    <s v="MPW163"/>
    <s v="SMP NEGERI 9 SUNGAI RAYA_LS_Mitratel"/>
    <n v="109.48189499999999"/>
    <n v="-0.240844"/>
    <s v="Untapped"/>
    <s v="PT. Dayamitra Telekomunikasi"/>
    <s v="Kalimantan Barat"/>
    <s v="Kota Pontianak"/>
    <x v="11"/>
    <s v="Kota"/>
    <s v="Pontianak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8 Kalimantan"/>
    <s v="KKP128"/>
    <s v="KTC Coal Mining"/>
    <n v="114.46271"/>
    <n v="-1.01488"/>
    <s v="Untapped"/>
    <s v="PT. Dayamitra Telekomunikasi"/>
    <s v="Kalimantan Tengah"/>
    <s v="Kab. Kapuas"/>
    <x v="12"/>
    <s v="Kabupaten"/>
    <s v="Kapuas"/>
    <s v="Tender"/>
    <s v="Nayaka"/>
    <x v="0"/>
    <n v="513000000"/>
    <x v="11"/>
    <n v="49600000"/>
    <n v="90000000"/>
    <n v="80000000"/>
    <n v="116848583.79606673"/>
    <n v="33675900"/>
    <n v="0"/>
    <n v="0"/>
    <n v="0"/>
    <n v="115000000"/>
    <n v="297577383.79606676"/>
    <n v="492577383.79606676"/>
    <n v="20422616.203933239"/>
    <s v="NY Confirm"/>
  </r>
  <r>
    <s v="Outer"/>
    <s v="CP#1"/>
    <s v="Area 4"/>
    <s v="R08 Kalimantan"/>
    <s v="KTP112"/>
    <s v="PT. Bumitama Gunajaya Agro"/>
    <n v="110.48637600000001"/>
    <n v="-2.2665670000000002"/>
    <s v="Untapped"/>
    <s v="PT. Dayamitra Telekomunikasi"/>
    <s v="Kalimantan Barat"/>
    <s v="Kab. Ketapang"/>
    <x v="11"/>
    <s v="Kabupaten"/>
    <s v="Ketapang"/>
    <s v="Tender"/>
    <s v="Nayaka"/>
    <x v="0"/>
    <n v="513000000"/>
    <x v="12"/>
    <n v="52920000"/>
    <n v="91000000"/>
    <n v="80000000"/>
    <n v="119407278.92257914"/>
    <n v="33675900"/>
    <n v="0"/>
    <n v="0"/>
    <n v="0"/>
    <n v="115000000"/>
    <n v="304647178.92257917"/>
    <n v="499647178.92257917"/>
    <n v="13352821.077420831"/>
    <s v="Confirm B2S BO NY Confirm"/>
  </r>
  <r>
    <s v="Outer"/>
    <s v="CP#1"/>
    <s v="Area 4"/>
    <s v="R08 Kalimantan"/>
    <s v="MTP218"/>
    <s v="MAKMUR KARYA"/>
    <n v="114.90177"/>
    <n v="-3.1961599999999999"/>
    <s v="B2S"/>
    <s v="PT. Dayamitra Telekomunikasi"/>
    <s v="Kalimantan Selatan"/>
    <s v="Kab. Banjar"/>
    <x v="12"/>
    <s v="Kabupaten"/>
    <s v="Banjar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8 Kalimantan"/>
    <s v="KGN065"/>
    <s v="HULU BANYU"/>
    <n v="115.45139"/>
    <n v="-2.79853"/>
    <s v="B2S"/>
    <s v="PT. Dayamitra Telekomunikasi"/>
    <s v="Kalimantan Selatan"/>
    <s v="Kab. Tapin"/>
    <x v="12"/>
    <s v="Kabupaten"/>
    <s v="Tapin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8 Kalimantan"/>
    <s v="SAG300"/>
    <s v="SAG300MA1_MT_DSSOTOK"/>
    <n v="110.46769999999999"/>
    <n v="0.72601000000000004"/>
    <s v="B2S"/>
    <s v="PT. Dayamitra Telekomunikasi"/>
    <s v="Kalimantan Barat"/>
    <s v="Kab. Sanggau"/>
    <x v="11"/>
    <s v="Kabupaten"/>
    <s v="Sanggau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8 Kalimantan"/>
    <s v="SAG304"/>
    <s v="SAG304MA1_MT_SMP5SEKAYAM"/>
    <n v="110.48009999999999"/>
    <n v="0.84091000000000005"/>
    <s v="B2S"/>
    <s v="PT. Dayamitra Telekomunikasi"/>
    <s v="Kalimantan Barat"/>
    <s v="Kab. Sanggau"/>
    <x v="11"/>
    <s v="Kabupaten"/>
    <s v="Sanggau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8 Kalimantan"/>
    <s v="MPW500"/>
    <s v="MPW500MA1_MT_ULUM MERANTI"/>
    <n v="109.5675"/>
    <n v="-0.12684000000000001"/>
    <s v="B2S"/>
    <s v="PT. Dayamitra Telekomunikasi"/>
    <s v="Kalimantan Barat"/>
    <s v="Kota Pontianak"/>
    <x v="11"/>
    <s v="Kota"/>
    <s v="Pontianak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8 Kalimantan"/>
    <s v="SAG301"/>
    <s v="MT_DSMALENGGANG"/>
    <n v="110.67453999999999"/>
    <n v="0.78256999999999999"/>
    <s v="B2S"/>
    <s v="PT. Dayamitra Telekomunikasi"/>
    <s v="Kalimantan Barat"/>
    <s v="Kab. Sanggau"/>
    <x v="11"/>
    <s v="Kabupaten"/>
    <s v="Sanggau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8 Kalimantan"/>
    <s v="MPW214"/>
    <s v="MT_PUNGGURBESAR"/>
    <n v="109.29984"/>
    <n v="-0.14263000000000001"/>
    <s v="B2S"/>
    <s v="PT. Dayamitra Telekomunikasi"/>
    <s v="Kalimantan Barat"/>
    <s v="Kota Pontianak"/>
    <x v="11"/>
    <s v="Kota"/>
    <s v="Pontianak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MTP045"/>
    <s v="Bendungan Karang Intan_LS_Mitratel"/>
    <n v="114.957583"/>
    <n v="-3.4662989999999998"/>
    <s v="B2S"/>
    <s v="PT. Dayamitra Telekomunikasi"/>
    <s v="Kalimantan Selatan"/>
    <s v="Kab. Banjar"/>
    <x v="12"/>
    <s v="Kabupaten"/>
    <s v="Banjar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TML037"/>
    <s v="3133471G9_PASARPANAS_LS_Mitratel"/>
    <n v="115.241426"/>
    <n v="-2.197473"/>
    <s v="B2S"/>
    <s v="PT. Dayamitra Telekomunikasi"/>
    <s v="Kalimantan Tengah"/>
    <s v="Kab. Barito Selatan"/>
    <x v="12"/>
    <s v="Kabupaten"/>
    <s v="Barito Selatan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TML078"/>
    <s v="DUSUN TIMUR V_LS_Mitratel"/>
    <n v="115.181083"/>
    <n v="-2.1242770000000002"/>
    <s v="B2S"/>
    <s v="PT. Dayamitra Telekomunikasi"/>
    <s v="Kalimantan Tengah"/>
    <s v="Kab. Barito Selatan"/>
    <x v="12"/>
    <s v="Kabupaten"/>
    <s v="Barito Selatan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TGT072"/>
    <s v="DS SEBAKUNG TAKA"/>
    <n v="116.42778"/>
    <n v="-1.5622199999999999"/>
    <s v="B2S"/>
    <s v="PT. Dayamitra Telekomunikasi"/>
    <s v="Kalimantan Timur"/>
    <s v="Kab. Paser"/>
    <x v="12"/>
    <s v="Kabupaten"/>
    <s v="Paser"/>
    <s v="Nayaka"/>
    <s v="Indoteknik"/>
    <x v="1"/>
    <n v="805000000"/>
    <x v="10"/>
    <n v="49709600"/>
    <n v="63000000"/>
    <n v="133333333"/>
    <n v="275071399.64444447"/>
    <n v="33675900"/>
    <n v="0"/>
    <n v="0"/>
    <n v="9000000"/>
    <n v="129470250"/>
    <n v="448201899.64444447"/>
    <n v="711005482.64444447"/>
    <n v="93994517.355555534"/>
    <s v="Confirm"/>
  </r>
  <r>
    <s v="Outer"/>
    <s v="CP#2"/>
    <s v="Area 4"/>
    <s v="R08 Kalimantan"/>
    <s v="KKN036"/>
    <s v="PANGKUT II"/>
    <n v="113.918156"/>
    <n v="-1.46631"/>
    <s v="B2S"/>
    <s v="PT. Dayamitra Telekomunikasi"/>
    <s v="Kalimantan Tengah"/>
    <s v="Kab. Kapuas"/>
    <x v="12"/>
    <s v="Kabupaten"/>
    <s v="Kapuas"/>
    <s v="Indoteknik Tjandra Utama"/>
    <s v="Nayaka"/>
    <x v="1"/>
    <n v="805000000"/>
    <x v="10"/>
    <n v="49600000"/>
    <n v="90000000"/>
    <n v="113333333.25"/>
    <n v="275071399.64444447"/>
    <n v="33675900"/>
    <n v="0"/>
    <n v="0"/>
    <n v="9000000"/>
    <n v="129470250"/>
    <n v="475092299.64444447"/>
    <n v="717895882.89444447"/>
    <n v="87104117.105555534"/>
    <s v="NY Confirm"/>
  </r>
  <r>
    <s v="Outer"/>
    <s v="CP#2"/>
    <s v="Area 4"/>
    <s v="R08 Kalimantan"/>
    <s v="KKN037"/>
    <s v="TUMBANG TARUSAN II"/>
    <n v="113.914383"/>
    <n v="-1.5108459999999999"/>
    <s v="B2S"/>
    <s v="PT. Dayamitra Telekomunikasi"/>
    <s v="Kalimantan Tengah"/>
    <s v="Kab. Kapuas"/>
    <x v="12"/>
    <s v="Kabupaten"/>
    <s v="Kapuas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SAG086"/>
    <s v="PT ANEKA TAMBANG_LS_Mitratel"/>
    <n v="110.142309"/>
    <n v="-6.191E-2"/>
    <s v="B2S"/>
    <s v="PT. Dayamitra Telekomunikasi"/>
    <s v="Kalimantan Barat"/>
    <s v="Kab. Sanggau"/>
    <x v="11"/>
    <s v="Kabupaten"/>
    <s v="Sanggau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MRB141"/>
    <s v="SUNGAI TELAN MUARA_LS_Mitratel"/>
    <n v="114.491186"/>
    <n v="-3.4336920000000002"/>
    <s v="B2S"/>
    <s v="PT. Dayamitra Telekomunikasi"/>
    <s v="Kalimantan Selatan"/>
    <s v="Kab. Barito Kuala"/>
    <x v="12"/>
    <s v="Kabupaten"/>
    <s v="Barito Kuala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MLU018"/>
    <s v="SPLIT POI MALINAU_LS_Mitratel"/>
    <n v="116.62539700000001"/>
    <n v="3.6081880000000002"/>
    <s v="B2S"/>
    <s v="PT. Dayamitra Telekomunikasi"/>
    <s v="Kalimantan Utara"/>
    <s v="Kab. Bulungan"/>
    <x v="13"/>
    <s v="Kabupaten"/>
    <s v="Bulungan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BLC153"/>
    <s v="MARGA MULYA_LS_Mitratel"/>
    <n v="115.771225"/>
    <n v="-3.659462"/>
    <s v="B2S"/>
    <s v="PT. Dayamitra Telekomunikasi"/>
    <s v="Kalimantan Selatan"/>
    <s v="Kab. Kotabaru"/>
    <x v="12"/>
    <s v="Kabupaten"/>
    <s v="Kotabaru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TML112"/>
    <s v="DESA JAAR_LS_Mitratel"/>
    <n v="115.22312100000001"/>
    <n v="-2.1709269999999998"/>
    <s v="B2S"/>
    <s v="PT. Dayamitra Telekomunikasi"/>
    <s v="Kalimantan Tengah"/>
    <s v="Kab. Barito Selatan"/>
    <x v="12"/>
    <s v="Kabupaten"/>
    <s v="Barito Selatan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SAG088"/>
    <s v="ROAD TO ANTAM_LS_Mitratel"/>
    <n v="110.128529"/>
    <n v="-5.3311999999999998E-2"/>
    <s v="B2S"/>
    <s v="PT. Dayamitra Telekomunikasi"/>
    <s v="Kalimantan Barat"/>
    <s v="Kab. Sanggau"/>
    <x v="11"/>
    <s v="Kabupaten"/>
    <s v="Sanggau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TML113"/>
    <s v="DUSUN TIMUR VI__LS_Mitratel"/>
    <n v="115.195955"/>
    <n v="-2.1408830000000001"/>
    <s v="B2S"/>
    <s v="PT. Dayamitra Telekomunikasi"/>
    <s v="Kalimantan Tengah"/>
    <s v="Kab. Barito Selatan"/>
    <x v="12"/>
    <s v="Kabupaten"/>
    <s v="Barito Selatan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8 Kalimantan"/>
    <s v="BPP046"/>
    <s v="PERTAMINA EP BALIKPAPAN"/>
    <n v="116.87214"/>
    <n v="-1.266262"/>
    <s v="B2S"/>
    <s v="PT. Dayamitra Telekomunikasi"/>
    <s v="Kalimantan Timur"/>
    <s v="Kota Balikpapan"/>
    <x v="12"/>
    <s v="Kota"/>
    <s v="Balikpapan"/>
    <s v="Indoteknik Tjandra Utama"/>
    <s v="Indoteknik"/>
    <x v="1"/>
    <n v="805000000"/>
    <x v="10"/>
    <n v="66109600"/>
    <n v="162000000"/>
    <n v="181186807.858125"/>
    <n v="275071399.64444447"/>
    <n v="33675900"/>
    <n v="0"/>
    <n v="0"/>
    <n v="9000000"/>
    <n v="129470250"/>
    <n v="563601899.64444447"/>
    <n v="874258957.50256944"/>
    <n v="-69258957.502569437"/>
    <s v="Confirm"/>
  </r>
  <r>
    <s v="Outer"/>
    <s v="CP#1"/>
    <s v="Area 4"/>
    <s v="R11 Puma"/>
    <s v="TUL301"/>
    <s v="DMT Kelanit"/>
    <n v="132.68860000000001"/>
    <n v="-5.6542899999999996"/>
    <s v="Untapped"/>
    <s v="PT. Dayamitra Telekomunikasi"/>
    <s v="Maluku"/>
    <s v="Kab. Maluku Tenggara"/>
    <x v="14"/>
    <s v="Kabupaten"/>
    <s v="Maluku Tenggara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11 Puma"/>
    <s v="ENT021"/>
    <s v="Deiyai 2"/>
    <n v="136.26924299999999"/>
    <n v="-4.0714499999999996"/>
    <s v="Untapped"/>
    <s v="PT. Dayamitra Telekomunikasi"/>
    <s v="Papua"/>
    <s v="Kab. Paniai"/>
    <x v="15"/>
    <s v="Kabupaten"/>
    <s v="Paniai"/>
    <s v="Tender"/>
    <s v="Amala"/>
    <x v="0"/>
    <n v="513000000"/>
    <x v="13"/>
    <n v="35609760"/>
    <n v="42750000"/>
    <n v="80000000"/>
    <n v="159656317.20315683"/>
    <n v="31500000"/>
    <n v="30000000"/>
    <n v="0"/>
    <n v="0"/>
    <n v="115000000"/>
    <n v="315245077.20315683"/>
    <n v="510245077.20315683"/>
    <n v="2754922.7968431711"/>
    <s v="Confirm B2S BO NY Confirm"/>
  </r>
  <r>
    <s v="Outer"/>
    <s v="CP#1"/>
    <s v="Area 4"/>
    <s v="R11 Puma"/>
    <s v="SMI023"/>
    <s v="Kasunaweja 2"/>
    <n v="138.03265099999999"/>
    <n v="-2.3002739999999999"/>
    <s v="Untapped"/>
    <s v="PT. Dayamitra Telekomunikasi"/>
    <s v="Papua"/>
    <s v="Kab. Jayapura"/>
    <x v="15"/>
    <s v="Kabupaten"/>
    <s v="Jayapura"/>
    <s v="Tender"/>
    <s v="XLA"/>
    <x v="0"/>
    <n v="513000000"/>
    <x v="13"/>
    <n v="37049760"/>
    <n v="75000000"/>
    <n v="80000000"/>
    <n v="159656317.20315683"/>
    <n v="31500000"/>
    <n v="30000000"/>
    <n v="0"/>
    <n v="0"/>
    <n v="115000000"/>
    <n v="348935077.20315683"/>
    <n v="543935077.20315683"/>
    <n v="-30935077.203156829"/>
    <s v="Confirm"/>
  </r>
  <r>
    <s v="Outer"/>
    <s v="CP#1"/>
    <s v="Area 4"/>
    <s v="R11 Puma"/>
    <s v="WRS053"/>
    <s v="UPT ARSO V / WIYANTRI"/>
    <n v="140.626"/>
    <n v="-2.8152400000000002"/>
    <s v="Untapped"/>
    <s v="PT. Dayamitra Telekomunikasi"/>
    <s v="Papua"/>
    <s v="Kab. Jayapura"/>
    <x v="15"/>
    <s v="Kabupaten"/>
    <s v="Jayapura"/>
    <s v="Tender"/>
    <s v="XLA"/>
    <x v="0"/>
    <n v="513000000"/>
    <x v="13"/>
    <n v="37049760"/>
    <n v="75000000"/>
    <n v="80000000"/>
    <n v="159656317.20315683"/>
    <n v="31500000"/>
    <n v="30000000"/>
    <n v="0"/>
    <n v="0"/>
    <n v="115000000"/>
    <n v="348935077.20315683"/>
    <n v="543935077.20315683"/>
    <n v="-30935077.203156829"/>
    <s v="Confirm"/>
  </r>
  <r>
    <s v="Outer"/>
    <s v="CP#1"/>
    <s v="Area 4"/>
    <s v="R11 Puma"/>
    <s v="ENT020"/>
    <s v="Sugapa"/>
    <n v="137.0403"/>
    <n v="-3.73889"/>
    <s v="Untapped"/>
    <s v="PT. Dayamitra Telekomunikasi"/>
    <s v="Papua"/>
    <s v="Kab. Paniai"/>
    <x v="15"/>
    <s v="Kabupaten"/>
    <s v="Paniai"/>
    <s v="Tender"/>
    <s v="Amala"/>
    <x v="0"/>
    <n v="513000000"/>
    <x v="13"/>
    <n v="35609760"/>
    <n v="42750000"/>
    <n v="80000000"/>
    <n v="159656317.20315683"/>
    <n v="31500000"/>
    <n v="30000000"/>
    <n v="0"/>
    <n v="0"/>
    <n v="115000000"/>
    <n v="315245077.20315683"/>
    <n v="510245077.20315683"/>
    <n v="2754922.7968431711"/>
    <s v="Confirm B2S BO NY Confirm"/>
  </r>
  <r>
    <s v="Outer"/>
    <s v="CP#1"/>
    <s v="Area 4"/>
    <s v="R11 Puma"/>
    <s v="TMB052"/>
    <s v="Pemda Maybrat 2"/>
    <n v="132.19408200000001"/>
    <n v="-1.275396"/>
    <s v="Untapped"/>
    <s v="PT. Dayamitra Telekomunikasi"/>
    <s v="Papua Barat"/>
    <s v="Kab. Sorong Selatan"/>
    <x v="15"/>
    <s v="Kabupaten"/>
    <s v="Sorong Selatan"/>
    <s v="Tender"/>
    <s v="Amala"/>
    <x v="0"/>
    <n v="513000000"/>
    <x v="13"/>
    <n v="38777760"/>
    <n v="56700000"/>
    <n v="80000000"/>
    <n v="159656317.20315683"/>
    <n v="31500000"/>
    <n v="30000000"/>
    <n v="0"/>
    <n v="0"/>
    <n v="115000000"/>
    <n v="332363077.20315683"/>
    <n v="527363077.20315683"/>
    <n v="-14363077.203156829"/>
    <s v="Confirm B2S BO NY Confirm"/>
  </r>
  <r>
    <s v="Outer"/>
    <s v="CP#1"/>
    <s v="Area 4"/>
    <s v="R11 Puma"/>
    <s v="AGA021"/>
    <s v="B2S Bandara Nduga (2G New Coverage)"/>
    <n v="138.38289800000001"/>
    <n v="-4.6165000000000003"/>
    <s v="Untapped"/>
    <s v="PT. Dayamitra Telekomunikasi"/>
    <s v="Papua"/>
    <s v="Kab. Jayawijaya"/>
    <x v="15"/>
    <s v="Kabupaten"/>
    <s v="Jayawijaya"/>
    <s v="Tender"/>
    <s v="Binatel"/>
    <x v="0"/>
    <n v="513000000"/>
    <x v="13"/>
    <n v="36617760"/>
    <n v="51300000"/>
    <n v="80000000"/>
    <n v="159656317.20315683"/>
    <n v="31500000"/>
    <n v="30000000"/>
    <n v="0"/>
    <n v="0"/>
    <n v="115000000"/>
    <n v="324803077.20315683"/>
    <n v="519803077.20315683"/>
    <n v="-6803077.2031568289"/>
    <s v="Confirm"/>
  </r>
  <r>
    <s v="Outer"/>
    <s v="CP#1"/>
    <s v="Area 4"/>
    <s v="R11 Puma"/>
    <s v="OKS008"/>
    <s v="BIME OKSIBI"/>
    <n v="140.21859499999999"/>
    <n v="-4.484909"/>
    <s v="Untapped"/>
    <s v="PT. Dayamitra Telekomunikasi"/>
    <s v="Papua"/>
    <s v="Kab. Jayawijaya"/>
    <x v="15"/>
    <s v="Kabupaten"/>
    <s v="Jayawijaya"/>
    <s v="Tender"/>
    <s v="Binatel"/>
    <x v="0"/>
    <n v="513000000"/>
    <x v="13"/>
    <n v="36617760"/>
    <n v="51300000"/>
    <n v="80000000"/>
    <n v="159656317.20315683"/>
    <n v="31500000"/>
    <n v="30000000"/>
    <n v="0"/>
    <n v="0"/>
    <n v="115000000"/>
    <n v="324803077.20315683"/>
    <n v="519803077.20315683"/>
    <n v="-6803077.2031568289"/>
    <s v="Confirm"/>
  </r>
  <r>
    <s v="Outer"/>
    <s v="CP#1"/>
    <s v="Area 4"/>
    <s v="R11 Puma"/>
    <s v="WAM088"/>
    <s v="B2S HUBIKIAK JAYAWIJAYA"/>
    <n v="138.891974"/>
    <n v="-4.0411349999999997"/>
    <s v="Untapped"/>
    <s v="PT. Dayamitra Telekomunikasi"/>
    <s v="Papua"/>
    <s v="Kab. Jayawijaya"/>
    <x v="15"/>
    <s v="Kabupaten"/>
    <s v="Jayawijaya"/>
    <s v="Tender"/>
    <s v="Binatel"/>
    <x v="0"/>
    <n v="513000000"/>
    <x v="13"/>
    <n v="36617760"/>
    <n v="51300000"/>
    <n v="80000000"/>
    <n v="159656317.20315683"/>
    <n v="31500000"/>
    <n v="30000000"/>
    <n v="0"/>
    <n v="0"/>
    <n v="115000000"/>
    <n v="324803077.20315683"/>
    <n v="519803077.20315683"/>
    <n v="-6803077.2031568289"/>
    <s v="Confirm"/>
  </r>
  <r>
    <s v="Outer"/>
    <s v="CP#1"/>
    <s v="Area 4"/>
    <s v="R11 Puma"/>
    <s v="WAM084"/>
    <s v="MCP Kampus STKIP Wamena"/>
    <n v="138.94484499999999"/>
    <n v="-4.0475680000000001"/>
    <s v="B2S"/>
    <s v="PT. Dayamitra Telekomunikasi"/>
    <s v="Papua"/>
    <s v="Kab. Jayawijaya"/>
    <x v="15"/>
    <s v="Kabupaten"/>
    <s v="Jayawijaya"/>
    <s v="Prasetia"/>
    <s v="Binatel"/>
    <x v="1"/>
    <n v="805000000"/>
    <x v="14"/>
    <n v="36617760"/>
    <n v="51300000"/>
    <n v="55555555"/>
    <n v="383959974"/>
    <n v="31500000"/>
    <n v="30000000"/>
    <n v="0"/>
    <n v="9000000"/>
    <n v="129470250"/>
    <n v="579827734"/>
    <n v="764853539"/>
    <n v="40146461"/>
    <s v="Confirm"/>
  </r>
  <r>
    <s v="Outer"/>
    <s v="CP#1"/>
    <s v="Area 4"/>
    <s v="R11 Puma"/>
    <s v="NAB202"/>
    <s v="DMT Nusantara Nabire"/>
    <n v="135.58234999999999"/>
    <n v="-3.2775300000000001"/>
    <s v="Untapped"/>
    <s v="PT. Dayamitra Telekomunikasi"/>
    <s v="Papua"/>
    <s v="Kab. Nabire"/>
    <x v="15"/>
    <s v="Kabupaten"/>
    <s v="Nabire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11 Puma"/>
    <s v="MWR222"/>
    <s v="Sairo"/>
    <n v="134.038635"/>
    <n v="-0.80263899999999999"/>
    <s v="Untapped"/>
    <s v="PT. Dayamitra Telekomunikasi"/>
    <s v="Papua Barat"/>
    <s v="Kab. Manokwari"/>
    <x v="15"/>
    <s v="Kabupaten"/>
    <s v="Manokwari"/>
    <s v="Tender"/>
    <s v="Prasetia"/>
    <x v="0"/>
    <n v="513000000"/>
    <x v="13"/>
    <n v="32873760"/>
    <n v="85000000"/>
    <n v="80000000"/>
    <n v="159656317.20315683"/>
    <n v="31500000"/>
    <n v="30000000"/>
    <n v="0"/>
    <n v="0"/>
    <n v="115000000"/>
    <n v="354759077.20315683"/>
    <n v="549759077.20315683"/>
    <n v="-36759077.203156829"/>
    <s v="Confirm"/>
  </r>
  <r>
    <s v="Outer"/>
    <s v="CP#2"/>
    <s v="Area 4"/>
    <s v="R11 Puma"/>
    <s v="TMB055"/>
    <s v="WERSAR"/>
    <n v="131.990039"/>
    <n v="-1.468925"/>
    <s v="Untapped"/>
    <s v="PT. Dayamitra Telekomunikasi"/>
    <s v="Papua Barat"/>
    <s v="Kab. Sorong Selatan"/>
    <x v="15"/>
    <s v="Kabupaten"/>
    <s v="Sorong Selatan"/>
    <s v="Tender"/>
    <s v="Amala"/>
    <x v="0"/>
    <n v="513000000"/>
    <x v="13"/>
    <n v="38777760"/>
    <n v="56700000"/>
    <n v="80000000"/>
    <n v="159656317.20315683"/>
    <n v="31500000"/>
    <n v="30000000"/>
    <n v="0"/>
    <n v="0"/>
    <n v="115000000"/>
    <n v="332363077.20315683"/>
    <n v="527363077.20315683"/>
    <n v="-14363077.203156829"/>
    <s v="Confirm B2S BO NY Confirm"/>
  </r>
  <r>
    <s v="Outer"/>
    <s v="CP#2"/>
    <s v="Area 4"/>
    <s v="R11 Puma"/>
    <s v="JAP645"/>
    <s v="PLTA Orea"/>
    <n v="140.01588000000001"/>
    <n v="-2.6396459999999999"/>
    <s v="Untapped"/>
    <s v="PT. Dayamitra Telekomunikasi"/>
    <s v="Papua"/>
    <s v="Kab. Jayapura"/>
    <x v="15"/>
    <s v="Kabupaten"/>
    <s v="Jayapura"/>
    <s v="Tender"/>
    <s v="XLA"/>
    <x v="0"/>
    <n v="513000000"/>
    <x v="13"/>
    <n v="37049760"/>
    <n v="75000000"/>
    <n v="80000000"/>
    <n v="159656317.20315683"/>
    <n v="31500000"/>
    <n v="30000000"/>
    <n v="0"/>
    <n v="0"/>
    <n v="115000000"/>
    <n v="348935077.20315683"/>
    <n v="543935077.20315683"/>
    <n v="-30935077.203156829"/>
    <s v="Confirm"/>
  </r>
  <r>
    <s v="Outer"/>
    <s v="CP#2"/>
    <s v="Area 4"/>
    <s v="R11 Puma"/>
    <s v="JAP676"/>
    <s v="Nimbotong"/>
    <n v="140.03206"/>
    <n v="-2.5906739999999999"/>
    <s v="Untapped"/>
    <s v="PT. Dayamitra Telekomunikasi"/>
    <s v="Papua"/>
    <s v="Kab. Jayapura"/>
    <x v="15"/>
    <s v="Kabupaten"/>
    <s v="Jayapura"/>
    <s v="Tender"/>
    <s v="XLA"/>
    <x v="0"/>
    <n v="513000000"/>
    <x v="13"/>
    <n v="37049760"/>
    <n v="75000000"/>
    <n v="80000000"/>
    <n v="159656317.20315683"/>
    <n v="31500000"/>
    <n v="30000000"/>
    <n v="0"/>
    <n v="0"/>
    <n v="115000000"/>
    <n v="348935077.20315683"/>
    <n v="543935077.20315683"/>
    <n v="-30935077.203156829"/>
    <s v="Confirm"/>
  </r>
  <r>
    <s v="Outer"/>
    <s v="CP#2"/>
    <s v="Area 4"/>
    <s v="R11 Puma"/>
    <s v="MWR208"/>
    <s v="WATARIRI"/>
    <n v="134.209293"/>
    <n v="-1.2509030000000001"/>
    <s v="Untapped"/>
    <s v="PT. Dayamitra Telekomunikasi"/>
    <s v="Papua Barat"/>
    <s v="Kab. Manokwari"/>
    <x v="15"/>
    <s v="Kabupaten"/>
    <s v="Manokwari"/>
    <s v="Tender"/>
    <s v="Prasetia"/>
    <x v="0"/>
    <n v="513000000"/>
    <x v="13"/>
    <n v="32873760"/>
    <n v="85000000"/>
    <n v="80000000"/>
    <n v="159656317.20315683"/>
    <n v="31500000"/>
    <n v="30000000"/>
    <n v="0"/>
    <n v="0"/>
    <n v="115000000"/>
    <n v="354759077.20315683"/>
    <n v="549759077.20315683"/>
    <n v="-36759077.203156829"/>
    <s v="Confirm"/>
  </r>
  <r>
    <s v="Outer"/>
    <s v="CP#2"/>
    <s v="Area 4"/>
    <s v="R11 Puma"/>
    <s v="TMB043"/>
    <s v="WERSAR"/>
    <n v="131.97556"/>
    <n v="-1.4803189999999999"/>
    <s v="Untapped"/>
    <s v="PT. Dayamitra Telekomunikasi"/>
    <s v="Papua Barat"/>
    <s v="Kab. Sorong Selatan"/>
    <x v="15"/>
    <s v="Kabupaten"/>
    <s v="Sorong Selatan"/>
    <s v="Tender"/>
    <s v="Amala"/>
    <x v="0"/>
    <n v="513000000"/>
    <x v="13"/>
    <n v="38777760"/>
    <n v="56700000"/>
    <n v="80000000"/>
    <n v="159656317.20315683"/>
    <n v="31500000"/>
    <n v="30000000"/>
    <n v="0"/>
    <n v="0"/>
    <n v="115000000"/>
    <n v="332363077.20315683"/>
    <n v="527363077.20315683"/>
    <n v="-14363077.203156829"/>
    <s v="Confirm B2S BO NY Confirm"/>
  </r>
  <r>
    <s v="Outer"/>
    <s v="CP#2"/>
    <s v="Area 4"/>
    <s v="R11 Puma"/>
    <s v="NAB097"/>
    <s v="WANGGAR SARI"/>
    <n v="135.345654"/>
    <n v="-3.4148700000000001"/>
    <s v="Untapped"/>
    <s v="PT. Dayamitra Telekomunikasi"/>
    <s v="Papua"/>
    <s v="Kab. Nabire"/>
    <x v="15"/>
    <s v="Kabupaten"/>
    <s v="Nabire"/>
    <s v="Tender"/>
    <s v="Prasetia"/>
    <x v="0"/>
    <n v="513000000"/>
    <x v="13"/>
    <n v="33881760"/>
    <n v="51300000"/>
    <n v="80000000"/>
    <n v="159656317.20315683"/>
    <n v="31500000"/>
    <n v="30000000"/>
    <n v="0"/>
    <n v="0"/>
    <n v="115000000"/>
    <n v="322067077.20315683"/>
    <n v="517067077.20315683"/>
    <n v="-4067077.2031568289"/>
    <s v="Confirm"/>
  </r>
  <r>
    <s v="Outer"/>
    <s v="CP#2"/>
    <s v="Area 4"/>
    <s v="R11 Puma"/>
    <s v="NAB094"/>
    <s v="MAIDEI"/>
    <n v="135.83241200000001"/>
    <n v="-3.2162609999999998"/>
    <s v="Untapped"/>
    <s v="PT. Dayamitra Telekomunikasi"/>
    <s v="Papua"/>
    <s v="Kab. Nabire"/>
    <x v="15"/>
    <s v="Kabupaten"/>
    <s v="Nabire"/>
    <s v="Tender"/>
    <s v="Prasetia"/>
    <x v="0"/>
    <n v="513000000"/>
    <x v="13"/>
    <n v="33881760"/>
    <n v="51300000"/>
    <n v="80000000"/>
    <n v="159656317.20315683"/>
    <n v="31500000"/>
    <n v="30000000"/>
    <n v="0"/>
    <n v="0"/>
    <n v="115000000"/>
    <n v="322067077.20315683"/>
    <n v="517067077.20315683"/>
    <n v="-4067077.2031568289"/>
    <s v="Confirm"/>
  </r>
  <r>
    <s v="Outer"/>
    <s v="CP#2"/>
    <s v="Area 4"/>
    <s v="R11 Puma"/>
    <s v="NAB120"/>
    <s v="SP 1 Lagari"/>
    <n v="135.73064600000001"/>
    <n v="-3.1791109999999998"/>
    <s v="Untapped"/>
    <s v="PT. Dayamitra Telekomunikasi"/>
    <s v="Papua"/>
    <s v="Kab. Nabire"/>
    <x v="15"/>
    <s v="Kabupaten"/>
    <s v="Nabire"/>
    <s v="Tender"/>
    <s v="Prasetia"/>
    <x v="0"/>
    <n v="513000000"/>
    <x v="13"/>
    <n v="33881760"/>
    <n v="51300000"/>
    <n v="80000000"/>
    <n v="159656317.20315683"/>
    <n v="31500000"/>
    <n v="30000000"/>
    <n v="0"/>
    <n v="0"/>
    <n v="115000000"/>
    <n v="322067077.20315683"/>
    <n v="517067077.20315683"/>
    <n v="-4067077.2031568289"/>
    <s v="Confirm"/>
  </r>
  <r>
    <s v="Outer"/>
    <s v="CP#2"/>
    <s v="Area 4"/>
    <s v="R11 Puma"/>
    <s v="NAB098"/>
    <s v="WAROKI"/>
    <n v="135.42026999999999"/>
    <n v="-3.3680919999999999"/>
    <s v="Untapped"/>
    <s v="PT. Dayamitra Telekomunikasi"/>
    <s v="Papua"/>
    <s v="Kab. Nabire"/>
    <x v="15"/>
    <s v="Kabupaten"/>
    <s v="Nabire"/>
    <s v="Tender"/>
    <s v="Prasetia"/>
    <x v="0"/>
    <n v="513000000"/>
    <x v="13"/>
    <n v="33881760"/>
    <n v="51300000"/>
    <n v="80000000"/>
    <n v="159656317.20315683"/>
    <n v="31500000"/>
    <n v="30000000"/>
    <n v="0"/>
    <n v="0"/>
    <n v="115000000"/>
    <n v="322067077.20315683"/>
    <n v="517067077.20315683"/>
    <n v="-4067077.2031568289"/>
    <s v="Confirm"/>
  </r>
  <r>
    <s v="Outer"/>
    <s v="CP#2"/>
    <s v="Area 4"/>
    <s v="R11 Puma"/>
    <s v="BIA132"/>
    <s v="YENUSI"/>
    <n v="136.20627999999999"/>
    <n v="-1.172758"/>
    <s v="Untapped"/>
    <s v="PT. Dayamitra Telekomunikasi"/>
    <s v="Papua"/>
    <s v="Kab. Biak Numfor"/>
    <x v="15"/>
    <s v="Kabupaten"/>
    <s v="Biak Numfor"/>
    <s v="Tender"/>
    <s v="Amala"/>
    <x v="0"/>
    <n v="513000000"/>
    <x v="13"/>
    <n v="32873760"/>
    <n v="85000000"/>
    <n v="80000000"/>
    <n v="159656317.20315683"/>
    <n v="31500000"/>
    <n v="30000000"/>
    <n v="0"/>
    <n v="0"/>
    <n v="115000000"/>
    <n v="354759077.20315683"/>
    <n v="549759077.20315683"/>
    <n v="-36759077.203156829"/>
    <s v="Confirm B2S BO NY Confirm"/>
  </r>
  <r>
    <s v="Outer"/>
    <s v="CP#2"/>
    <s v="Area 4"/>
    <s v="R11 Puma"/>
    <s v="SON353"/>
    <s v="DMT G. Bomolit"/>
    <n v="131.25246000000001"/>
    <n v="-0.87344999999999995"/>
    <s v="B2S"/>
    <s v="PT. Dayamitra Telekomunikasi"/>
    <s v="Papua Barat"/>
    <s v="Kab. Sorong Selatan"/>
    <x v="15"/>
    <s v="Kabupaten"/>
    <s v="Sorong Selatan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11 Puma"/>
    <s v="NAB070"/>
    <s v="DMT KPR Nabarua"/>
    <n v="135.52802"/>
    <n v="-3.3496199999999998"/>
    <s v="Untapped"/>
    <s v="PT. Dayamitra Telekomunikasi"/>
    <s v="Papua"/>
    <s v="Kab. Nabire"/>
    <x v="15"/>
    <s v="Kabupaten"/>
    <s v="Nabire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11 Puma"/>
    <s v="JAP021"/>
    <s v="ASANO_4"/>
    <n v="140.68126000000001"/>
    <n v="-2.6108899999999999"/>
    <s v="B2S"/>
    <s v="PT. Dayamitra Telekomunikasi"/>
    <s v="Papua"/>
    <s v="Kab. Jayapura"/>
    <x v="15"/>
    <s v="Kabupaten"/>
    <s v="Jayapura"/>
    <s v="Prasetia"/>
    <s v="XLA"/>
    <x v="1"/>
    <n v="805000000"/>
    <x v="14"/>
    <n v="37049760"/>
    <n v="75000000"/>
    <n v="152777777.5"/>
    <n v="383959974"/>
    <n v="31500000"/>
    <n v="30000000"/>
    <n v="0"/>
    <n v="9000000"/>
    <n v="129470250"/>
    <n v="603959734"/>
    <n v="886207761.5"/>
    <n v="-81207761.5"/>
    <s v="Confirm"/>
  </r>
  <r>
    <s v="Outer"/>
    <s v="CP#2"/>
    <s v="Area 4"/>
    <s v="R09 Sulawesi"/>
    <s v="MRS159"/>
    <s v="MAKASSAR_409"/>
    <n v="119.530171"/>
    <n v="-5.1510870000000004"/>
    <s v="B2S"/>
    <s v="PT. Dayamitra Telekomunikasi"/>
    <s v="Sulawesi Selatan"/>
    <s v="Kab. Maros"/>
    <x v="16"/>
    <s v="Kabupaten"/>
    <s v="Maros"/>
    <s v="BSS"/>
    <s v="XLA"/>
    <x v="1"/>
    <n v="805000000"/>
    <x v="15"/>
    <n v="39373600"/>
    <n v="62100000"/>
    <n v="172222222"/>
    <n v="248583621"/>
    <n v="30168400"/>
    <n v="0"/>
    <n v="0"/>
    <n v="9000000"/>
    <n v="129470250"/>
    <n v="409502878.14999998"/>
    <n v="711195350.14999998"/>
    <n v="93804649.850000024"/>
    <s v="Confirm"/>
  </r>
  <r>
    <s v="Outer"/>
    <s v="CP#1"/>
    <s v="Area 4"/>
    <s v="R09 Sulawesi"/>
    <s v="UNH053"/>
    <s v="KENDARI_228"/>
    <n v="122.06235220000001"/>
    <n v="-3.918363577"/>
    <s v="B2S"/>
    <s v="PT. Dayamitra Telekomunikasi"/>
    <s v="Sulawesi Tenggara"/>
    <s v="Kota Kendari"/>
    <x v="16"/>
    <s v="Kota"/>
    <s v="Kendari"/>
    <s v="XLA"/>
    <s v="Indoteknik"/>
    <x v="1"/>
    <n v="805000000"/>
    <x v="15"/>
    <n v="38173600"/>
    <n v="81000000"/>
    <n v="177978723.40425533"/>
    <n v="248583621"/>
    <n v="30168400"/>
    <n v="0"/>
    <n v="0"/>
    <n v="9000000"/>
    <n v="129470250"/>
    <n v="427202878.14999998"/>
    <n v="734651851.55425537"/>
    <n v="70348148.445744634"/>
    <s v="Confirm"/>
  </r>
  <r>
    <s v="Outer"/>
    <s v="CP#1"/>
    <s v="Area 4"/>
    <s v="R09 Sulawesi"/>
    <s v="PKJ106"/>
    <s v="MAKASSAR_428"/>
    <n v="119.573695"/>
    <n v="-4.8335910000000002"/>
    <s v="B2S"/>
    <s v="PT. Dayamitra Telekomunikasi"/>
    <s v="Sulawesi Selatan"/>
    <s v="Kab. Pangkajene dan Kepulauan"/>
    <x v="16"/>
    <s v="Kabupaten"/>
    <s v="Pangkajene dan Kepulauan"/>
    <s v="BSS"/>
    <s v="BSS"/>
    <x v="1"/>
    <n v="805000000"/>
    <x v="15"/>
    <n v="39373600"/>
    <n v="71100000"/>
    <n v="174074073.33333334"/>
    <n v="248583621"/>
    <n v="30168400"/>
    <n v="0"/>
    <n v="0"/>
    <n v="9000000"/>
    <n v="129470250"/>
    <n v="418502878.14999998"/>
    <n v="722047201.48333335"/>
    <n v="82952798.516666651"/>
    <s v="Confirm B2S BO NY Confirm"/>
  </r>
  <r>
    <s v="Outer"/>
    <s v="CP#1"/>
    <s v="Area 4"/>
    <s v="R09 Sulawesi"/>
    <s v="PLW112"/>
    <s v="PARE PARE_1718"/>
    <n v="119.205901"/>
    <n v="-3.4366896499999999"/>
    <s v="B2S"/>
    <s v="PT. Dayamitra Telekomunikasi"/>
    <s v="Sulawesi Barat"/>
    <s v="Kab. Polewali Mandar"/>
    <x v="16"/>
    <s v="Kabupaten"/>
    <s v="Polewali Mandar"/>
    <s v="DWI PILAR"/>
    <s v="Prasetia"/>
    <x v="1"/>
    <n v="805000000"/>
    <x v="15"/>
    <n v="38973600"/>
    <n v="71009000"/>
    <n v="158888888"/>
    <n v="248583621"/>
    <n v="30168400"/>
    <n v="0"/>
    <n v="0"/>
    <n v="9000000"/>
    <n v="129470250"/>
    <n v="418011878.14999998"/>
    <n v="706371016.14999998"/>
    <n v="98628983.850000024"/>
    <s v="Confirm"/>
  </r>
  <r>
    <s v="Outer"/>
    <s v="CP#1"/>
    <s v="Area 4"/>
    <s v="R09 Sulawesi"/>
    <s v="PLW120"/>
    <s v="PARE PARE_1734"/>
    <n v="119.3191188"/>
    <n v="-3.4272201469999999"/>
    <s v="B2S"/>
    <s v="PT. Dayamitra Telekomunikasi"/>
    <s v="Sulawesi Barat"/>
    <s v="Kab. Polewali Mandar"/>
    <x v="16"/>
    <s v="Kabupaten"/>
    <s v="Polewali Mandar"/>
    <s v="DWI PILAR"/>
    <s v="Prasetia"/>
    <x v="1"/>
    <n v="805000000"/>
    <x v="15"/>
    <n v="38973600"/>
    <n v="71009000"/>
    <n v="158888888"/>
    <n v="248583621"/>
    <n v="30168400"/>
    <n v="0"/>
    <n v="0"/>
    <n v="9000000"/>
    <n v="129470250"/>
    <n v="418011878.14999998"/>
    <n v="706371016.14999998"/>
    <n v="98628983.850000024"/>
    <s v="Confirm"/>
  </r>
  <r>
    <s v="Outer"/>
    <s v="CP#2"/>
    <s v="Area 4"/>
    <s v="R09 Sulawesi"/>
    <s v="KKA190"/>
    <s v="KENDARI_256"/>
    <n v="120.9923795"/>
    <n v="-3.3174659329999998"/>
    <s v="B2S"/>
    <s v="PT. Dayamitra Telekomunikasi"/>
    <s v="Sulawesi Tenggara"/>
    <s v="Kab. Kolaka"/>
    <x v="16"/>
    <s v="Kabupaten"/>
    <s v="Kolaka"/>
    <s v="Nabila Timur Indonesia"/>
    <s v="Nabila Timur"/>
    <x v="1"/>
    <n v="805000000"/>
    <x v="15"/>
    <n v="38173600"/>
    <n v="63000000"/>
    <n v="134444444"/>
    <n v="248583621"/>
    <n v="30168400"/>
    <n v="0"/>
    <n v="0"/>
    <n v="9000000"/>
    <n v="129470250"/>
    <n v="409202878.14999998"/>
    <n v="673117572.14999998"/>
    <n v="131882427.85000002"/>
    <s v="Confirm"/>
  </r>
  <r>
    <s v="Outer"/>
    <s v="CP#2"/>
    <s v="Area 4"/>
    <s v="R09 Sulawesi"/>
    <s v="KKA191"/>
    <s v="KENDARI_257"/>
    <n v="120.9248163"/>
    <n v="-3.3725780460000001"/>
    <s v="B2S"/>
    <s v="PT. Dayamitra Telekomunikasi"/>
    <s v="Sulawesi Tenggara"/>
    <s v="Kab. Kolaka"/>
    <x v="16"/>
    <s v="Kabupaten"/>
    <s v="Kolaka"/>
    <s v="Nabila Timur Indonesia"/>
    <s v="Nabila Timur"/>
    <x v="1"/>
    <n v="805000000"/>
    <x v="15"/>
    <n v="38173600"/>
    <n v="63000000"/>
    <n v="134444444"/>
    <n v="248583621"/>
    <n v="30168400"/>
    <n v="0"/>
    <n v="0"/>
    <n v="9000000"/>
    <n v="129470250"/>
    <n v="409202878.14999998"/>
    <n v="673117572.14999998"/>
    <n v="131882427.85000002"/>
    <s v="Confirm"/>
  </r>
  <r>
    <s v="Outer"/>
    <s v="CP#1"/>
    <s v="Area 4"/>
    <s v="R09 Sulawesi"/>
    <s v="TOB071"/>
    <s v="MONUMEN TRIKORA MOROTAI"/>
    <n v="128.30424099999999"/>
    <n v="2.0368979999999999"/>
    <s v="B2S"/>
    <s v="PT. Dayamitra Telekomunikasi"/>
    <s v="Maluku"/>
    <s v="Kab. Maluku Utara"/>
    <x v="14"/>
    <s v="Kabupaten"/>
    <s v="Maluku Utara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9 Sulawesi"/>
    <s v="PSO137"/>
    <s v="DMT PLTA Poso"/>
    <n v="120.656589"/>
    <n v="-1.651913"/>
    <s v="B2S"/>
    <s v="PT. Dayamitra Telekomunikasi"/>
    <s v="Sulawesi Tengah"/>
    <s v="Kab. Poso"/>
    <x v="17"/>
    <s v="Kabupaten"/>
    <s v="Poso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9 Sulawesi"/>
    <s v="UNH044"/>
    <s v="KENDARI_143"/>
    <n v="122.05312600000001"/>
    <n v="-3.8490570000000002"/>
    <s v="B2S"/>
    <s v="PT. Dayamitra Telekomunikasi"/>
    <s v="Sulawesi Tenggara"/>
    <s v="Kota Kendari"/>
    <x v="16"/>
    <s v="Kota"/>
    <s v="Kendari"/>
    <s v="XLA"/>
    <s v="GTU"/>
    <x v="1"/>
    <n v="805000000"/>
    <x v="15"/>
    <n v="38173600"/>
    <n v="81000000"/>
    <n v="177978723.40425533"/>
    <n v="248583621"/>
    <n v="30168400"/>
    <n v="0"/>
    <n v="0"/>
    <n v="9000000"/>
    <n v="129470250"/>
    <n v="427202878.14999998"/>
    <n v="734651851.55425537"/>
    <n v="70348148.445744634"/>
    <s v="Confirm"/>
  </r>
  <r>
    <s v="Outer"/>
    <s v="CP#2"/>
    <s v="Area 4"/>
    <s v="R09 Sulawesi"/>
    <s v="SAK074"/>
    <s v="PALU_1233"/>
    <n v="123.58735900000001"/>
    <n v="-1.712771"/>
    <s v="Untapped"/>
    <s v="PT. Dayamitra Telekomunikasi"/>
    <s v="Sulawesi Tengah"/>
    <s v="Kab. Banggai"/>
    <x v="17"/>
    <s v="Kabupaten"/>
    <s v="Banggai"/>
    <s v="Tender"/>
    <s v="Dwipanca"/>
    <x v="0"/>
    <n v="513000000"/>
    <x v="16"/>
    <n v="37868000"/>
    <n v="71100000"/>
    <n v="80000000"/>
    <n v="106513114.25237159"/>
    <n v="30168400"/>
    <n v="0"/>
    <n v="0"/>
    <n v="0"/>
    <n v="115000000"/>
    <n v="254165962.25237161"/>
    <n v="449165962.25237161"/>
    <n v="63834037.747628391"/>
    <s v="Confirm"/>
  </r>
  <r>
    <s v="Outer"/>
    <s v="CP#2"/>
    <s v="Area 4"/>
    <s v="R09 Sulawesi"/>
    <s v="PLP231"/>
    <s v="PARE PARE_1792"/>
    <n v="120.38491"/>
    <n v="-3.3671549999999999"/>
    <s v="B2S"/>
    <s v="PT. Dayamitra Telekomunikasi"/>
    <s v="Sulawesi Selatan"/>
    <s v="Kab. Luwu"/>
    <x v="16"/>
    <s v="Kabupaten"/>
    <s v="Luwu"/>
    <s v="AMALA"/>
    <s v="Amala"/>
    <x v="1"/>
    <n v="805000000"/>
    <x v="15"/>
    <n v="39373600"/>
    <n v="76500000"/>
    <n v="172929292.54545453"/>
    <n v="248583621"/>
    <n v="30168400"/>
    <n v="0"/>
    <n v="0"/>
    <n v="9000000"/>
    <n v="129470250"/>
    <n v="423902878.14999998"/>
    <n v="726302420.6954546"/>
    <n v="78697579.304545403"/>
    <s v="Confirm B2S BO NY Confirm"/>
  </r>
  <r>
    <s v="Outer"/>
    <s v="CP#2"/>
    <s v="Area 4"/>
    <s v="R09 Sulawesi"/>
    <s v="RHA112"/>
    <s v="KENDARI_70"/>
    <n v="122.372935"/>
    <n v="-4.7515609999999997"/>
    <s v="Untapped"/>
    <s v="PT. Dayamitra Telekomunikasi"/>
    <s v="Sulawesi Tenggara"/>
    <s v="Kab. Muna"/>
    <x v="16"/>
    <s v="Kabupaten"/>
    <s v="Muna"/>
    <s v="Tender"/>
    <s v="BSS"/>
    <x v="0"/>
    <n v="513000000"/>
    <x v="16"/>
    <n v="38173600"/>
    <n v="63000000"/>
    <n v="80000000"/>
    <n v="105812255.72707036"/>
    <n v="30168400"/>
    <n v="0"/>
    <n v="0"/>
    <n v="0"/>
    <n v="115000000"/>
    <n v="245670703.72707036"/>
    <n v="440670703.72707033"/>
    <n v="72329296.272929668"/>
    <s v="Confirm B2S BO NY Confirm"/>
  </r>
  <r>
    <s v="Outer"/>
    <s v="CP#2"/>
    <s v="Area 4"/>
    <s v="R09 Sulawesi"/>
    <s v="SIN100"/>
    <s v="MAKASSAR_558"/>
    <n v="120.247304"/>
    <n v="-5.1365869999999996"/>
    <s v="B2S"/>
    <s v="PT. Dayamitra Telekomunikasi"/>
    <s v="Sulawesi Selatan"/>
    <s v="Kab. Sinjai"/>
    <x v="16"/>
    <s v="Kabupaten"/>
    <s v="Sinjai"/>
    <s v="NAHRUL ARBAH"/>
    <s v="Asa Berkat"/>
    <x v="1"/>
    <n v="805000000"/>
    <x v="15"/>
    <n v="39373600"/>
    <n v="71009000"/>
    <n v="144444444"/>
    <n v="248583621"/>
    <n v="30168400"/>
    <n v="0"/>
    <n v="0"/>
    <n v="9000000"/>
    <n v="129470250"/>
    <n v="418411878.14999998"/>
    <n v="692326572.14999998"/>
    <n v="112673427.85000002"/>
    <s v="Confirm"/>
  </r>
  <r>
    <s v="Outer"/>
    <s v="CP#2"/>
    <s v="Area 4"/>
    <s v="R09 Sulawesi"/>
    <s v="TDO355"/>
    <s v="MEARES SOPUTAN MINING"/>
    <n v="125.0945"/>
    <n v="1.5738000000000001"/>
    <s v="B2S"/>
    <s v="PT. Dayamitra Telekomunikasi"/>
    <s v="Sulawesi Utara"/>
    <s v="Kab. Minahasa"/>
    <x v="17"/>
    <s v="Kabupaten"/>
    <s v="Minahasa"/>
    <s v="Binatel"/>
    <s v="Dwipanca"/>
    <x v="1"/>
    <n v="805000000"/>
    <x v="15"/>
    <n v="49600000"/>
    <n v="100000000"/>
    <n v="133333333"/>
    <n v="249714580"/>
    <n v="30168400"/>
    <n v="0"/>
    <n v="0"/>
    <n v="9000000"/>
    <n v="129470250"/>
    <n v="458760237.14999998"/>
    <n v="721563820.14999998"/>
    <n v="83436179.850000024"/>
    <s v="Confirm"/>
  </r>
  <r>
    <s v="Outer"/>
    <s v="CP#1"/>
    <s v="Area 4"/>
    <s v="R09 Sulawesi"/>
    <s v="DGL142"/>
    <s v="PALU_1541"/>
    <n v="119.695882"/>
    <n v="-0.129828"/>
    <s v="Untapped"/>
    <s v="PT. Dayamitra Telekomunikasi"/>
    <s v="Sulawesi Tengah"/>
    <s v="Kab. Donggala"/>
    <x v="17"/>
    <s v="Kabupaten"/>
    <s v="Donggala"/>
    <s v="Tender"/>
    <s v="Asa Berkat"/>
    <x v="0"/>
    <n v="513000000"/>
    <x v="16"/>
    <n v="37868000"/>
    <n v="75600000"/>
    <n v="80000000"/>
    <n v="106513114.25237159"/>
    <n v="30168400"/>
    <n v="0"/>
    <n v="0"/>
    <n v="0"/>
    <n v="115000000"/>
    <n v="258665962.25237161"/>
    <n v="453665962.25237161"/>
    <n v="59334037.747628391"/>
    <s v="Confirm"/>
  </r>
  <r>
    <s v="Outer"/>
    <s v="CP#2"/>
    <s v="Area 4"/>
    <s v="R09 Sulawesi"/>
    <s v="MRS161"/>
    <s v="MAKASSAR_412"/>
    <n v="119.63337"/>
    <n v="-4.9901289999999996"/>
    <s v="B2S"/>
    <s v="PT. Dayamitra Telekomunikasi"/>
    <s v="Sulawesi Selatan"/>
    <s v="Kab. Maros"/>
    <x v="16"/>
    <s v="Kabupaten"/>
    <s v="Maros"/>
    <s v="BSS"/>
    <s v="Amala"/>
    <x v="1"/>
    <n v="805000000"/>
    <x v="15"/>
    <n v="39373600"/>
    <n v="62100000"/>
    <n v="172222222"/>
    <n v="248583621"/>
    <n v="30168400"/>
    <n v="0"/>
    <n v="0"/>
    <n v="9000000"/>
    <n v="129470250"/>
    <n v="409502878.14999998"/>
    <n v="711195350.14999998"/>
    <n v="93804649.850000024"/>
    <s v="Confirm B2S BO NY Confirm"/>
  </r>
  <r>
    <s v="Outer"/>
    <s v="CP#2"/>
    <s v="Area 4"/>
    <s v="R09 Sulawesi"/>
    <s v="UNH050"/>
    <s v="KENDARI_217"/>
    <n v="122.11418999999999"/>
    <n v="-3.8647529999999999"/>
    <s v="B2S"/>
    <s v="PT. Dayamitra Telekomunikasi"/>
    <s v="Sulawesi Tenggara"/>
    <s v="Kota Kendari"/>
    <x v="16"/>
    <s v="Kota"/>
    <s v="Kendari"/>
    <s v="XLA"/>
    <s v="indoteknik"/>
    <x v="1"/>
    <n v="805000000"/>
    <x v="15"/>
    <n v="38173600"/>
    <n v="81000000"/>
    <n v="177978723.40425533"/>
    <n v="248583621"/>
    <n v="30168400"/>
    <n v="0"/>
    <n v="0"/>
    <n v="9000000"/>
    <n v="129470250"/>
    <n v="427202878.14999998"/>
    <n v="734651851.55425537"/>
    <n v="70348148.445744634"/>
    <s v="Confirm"/>
  </r>
  <r>
    <s v="Outer"/>
    <s v="CP#2"/>
    <s v="Area 4"/>
    <s v="R09 Sulawesi"/>
    <s v="MAM145"/>
    <s v="PARE PARE_1696"/>
    <n v="118.914524"/>
    <n v="-2.6754099999999998"/>
    <s v="B2S"/>
    <s v="PT. Dayamitra Telekomunikasi"/>
    <s v="Sulawesi Barat"/>
    <s v="Kab. Mamuju"/>
    <x v="16"/>
    <s v="Kabupaten"/>
    <s v="Mamuju"/>
    <s v="DWI PILAR"/>
    <s v="BSS"/>
    <x v="1"/>
    <n v="805000000"/>
    <x v="15"/>
    <n v="38973600"/>
    <n v="76500000"/>
    <n v="111111111"/>
    <n v="248583621"/>
    <n v="30168400"/>
    <n v="0"/>
    <n v="0"/>
    <n v="9000000"/>
    <n v="129470250"/>
    <n v="423502878.14999998"/>
    <n v="664084239.14999998"/>
    <n v="140915760.85000002"/>
    <s v="Confirm B2S BO NY Confirm"/>
  </r>
  <r>
    <s v="Outer"/>
    <s v="CP#2"/>
    <s v="Area 4"/>
    <s v="R09 Sulawesi"/>
    <s v="TOB086"/>
    <s v="TOB022-1"/>
    <n v="127.90580300000001"/>
    <n v="1.184531"/>
    <s v="B2S"/>
    <s v="PT. Dayamitra Telekomunikasi"/>
    <s v="Maluku"/>
    <s v="Kab. Maluku Utara"/>
    <x v="14"/>
    <s v="Kabupaten"/>
    <s v="Halmahera Utara"/>
    <s v="XLA"/>
    <s v="Binatel"/>
    <x v="1"/>
    <n v="805000000"/>
    <x v="17"/>
    <n v="52000000"/>
    <n v="85000000"/>
    <n v="144166666.25"/>
    <n v="327543224"/>
    <n v="31500000"/>
    <n v="0"/>
    <n v="0"/>
    <n v="9000000"/>
    <n v="129470250"/>
    <n v="537143224"/>
    <n v="810780140.25"/>
    <n v="-5780140.25"/>
    <s v="Confirm"/>
  </r>
  <r>
    <s v="Outer"/>
    <s v="CP#2"/>
    <s v="Area 4"/>
    <s v="R09 Sulawesi"/>
    <s v="TOB061"/>
    <s v="PULAU MOROTAI"/>
    <n v="128.307862"/>
    <n v="2.0557020000000001"/>
    <s v="B2S"/>
    <s v="PT. Dayamitra Telekomunikasi"/>
    <s v="Maluku"/>
    <s v="Kab. Maluku Utara"/>
    <x v="14"/>
    <s v="Kabupaten"/>
    <s v="Maluku Utara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9 Sulawesi"/>
    <s v="LWK153"/>
    <s v="DMT Rujab Bupati Luwuk"/>
    <n v="122.78660000000001"/>
    <n v="-0.99701600000000001"/>
    <s v="B2S"/>
    <s v="PT. Dayamitra Telekomunikasi"/>
    <s v="Sulawesi Tengah"/>
    <s v="Kab. Banggai"/>
    <x v="17"/>
    <s v="Kabupaten"/>
    <s v="Banggai"/>
    <s v="Binatel"/>
    <s v="Dwipanca"/>
    <x v="1"/>
    <n v="805000000"/>
    <x v="15"/>
    <n v="37868000"/>
    <n v="71100000"/>
    <n v="105555555.33333333"/>
    <n v="249714580"/>
    <n v="30168400"/>
    <n v="0"/>
    <n v="0"/>
    <n v="9000000"/>
    <n v="129470250"/>
    <n v="418128237.14999998"/>
    <n v="653154042.48333335"/>
    <n v="151845957.51666665"/>
    <s v="Confirm"/>
  </r>
  <r>
    <s v="Outer"/>
    <s v="CP#1"/>
    <s v="Area 4"/>
    <s v="R09 Sulawesi"/>
    <s v="PAL433"/>
    <s v="PALU_1540"/>
    <n v="120.132385"/>
    <n v="-1.1907540000000001"/>
    <s v="Untapped"/>
    <s v="PT. Dayamitra Telekomunikasi"/>
    <s v="Sulawesi Tengah"/>
    <s v="Kab. Donggala"/>
    <x v="17"/>
    <s v="Kabupaten"/>
    <s v="Donggala"/>
    <s v="Tender"/>
    <s v="Asa Berkat"/>
    <x v="0"/>
    <n v="513000000"/>
    <x v="16"/>
    <n v="37868000"/>
    <n v="75600000"/>
    <n v="80000000"/>
    <n v="106513114.25237159"/>
    <n v="30168400"/>
    <n v="0"/>
    <n v="0"/>
    <n v="0"/>
    <n v="115000000"/>
    <n v="258665962.25237161"/>
    <n v="453665962.25237161"/>
    <n v="59334037.747628391"/>
    <s v="Confirm"/>
  </r>
  <r>
    <s v="Outer"/>
    <s v="CP#1"/>
    <s v="Area 4"/>
    <s v="R09 Sulawesi"/>
    <s v="MMS016"/>
    <s v="DMT Mambi"/>
    <n v="119.17932"/>
    <n v="-2.9500500000000001"/>
    <s v="Untapped"/>
    <s v="PT. Dayamitra Telekomunikasi"/>
    <s v="Sulawesi Barat"/>
    <s v="Kab. Polewali Mandar"/>
    <x v="16"/>
    <s v="Kabupaten"/>
    <s v="Polewali Mandar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9 Sulawesi"/>
    <s v="MRW094"/>
    <s v="DMT Bete-Bete"/>
    <n v="122.2343"/>
    <n v="-2.92475"/>
    <s v="Untapped"/>
    <s v="PT. Dayamitra Telekomunikasi"/>
    <s v="Sulawesi Tengah"/>
    <s v="Kab. Poso"/>
    <x v="17"/>
    <s v="Kabupaten"/>
    <s v="Poso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9 Sulawesi"/>
    <s v="MRW095"/>
    <s v="DMT Tangofa"/>
    <n v="122.27458"/>
    <n v="-2.9537200000000001"/>
    <s v="Untapped"/>
    <s v="PT. Dayamitra Telekomunikasi"/>
    <s v="Sulawesi Tengah"/>
    <s v="Kab. Poso"/>
    <x v="17"/>
    <s v="Kabupaten"/>
    <s v="Poso"/>
    <s v="Mitra Existing"/>
    <s v="Site 2017"/>
    <x v="2"/>
    <m/>
    <x v="5"/>
    <m/>
    <m/>
    <m/>
    <m/>
    <m/>
    <m/>
    <m/>
    <m/>
    <m/>
    <m/>
    <m/>
    <m/>
    <m/>
  </r>
  <r>
    <s v="Outer"/>
    <s v="CP#1"/>
    <s v="Area 4"/>
    <s v="R09 Sulawesi"/>
    <s v="PSO146"/>
    <s v="DMT Puncak Dingin"/>
    <n v="120.3031"/>
    <n v="-1.3221510000000001"/>
    <s v="Untapped"/>
    <s v="PT. Dayamitra Telekomunikasi"/>
    <s v="Sulawesi Tengah"/>
    <s v="Kab. Poso"/>
    <x v="17"/>
    <s v="Kabupaten"/>
    <s v="Poso"/>
    <s v="Mitra Existing"/>
    <s v="Site 2017"/>
    <x v="2"/>
    <m/>
    <x v="5"/>
    <m/>
    <m/>
    <m/>
    <m/>
    <m/>
    <m/>
    <m/>
    <m/>
    <m/>
    <m/>
    <m/>
    <m/>
    <m/>
  </r>
  <r>
    <s v="Outer"/>
    <s v="CP#2"/>
    <s v="Area 4"/>
    <s v="R09 Sulawesi"/>
    <s v="RHA098"/>
    <s v="KENDARI_101"/>
    <n v="122.387663"/>
    <n v="-4.8470849999999999"/>
    <s v="Untapped"/>
    <s v="PT. Dayamitra Telekomunikasi"/>
    <s v="Sulawesi Tenggara"/>
    <s v="Kab. Muna"/>
    <x v="16"/>
    <s v="Kabupaten"/>
    <s v="Muna"/>
    <s v="Tender"/>
    <s v="BSS"/>
    <x v="0"/>
    <n v="513000000"/>
    <x v="16"/>
    <n v="38173600"/>
    <n v="63000000"/>
    <n v="80000000"/>
    <n v="105812255.72707036"/>
    <n v="30168400"/>
    <n v="0"/>
    <n v="0"/>
    <n v="0"/>
    <n v="115000000"/>
    <n v="245670703.72707036"/>
    <n v="440670703.72707033"/>
    <n v="72329296.272929668"/>
    <s v="Confirm B2S BO NY Confirm"/>
  </r>
  <r>
    <s v="Outer"/>
    <s v="CP#2"/>
    <s v="Area 4"/>
    <s v="R09 Sulawesi"/>
    <s v="MRS157"/>
    <s v="MAKASSAR_398"/>
    <n v="119.52458300000001"/>
    <n v="-5.0304719999999996"/>
    <s v="B2S"/>
    <s v="PT. Dayamitra Telekomunikasi"/>
    <s v="Sulawesi Selatan"/>
    <s v="Kab. Maros"/>
    <x v="16"/>
    <s v="Kabupaten"/>
    <s v="Maros"/>
    <s v="BSS"/>
    <s v="Amala"/>
    <x v="1"/>
    <n v="805000000"/>
    <x v="15"/>
    <n v="39373600"/>
    <n v="62100000"/>
    <n v="172222222"/>
    <n v="248583621"/>
    <n v="30168400"/>
    <n v="0"/>
    <n v="0"/>
    <n v="9000000"/>
    <n v="129470250"/>
    <n v="409502878.14999998"/>
    <n v="711195350.14999998"/>
    <n v="93804649.850000024"/>
    <s v="Confirm B2S BO NY Confirm"/>
  </r>
  <r>
    <s v="Outer"/>
    <s v="CP#2"/>
    <s v="Area 4"/>
    <s v="R09 Sulawesi"/>
    <s v="UNH051"/>
    <s v="KENDARI_221"/>
    <n v="122.222188"/>
    <n v="-3.9902220000000002"/>
    <s v="Untapped"/>
    <s v="PT. Dayamitra Telekomunikasi"/>
    <s v="Sulawesi Tenggara"/>
    <s v="Kota Kendari"/>
    <x v="16"/>
    <s v="Kota"/>
    <s v="Kendari"/>
    <s v="Tender"/>
    <s v="indoteknik"/>
    <x v="0"/>
    <n v="513000000"/>
    <x v="16"/>
    <n v="38173600"/>
    <n v="81000000"/>
    <n v="80000000"/>
    <n v="105812255.72707036"/>
    <n v="30168400"/>
    <n v="0"/>
    <n v="0"/>
    <n v="0"/>
    <n v="115000000"/>
    <n v="263670703.72707036"/>
    <n v="458670703.72707033"/>
    <n v="54329296.272929668"/>
    <s v="Confirm"/>
  </r>
  <r>
    <s v="Outer"/>
    <s v="CP#1"/>
    <s v="Area 4"/>
    <s v="R09 Sulawesi"/>
    <s v="PLW119"/>
    <s v="PARE PARE_1730"/>
    <n v="119.2991036"/>
    <n v="-3.3788168719999998"/>
    <s v="B2S"/>
    <s v="PT. Dayamitra Telekomunikasi"/>
    <s v="Sulawesi Barat"/>
    <s v="Kab. Polewali Mandar"/>
    <x v="16"/>
    <s v="Kabupaten"/>
    <s v="Polewali Mandar"/>
    <s v="DWI PILAR"/>
    <s v="prasetia"/>
    <x v="1"/>
    <n v="805000000"/>
    <x v="15"/>
    <n v="38973600"/>
    <n v="71009000"/>
    <n v="158888888"/>
    <n v="248583621"/>
    <n v="30168400"/>
    <n v="0"/>
    <n v="0"/>
    <n v="9000000"/>
    <n v="129470250"/>
    <n v="418011878.14999998"/>
    <n v="706371016.14999998"/>
    <n v="98628983.850000024"/>
    <s v="Confirm"/>
  </r>
  <r>
    <s v="Outer"/>
    <s v="CP#1"/>
    <s v="Area 4"/>
    <s v="R09 Sulawesi"/>
    <s v="PLP228"/>
    <s v="PARE PARE_1785"/>
    <n v="120.35252199999999"/>
    <n v="-3.4201299999999999"/>
    <s v="B2S"/>
    <s v="PT. Dayamitra Telekomunikasi"/>
    <s v="Sulawesi Selatan"/>
    <s v="Kab. Luwu"/>
    <x v="16"/>
    <s v="Kabupaten"/>
    <s v="Luwu"/>
    <s v="AMALA"/>
    <s v="Amala"/>
    <x v="1"/>
    <n v="805000000"/>
    <x v="15"/>
    <n v="39373600"/>
    <n v="76500000"/>
    <n v="172929292.54545453"/>
    <n v="248583621"/>
    <n v="30168400"/>
    <n v="0"/>
    <n v="0"/>
    <n v="9000000"/>
    <n v="129470250"/>
    <n v="423902878.14999998"/>
    <n v="726302420.6954546"/>
    <n v="78697579.304545403"/>
    <s v="Confirm B2S BO NY Confirm"/>
  </r>
  <r>
    <s v="Outer"/>
    <s v="CP#1"/>
    <s v="Area 4"/>
    <s v="R09 Sulawesi"/>
    <s v="PLP235"/>
    <s v="PARE PARE_1820"/>
    <n v="120.3423267"/>
    <n v="-3.3858321660000001"/>
    <s v="B2S"/>
    <s v="PT. Dayamitra Telekomunikasi"/>
    <s v="Sulawesi Selatan"/>
    <s v="Kab. Luwu"/>
    <x v="16"/>
    <s v="Kabupaten"/>
    <s v="Luwu"/>
    <s v="NAHRUL ARBAH"/>
    <s v="Amala"/>
    <x v="1"/>
    <n v="805000000"/>
    <x v="15"/>
    <n v="39373600"/>
    <n v="76500000"/>
    <n v="172929292.54545453"/>
    <n v="248583621"/>
    <n v="30168400"/>
    <n v="0"/>
    <n v="0"/>
    <n v="9000000"/>
    <n v="129470250"/>
    <n v="423902878.14999998"/>
    <n v="726302420.6954546"/>
    <n v="78697579.304545403"/>
    <s v="Confirm B2S BO NY Confirm"/>
  </r>
  <r>
    <s v="Outer"/>
    <s v="CP#2"/>
    <s v="Area 4"/>
    <s v="R09 Sulawesi"/>
    <s v="MAS108"/>
    <s v="PARE PARE_1834"/>
    <n v="120.52440300000001"/>
    <n v="-2.61503"/>
    <s v="B2S"/>
    <s v="PT. Dayamitra Telekomunikasi"/>
    <s v="Sulawesi Selatan"/>
    <s v="Kab. Luwu"/>
    <x v="16"/>
    <s v="Kabupaten"/>
    <s v="Luwu"/>
    <s v="NAHRUL ARBAH"/>
    <s v="Amala"/>
    <x v="1"/>
    <n v="805000000"/>
    <x v="15"/>
    <n v="39373600"/>
    <n v="76500000"/>
    <n v="172929292.54545453"/>
    <n v="248583621"/>
    <n v="30168400"/>
    <n v="0"/>
    <n v="0"/>
    <n v="9000000"/>
    <n v="129470250"/>
    <n v="423902878.14999998"/>
    <n v="726302420.6954546"/>
    <n v="78697579.304545403"/>
    <s v="Confirm B2S BO NY Confirm"/>
  </r>
  <r>
    <s v="Outer"/>
    <s v="CP#2"/>
    <s v="Area 4"/>
    <s v="R09 Sulawesi"/>
    <s v="MAS114"/>
    <s v="PARE PARE_1852"/>
    <n v="120.451686"/>
    <n v="-2.6098140000000001"/>
    <s v="B2S"/>
    <s v="PT. Dayamitra Telekomunikasi"/>
    <s v="Sulawesi Selatan"/>
    <s v="Kab. Luwu"/>
    <x v="16"/>
    <s v="Kabupaten"/>
    <s v="Luwu"/>
    <s v="NAHRUL ARBAH"/>
    <s v="Amala"/>
    <x v="1"/>
    <n v="805000000"/>
    <x v="15"/>
    <n v="39373600"/>
    <n v="76500000"/>
    <n v="172929292.54545453"/>
    <n v="248583621"/>
    <n v="30168400"/>
    <n v="0"/>
    <n v="0"/>
    <n v="9000000"/>
    <n v="129470250"/>
    <n v="423902878.14999998"/>
    <n v="726302420.6954546"/>
    <n v="78697579.304545403"/>
    <s v="Confirm B2S BO NY Confirm"/>
  </r>
  <r>
    <s v="Outer"/>
    <s v="CP#1"/>
    <s v="Area 4"/>
    <s v="R09 Sulawesi"/>
    <s v="ENR063"/>
    <s v="PARE PARE_1885"/>
    <n v="119.754823"/>
    <n v="-3.5529739999999999"/>
    <s v="B2S"/>
    <s v="PT. Dayamitra Telekomunikasi"/>
    <s v="Sulawesi Selatan"/>
    <s v="Kab. Enrekang"/>
    <x v="16"/>
    <s v="Kabupaten"/>
    <s v="Enrekang"/>
    <s v="AMALA"/>
    <s v="Prasetia"/>
    <x v="1"/>
    <n v="805000000"/>
    <x v="15"/>
    <n v="39373600"/>
    <n v="67500000"/>
    <n v="177978723.40425533"/>
    <n v="248583621"/>
    <n v="30168400"/>
    <n v="0"/>
    <n v="0"/>
    <n v="9000000"/>
    <n v="129470250"/>
    <n v="414902878.14999998"/>
    <n v="722351851.55425537"/>
    <n v="82648148.445744634"/>
    <s v="Confirm"/>
  </r>
  <r>
    <s v="Outer"/>
    <s v="CP#1"/>
    <s v="Area 4"/>
    <s v="R09 Sulawesi"/>
    <s v="ENR065"/>
    <s v="PARE PARE_1890"/>
    <n v="119.86569299999999"/>
    <n v="-3.4159329999999999"/>
    <s v="B2S"/>
    <s v="PT. Dayamitra Telekomunikasi"/>
    <s v="Sulawesi Selatan"/>
    <s v="Kab. Enrekang"/>
    <x v="16"/>
    <s v="Kabupaten"/>
    <s v="Enrekang"/>
    <s v="AMALA"/>
    <s v="Prasetia"/>
    <x v="1"/>
    <n v="805000000"/>
    <x v="15"/>
    <n v="39373600"/>
    <n v="67500000"/>
    <n v="177978723.40425533"/>
    <n v="248583621"/>
    <n v="30168400"/>
    <n v="0"/>
    <n v="0"/>
    <n v="9000000"/>
    <n v="129470250"/>
    <n v="414902878.14999998"/>
    <n v="722351851.55425537"/>
    <n v="82648148.445744634"/>
    <s v="Confirm"/>
  </r>
  <r>
    <s v="Outer"/>
    <s v="CP#1"/>
    <s v="Area 4"/>
    <s v="R09 Sulawesi"/>
    <s v="ENR076"/>
    <s v="PARE PARE_1940"/>
    <n v="119.826806"/>
    <n v="-3.4160759999999999"/>
    <s v="B2S"/>
    <s v="PT. Dayamitra Telekomunikasi"/>
    <s v="Sulawesi Selatan"/>
    <s v="Kab. Enrekang"/>
    <x v="16"/>
    <s v="Kabupaten"/>
    <s v="Enrekang"/>
    <s v="AMALA"/>
    <s v="BSS"/>
    <x v="1"/>
    <n v="805000000"/>
    <x v="15"/>
    <n v="39373600"/>
    <n v="67500000"/>
    <n v="177978723.40425533"/>
    <n v="248583621"/>
    <n v="30168400"/>
    <n v="0"/>
    <n v="0"/>
    <n v="9000000"/>
    <n v="129470250"/>
    <n v="414902878.14999998"/>
    <n v="722351851.55425537"/>
    <n v="82648148.445744634"/>
    <s v="Confirm"/>
  </r>
  <r>
    <s v="Outer"/>
    <s v="CP#2"/>
    <s v="Area 4"/>
    <s v="R09 Sulawesi"/>
    <s v="ENR077"/>
    <s v="PARE PARE_1941"/>
    <n v="119.8161368"/>
    <n v="-3.3564702689999999"/>
    <s v="B2S"/>
    <s v="PT. Dayamitra Telekomunikasi"/>
    <s v="Sulawesi Selatan"/>
    <s v="Kab. Enrekang"/>
    <x v="16"/>
    <s v="Kabupaten"/>
    <s v="Enrekang"/>
    <s v="AMALA"/>
    <s v="BSS"/>
    <x v="1"/>
    <n v="805000000"/>
    <x v="15"/>
    <n v="39373600"/>
    <n v="67500000"/>
    <n v="177978723.40425533"/>
    <n v="248583621"/>
    <n v="30168400"/>
    <n v="0"/>
    <n v="0"/>
    <n v="9000000"/>
    <n v="129470250"/>
    <n v="414902878.14999998"/>
    <n v="722351851.55425537"/>
    <n v="82648148.445744634"/>
    <s v="Confirm"/>
  </r>
  <r>
    <s v="Outer"/>
    <s v="CP#2"/>
    <s v="Area 4"/>
    <s v="R09 Sulawesi"/>
    <s v="SKG160"/>
    <s v="PARE PARE_1974"/>
    <n v="120.014335"/>
    <n v="-4.1437730000000004"/>
    <s v="B2S"/>
    <s v="PT. Dayamitra Telekomunikasi"/>
    <s v="Sulawesi Selatan"/>
    <s v="Kab. Wajo"/>
    <x v="16"/>
    <s v="Kabupaten"/>
    <s v="Wajo"/>
    <s v="NAHRUL ARBAH"/>
    <s v="Asa Berkat"/>
    <x v="1"/>
    <n v="805000000"/>
    <x v="15"/>
    <n v="39373600"/>
    <n v="71100000"/>
    <n v="144444444"/>
    <n v="248583621"/>
    <n v="30168400"/>
    <n v="0"/>
    <n v="0"/>
    <n v="9000000"/>
    <n v="129470250"/>
    <n v="418502878.14999998"/>
    <n v="692417572.14999998"/>
    <n v="112582427.85000002"/>
    <s v="Confirm"/>
  </r>
  <r>
    <s v="Outer"/>
    <s v="CP#1"/>
    <s v="Area 4"/>
    <s v="R09 Sulawesi"/>
    <s v="KTG250"/>
    <s v="GORONTALO_16"/>
    <n v="124.10471244049999"/>
    <n v="0.91715797610000005"/>
    <s v="B2S"/>
    <s v="PT. Dayamitra Telekomunikasi"/>
    <s v="Sulawesi Utara"/>
    <s v="Kab. Bolaang Mongondow"/>
    <x v="17"/>
    <s v="Kabupaten"/>
    <s v="Bolaang Mongondow"/>
    <s v="Binatel"/>
    <s v="Nahrul Arbah"/>
    <x v="1"/>
    <n v="805000000"/>
    <x v="15"/>
    <n v="49600000"/>
    <n v="100000000"/>
    <n v="133333333"/>
    <n v="249714580"/>
    <n v="30168400"/>
    <n v="0"/>
    <n v="0"/>
    <n v="9000000"/>
    <n v="129470250"/>
    <n v="458760237.14999998"/>
    <n v="721563820.14999998"/>
    <n v="83436179.850000024"/>
    <s v="Confirm"/>
  </r>
  <r>
    <s v="Outer"/>
    <s v="CP#2"/>
    <s v="Area 4"/>
    <s v="R09 Sulawesi"/>
    <s v="UNH042"/>
    <s v="KENDARI_118"/>
    <n v="122.02594008068"/>
    <n v="-3.8478892267933"/>
    <s v="B2S"/>
    <s v="PT. Dayamitra Telekomunikasi"/>
    <s v="Sulawesi Tenggara"/>
    <s v="Kota Kendari"/>
    <x v="16"/>
    <s v="Kota"/>
    <s v="Kendari"/>
    <s v="XLA"/>
    <s v="GTU"/>
    <x v="1"/>
    <n v="805000000"/>
    <x v="15"/>
    <n v="38173600"/>
    <n v="81000000"/>
    <n v="177978723.40425533"/>
    <n v="248583621"/>
    <n v="30168400"/>
    <n v="0"/>
    <n v="0"/>
    <n v="9000000"/>
    <n v="129470250"/>
    <n v="427202878.14999998"/>
    <n v="734651851.55425537"/>
    <n v="70348148.445744634"/>
    <s v="Confirm"/>
  </r>
  <r>
    <s v="Outer"/>
    <s v="CP#2"/>
    <s v="Area 4"/>
    <s v="R09 Sulawesi"/>
    <s v="SIN099"/>
    <s v="MAKASSAR_554"/>
    <n v="120.261073"/>
    <n v="-5.1377899999999999"/>
    <s v="B2S"/>
    <s v="PT. Dayamitra Telekomunikasi"/>
    <s v="Sulawesi Selatan"/>
    <s v="Kab. Sinjai"/>
    <x v="16"/>
    <s v="Kabupaten"/>
    <s v="Sinjai"/>
    <s v="NAHRUL ARBAH"/>
    <s v="Asa Berkat"/>
    <x v="1"/>
    <n v="805000000"/>
    <x v="15"/>
    <n v="39373600"/>
    <n v="71009000"/>
    <n v="144444444"/>
    <n v="248583621"/>
    <n v="30168400"/>
    <n v="0"/>
    <n v="0"/>
    <n v="9000000"/>
    <n v="129470250"/>
    <n v="418411878.14999998"/>
    <n v="692326572.14999998"/>
    <n v="112673427.85000002"/>
    <s v="Confirm"/>
  </r>
  <r>
    <s v="Outer"/>
    <s v="CP#2"/>
    <s v="Area 4"/>
    <s v="R09 Sulawesi"/>
    <s v="KDI303"/>
    <s v="KENDARI_191"/>
    <n v="122.5455621"/>
    <n v="-4.0342898460000001"/>
    <s v="B2S"/>
    <s v="PT. Dayamitra Telekomunikasi"/>
    <s v="Sulawesi Tenggara"/>
    <s v="Kota Kendari"/>
    <x v="16"/>
    <s v="Kota"/>
    <s v="Kendari"/>
    <s v="XLA"/>
    <s v="indoteknik"/>
    <x v="1"/>
    <n v="805000000"/>
    <x v="15"/>
    <n v="38173600"/>
    <n v="81000000"/>
    <n v="177978723.40425533"/>
    <n v="248583621"/>
    <n v="30168400"/>
    <n v="0"/>
    <n v="0"/>
    <n v="9000000"/>
    <n v="129470250"/>
    <n v="427202878.14999998"/>
    <n v="734651851.55425537"/>
    <n v="70348148.445744634"/>
    <s v="Confirm"/>
  </r>
  <r>
    <s v="Outer"/>
    <s v="CP#2"/>
    <s v="Area 4"/>
    <s v="R09 Sulawesi"/>
    <s v="KTG252"/>
    <s v="GORONTALO_21"/>
    <n v="124.088607"/>
    <n v="0.90429400000000004"/>
    <s v="B2S"/>
    <s v="PT. Dayamitra Telekomunikasi"/>
    <s v="Sulawesi Utara"/>
    <s v="Kab. Bolaang Mongondow"/>
    <x v="17"/>
    <s v="Kabupaten"/>
    <s v="Bolaang Mongondow"/>
    <s v="Binatel"/>
    <s v="Nahrul Arbah"/>
    <x v="1"/>
    <n v="805000000"/>
    <x v="15"/>
    <n v="49600000"/>
    <n v="100000000"/>
    <n v="133333333"/>
    <n v="249714580"/>
    <n v="30168400"/>
    <n v="0"/>
    <n v="0"/>
    <n v="9000000"/>
    <n v="129470250"/>
    <n v="458760237.14999998"/>
    <n v="721563820.14999998"/>
    <n v="83436179.850000024"/>
    <s v="Confirm"/>
  </r>
  <r>
    <s v="Outer"/>
    <s v="CP#2"/>
    <s v="Area 4"/>
    <s v="R09 Sulawesi"/>
    <s v="KTG256"/>
    <s v="GORONTALO_46"/>
    <n v="124.02487600000001"/>
    <n v="0.55896699999999999"/>
    <s v="B2S"/>
    <s v="PT. Dayamitra Telekomunikasi"/>
    <s v="Sulawesi Utara"/>
    <s v="Kab. Bolaang Mongondow"/>
    <x v="17"/>
    <s v="Kabupaten"/>
    <s v="Bolaang Mongondow"/>
    <s v="Binatel"/>
    <s v="Nahrul Arbah"/>
    <x v="1"/>
    <n v="805000000"/>
    <x v="15"/>
    <n v="49600000"/>
    <n v="100000000"/>
    <n v="133333333"/>
    <n v="249714580"/>
    <n v="30168400"/>
    <n v="0"/>
    <n v="0"/>
    <n v="9000000"/>
    <n v="129470250"/>
    <n v="458760237.14999998"/>
    <n v="721563820.14999998"/>
    <n v="83436179.850000024"/>
    <s v="Confirm"/>
  </r>
  <r>
    <s v="Outer"/>
    <s v="CP#2"/>
    <s v="Area 4"/>
    <s v="R09 Sulawesi"/>
    <s v="MLE154"/>
    <s v="PARE PARE_1789"/>
    <n v="119.87972259999999"/>
    <n v="-3.0106164"/>
    <s v="B2S"/>
    <s v="PT. Dayamitra Telekomunikasi"/>
    <s v="Sulawesi Selatan"/>
    <s v="Kab. Tana Toraja"/>
    <x v="16"/>
    <s v="Kabupaten"/>
    <s v="Tana Toraja"/>
    <s v="AMALA"/>
    <s v="Asa Berkat"/>
    <x v="1"/>
    <n v="805000000"/>
    <x v="15"/>
    <n v="39373600"/>
    <n v="63000000"/>
    <n v="172929292.54545453"/>
    <n v="248583621"/>
    <n v="30168400"/>
    <n v="0"/>
    <n v="0"/>
    <n v="9000000"/>
    <n v="129470250"/>
    <n v="410402878.14999998"/>
    <n v="712802420.6954546"/>
    <n v="92197579.304545403"/>
    <s v="Confirm"/>
  </r>
  <r>
    <s v="Outer"/>
    <s v="CP#2"/>
    <s v="Area 4"/>
    <s v="R09 Sulawesi"/>
    <s v="SSU020"/>
    <s v="WEDA BAY NIKEL"/>
    <n v="127.93423799999999"/>
    <n v="0.465702"/>
    <s v="Untapped"/>
    <s v="PT. Dayamitra Telekomunikasi"/>
    <s v="Maluku"/>
    <s v="Kab. Maluku Utara"/>
    <x v="14"/>
    <s v="Kabupaten"/>
    <s v="Halmahera Utara"/>
    <s v="Tender"/>
    <s v="Nahrul Arbah"/>
    <x v="0"/>
    <n v="513000000"/>
    <x v="18"/>
    <n v="52000000"/>
    <n v="85000000"/>
    <n v="80000000"/>
    <n v="135984472.4208501"/>
    <n v="31500000"/>
    <n v="0"/>
    <n v="0"/>
    <n v="0"/>
    <n v="115000000"/>
    <n v="317966472.4208501"/>
    <n v="512966472.4208501"/>
    <n v="33527.579149901867"/>
    <s v="Confirm"/>
  </r>
  <r>
    <s v="Inner"/>
    <s v="CP#1A"/>
    <s v="Area 2"/>
    <s v="R04 Jabar"/>
    <s v="GRT521"/>
    <s v="PASAR MALANGBONG"/>
    <n v="108.087163"/>
    <n v="-7.0617530000000004"/>
    <s v="B2S"/>
    <s v="PT. Dayamitra Telekomunikasi"/>
    <s v="Jawa Barat"/>
    <s v="Kab. Garut"/>
    <x v="18"/>
    <s v="Kabupaten"/>
    <s v="Garut"/>
    <s v="Catra Artha Mulya"/>
    <s v="Site 2017"/>
    <x v="1"/>
    <m/>
    <x v="5"/>
    <m/>
    <m/>
    <m/>
    <m/>
    <m/>
    <m/>
    <m/>
    <m/>
    <m/>
    <m/>
    <m/>
    <m/>
    <m/>
  </r>
  <r>
    <s v="Inner"/>
    <s v="CP#1A"/>
    <s v="Area 2"/>
    <s v="R04 Jabar"/>
    <s v="GRT522"/>
    <s v="SMA N 14 GARUT"/>
    <n v="108.005162"/>
    <n v="-7.15374"/>
    <s v="B2S"/>
    <s v="PT. Dayamitra Telekomunikasi"/>
    <s v="Jawa Barat"/>
    <s v="Kab. Garut"/>
    <x v="18"/>
    <s v="Kabupaten"/>
    <s v="Garut"/>
    <s v="Catra Artha Mulya"/>
    <s v="Jayateknik"/>
    <x v="1"/>
    <n v="805000000"/>
    <x v="19"/>
    <n v="63699999.999999993"/>
    <n v="63000000"/>
    <n v="204074074"/>
    <n v="191709694"/>
    <n v="26839600"/>
    <n v="0"/>
    <n v="0"/>
    <n v="9000000"/>
    <n v="129470250"/>
    <n v="357841974"/>
    <n v="691386298"/>
    <n v="113613702"/>
    <m/>
  </r>
  <r>
    <s v="Inner"/>
    <s v="CP#1A"/>
    <s v="Area 2"/>
    <s v="R04 Jabar"/>
    <s v="GRT523"/>
    <s v="MASJID JAMI AL-IKHLAS2"/>
    <n v="107.97770300000001"/>
    <n v="-7.0139040000000001"/>
    <s v="B2S"/>
    <s v="PT. Dayamitra Telekomunikasi"/>
    <s v="Jawa Barat"/>
    <s v="Kab. Garut"/>
    <x v="19"/>
    <s v="Kabupaten"/>
    <s v="Garut"/>
    <s v="Mitra Existing"/>
    <s v="Site 2017"/>
    <x v="2"/>
    <m/>
    <x v="5"/>
    <m/>
    <m/>
    <m/>
    <m/>
    <m/>
    <m/>
    <m/>
    <m/>
    <m/>
    <m/>
    <m/>
    <m/>
    <m/>
  </r>
  <r>
    <s v="Inner"/>
    <s v="CP#1A"/>
    <s v="Area 2"/>
    <s v="R04 Jabar"/>
    <s v="TSK927"/>
    <s v="SMP N 2 PAGERAGEUNG"/>
    <n v="108.181399"/>
    <n v="-7.1308980000000002"/>
    <s v="B2S"/>
    <s v="PT. Dayamitra Telekomunikasi"/>
    <s v="Jawa Barat"/>
    <s v="Kab. Tasikmalaya"/>
    <x v="18"/>
    <s v="Kabupaten"/>
    <s v="Tasikmalaya"/>
    <s v="M. Jusuf &amp; Sons"/>
    <s v="Radik Insan Persada"/>
    <x v="1"/>
    <n v="805000000"/>
    <x v="19"/>
    <n v="62999999.999999993"/>
    <n v="127000000"/>
    <n v="209111110.80000001"/>
    <n v="191709694"/>
    <n v="26839600"/>
    <n v="0"/>
    <n v="0"/>
    <n v="9000000"/>
    <n v="129470250"/>
    <n v="421141974"/>
    <n v="759723334.79999995"/>
    <n v="45276665.200000048"/>
    <m/>
  </r>
  <r>
    <s v="Inner"/>
    <s v="CP#1A"/>
    <s v="Area 2"/>
    <s v="R04 Jabar"/>
    <s v="TSK928"/>
    <s v="SITUS AGUNG TAPA"/>
    <n v="108.13228599999999"/>
    <n v="-7.1920840000000004"/>
    <s v="B2S"/>
    <s v="PT. Dayamitra Telekomunikasi"/>
    <s v="Jawa Barat"/>
    <s v="Kab. Tasikmalaya"/>
    <x v="18"/>
    <s v="Kabupaten"/>
    <s v="Tasikmalaya"/>
    <s v="M. Jusuf &amp; Sons"/>
    <s v="Radik Insan Persada"/>
    <x v="1"/>
    <n v="805000000"/>
    <x v="19"/>
    <n v="62999999.999999993"/>
    <n v="127000000"/>
    <n v="209111110.80000001"/>
    <n v="191709694"/>
    <n v="26839600"/>
    <n v="0"/>
    <n v="0"/>
    <n v="9000000"/>
    <n v="129470250"/>
    <n v="421141974"/>
    <n v="759723334.79999995"/>
    <n v="45276665.200000048"/>
    <m/>
  </r>
  <r>
    <s v="Inner"/>
    <s v="CP#1A"/>
    <s v="Area 2"/>
    <s v="R04 Jabar"/>
    <s v="TSK931"/>
    <s v="BADAKDAEH - RELOKPARNA"/>
    <n v="108.115719"/>
    <n v="-7.3496350000000001"/>
    <s v="B2S"/>
    <s v="PT. Dayamitra Telekomunikasi"/>
    <s v="Jawa Barat"/>
    <s v="Kab. Tasikmalaya"/>
    <x v="18"/>
    <s v="Kabupaten"/>
    <s v="Tasikmalaya"/>
    <s v="M. Jusuf &amp; Sons"/>
    <s v="Radik Insan Persada"/>
    <x v="1"/>
    <n v="805000000"/>
    <x v="19"/>
    <n v="62999999.999999993"/>
    <n v="127000000"/>
    <n v="209111110.80000001"/>
    <n v="191709694"/>
    <n v="26839600"/>
    <n v="0"/>
    <n v="0"/>
    <n v="9000000"/>
    <n v="129470250"/>
    <n v="421141974"/>
    <n v="759723334.79999995"/>
    <n v="45276665.200000048"/>
    <m/>
  </r>
  <r>
    <s v="Inner"/>
    <s v="CP#1A"/>
    <s v="Area 2"/>
    <s v="R04 Jabar"/>
    <s v="CJR657"/>
    <s v="PASAR GSP"/>
    <n v="107.066655"/>
    <n v="-6.7325879999999998"/>
    <s v="B2S"/>
    <s v="PT. Dayamitra Telekomunikasi"/>
    <s v="Jawa Barat"/>
    <s v="Kab. Cianjur"/>
    <x v="18"/>
    <s v="Kabupaten"/>
    <s v="Cianjur"/>
    <s v="Skyindo Global Utama"/>
    <s v="Celebes Kontruksindo"/>
    <x v="1"/>
    <n v="805000000"/>
    <x v="19"/>
    <n v="63699999.999999993"/>
    <n v="99000000"/>
    <n v="228657407.40740743"/>
    <n v="191709694"/>
    <n v="26839600"/>
    <n v="0"/>
    <n v="0"/>
    <n v="9000000"/>
    <n v="129470250"/>
    <n v="393841974"/>
    <n v="751969631.4074074"/>
    <n v="53030368.592592597"/>
    <m/>
  </r>
  <r>
    <s v="Inner"/>
    <s v="CP#1A"/>
    <s v="Area 2"/>
    <s v="R04 Jabar"/>
    <s v="SMD374"/>
    <s v="UJUNG JAYA , CIPELANG"/>
    <n v="107.930615"/>
    <n v="-6.8437239999999999"/>
    <s v="B2S"/>
    <s v="PT. Dayamitra Telekomunikasi"/>
    <s v="Jawa Barat"/>
    <s v="Kab. Sumedang"/>
    <x v="18"/>
    <s v="Kabupaten"/>
    <s v="Sumedang"/>
    <s v="Indomitra Global"/>
    <s v="Skyindo"/>
    <x v="1"/>
    <n v="805000000"/>
    <x v="19"/>
    <n v="59278099.999999993"/>
    <n v="88000000"/>
    <n v="194222222"/>
    <n v="191709694"/>
    <n v="26839600"/>
    <n v="0"/>
    <n v="0"/>
    <n v="9000000"/>
    <n v="129470250"/>
    <n v="378420074"/>
    <n v="702112546"/>
    <n v="102887454"/>
    <m/>
  </r>
  <r>
    <s v="Inner"/>
    <s v="CP#1A"/>
    <s v="Area 2"/>
    <s v="R04 Jabar"/>
    <s v="SMD362"/>
    <s v="PEMKABSUMEDANG - KELSITU"/>
    <n v="107.91091299999999"/>
    <n v="-6.8398070000000004"/>
    <s v="B2S"/>
    <s v="PT. Dayamitra Telekomunikasi"/>
    <s v="Jawa Barat"/>
    <s v="Kab. Sumedang"/>
    <x v="18"/>
    <s v="Kabupaten"/>
    <s v="Sumedang"/>
    <s v="Indomitra Global"/>
    <s v="Site 2017"/>
    <x v="1"/>
    <m/>
    <x v="5"/>
    <m/>
    <m/>
    <m/>
    <m/>
    <m/>
    <m/>
    <m/>
    <m/>
    <m/>
    <m/>
    <m/>
    <m/>
    <m/>
  </r>
  <r>
    <s v="Inner"/>
    <s v="CP#1A"/>
    <s v="Area 2"/>
    <s v="R04 Jabar"/>
    <s v="BDS792"/>
    <s v="CICALENGKA - KPCIKALAGE"/>
    <n v="107.83824"/>
    <n v="-6.9957140000000004"/>
    <s v="B2S"/>
    <s v="PT. Dayamitra Telekomunikasi"/>
    <s v="Jawa Barat"/>
    <s v="Kab. Bandung"/>
    <x v="19"/>
    <s v="Kabupaten"/>
    <s v="Bandung"/>
    <s v="Mitra Existing"/>
    <s v="Site 2017"/>
    <x v="2"/>
    <m/>
    <x v="5"/>
    <m/>
    <m/>
    <m/>
    <m/>
    <m/>
    <m/>
    <m/>
    <m/>
    <m/>
    <m/>
    <m/>
    <m/>
    <m/>
  </r>
  <r>
    <s v="Inner"/>
    <s v="CP#1A"/>
    <s v="Area 2"/>
    <s v="R04 Jabar"/>
    <s v="CMS471"/>
    <s v="PEMUKIMAN SELASARI"/>
    <n v="108.343698"/>
    <n v="-7.177467"/>
    <s v="B2S"/>
    <s v="PT. Dayamitra Telekomunikasi"/>
    <s v="Jawa Barat"/>
    <s v="Kab. Ciamis"/>
    <x v="19"/>
    <s v="Kabupaten"/>
    <s v="Ciamis"/>
    <s v="Mitra Existing"/>
    <s v="Site 2017"/>
    <x v="2"/>
    <m/>
    <x v="5"/>
    <m/>
    <m/>
    <m/>
    <m/>
    <m/>
    <m/>
    <m/>
    <m/>
    <m/>
    <m/>
    <m/>
    <m/>
    <m/>
  </r>
  <r>
    <s v="Inner"/>
    <s v="CP#1A"/>
    <s v="Area 2"/>
    <s v="R04 Jabar"/>
    <s v="CMS472"/>
    <s v="PERMANENISASITERMINALPANGANDARAN"/>
    <n v="108.647295"/>
    <n v="-7.6814289999999996"/>
    <s v="B2S"/>
    <s v="PT. Dayamitra Telekomunikasi"/>
    <s v="Jawa Barat"/>
    <s v="Kab. Ciamis"/>
    <x v="18"/>
    <s v="Kabupaten"/>
    <s v="Ciamis"/>
    <s v="Skyindo Global Utama"/>
    <s v="Site 2017"/>
    <x v="1"/>
    <m/>
    <x v="5"/>
    <m/>
    <m/>
    <m/>
    <m/>
    <m/>
    <m/>
    <m/>
    <m/>
    <m/>
    <m/>
    <m/>
    <m/>
    <m/>
  </r>
  <r>
    <s v="Inner"/>
    <s v="CP#1A"/>
    <s v="Area 2"/>
    <s v="R04 Jabar"/>
    <s v="CMS473"/>
    <s v="PEMUKIMAN LINGGAPURA"/>
    <n v="108.385003"/>
    <n v="-7.1935010000000004"/>
    <s v="B2S"/>
    <s v="PT. Dayamitra Telekomunikasi"/>
    <s v="Jawa Barat"/>
    <s v="Kab. Ciamis"/>
    <x v="18"/>
    <s v="Kabupaten"/>
    <s v="Ciamis"/>
    <s v="Skyindo Global Utama"/>
    <s v="Infrako Dayamitra"/>
    <x v="1"/>
    <n v="805000000"/>
    <x v="19"/>
    <n v="62999999.999999993"/>
    <n v="87000000"/>
    <n v="228657407.40740743"/>
    <n v="191709694"/>
    <n v="26839600"/>
    <n v="0"/>
    <n v="0"/>
    <n v="9000000"/>
    <n v="129470250"/>
    <n v="381141974"/>
    <n v="739269631.4074074"/>
    <n v="65730368.592592597"/>
    <m/>
  </r>
  <r>
    <s v="Inner"/>
    <s v="CP#1A"/>
    <s v="Area 2"/>
    <s v="R04 Jabar"/>
    <s v="CMS475"/>
    <s v="PEMUKIMAN KAWALIMUKTI"/>
    <n v="108.36621100000001"/>
    <n v="-7.1848070000000002"/>
    <s v="B2S"/>
    <s v="PT. Dayamitra Telekomunikasi"/>
    <s v="Jawa Barat"/>
    <s v="Kab. Ciamis"/>
    <x v="19"/>
    <s v="Kabupaten"/>
    <s v="Ciamis"/>
    <s v="Mitra Existing"/>
    <s v="Site 2017"/>
    <x v="2"/>
    <m/>
    <x v="5"/>
    <m/>
    <m/>
    <m/>
    <m/>
    <m/>
    <m/>
    <m/>
    <m/>
    <m/>
    <m/>
    <m/>
    <m/>
    <m/>
  </r>
  <r>
    <s v="Inner"/>
    <s v="CP#1A"/>
    <s v="Area 2"/>
    <s v="R04 Jabar"/>
    <s v="CMS476"/>
    <s v="PEMUKIMAN CIJULANG"/>
    <n v="108.197383"/>
    <n v="-7.2630860000000004"/>
    <s v="B2S"/>
    <s v="PT. Dayamitra Telekomunikasi"/>
    <s v="Jawa Barat"/>
    <s v="Kab. Tasikmalaya"/>
    <x v="18"/>
    <s v="Kabupaten"/>
    <s v="Tasikmalaya"/>
    <s v="Sandya Hara Gantari"/>
    <s v="Infrako Dayamitra"/>
    <x v="1"/>
    <n v="805000000"/>
    <x v="19"/>
    <n v="62999999.999999993"/>
    <n v="127000000"/>
    <n v="209111110.80000001"/>
    <n v="191709694"/>
    <n v="26839600"/>
    <n v="0"/>
    <n v="0"/>
    <n v="9000000"/>
    <n v="129470250"/>
    <n v="421141974"/>
    <n v="759723334.79999995"/>
    <n v="45276665.200000048"/>
    <m/>
  </r>
  <r>
    <s v="Inner"/>
    <s v="CP#1A"/>
    <s v="Area 2"/>
    <s v="R04 Jabar"/>
    <s v="CMS478"/>
    <s v="GOLAT-KPCIWALEN"/>
    <n v="108.227797"/>
    <n v="-7.1313430000000002"/>
    <s v="B2S"/>
    <s v="PT. Dayamitra Telekomunikasi"/>
    <s v="Jawa Barat"/>
    <s v="Kab. Tasikmalaya"/>
    <x v="18"/>
    <s v="Kabupaten"/>
    <s v="Tasikmalaya"/>
    <s v="Sandya Hara Gantari"/>
    <s v="Infrako Dayamitra"/>
    <x v="1"/>
    <n v="805000000"/>
    <x v="19"/>
    <n v="62999999.999999993"/>
    <n v="127000000"/>
    <n v="209111110.80000001"/>
    <n v="191709694"/>
    <n v="26839600"/>
    <n v="0"/>
    <n v="0"/>
    <n v="9000000"/>
    <n v="129470250"/>
    <n v="421141974"/>
    <n v="759723334.79999995"/>
    <n v="45276665.200000048"/>
    <m/>
  </r>
  <r>
    <s v="Inner"/>
    <s v="CP#1A"/>
    <s v="Area 2"/>
    <s v="R04 Jabar"/>
    <s v="CMS479"/>
    <s v="SEKOLAH SMAN 1 PARIGI"/>
    <n v="108.496939"/>
    <n v="-7.7090420000000002"/>
    <s v="B2S"/>
    <s v="PT. Dayamitra Telekomunikasi"/>
    <s v="Jawa Barat"/>
    <s v="Kab. Ciamis"/>
    <x v="18"/>
    <s v="Kabupaten"/>
    <s v="Ciamis"/>
    <s v="Sandya Hara Gantari"/>
    <s v="Site 2017"/>
    <x v="1"/>
    <m/>
    <x v="5"/>
    <m/>
    <m/>
    <m/>
    <m/>
    <m/>
    <m/>
    <m/>
    <m/>
    <m/>
    <m/>
    <m/>
    <m/>
    <m/>
  </r>
  <r>
    <s v="Inner"/>
    <s v="CP#1A"/>
    <s v="Area 2"/>
    <s v="R04 Jabar"/>
    <s v="BDB280"/>
    <s v="JLNYAMPAY"/>
    <n v="107.64913"/>
    <n v="-6.8200900000000004"/>
    <s v="B2S"/>
    <s v="PT. Dayamitra Telekomunikasi"/>
    <s v="Jawa Barat"/>
    <s v="Kab. Bandung"/>
    <x v="18"/>
    <s v="Kabupaten"/>
    <s v="Bandung"/>
    <s v="Prasetia"/>
    <s v="M Jusuf &amp; Sons"/>
    <x v="1"/>
    <n v="805000000"/>
    <x v="19"/>
    <n v="77829814.999999985"/>
    <n v="170000000"/>
    <n v="228657407.40740743"/>
    <n v="191709694"/>
    <n v="26839600"/>
    <n v="0"/>
    <n v="0"/>
    <n v="9000000"/>
    <n v="129470250"/>
    <n v="478971789"/>
    <n v="837099446.4074074"/>
    <n v="-32099446.407407403"/>
    <m/>
  </r>
  <r>
    <s v="Inner"/>
    <s v="CP#1A"/>
    <s v="Area 2"/>
    <s v="R04 Jabar"/>
    <s v="BDB281"/>
    <s v="CIGUGURGIRANG-KPCIPANJAK"/>
    <n v="107.587605"/>
    <n v="-6.838184"/>
    <s v="B2S"/>
    <s v="PT. Dayamitra Telekomunikasi"/>
    <s v="Jawa Barat"/>
    <s v="Kab. Bandung"/>
    <x v="18"/>
    <s v="Kabupaten"/>
    <s v="Bandung"/>
    <s v="Prasetia"/>
    <s v="M Jusuf &amp; Sons"/>
    <x v="1"/>
    <n v="805000000"/>
    <x v="19"/>
    <n v="77829814.999999985"/>
    <n v="170000000"/>
    <n v="228657407.40740743"/>
    <n v="191709694"/>
    <n v="26839600"/>
    <n v="0"/>
    <n v="0"/>
    <n v="9000000"/>
    <n v="129470250"/>
    <n v="478971789"/>
    <n v="837099446.4074074"/>
    <n v="-32099446.407407403"/>
    <m/>
  </r>
  <r>
    <s v="Inner"/>
    <s v="CP#1A"/>
    <s v="Area 2"/>
    <s v="R04 Jabar"/>
    <s v="BDB282"/>
    <s v="DSNBAMBU"/>
    <n v="107.578709"/>
    <n v="-6.7897119999999997"/>
    <s v="B2S"/>
    <s v="PT. Dayamitra Telekomunikasi"/>
    <s v="Jawa Barat"/>
    <s v="Kab. Bandung"/>
    <x v="18"/>
    <s v="Kabupaten"/>
    <s v="Bandung"/>
    <s v="Prasetia"/>
    <s v="M Jusuf &amp; Sons"/>
    <x v="1"/>
    <n v="805000000"/>
    <x v="19"/>
    <n v="77829814.999999985"/>
    <n v="170000000"/>
    <n v="228657407.40740743"/>
    <n v="191709694"/>
    <n v="26839600"/>
    <n v="0"/>
    <n v="0"/>
    <n v="9000000"/>
    <n v="129470250"/>
    <n v="478971789"/>
    <n v="837099446.4074074"/>
    <n v="-32099446.407407403"/>
    <m/>
  </r>
  <r>
    <s v="Inner"/>
    <s v="CP#1A"/>
    <s v="Area 2"/>
    <s v="R04 Jabar"/>
    <s v="SUB664"/>
    <s v="SARIREJA"/>
    <n v="107.69033666670001"/>
    <n v="-6.7028549999999996"/>
    <s v="B2S"/>
    <s v="PT. Dayamitra Telekomunikasi"/>
    <s v="Jawa Barat"/>
    <s v="Kab. Subang"/>
    <x v="18"/>
    <s v="Kabupaten"/>
    <s v="Subang"/>
    <s v="GCI Indonesia"/>
    <s v="Catra Arta Mulia"/>
    <x v="1"/>
    <n v="805000000"/>
    <x v="19"/>
    <n v="66278099.999999993"/>
    <n v="99000000"/>
    <n v="220820104.95238096"/>
    <n v="191709694"/>
    <n v="26839600"/>
    <n v="0"/>
    <n v="0"/>
    <n v="9000000"/>
    <n v="129470250"/>
    <n v="396420074"/>
    <n v="746710428.9523809"/>
    <n v="58289571.047619104"/>
    <m/>
  </r>
  <r>
    <s v="Inner"/>
    <s v="CP#1A"/>
    <s v="Area 2"/>
    <s v="R04 Jabar"/>
    <s v="SUB666"/>
    <s v="LETNAN UKIN"/>
    <n v="107.775829"/>
    <n v="-6.5683179999999997"/>
    <s v="B2S"/>
    <s v="PT. Dayamitra Telekomunikasi"/>
    <s v="Jawa Barat"/>
    <s v="Kab. Subang"/>
    <x v="18"/>
    <s v="Kabupaten"/>
    <s v="Subang"/>
    <s v="GCI Indonesia"/>
    <s v="Catra Arta Mulia"/>
    <x v="1"/>
    <n v="805000000"/>
    <x v="19"/>
    <n v="66278099.999999993"/>
    <n v="99000000"/>
    <n v="220820104.95238096"/>
    <n v="191709694"/>
    <n v="26839600"/>
    <n v="0"/>
    <n v="0"/>
    <n v="9000000"/>
    <n v="129470250"/>
    <n v="396420074"/>
    <n v="746710428.9523809"/>
    <n v="58289571.047619104"/>
    <m/>
  </r>
  <r>
    <s v="Inner"/>
    <s v="CP#1A"/>
    <s v="Area 2"/>
    <s v="R04 Jabar"/>
    <s v="SUB667"/>
    <s v="DSSALAMJAYA-KEMBANGSARI"/>
    <n v="107.61415100000001"/>
    <n v="-6.4372429999999996"/>
    <s v="B2S"/>
    <s v="PT. Dayamitra Telekomunikasi"/>
    <s v="Jawa Barat"/>
    <s v="Kab. Subang"/>
    <x v="18"/>
    <s v="Kabupaten"/>
    <s v="Subang"/>
    <s v="GCI Indonesia"/>
    <s v="Catra Arta Mulia"/>
    <x v="1"/>
    <n v="805000000"/>
    <x v="19"/>
    <n v="66278099.999999993"/>
    <n v="99000000"/>
    <n v="220820104.95238096"/>
    <n v="191709694"/>
    <n v="26839600"/>
    <n v="0"/>
    <n v="0"/>
    <n v="9000000"/>
    <n v="129470250"/>
    <n v="396420074"/>
    <n v="746710428.9523809"/>
    <n v="58289571.047619104"/>
    <m/>
  </r>
  <r>
    <s v="Inner"/>
    <s v="CP#1A"/>
    <s v="Area 2"/>
    <s v="R04 Jabar"/>
    <s v="IND352"/>
    <s v="BO-BUGISTUA-ANJATAN"/>
    <n v="107.900003"/>
    <n v="-6.4161999999999999"/>
    <s v="B2S"/>
    <s v="PT. Dayamitra Telekomunikasi"/>
    <s v="Jawa Barat"/>
    <s v="Kab. Subang"/>
    <x v="19"/>
    <s v="Kabupaten"/>
    <s v="Subang"/>
    <s v="Mitra Existing"/>
    <s v="Site 2017"/>
    <x v="2"/>
    <m/>
    <x v="5"/>
    <m/>
    <m/>
    <m/>
    <m/>
    <m/>
    <m/>
    <m/>
    <m/>
    <m/>
    <m/>
    <m/>
    <m/>
    <m/>
  </r>
  <r>
    <s v="Inner"/>
    <s v="CP#1A"/>
    <s v="Area 2"/>
    <s v="R04 Jabar"/>
    <s v="BDB283"/>
    <s v="CIPATIK-CIPANJI"/>
    <n v="107.494624"/>
    <n v="-6.9318489999999997"/>
    <s v="B2S"/>
    <s v="PT. Dayamitra Telekomunikasi"/>
    <s v="Jawa Barat"/>
    <s v="Kab. Bandung"/>
    <x v="18"/>
    <s v="Kabupaten"/>
    <s v="Bandung"/>
    <s v="Prasetia"/>
    <s v="Site 2017"/>
    <x v="1"/>
    <m/>
    <x v="5"/>
    <m/>
    <m/>
    <m/>
    <m/>
    <m/>
    <m/>
    <m/>
    <m/>
    <m/>
    <m/>
    <m/>
    <m/>
    <m/>
  </r>
  <r>
    <s v="Inner"/>
    <s v="CP#1A"/>
    <s v="Area 2"/>
    <s v="R04 Jabar"/>
    <s v="CMS480"/>
    <s v="DSNPADAHERANG-DSKRNGMULYA"/>
    <n v="108.688835"/>
    <n v="-7.5382220000000002"/>
    <s v="B2S"/>
    <s v="PT. Dayamitra Telekomunikasi"/>
    <s v="Jawa Barat"/>
    <s v="Kab. Ciamis"/>
    <x v="18"/>
    <s v="Kabupaten"/>
    <s v="Ciamis"/>
    <s v="Sandya Hara Gantari"/>
    <s v="Infrako Dayamitra"/>
    <x v="1"/>
    <n v="805000000"/>
    <x v="19"/>
    <n v="62999999.999999993"/>
    <n v="87000000"/>
    <n v="228657407.40740743"/>
    <n v="191709694"/>
    <n v="26839600"/>
    <n v="0"/>
    <n v="0"/>
    <n v="9000000"/>
    <n v="129470250"/>
    <n v="381141974"/>
    <n v="739269631.4074074"/>
    <n v="65730368.592592597"/>
    <m/>
  </r>
  <r>
    <s v="Inner"/>
    <s v="CP#1A"/>
    <s v="Area 2"/>
    <s v="R04 Jabar"/>
    <s v="GRT362"/>
    <s v="PADASUKA-SAMARANG"/>
    <n v="107.826891"/>
    <n v="-7.2216870000000002"/>
    <s v="B2S"/>
    <s v="PT. Dayamitra Telekomunikasi"/>
    <s v="Jawa Barat"/>
    <s v="Kab. Garut"/>
    <x v="18"/>
    <s v="Kabupaten"/>
    <s v="Garut"/>
    <s v="Catra Artha Mulya"/>
    <s v="Arva Asia Partner"/>
    <x v="1"/>
    <n v="805000000"/>
    <x v="19"/>
    <n v="63699999.999999993"/>
    <n v="63000000"/>
    <n v="204074074"/>
    <n v="191709694"/>
    <n v="26839600"/>
    <n v="0"/>
    <n v="0"/>
    <n v="9000000"/>
    <n v="129470250"/>
    <n v="357841974"/>
    <n v="691386298"/>
    <n v="113613702"/>
    <m/>
  </r>
  <r>
    <s v="Inner"/>
    <s v="CP#1A"/>
    <s v="Area 2"/>
    <s v="R04 Jabar"/>
    <s v="GRT525"/>
    <s v="KPCISAATGRT2"/>
    <n v="107.91895100000001"/>
    <n v="-7.0687100000000003"/>
    <s v="B2S"/>
    <s v="PT. Dayamitra Telekomunikasi"/>
    <s v="Jawa Barat"/>
    <s v="Kab. Garut"/>
    <x v="19"/>
    <s v="Kabupaten"/>
    <s v="Garut"/>
    <s v="Mitra Existing"/>
    <s v="Site 2017"/>
    <x v="2"/>
    <m/>
    <x v="5"/>
    <m/>
    <m/>
    <m/>
    <m/>
    <m/>
    <m/>
    <m/>
    <m/>
    <m/>
    <m/>
    <m/>
    <m/>
    <m/>
  </r>
  <r>
    <s v="Inner"/>
    <s v="CP#1A"/>
    <s v="Area 2"/>
    <s v="R04 Jabar"/>
    <s v="BDS794"/>
    <s v="ADIPATIAGUNGDLM-JLANGGADIREJA"/>
    <n v="107.627995"/>
    <n v="-6.9999979999999997"/>
    <s v="B2S"/>
    <s v="PT. Dayamitra Telekomunikasi"/>
    <s v="Jawa Barat"/>
    <s v="Kab. Bandung"/>
    <x v="18"/>
    <s v="Kabupaten"/>
    <s v="Bandung"/>
    <s v="Skyindo Global Utama"/>
    <s v="Site 2017"/>
    <x v="1"/>
    <m/>
    <x v="5"/>
    <m/>
    <m/>
    <m/>
    <m/>
    <m/>
    <m/>
    <m/>
    <m/>
    <m/>
    <m/>
    <m/>
    <m/>
    <m/>
  </r>
  <r>
    <s v="Inner"/>
    <s v="CP#1A"/>
    <s v="Area 2"/>
    <s v="R04 Jabar"/>
    <s v="GRT526"/>
    <s v="PERMANENISASISTOMALANGBONG"/>
    <n v="108.08929000000001"/>
    <n v="-7.068295"/>
    <s v="B2S"/>
    <s v="PT. Dayamitra Telekomunikasi"/>
    <s v="Jawa Barat"/>
    <s v="Kab. Garut"/>
    <x v="18"/>
    <s v="Kabupaten"/>
    <s v="Garut"/>
    <s v="Catra Artha Mulya"/>
    <s v="Site 2017"/>
    <x v="1"/>
    <m/>
    <x v="5"/>
    <m/>
    <m/>
    <m/>
    <m/>
    <m/>
    <m/>
    <m/>
    <m/>
    <m/>
    <m/>
    <m/>
    <m/>
    <m/>
  </r>
  <r>
    <s v="Inner"/>
    <s v="CP#1A"/>
    <s v="Area 2"/>
    <s v="R04 Jabar"/>
    <s v="SMD363"/>
    <s v="MARGAMULYASMD-LICIN"/>
    <n v="107.94596199999999"/>
    <n v="-6.8082529999999997"/>
    <s v="B2S"/>
    <s v="PT. Dayamitra Telekomunikasi"/>
    <s v="Jawa Barat"/>
    <s v="Kab. Sumedang"/>
    <x v="18"/>
    <s v="Kabupaten"/>
    <s v="Sumedang"/>
    <s v="Indomitra Global"/>
    <s v="Abassy"/>
    <x v="1"/>
    <n v="805000000"/>
    <x v="19"/>
    <n v="59278099.999999993"/>
    <n v="88000000"/>
    <n v="194222222"/>
    <n v="191709694"/>
    <n v="26839600"/>
    <n v="0"/>
    <n v="0"/>
    <n v="9000000"/>
    <n v="129470250"/>
    <n v="378420074"/>
    <n v="702112546"/>
    <n v="102887454"/>
    <m/>
  </r>
  <r>
    <s v="Inner"/>
    <s v="CP#1A"/>
    <s v="Area 2"/>
    <s v="R04 Jabar"/>
    <s v="BDB285"/>
    <s v="NGAMPRAH2"/>
    <n v="107.502206"/>
    <n v="-6.8292609999999998"/>
    <s v="B2S"/>
    <s v="PT. Dayamitra Telekomunikasi"/>
    <s v="Jawa Barat"/>
    <s v="Kab. Bandung"/>
    <x v="19"/>
    <s v="Kabupaten"/>
    <s v="Bandung"/>
    <s v="Mitra Existing"/>
    <s v="Site 2017"/>
    <x v="2"/>
    <m/>
    <x v="5"/>
    <m/>
    <m/>
    <m/>
    <m/>
    <m/>
    <m/>
    <m/>
    <m/>
    <m/>
    <m/>
    <m/>
    <m/>
    <m/>
  </r>
  <r>
    <s v="Inner"/>
    <s v="CP#1A"/>
    <s v="Area 2"/>
    <s v="R04 Jabar"/>
    <s v="CRB875"/>
    <s v="DUSUNSATU-KRNGSUWUNG"/>
    <n v="108.64601999999999"/>
    <n v="-6.8424459999999998"/>
    <s v="B2S"/>
    <s v="PT. Dayamitra Telekomunikasi"/>
    <s v="Jawa Barat"/>
    <s v="Kab. Cirebon"/>
    <x v="19"/>
    <s v="Kabupaten"/>
    <s v="Cirebon"/>
    <s v="Mitra Existing"/>
    <s v="Site 2017"/>
    <x v="2"/>
    <m/>
    <x v="5"/>
    <m/>
    <m/>
    <m/>
    <m/>
    <m/>
    <m/>
    <m/>
    <m/>
    <m/>
    <m/>
    <m/>
    <m/>
    <m/>
  </r>
  <r>
    <s v="Inner"/>
    <s v="CP#1A"/>
    <s v="Area 2"/>
    <s v="R04 Jabar"/>
    <s v="KNG240"/>
    <s v="RAYAKADUGEDE-BLOKPAMONYETAN"/>
    <n v="108.445888"/>
    <n v="-6.9946140000000003"/>
    <s v="B2S"/>
    <s v="PT. Dayamitra Telekomunikasi"/>
    <s v="Jawa Barat"/>
    <s v="Kab. Kuningan"/>
    <x v="18"/>
    <s v="Kabupaten"/>
    <s v="Kuningan"/>
    <s v="Piranti Indonesia"/>
    <s v="Site 2017"/>
    <x v="1"/>
    <m/>
    <x v="5"/>
    <m/>
    <m/>
    <m/>
    <m/>
    <m/>
    <m/>
    <m/>
    <m/>
    <m/>
    <m/>
    <m/>
    <m/>
    <m/>
  </r>
  <r>
    <s v="Inner"/>
    <s v="CP#1A"/>
    <s v="Area 2"/>
    <s v="R04 Jabar"/>
    <s v="GRT536"/>
    <s v="MASJID JAMI AL-IKHLAS1"/>
    <n v="108.00319"/>
    <n v="-7.2202190000000002"/>
    <s v="B2S"/>
    <s v="PT. Dayamitra Telekomunikasi"/>
    <s v="Jawa Barat"/>
    <s v="Kab. Garut"/>
    <x v="18"/>
    <s v="Kabupaten"/>
    <s v="Garut"/>
    <s v="Catra Artha Mulya"/>
    <s v="Wahana Lintassentra Telekomunindo"/>
    <x v="1"/>
    <n v="805000000"/>
    <x v="19"/>
    <n v="63699999.999999993"/>
    <n v="63000000"/>
    <n v="204074074"/>
    <n v="191709694"/>
    <n v="26839600"/>
    <n v="0"/>
    <n v="0"/>
    <n v="9000000"/>
    <n v="129470250"/>
    <n v="357841974"/>
    <n v="691386298"/>
    <n v="113613702"/>
    <m/>
  </r>
  <r>
    <s v="Inner"/>
    <s v="CP#2"/>
    <s v="Area 2"/>
    <s v="R04 Jabar"/>
    <s v="GRT534"/>
    <s v="PEMUKIMAN PUNCAK DARAJAT"/>
    <n v="107.759229"/>
    <n v="-7.2172169999999998"/>
    <s v="B2S"/>
    <s v="PT. Dayamitra Telekomunikasi"/>
    <s v="Jawa Barat"/>
    <s v="Kab. Garut"/>
    <x v="18"/>
    <s v="Kabupaten"/>
    <s v="Garut"/>
    <s v="Catra Artha Mulya"/>
    <s v="Wahana Lintassentra Telekomunindo"/>
    <x v="1"/>
    <n v="805000000"/>
    <x v="19"/>
    <n v="63699999.999999993"/>
    <n v="63000000"/>
    <n v="204074074"/>
    <n v="191709694"/>
    <n v="26839600"/>
    <n v="0"/>
    <n v="0"/>
    <n v="9000000"/>
    <n v="129470250"/>
    <n v="357841974"/>
    <n v="691386298"/>
    <n v="113613702"/>
    <m/>
  </r>
  <r>
    <s v="Inner"/>
    <s v="CP#2"/>
    <s v="Area 2"/>
    <s v="R04 Jabar"/>
    <s v="GRT535"/>
    <s v="MASJID AL-FALAH"/>
    <n v="108.00469099999999"/>
    <n v="-6.9845009999999998"/>
    <s v="B2S"/>
    <s v="PT. Dayamitra Telekomunikasi"/>
    <s v="Jawa Barat"/>
    <s v="Kab. Sumedang"/>
    <x v="18"/>
    <s v="Kabupaten"/>
    <s v="Sumedang"/>
    <s v="Catra Artha Mulya"/>
    <s v="Wahana Lintassentra Telekomunindo"/>
    <x v="1"/>
    <n v="805000000"/>
    <x v="19"/>
    <n v="59278099.999999993"/>
    <n v="88000000"/>
    <n v="194222222"/>
    <n v="191709694"/>
    <n v="26839600"/>
    <n v="0"/>
    <n v="0"/>
    <n v="9000000"/>
    <n v="129470250"/>
    <n v="378420074"/>
    <n v="702112546"/>
    <n v="102887454"/>
    <m/>
  </r>
  <r>
    <s v="Inner"/>
    <s v="CP#2"/>
    <s v="Area 2"/>
    <s v="R04 Jabar"/>
    <s v="TSK937"/>
    <s v="PERUM SUKAHERANG SINGAPARNA"/>
    <n v="108.09805799999999"/>
    <n v="-7.3470969999999998"/>
    <s v="B2S"/>
    <s v="PT. Dayamitra Telekomunikasi"/>
    <s v="Jawa Barat"/>
    <s v="Kab. Tasikmalaya"/>
    <x v="18"/>
    <s v="Kabupaten"/>
    <s v="Tasikmalaya"/>
    <s v="M. Jusuf &amp; Sons"/>
    <s v="Wideband Media Indonesia"/>
    <x v="1"/>
    <n v="805000000"/>
    <x v="19"/>
    <n v="62999999.999999993"/>
    <n v="127000000"/>
    <n v="209111110.80000001"/>
    <n v="191709694"/>
    <n v="26839600"/>
    <n v="0"/>
    <n v="0"/>
    <n v="9000000"/>
    <n v="129470250"/>
    <n v="421141974"/>
    <n v="759723334.79999995"/>
    <n v="45276665.200000048"/>
    <m/>
  </r>
  <r>
    <s v="Inner"/>
    <s v="CP#2"/>
    <s v="Area 2"/>
    <s v="R04 Jabar"/>
    <s v="TSK938"/>
    <s v="PERUM PURWASARI CISAYONG"/>
    <n v="108.151008"/>
    <n v="-7.2356660000000002"/>
    <s v="B2S"/>
    <s v="PT. Dayamitra Telekomunikasi"/>
    <s v="Jawa Barat"/>
    <s v="Kab. Tasikmalaya"/>
    <x v="18"/>
    <s v="Kabupaten"/>
    <s v="Tasikmalaya"/>
    <s v="M. Jusuf &amp; Sons"/>
    <s v="Wideband Media Indonesia"/>
    <x v="1"/>
    <n v="805000000"/>
    <x v="19"/>
    <n v="62999999.999999993"/>
    <n v="127000000"/>
    <n v="209111110.80000001"/>
    <n v="191709694"/>
    <n v="26839600"/>
    <n v="0"/>
    <n v="0"/>
    <n v="9000000"/>
    <n v="129470250"/>
    <n v="421141974"/>
    <n v="759723334.79999995"/>
    <n v="45276665.200000048"/>
    <m/>
  </r>
  <r>
    <s v="Inner"/>
    <s v="CP#2"/>
    <s v="Area 2"/>
    <s v="R04 Jabar"/>
    <s v="TSK939"/>
    <s v="PERUM SODONGHILIR"/>
    <n v="108.083794"/>
    <n v="-7.4902930000000003"/>
    <s v="B2S"/>
    <s v="PT. Dayamitra Telekomunikasi"/>
    <s v="Jawa Barat"/>
    <s v="Kab. Tasikmalaya"/>
    <x v="18"/>
    <s v="Kabupaten"/>
    <s v="Tasikmalaya"/>
    <s v="M. Jusuf &amp; Sons"/>
    <s v="Wideband Media Indonesia"/>
    <x v="1"/>
    <n v="805000000"/>
    <x v="19"/>
    <n v="62999999.999999993"/>
    <n v="127000000"/>
    <n v="209111110.80000001"/>
    <n v="191709694"/>
    <n v="26839600"/>
    <n v="0"/>
    <n v="0"/>
    <n v="9000000"/>
    <n v="129470250"/>
    <n v="421141974"/>
    <n v="759723334.79999995"/>
    <n v="45276665.200000048"/>
    <m/>
  </r>
  <r>
    <s v="Inner"/>
    <s v="CP#2"/>
    <s v="Area 2"/>
    <s v="R04 Jabar"/>
    <s v="TSK945"/>
    <s v="TANJUNGJAYAWARUNGBDG"/>
    <n v="108.11969499999999"/>
    <n v="-7.3760690000000002"/>
    <s v="B2S"/>
    <s v="PT. Dayamitra Telekomunikasi"/>
    <s v="Jawa Barat"/>
    <s v="Kab. Tasikmalaya"/>
    <x v="18"/>
    <s v="Kabupaten"/>
    <s v="Tasikmalaya"/>
    <s v="M. Jusuf &amp; Sons"/>
    <s v="Telekomindo Primakarya"/>
    <x v="1"/>
    <n v="805000000"/>
    <x v="19"/>
    <n v="62999999.999999993"/>
    <n v="127000000"/>
    <n v="209111110.80000001"/>
    <n v="191709694"/>
    <n v="26839600"/>
    <n v="0"/>
    <n v="0"/>
    <n v="9000000"/>
    <n v="129470250"/>
    <n v="421141974"/>
    <n v="759723334.79999995"/>
    <n v="45276665.200000048"/>
    <m/>
  </r>
  <r>
    <s v="Inner"/>
    <s v="CP#2"/>
    <s v="Area 2"/>
    <s v="R04 Jabar"/>
    <s v="SMD366"/>
    <s v="KELSITU - KELKOTAKALER"/>
    <n v="107.920402"/>
    <n v="-6.8463500000000002"/>
    <s v="B2S"/>
    <s v="PT. Dayamitra Telekomunikasi"/>
    <s v="Jawa Barat"/>
    <s v="Kab. Sumedang"/>
    <x v="18"/>
    <s v="Kabupaten"/>
    <s v="Sumedang"/>
    <s v="Indomitra Global"/>
    <s v="Abassy"/>
    <x v="1"/>
    <n v="805000000"/>
    <x v="19"/>
    <n v="59278099.999999993"/>
    <n v="88000000"/>
    <n v="194222222"/>
    <n v="191709694"/>
    <n v="26839600"/>
    <n v="0"/>
    <n v="0"/>
    <n v="9000000"/>
    <n v="129470250"/>
    <n v="378420074"/>
    <n v="702112546"/>
    <n v="102887454"/>
    <m/>
  </r>
  <r>
    <s v="Inner"/>
    <s v="CP#2"/>
    <s v="Area 2"/>
    <s v="R04 Jabar"/>
    <s v="CMS481"/>
    <s v="PEMUKIMAN WINDURAJA"/>
    <n v="108.371943"/>
    <n v="-7.1651280000000002"/>
    <s v="B2S"/>
    <s v="PT. Dayamitra Telekomunikasi"/>
    <s v="Jawa Barat"/>
    <s v="Kab. Ciamis"/>
    <x v="18"/>
    <s v="Kabupaten"/>
    <s v="Ciamis"/>
    <s v="Sandya Hara Gantari"/>
    <s v="Infrako Dayamitra"/>
    <x v="1"/>
    <n v="805000000"/>
    <x v="19"/>
    <n v="62999999.999999993"/>
    <n v="87000000"/>
    <n v="228657407.40740743"/>
    <n v="191709694"/>
    <n v="26839600"/>
    <n v="0"/>
    <n v="0"/>
    <n v="9000000"/>
    <n v="129470250"/>
    <n v="381141974"/>
    <n v="739269631.4074074"/>
    <n v="65730368.592592597"/>
    <m/>
  </r>
  <r>
    <s v="Inner"/>
    <s v="CP#2"/>
    <s v="Area 2"/>
    <s v="R04 Jabar"/>
    <s v="CMS482"/>
    <s v="PEMUKIMAN SUKAJADI"/>
    <n v="108.324564"/>
    <n v="-7.3108639999999996"/>
    <s v="B2S"/>
    <s v="PT. Dayamitra Telekomunikasi"/>
    <s v="Jawa Barat"/>
    <s v="Kab. Ciamis"/>
    <x v="18"/>
    <s v="Kabupaten"/>
    <s v="Ciamis"/>
    <s v="Sandya Hara Gantari"/>
    <s v="Infrako Dayamitra"/>
    <x v="1"/>
    <n v="805000000"/>
    <x v="19"/>
    <n v="62999999.999999993"/>
    <n v="87000000"/>
    <n v="228657407.40740743"/>
    <n v="191709694"/>
    <n v="26839600"/>
    <n v="0"/>
    <n v="0"/>
    <n v="9000000"/>
    <n v="129470250"/>
    <n v="381141974"/>
    <n v="739269631.4074074"/>
    <n v="65730368.592592597"/>
    <m/>
  </r>
  <r>
    <s v="Inner"/>
    <s v="CP#2"/>
    <s v="Area 2"/>
    <s v="R04 Jabar"/>
    <s v="CMS484"/>
    <s v="PEMUKIMAN PAWINDAN"/>
    <n v="108.328"/>
    <n v="-7.3355100000000002"/>
    <s v="B2S"/>
    <s v="PT. Dayamitra Telekomunikasi"/>
    <s v="Jawa Barat"/>
    <s v="Kab. Ciamis"/>
    <x v="18"/>
    <s v="Kabupaten"/>
    <s v="Ciamis"/>
    <s v="Sandya Hara Gantari"/>
    <s v="Catra Arta Mulia"/>
    <x v="1"/>
    <n v="805000000"/>
    <x v="19"/>
    <n v="62999999.999999993"/>
    <n v="87000000"/>
    <n v="228657407.40740743"/>
    <n v="191709694"/>
    <n v="26839600"/>
    <n v="0"/>
    <n v="0"/>
    <n v="9000000"/>
    <n v="129470250"/>
    <n v="381141974"/>
    <n v="739269631.4074074"/>
    <n v="65730368.592592597"/>
    <m/>
  </r>
  <r>
    <s v="Inner"/>
    <s v="CP#2"/>
    <s v="Area 2"/>
    <s v="R04 Jabar"/>
    <s v="CMS492"/>
    <s v="PEMUKIMAN CIGEMBOR"/>
    <n v="108.36655"/>
    <n v="-7.3464159999999996"/>
    <s v="B2S"/>
    <s v="PT. Dayamitra Telekomunikasi"/>
    <s v="Jawa Barat"/>
    <s v="Kab. Tasikmalaya"/>
    <x v="18"/>
    <s v="Kabupaten"/>
    <s v="Tasikmalaya"/>
    <s v="Sandya Hara Gantari"/>
    <s v="Catra Arta Mulia"/>
    <x v="1"/>
    <n v="805000000"/>
    <x v="19"/>
    <n v="62999999.999999993"/>
    <n v="127000000"/>
    <n v="209111110.80000001"/>
    <n v="191709694"/>
    <n v="26839600"/>
    <n v="0"/>
    <n v="0"/>
    <n v="9000000"/>
    <n v="129470250"/>
    <n v="421141974"/>
    <n v="759723334.79999995"/>
    <n v="45276665.200000048"/>
    <m/>
  </r>
  <r>
    <s v="Inner"/>
    <s v="CP#2"/>
    <s v="Area 2"/>
    <s v="R04 Jabar"/>
    <s v="SUB673"/>
    <s v="ARIFRAHMANHAKIM"/>
    <n v="107.754006"/>
    <n v="-6.5523470000000001"/>
    <s v="B2S"/>
    <s v="PT. Dayamitra Telekomunikasi"/>
    <s v="Jawa Barat"/>
    <s v="Kab. Subang"/>
    <x v="18"/>
    <s v="Kabupaten"/>
    <s v="Subang"/>
    <s v="GCI Indonesia"/>
    <s v="Catra Arta Mulia"/>
    <x v="1"/>
    <n v="805000000"/>
    <x v="19"/>
    <n v="66278099.999999993"/>
    <n v="99000000"/>
    <n v="220820104.95238096"/>
    <n v="191709694"/>
    <n v="26839600"/>
    <n v="0"/>
    <n v="0"/>
    <n v="9000000"/>
    <n v="129470250"/>
    <n v="396420074"/>
    <n v="746710428.9523809"/>
    <n v="58289571.047619104"/>
    <m/>
  </r>
  <r>
    <s v="Inner"/>
    <s v="CP#2"/>
    <s v="Area 2"/>
    <s v="R04 Jabar"/>
    <s v="SUB674"/>
    <s v="CAGAKBRO"/>
    <n v="107.68817199999999"/>
    <n v="-6.6672599999999997"/>
    <s v="B2S"/>
    <s v="PT. Dayamitra Telekomunikasi"/>
    <s v="Jawa Barat"/>
    <s v="Kab. Subang"/>
    <x v="18"/>
    <s v="Kabupaten"/>
    <s v="Subang"/>
    <s v="GCI Indonesia"/>
    <s v="Catra Arta Mulia"/>
    <x v="1"/>
    <n v="805000000"/>
    <x v="19"/>
    <n v="66278099.999999993"/>
    <n v="99000000"/>
    <n v="220820104.95238096"/>
    <n v="191709694"/>
    <n v="26839600"/>
    <n v="0"/>
    <n v="0"/>
    <n v="9000000"/>
    <n v="129470250"/>
    <n v="396420074"/>
    <n v="746710428.9523809"/>
    <n v="58289571.047619104"/>
    <m/>
  </r>
  <r>
    <s v="Inner"/>
    <s v="CP#2"/>
    <s v="Area 2"/>
    <s v="R04 Jabar"/>
    <s v="BDB271"/>
    <s v="KPPANGKALAN-SARIWANGI"/>
    <n v="107.572098295041"/>
    <n v="-6.8551453237104099"/>
    <s v="B2S"/>
    <s v="PT. Dayamitra Telekomunikasi"/>
    <s v="Jawa Barat"/>
    <s v="Kab. Bandung"/>
    <x v="18"/>
    <s v="Kabupaten"/>
    <s v="Bandung"/>
    <s v="Prasetia"/>
    <s v="Manolo Putra"/>
    <x v="1"/>
    <n v="805000000"/>
    <x v="19"/>
    <n v="77829814.999999985"/>
    <n v="170000000"/>
    <n v="228657407.40740743"/>
    <n v="191709694"/>
    <n v="26839600"/>
    <n v="0"/>
    <n v="0"/>
    <n v="9000000"/>
    <n v="129470250"/>
    <n v="478971789"/>
    <n v="837099446.4074074"/>
    <n v="-32099446.407407403"/>
    <m/>
  </r>
  <r>
    <s v="Inner"/>
    <s v="CP#2"/>
    <s v="Area 2"/>
    <s v="R04 Jabar"/>
    <s v="IND362"/>
    <s v="PERTAMINABUMIPUTRA-BLOKWOTBOGOR"/>
    <n v="108.336274"/>
    <n v="-6.35562"/>
    <s v="B2S"/>
    <s v="PT. Dayamitra Telekomunikasi"/>
    <s v="Jawa Barat"/>
    <s v="Kab. Indramayu"/>
    <x v="18"/>
    <s v="Kabupaten"/>
    <s v="Indramayu"/>
    <s v="Indomitra Global"/>
    <s v="Tunggal Aurora"/>
    <x v="1"/>
    <n v="805000000"/>
    <x v="19"/>
    <n v="63699999.999999993"/>
    <n v="87000000"/>
    <n v="202499999.75"/>
    <n v="191709694"/>
    <n v="26839600"/>
    <n v="0"/>
    <n v="0"/>
    <n v="9000000"/>
    <n v="129470250"/>
    <n v="381841974"/>
    <n v="713812223.75"/>
    <n v="91187776.25"/>
    <m/>
  </r>
  <r>
    <s v="Inner"/>
    <s v="CP#2"/>
    <s v="Area 2"/>
    <s v="R04 Jabar"/>
    <s v="BDB291"/>
    <s v="CIHAMPELASCILILIN-SASAKBUBUR"/>
    <n v="107.47754500000001"/>
    <n v="-6.930536"/>
    <s v="B2S"/>
    <s v="PT. Dayamitra Telekomunikasi"/>
    <s v="Jawa Barat"/>
    <s v="Kab. Bandung"/>
    <x v="18"/>
    <s v="Kabupaten"/>
    <s v="Bandung"/>
    <s v="Prasetia"/>
    <s v="Manolo Putra"/>
    <x v="1"/>
    <n v="805000000"/>
    <x v="19"/>
    <n v="77829814.999999985"/>
    <n v="170000000"/>
    <n v="228657407.40740743"/>
    <n v="191709694"/>
    <n v="26839600"/>
    <n v="0"/>
    <n v="0"/>
    <n v="9000000"/>
    <n v="129470250"/>
    <n v="478971789"/>
    <n v="837099446.4074074"/>
    <n v="-32099446.407407403"/>
    <m/>
  </r>
  <r>
    <s v="Inner"/>
    <s v="CP#2"/>
    <s v="Area 2"/>
    <s v="R03 Jabotabek"/>
    <s v="SUB659"/>
    <s v="BO-CIMAYASARI-CIPEUNDEUY"/>
    <n v="107.56956599999999"/>
    <n v="-6.5284209999999998"/>
    <s v="Untapped"/>
    <s v="PT. Dayamitra Telekomunikasi"/>
    <s v="Jawa Barat"/>
    <s v="Kab. Purwakarta"/>
    <x v="18"/>
    <s v="Kabupaten"/>
    <s v="Purwakarta"/>
    <s v="Tender"/>
    <s v="Catra Arta Mulia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2"/>
    <s v="Area 2"/>
    <s v="R04 Jabar"/>
    <s v="SUB661"/>
    <s v="BO-PADAMULYA-CIPUNAGARA"/>
    <n v="107.8318"/>
    <n v="-6.4922820000000003"/>
    <s v="Untapped"/>
    <s v="PT. Dayamitra Telekomunikasi"/>
    <s v="Jawa Barat"/>
    <s v="Kab. Subang"/>
    <x v="18"/>
    <s v="Kabupaten"/>
    <s v="Subang"/>
    <s v="Tender"/>
    <s v="Catra Arta Mulia"/>
    <x v="0"/>
    <n v="513000000"/>
    <x v="20"/>
    <n v="66278099.999999993"/>
    <n v="99000000"/>
    <n v="150000000"/>
    <n v="98052716"/>
    <n v="26839600"/>
    <n v="0"/>
    <n v="0"/>
    <n v="0"/>
    <n v="115000000"/>
    <n v="298724416"/>
    <n v="563724416"/>
    <n v="-50724416"/>
    <m/>
  </r>
  <r>
    <s v="Inner"/>
    <s v="CP#2"/>
    <s v="Area 2"/>
    <s v="R04 Jabar"/>
    <s v="CJR647"/>
    <s v="BO-SUKAMAHI-SUKARESMI"/>
    <n v="107.117414"/>
    <n v="-6.6936340000000003"/>
    <s v="Untapped"/>
    <s v="PT. Dayamitra Telekomunikasi"/>
    <s v="Jawa Barat"/>
    <s v="Kab. Bogor"/>
    <x v="19"/>
    <s v="Kabupaten"/>
    <s v="Bogor"/>
    <s v="Tender"/>
    <s v="Celebes Kontruksindo"/>
    <x v="0"/>
    <n v="513000000"/>
    <x v="20"/>
    <n v="84203000"/>
    <n v="112500000"/>
    <n v="150000000"/>
    <n v="98381330"/>
    <n v="26706400"/>
    <n v="0"/>
    <n v="0"/>
    <n v="0"/>
    <n v="115000000"/>
    <n v="330344730"/>
    <n v="595344730"/>
    <n v="-82344730"/>
    <m/>
  </r>
  <r>
    <s v="Inner"/>
    <s v="CP#2"/>
    <s v="Area 2"/>
    <s v="R04 Jabar"/>
    <s v="GRT518"/>
    <s v="BO-MEKARLUYU-SUKAWENING"/>
    <n v="108.020061"/>
    <n v="-7.1424580000000004"/>
    <s v="Untapped"/>
    <s v="PT. Dayamitra Telekomunikasi"/>
    <s v="Jawa Barat"/>
    <s v="Kab. Garut"/>
    <x v="18"/>
    <s v="Kabupaten"/>
    <s v="Garut"/>
    <s v="Tender"/>
    <s v="Wahana Lintassentra Telekomunindo"/>
    <x v="0"/>
    <n v="513000000"/>
    <x v="20"/>
    <n v="63699999.999999993"/>
    <n v="63000000"/>
    <n v="150000000"/>
    <n v="98052716"/>
    <n v="26839600"/>
    <n v="0"/>
    <n v="0"/>
    <n v="0"/>
    <n v="115000000"/>
    <n v="260146316"/>
    <n v="525146316"/>
    <n v="-12146316"/>
    <m/>
  </r>
  <r>
    <s v="Inner"/>
    <s v="CP#2"/>
    <s v="Area 2"/>
    <s v="R04 Jabar"/>
    <s v="GRT516"/>
    <s v="BO-LINGGAMUKTI-SUCINARAJA"/>
    <n v="107.990965"/>
    <n v="-7.2169340000000002"/>
    <s v="Untapped"/>
    <s v="PT. Dayamitra Telekomunikasi"/>
    <s v="Jawa Barat"/>
    <s v="Kab. Garut"/>
    <x v="18"/>
    <s v="Kabupaten"/>
    <s v="Garut"/>
    <s v="Tender"/>
    <s v="Wahana Lintassentra Telekomunindo"/>
    <x v="0"/>
    <n v="513000000"/>
    <x v="20"/>
    <n v="63699999.999999993"/>
    <n v="63000000"/>
    <n v="150000000"/>
    <n v="98052716"/>
    <n v="26839600"/>
    <n v="0"/>
    <n v="0"/>
    <n v="0"/>
    <n v="115000000"/>
    <n v="260146316"/>
    <n v="525146316"/>
    <n v="-12146316"/>
    <m/>
  </r>
  <r>
    <s v="Inner"/>
    <s v="CP#2"/>
    <s v="Area 2"/>
    <s v="R04 Jabar"/>
    <s v="TSK921"/>
    <s v="BO-KERTAMUKTI-CIAWI"/>
    <n v="108.115217"/>
    <n v="-7.1901070000000002"/>
    <s v="Untapped"/>
    <s v="PT. Dayamitra Telekomunikasi"/>
    <s v="Jawa Barat"/>
    <s v="Kab. Tasikmalaya"/>
    <x v="18"/>
    <s v="Kabupaten"/>
    <s v="Tasikmalaya"/>
    <s v="Tender"/>
    <s v="Wideband Media Indonesia"/>
    <x v="0"/>
    <n v="513000000"/>
    <x v="20"/>
    <n v="62999999.999999993"/>
    <n v="127000000"/>
    <n v="150000000"/>
    <n v="98052716"/>
    <n v="26839600"/>
    <n v="0"/>
    <n v="0"/>
    <n v="0"/>
    <n v="115000000"/>
    <n v="323446316"/>
    <n v="588446316"/>
    <n v="-75446316"/>
    <m/>
  </r>
  <r>
    <s v="Inner"/>
    <s v="CP#2"/>
    <s v="Area 2"/>
    <s v="R04 Jabar"/>
    <s v="TSK912"/>
    <s v="BO-LEUWIDULANG-SODONGHILIR"/>
    <n v="108.109939"/>
    <n v="-7.4568019999999997"/>
    <s v="Untapped"/>
    <s v="PT. Dayamitra Telekomunikasi"/>
    <s v="Jawa Barat"/>
    <s v="Kab. Tasikmalaya"/>
    <x v="18"/>
    <s v="Kabupaten"/>
    <s v="Tasikmalaya"/>
    <s v="Tender"/>
    <s v="Wideband Media Indonesia"/>
    <x v="0"/>
    <n v="513000000"/>
    <x v="20"/>
    <n v="62999999.999999993"/>
    <n v="127000000"/>
    <n v="150000000"/>
    <n v="98052716"/>
    <n v="26839600"/>
    <n v="0"/>
    <n v="0"/>
    <n v="0"/>
    <n v="115000000"/>
    <n v="323446316"/>
    <n v="588446316"/>
    <n v="-75446316"/>
    <m/>
  </r>
  <r>
    <s v="Inner"/>
    <s v="CP#2"/>
    <s v="Area 2"/>
    <s v="R04 Jabar"/>
    <s v="GRT510"/>
    <s v="BO-JATISARI-CISOMPET"/>
    <n v="107.852704"/>
    <n v="-7.5563890000000002"/>
    <s v="Untapped"/>
    <s v="PT. Dayamitra Telekomunikasi"/>
    <s v="Jawa Barat"/>
    <s v="Kab. Garut"/>
    <x v="18"/>
    <s v="Kabupaten"/>
    <s v="Garut"/>
    <s v="Tender"/>
    <s v="Arva Asia Partner"/>
    <x v="0"/>
    <n v="513000000"/>
    <x v="20"/>
    <n v="63699999.999999993"/>
    <n v="63000000"/>
    <n v="150000000"/>
    <n v="98052716"/>
    <n v="26839600"/>
    <n v="0"/>
    <n v="0"/>
    <n v="0"/>
    <n v="115000000"/>
    <n v="260146316"/>
    <n v="525146316"/>
    <n v="-12146316"/>
    <m/>
  </r>
  <r>
    <s v="Inner"/>
    <s v="CP#2"/>
    <s v="Area 2"/>
    <s v="R04 Jabar"/>
    <s v="TSK903"/>
    <s v="BO-CIKALONG-SODONGHILIR"/>
    <n v="108.052116"/>
    <n v="-7.459873"/>
    <s v="Untapped"/>
    <s v="PT. Dayamitra Telekomunikasi"/>
    <s v="Jawa Barat"/>
    <s v="Kab. Tasikmalaya"/>
    <x v="18"/>
    <s v="Kabupaten"/>
    <s v="Tasikmalaya"/>
    <s v="Tender"/>
    <s v="Telekomindo Primakarya"/>
    <x v="0"/>
    <n v="513000000"/>
    <x v="20"/>
    <n v="62999999.999999993"/>
    <n v="127000000"/>
    <n v="150000000"/>
    <n v="98052716"/>
    <n v="26839600"/>
    <n v="0"/>
    <n v="0"/>
    <n v="0"/>
    <n v="115000000"/>
    <n v="323446316"/>
    <n v="588446316"/>
    <n v="-75446316"/>
    <m/>
  </r>
  <r>
    <s v="Inner"/>
    <s v="CP#2"/>
    <s v="Area 2"/>
    <s v="R04 Jabar"/>
    <s v="TSK907"/>
    <s v="BO-SUKAMAJU-BANTARKALONG"/>
    <n v="108.087452"/>
    <n v="-7.5385910000000003"/>
    <s v="Untapped"/>
    <s v="PT. Dayamitra Telekomunikasi"/>
    <s v="Jawa Barat"/>
    <s v="Kab. Tasikmalaya"/>
    <x v="18"/>
    <s v="Kabupaten"/>
    <s v="Tasikmalaya"/>
    <s v="Tender"/>
    <s v="Telekomindo Primakarya"/>
    <x v="0"/>
    <n v="513000000"/>
    <x v="20"/>
    <n v="62999999.999999993"/>
    <n v="127000000"/>
    <n v="150000000"/>
    <n v="98052716"/>
    <n v="26839600"/>
    <n v="0"/>
    <n v="0"/>
    <n v="0"/>
    <n v="115000000"/>
    <n v="323446316"/>
    <n v="588446316"/>
    <n v="-75446316"/>
    <m/>
  </r>
  <r>
    <s v="Inner"/>
    <s v="CP#2"/>
    <s v="Area 2"/>
    <s v="R04 Jabar"/>
    <s v="SUB652"/>
    <s v="BO-RANCAASIH-PATOKBEUSI"/>
    <n v="107.696337"/>
    <n v="-6.367159"/>
    <s v="Untapped"/>
    <s v="PT. Dayamitra Telekomunikasi"/>
    <s v="Jawa Barat"/>
    <s v="Kab. Subang"/>
    <x v="18"/>
    <s v="Kabupaten"/>
    <s v="Subang"/>
    <s v="Tender"/>
    <s v="Catra Arta Mulia"/>
    <x v="0"/>
    <n v="513000000"/>
    <x v="20"/>
    <n v="66278099.999999993"/>
    <n v="99000000"/>
    <n v="150000000"/>
    <n v="98052716"/>
    <n v="26839600"/>
    <n v="0"/>
    <n v="0"/>
    <n v="0"/>
    <n v="115000000"/>
    <n v="298724416"/>
    <n v="563724416"/>
    <n v="-50724416"/>
    <m/>
  </r>
  <r>
    <s v="Inner"/>
    <s v="CP#2"/>
    <s v="Area 2"/>
    <s v="R04 Jabar"/>
    <s v="SUB653"/>
    <s v="BO-KALENSARI-COMPRENG"/>
    <n v="107.903881"/>
    <n v="-6.3569599999999999"/>
    <s v="Untapped"/>
    <s v="PT. Dayamitra Telekomunikasi"/>
    <s v="Jawa Barat"/>
    <s v="Kab. Subang"/>
    <x v="18"/>
    <s v="Kabupaten"/>
    <s v="Subang"/>
    <s v="Tender"/>
    <s v="Catra Arta Mulia"/>
    <x v="0"/>
    <n v="513000000"/>
    <x v="20"/>
    <n v="66278099.999999993"/>
    <n v="99000000"/>
    <n v="150000000"/>
    <n v="98052716"/>
    <n v="26839600"/>
    <n v="0"/>
    <n v="0"/>
    <n v="0"/>
    <n v="115000000"/>
    <n v="298724416"/>
    <n v="563724416"/>
    <n v="-50724416"/>
    <m/>
  </r>
  <r>
    <s v="Inner"/>
    <s v="CP#2"/>
    <s v="Area 2"/>
    <s v="R04 Jabar"/>
    <s v="IND350"/>
    <s v="BO-TUGUKIDUL-SLIYEG"/>
    <n v="108.36703799999999"/>
    <n v="-6.4341989999999996"/>
    <s v="Untapped"/>
    <s v="PT. Dayamitra Telekomunikasi"/>
    <s v="Jawa Barat"/>
    <s v="Kab. Indramayu"/>
    <x v="18"/>
    <s v="Kabupaten"/>
    <s v="Indramayu"/>
    <s v="Tender"/>
    <s v="Tunggal Aurora"/>
    <x v="0"/>
    <n v="513000000"/>
    <x v="20"/>
    <n v="63699999.999999993"/>
    <n v="87000000"/>
    <n v="150000000"/>
    <n v="98052716"/>
    <n v="26839600"/>
    <n v="0"/>
    <n v="0"/>
    <n v="0"/>
    <n v="115000000"/>
    <n v="284146316"/>
    <n v="549146316"/>
    <n v="-36146316"/>
    <m/>
  </r>
  <r>
    <s v="Inner"/>
    <s v="CP#2"/>
    <s v="Area 2"/>
    <s v="R04 Jabar"/>
    <s v="IND356"/>
    <s v="BO-SUMBON-KROYA"/>
    <n v="108.093335"/>
    <n v="-6.4821739999999997"/>
    <s v="Untapped"/>
    <s v="PT. Dayamitra Telekomunikasi"/>
    <s v="Jawa Barat"/>
    <s v="Kab. Indramayu"/>
    <x v="18"/>
    <s v="Kabupaten"/>
    <s v="Indramayu"/>
    <s v="Tender"/>
    <s v="Tunggal Aurora"/>
    <x v="0"/>
    <n v="513000000"/>
    <x v="20"/>
    <n v="63699999.999999993"/>
    <n v="87000000"/>
    <n v="150000000"/>
    <n v="98052716"/>
    <n v="26839600"/>
    <n v="0"/>
    <n v="0"/>
    <n v="0"/>
    <n v="115000000"/>
    <n v="284146316"/>
    <n v="549146316"/>
    <n v="-36146316"/>
    <m/>
  </r>
  <r>
    <s v="Inner"/>
    <s v="CP#2"/>
    <s v="Area 2"/>
    <s v="R04 Jabar"/>
    <s v="IND360"/>
    <s v="BO-SALAMDARMA-ANJATAN"/>
    <n v="107.942847"/>
    <n v="-6.4040179999999998"/>
    <s v="Untapped"/>
    <s v="PT. Dayamitra Telekomunikasi"/>
    <s v="Jawa Barat"/>
    <s v="Kab. Indramayu"/>
    <x v="18"/>
    <s v="Kabupaten"/>
    <s v="Indramayu"/>
    <s v="Tender"/>
    <s v="Tunggal Aurora"/>
    <x v="0"/>
    <n v="513000000"/>
    <x v="20"/>
    <n v="63699999.999999993"/>
    <n v="87000000"/>
    <n v="150000000"/>
    <n v="98052716"/>
    <n v="26839600"/>
    <n v="0"/>
    <n v="0"/>
    <n v="0"/>
    <n v="115000000"/>
    <n v="284146316"/>
    <n v="549146316"/>
    <n v="-36146316"/>
    <m/>
  </r>
  <r>
    <s v="Inner"/>
    <s v="CP#2"/>
    <s v="Area 2"/>
    <s v="R04 Jabar"/>
    <s v="CJR640"/>
    <s v="BO-SUKAMULYA-WARUNGKONDANG"/>
    <n v="107.104214"/>
    <n v="-6.894177"/>
    <s v="Untapped"/>
    <s v="PT. Dayamitra Telekomunikasi"/>
    <s v="Jawa Barat"/>
    <s v="Kab. Cianjur"/>
    <x v="18"/>
    <s v="Kabupaten"/>
    <s v="Cianjur"/>
    <s v="Tender"/>
    <s v="Celebes Kontruksindo"/>
    <x v="0"/>
    <n v="513000000"/>
    <x v="20"/>
    <n v="63699999.999999993"/>
    <n v="99000000"/>
    <n v="150000000"/>
    <n v="98052716"/>
    <n v="26839600"/>
    <n v="0"/>
    <n v="0"/>
    <n v="0"/>
    <n v="115000000"/>
    <n v="296146316"/>
    <n v="561146316"/>
    <n v="-48146316"/>
    <m/>
  </r>
  <r>
    <s v="Inner"/>
    <s v="CP#2"/>
    <s v="Area 2"/>
    <s v="R04 Jabar"/>
    <s v="TSK940"/>
    <s v="PERUM KARIKIL MANGKUBUMI"/>
    <n v="108.169146"/>
    <n v="-7.3575619999999997"/>
    <s v="B2S"/>
    <s v="PT. Dayamitra Telekomunikasi"/>
    <s v="Jawa Barat"/>
    <s v="Kab. Tasikmalaya"/>
    <x v="18"/>
    <s v="Kabupaten"/>
    <s v="Tasikmalaya"/>
    <s v="M. Jusuf &amp; Sons"/>
    <s v="Telekomindo Primakarya"/>
    <x v="1"/>
    <n v="805000000"/>
    <x v="19"/>
    <n v="62999999.999999993"/>
    <n v="127000000"/>
    <n v="209111110.80000001"/>
    <n v="191709694"/>
    <n v="26839600"/>
    <n v="0"/>
    <n v="0"/>
    <n v="9000000"/>
    <n v="129470250"/>
    <n v="421141974"/>
    <n v="759723334.79999995"/>
    <n v="45276665.200000048"/>
    <m/>
  </r>
  <r>
    <s v="Inner"/>
    <s v="CP#2"/>
    <s v="Area 2"/>
    <s v="R04 Jabar"/>
    <s v="BDB289"/>
    <s v="PERMANENISASIWANGUNSR"/>
    <n v="107.61199999999999"/>
    <n v="-6.8458899999999998"/>
    <s v="B2S"/>
    <s v="PT. Dayamitra Telekomunikasi"/>
    <s v="Jawa Barat"/>
    <s v="Kab. Bandung"/>
    <x v="18"/>
    <s v="Kabupaten"/>
    <s v="Bandung"/>
    <s v="Prasetia"/>
    <s v="Manolo Putra"/>
    <x v="1"/>
    <n v="805000000"/>
    <x v="19"/>
    <n v="77829814.999999985"/>
    <n v="170000000"/>
    <n v="228657407.40740743"/>
    <n v="191709694"/>
    <n v="26839600"/>
    <n v="0"/>
    <n v="0"/>
    <n v="9000000"/>
    <n v="129470250"/>
    <n v="478971789"/>
    <n v="837099446.4074074"/>
    <n v="-32099446.407407403"/>
    <m/>
  </r>
  <r>
    <s v="Inner"/>
    <s v="CP#2"/>
    <s v="Area 2"/>
    <s v="R04 Jabar"/>
    <s v="BDB292"/>
    <s v="PERMANENISASIKAVELERIPAROMPONG"/>
    <n v="107.58426"/>
    <n v="-6.7956000000000003"/>
    <s v="B2S"/>
    <s v="PT. Dayamitra Telekomunikasi"/>
    <s v="Jawa Barat"/>
    <s v="Kab. Bandung"/>
    <x v="18"/>
    <s v="Kabupaten"/>
    <s v="Bandung"/>
    <s v="Prasetia"/>
    <s v="Manolo Putra"/>
    <x v="1"/>
    <n v="805000000"/>
    <x v="19"/>
    <n v="77829814.999999985"/>
    <n v="170000000"/>
    <n v="228657407.40740743"/>
    <n v="191709694"/>
    <n v="26839600"/>
    <n v="0"/>
    <n v="0"/>
    <n v="9000000"/>
    <n v="129470250"/>
    <n v="478971789"/>
    <n v="837099446.4074074"/>
    <n v="-32099446.407407403"/>
    <m/>
  </r>
  <r>
    <s v="Inner"/>
    <s v="CP#2"/>
    <s v="Area 2"/>
    <s v="R04 Jabar"/>
    <s v="BDB297"/>
    <s v="CIPADAJALURKAI"/>
    <n v="107.449791"/>
    <n v="-6.7936699999999997"/>
    <s v="Untapped"/>
    <s v="PT. Dayamitra Telekomunikasi"/>
    <s v="Jawa Barat"/>
    <s v="Kab. Bandung"/>
    <x v="18"/>
    <s v="Kabupaten"/>
    <s v="Bandung"/>
    <s v="Tender"/>
    <s v="Manolo Putra"/>
    <x v="0"/>
    <n v="513000000"/>
    <x v="20"/>
    <n v="77829814.999999985"/>
    <n v="170000000"/>
    <n v="150000000"/>
    <n v="98052716"/>
    <n v="26839600"/>
    <n v="0"/>
    <n v="0"/>
    <n v="0"/>
    <n v="115000000"/>
    <n v="381276131"/>
    <n v="646276131"/>
    <n v="-133276131"/>
    <m/>
  </r>
  <r>
    <s v="Inner"/>
    <s v="CP#1"/>
    <s v="Area 2"/>
    <s v="R03 Jabotabek"/>
    <s v="PWK769"/>
    <s v="KERTAJAYAPASAWAHANML"/>
    <n v="107.450908"/>
    <n v="-6.5739780000000003"/>
    <s v="Untapped"/>
    <s v="PT. Dayamitra Telekomunikasi"/>
    <s v="Jawa Barat"/>
    <s v="Kab. Purwakarta"/>
    <x v="18"/>
    <s v="Kabupaten"/>
    <s v="Purwakarta"/>
    <s v="Tender"/>
    <s v="SAP (Tunggal Aurora)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62"/>
    <s v="CIKUMPAYCAMPAKAML"/>
    <n v="107.493591"/>
    <n v="-6.4710850000000004"/>
    <s v="Untapped"/>
    <s v="PT. Dayamitra Telekomunikasi"/>
    <s v="Jawa Barat"/>
    <s v="Kab. Purwakarta"/>
    <x v="18"/>
    <s v="Kabupaten"/>
    <s v="Purwakarta"/>
    <s v="Tender"/>
    <s v="SAP (Tunggal Aurora)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61"/>
    <s v="CISAATCAMPAKAML"/>
    <n v="107.53186700000001"/>
    <n v="-6.4506180000000004"/>
    <s v="Untapped"/>
    <s v="PT. Dayamitra Telekomunikasi"/>
    <s v="Jawa Barat"/>
    <s v="Kab. Purwakarta"/>
    <x v="18"/>
    <s v="Kabupaten"/>
    <s v="Purwakarta"/>
    <s v="Tender"/>
    <s v="SAP (Tunggal Aurora)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60"/>
    <s v="CITEKOPLEREDML"/>
    <n v="107.367178"/>
    <n v="-6.6468100000000003"/>
    <s v="Untapped"/>
    <s v="PT. Dayamitra Telekomunikasi"/>
    <s v="Jawa Barat"/>
    <s v="Kab. Purwakarta"/>
    <x v="18"/>
    <s v="Kabupaten"/>
    <s v="Purwakarta"/>
    <s v="Tender"/>
    <s v="Piranti Indonesia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59"/>
    <s v="MARGASARIPASAWAHANML"/>
    <n v="107.478309"/>
    <n v="-6.566821"/>
    <s v="Untapped"/>
    <s v="PT. Dayamitra Telekomunikasi"/>
    <s v="Jawa Barat"/>
    <s v="Kab. Purwakarta"/>
    <x v="18"/>
    <s v="Kabupaten"/>
    <s v="Purwakarta"/>
    <s v="Tender"/>
    <s v="Piranti Indonesia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58"/>
    <s v="LEBAKANYARPASAWAHANML"/>
    <n v="107.465013"/>
    <n v="-6.5781280000000004"/>
    <s v="Untapped"/>
    <s v="PT. Dayamitra Telekomunikasi"/>
    <s v="Jawa Barat"/>
    <s v="Kab. Purwakarta"/>
    <x v="18"/>
    <s v="Kabupaten"/>
    <s v="Purwakarta"/>
    <s v="Tender"/>
    <s v="Piranti Indonesia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57"/>
    <s v="CIPAISANPURWAKARTAML"/>
    <n v="107.436601"/>
    <n v="-6.5453720000000004"/>
    <s v="Untapped"/>
    <s v="PT. Dayamitra Telekomunikasi"/>
    <s v="Jawa Barat"/>
    <s v="Kab. Purwakarta"/>
    <x v="18"/>
    <s v="Kabupaten"/>
    <s v="Purwakarta"/>
    <s v="Tender"/>
    <s v="Plat Jaya Abadi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56"/>
    <s v="BUNGURSARIBUNGURSARIML"/>
    <n v="107.485714"/>
    <n v="-6.4896960000000004"/>
    <s v="Untapped"/>
    <s v="PT. Dayamitra Telekomunikasi"/>
    <s v="Jawa Barat"/>
    <s v="Kab. Purwakarta"/>
    <x v="18"/>
    <s v="Kabupaten"/>
    <s v="Purwakarta"/>
    <s v="Tender"/>
    <s v="Plat Jaya Abadi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55"/>
    <s v="CIPAISANCIWARENGML"/>
    <n v="107.435928"/>
    <n v="-6.5544789999999997"/>
    <s v="Untapped"/>
    <s v="PT. Dayamitra Telekomunikasi"/>
    <s v="Jawa Barat"/>
    <s v="Kab. Purwakarta"/>
    <x v="18"/>
    <s v="Kabupaten"/>
    <s v="Purwakarta"/>
    <s v="Tender"/>
    <s v="Plat Jaya Abadi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54"/>
    <s v="CISEUREUHPURWAKARTAML"/>
    <n v="107.46584300000001"/>
    <n v="-6.5257420000000002"/>
    <s v="Untapped"/>
    <s v="PT. Dayamitra Telekomunikasi"/>
    <s v="Jawa Barat"/>
    <s v="Kab. Purwakarta"/>
    <x v="18"/>
    <s v="Kabupaten"/>
    <s v="Purwakarta"/>
    <s v="Tender"/>
    <s v="Jaganata Sakti Unggul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SRG913"/>
    <s v="PAGERAGUNGWALANTAKAML"/>
    <n v="106.210497"/>
    <n v="-6.1436169999999999"/>
    <s v="Untapped"/>
    <s v="PT. Dayamitra Telekomunikasi"/>
    <s v="Banten"/>
    <s v="Kab. Serang"/>
    <x v="19"/>
    <s v="Kabupaten"/>
    <s v="Serang"/>
    <s v="Tender"/>
    <s v="Asa Berkat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15"/>
    <s v="PANGGUNGJATITAKTAKANML"/>
    <n v="106.128636"/>
    <n v="-6.1167579999999999"/>
    <s v="Untapped"/>
    <s v="PT. Dayamitra Telekomunikasi"/>
    <s v="Banten"/>
    <s v="Kab. Serang"/>
    <x v="19"/>
    <s v="Kabupaten"/>
    <s v="Serang"/>
    <s v="Tender"/>
    <s v="Asa Berkat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12"/>
    <s v="TAMANBARUTAKTAKANML"/>
    <n v="106.121548"/>
    <n v="-6.0883079999999996"/>
    <s v="Untapped"/>
    <s v="PT. Dayamitra Telekomunikasi"/>
    <s v="Banten"/>
    <s v="Kab. Serang"/>
    <x v="19"/>
    <s v="Kabupaten"/>
    <s v="Serang"/>
    <s v="Tender"/>
    <s v="Asa Berkat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11"/>
    <s v="KASEMENKASEMENML"/>
    <n v="106.145646"/>
    <n v="-6.077528"/>
    <s v="Untapped"/>
    <s v="PT. Dayamitra Telekomunikasi"/>
    <s v="Banten"/>
    <s v="Kab. Serang"/>
    <x v="19"/>
    <s v="Kabupaten"/>
    <s v="Serang"/>
    <s v="Tender"/>
    <s v="Asa Berkat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10"/>
    <s v="MESJID PRIYAYIKASEMENML"/>
    <n v="106.20004299999999"/>
    <n v="-6.0826529999999996"/>
    <s v="Untapped"/>
    <s v="PT. Dayamitra Telekomunikasi"/>
    <s v="Banten"/>
    <s v="Kab. Serang"/>
    <x v="19"/>
    <s v="Kabupaten"/>
    <s v="Serang"/>
    <s v="Tender"/>
    <s v="Asa Berkat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09"/>
    <s v="KASUNYATANKASEMENML"/>
    <n v="106.151493"/>
    <n v="-6.0529640000000002"/>
    <s v="Untapped"/>
    <s v="PT. Dayamitra Telekomunikasi"/>
    <s v="Banten"/>
    <s v="Kab. Serang"/>
    <x v="19"/>
    <s v="Kabupaten"/>
    <s v="Serang"/>
    <s v="Tender"/>
    <s v="Asa Berkat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08"/>
    <s v="WARUNG JAUDKASEMENML"/>
    <n v="106.176"/>
    <n v="-6.0808999999999997"/>
    <s v="Untapped"/>
    <s v="PT. Dayamitra Telekomunikasi"/>
    <s v="Banten"/>
    <s v="Kab. Serang"/>
    <x v="19"/>
    <s v="Kabupaten"/>
    <s v="Serang"/>
    <s v="Tender"/>
    <s v="Asa Berkat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07"/>
    <s v="PASULUHANWALANTAKAML"/>
    <n v="106.22799999999999"/>
    <n v="-6.1676900000000003"/>
    <s v="Untapped"/>
    <s v="PT. Dayamitra Telekomunikasi"/>
    <s v="Banten"/>
    <s v="Kab. Serang"/>
    <x v="19"/>
    <s v="Kabupaten"/>
    <s v="Serang"/>
    <s v="Tender"/>
    <s v="Celebes Kontruksindo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06"/>
    <s v="TEMBONGCIPOCOK JAYAML"/>
    <n v="106.146"/>
    <n v="-6.16092"/>
    <s v="Untapped"/>
    <s v="PT. Dayamitra Telekomunikasi"/>
    <s v="Banten"/>
    <s v="Kab. Serang"/>
    <x v="19"/>
    <s v="Kabupaten"/>
    <s v="Serang"/>
    <s v="Tender"/>
    <s v="Celebes Kontruksindo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05"/>
    <s v="PENGAMPELANWALANTAKAML"/>
    <n v="106.242"/>
    <n v="-6.1468100000000003"/>
    <s v="Untapped"/>
    <s v="PT. Dayamitra Telekomunikasi"/>
    <s v="Banten"/>
    <s v="Kab. Serang"/>
    <x v="19"/>
    <s v="Kabupaten"/>
    <s v="Serang"/>
    <s v="Tender"/>
    <s v="Celebes Kontruksindo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04"/>
    <s v="SEPANGTAKTAKANML"/>
    <n v="106.126"/>
    <n v="-6.1418299999999997"/>
    <s v="Untapped"/>
    <s v="PT. Dayamitra Telekomunikasi"/>
    <s v="Banten"/>
    <s v="Kab. Serang"/>
    <x v="19"/>
    <s v="Kabupaten"/>
    <s v="Serang"/>
    <s v="Tender"/>
    <s v="Celebes Kontruksindo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03"/>
    <s v="NYAPAHWALANTAKAML"/>
    <n v="106.218"/>
    <n v="-6.1913299999999998"/>
    <s v="Untapped"/>
    <s v="PT. Dayamitra Telekomunikasi"/>
    <s v="Banten"/>
    <s v="Kab. Serang"/>
    <x v="19"/>
    <s v="Kabupaten"/>
    <s v="Serang"/>
    <s v="Tender"/>
    <s v="Celebes Kontruksindo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SRG202"/>
    <s v="BANJARSARISERANGML"/>
    <n v="106.18899999999999"/>
    <n v="-6.1535500000000001"/>
    <s v="Untapped"/>
    <s v="PT. Dayamitra Telekomunikasi"/>
    <s v="Banten"/>
    <s v="Kab. Serang"/>
    <x v="19"/>
    <s v="Kabupaten"/>
    <s v="Serang"/>
    <s v="Tender"/>
    <s v="Celebes Kontruksindo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1"/>
    <s v="Area 2"/>
    <s v="R03 Jabotabek"/>
    <s v="PWK753"/>
    <s v="GUNUNGKARUNGMANIISML"/>
    <n v="107.30605"/>
    <n v="-6.6789500000000004"/>
    <s v="Untapped"/>
    <s v="PT. Dayamitra Telekomunikasi"/>
    <s v="Jawa Barat"/>
    <s v="Kab. Cianjur"/>
    <x v="18"/>
    <s v="Kabupaten"/>
    <s v="Cianjur"/>
    <s v="Tender"/>
    <s v="Jaganata Sakti Unggul"/>
    <x v="0"/>
    <n v="513000000"/>
    <x v="20"/>
    <n v="63699999.999999993"/>
    <n v="99000000"/>
    <n v="150000000"/>
    <n v="98052716"/>
    <n v="26839600"/>
    <n v="0"/>
    <n v="0"/>
    <n v="0"/>
    <n v="115000000"/>
    <n v="296146316"/>
    <n v="561146316"/>
    <n v="-48146316"/>
    <m/>
  </r>
  <r>
    <s v="Inner"/>
    <s v="CP#1"/>
    <s v="Area 2"/>
    <s v="R03 Jabotabek"/>
    <s v="PWK752"/>
    <s v="SUKAMULYATEGAL WARUML"/>
    <n v="107.34494170000001"/>
    <n v="-6.6278888890000003"/>
    <s v="Untapped"/>
    <s v="PT. Dayamitra Telekomunikasi"/>
    <s v="Jawa Barat"/>
    <s v="Kab. Purwakarta"/>
    <x v="18"/>
    <s v="Kabupaten"/>
    <s v="Purwakarta"/>
    <s v="Tender"/>
    <s v="Jaganata Sakti Unggul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51"/>
    <s v="CIPARUNGSARICIBATUML"/>
    <n v="107.55563890000001"/>
    <n v="-6.4829972219999998"/>
    <s v="Untapped"/>
    <s v="PT. Dayamitra Telekomunikasi"/>
    <s v="Jawa Barat"/>
    <s v="Kab. Purwakarta"/>
    <x v="18"/>
    <s v="Kabupaten"/>
    <s v="Purwakarta"/>
    <s v="Tender"/>
    <s v="Jaganata Sakti Unggul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50"/>
    <s v="SUKAJADIPONDOK SALAMML"/>
    <n v="107.46488890000001"/>
    <n v="-6.6130805559999999"/>
    <s v="Untapped"/>
    <s v="PT. Dayamitra Telekomunikasi"/>
    <s v="Jawa Barat"/>
    <s v="Kab. Purwakarta"/>
    <x v="18"/>
    <s v="Kabupaten"/>
    <s v="Purwakarta"/>
    <s v="Tender"/>
    <s v="Jaganata Sakti Unggul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PWK749"/>
    <s v="GANDASOLIPLEREDML"/>
    <n v="107.37577779999999"/>
    <n v="-6.6734166669999997"/>
    <s v="Untapped"/>
    <s v="PT. Dayamitra Telekomunikasi"/>
    <s v="Jawa Barat"/>
    <s v="Kab. Purwakarta"/>
    <x v="18"/>
    <s v="Kabupaten"/>
    <s v="Purwakarta"/>
    <s v="Tender"/>
    <s v="Jaganata Sakti Unggul"/>
    <x v="0"/>
    <n v="513000000"/>
    <x v="20"/>
    <n v="77024814.999999985"/>
    <n v="180500000"/>
    <n v="150000000"/>
    <n v="98052716"/>
    <n v="26839600"/>
    <n v="0"/>
    <n v="0"/>
    <n v="0"/>
    <n v="115000000"/>
    <n v="390971131"/>
    <n v="655971131"/>
    <n v="-142971131"/>
    <m/>
  </r>
  <r>
    <s v="Inner"/>
    <s v="CP#1"/>
    <s v="Area 2"/>
    <s v="R03 Jabotabek"/>
    <s v="SRG969"/>
    <s v="JLSYEKHNAWAWIML"/>
    <n v="106.1902857"/>
    <n v="-6.1588595000000002"/>
    <s v="Untapped"/>
    <s v="PT. Dayamitra Telekomunikasi"/>
    <s v="Banten"/>
    <s v="Kab. Serang"/>
    <x v="19"/>
    <s v="Kabupaten"/>
    <s v="Serang"/>
    <s v="Tender"/>
    <s v="Celebes Kontruksindo"/>
    <x v="0"/>
    <n v="513000000"/>
    <x v="20"/>
    <n v="76503000"/>
    <n v="93948000"/>
    <n v="150000000"/>
    <n v="98381330"/>
    <n v="26706400"/>
    <n v="0"/>
    <n v="0"/>
    <n v="0"/>
    <n v="115000000"/>
    <n v="304092730"/>
    <n v="569092730"/>
    <n v="-56092730"/>
    <m/>
  </r>
  <r>
    <s v="Inner"/>
    <s v="CP#2"/>
    <s v="Area 2"/>
    <s v="R03 Jabotabek"/>
    <s v="SKB861"/>
    <s v="TAMANBAHAGIA"/>
    <n v="106.91758299999999"/>
    <n v="-6.92469"/>
    <s v="B2S"/>
    <s v="PT. Dayamitra Telekomunikasi"/>
    <s v="Jawa Barat"/>
    <s v="Kab. Sukabumi"/>
    <x v="19"/>
    <s v="Kabupaten"/>
    <s v="Sukabumi"/>
    <s v="Catra Artha Mulya"/>
    <s v="Celebes Kontruksindo"/>
    <x v="1"/>
    <n v="805000000"/>
    <x v="19"/>
    <n v="73353000"/>
    <n v="153000000"/>
    <n v="279629629.33333331"/>
    <n v="196132678"/>
    <n v="26706400"/>
    <n v="0"/>
    <n v="0"/>
    <n v="9000000"/>
    <n v="129470250"/>
    <n v="461784758"/>
    <n v="870884637.33333325"/>
    <n v="-65884637.333333254"/>
    <m/>
  </r>
  <r>
    <s v="Inner"/>
    <s v="CP#1"/>
    <s v="Area 2"/>
    <s v="R03 Jabotabek"/>
    <s v="CKR931"/>
    <s v="WANASARI"/>
    <n v="107.084419"/>
    <n v="-6.2651529999999998"/>
    <s v="B2S"/>
    <s v="PT. Dayamitra Telekomunikasi"/>
    <s v="Jawa Barat"/>
    <s v="Kab. Bekasi"/>
    <x v="19"/>
    <s v="Kabupaten"/>
    <s v="Bekasi"/>
    <s v="Celebes Kontruksindo"/>
    <s v="Indomitra Global"/>
    <x v="1"/>
    <n v="805000000"/>
    <x v="19"/>
    <n v="68103000"/>
    <n v="148500000"/>
    <n v="280864197.1111111"/>
    <n v="196132678"/>
    <n v="26706400"/>
    <n v="0"/>
    <n v="0"/>
    <n v="9000000"/>
    <n v="129470250"/>
    <n v="452034758"/>
    <n v="862369205.11111116"/>
    <n v="-57369205.111111164"/>
    <m/>
  </r>
  <r>
    <s v="Inner"/>
    <s v="CP#1"/>
    <s v="Area 2"/>
    <s v="R03 Jabotabek"/>
    <s v="SKB862"/>
    <s v="JLCIAULPASIR"/>
    <n v="106.943977"/>
    <n v="-6.9238039999999996"/>
    <s v="B2S"/>
    <s v="PT. Dayamitra Telekomunikasi"/>
    <s v="Jawa Barat"/>
    <s v="Kab. Sukabumi"/>
    <x v="19"/>
    <s v="Kabupaten"/>
    <s v="Sukabumi"/>
    <s v="Catra Artha Mulya"/>
    <s v="Celebes Kontruksindo"/>
    <x v="1"/>
    <n v="805000000"/>
    <x v="19"/>
    <n v="73353000"/>
    <n v="153000000"/>
    <n v="279629629.33333331"/>
    <n v="196132678"/>
    <n v="26706400"/>
    <n v="0"/>
    <n v="0"/>
    <n v="9000000"/>
    <n v="129470250"/>
    <n v="461784758"/>
    <n v="870884637.33333325"/>
    <n v="-65884637.333333254"/>
    <m/>
  </r>
  <r>
    <s v="Inner"/>
    <s v="CP#1"/>
    <s v="Area 2"/>
    <s v="R03 Jabotabek"/>
    <s v="SRG968"/>
    <s v="JLINSINYURSUTAMI"/>
    <n v="106.01227280000001"/>
    <n v="-6.0424921999999999"/>
    <s v="B2S"/>
    <s v="PT. Dayamitra Telekomunikasi"/>
    <s v="Banten"/>
    <s v="Kab. Serang"/>
    <x v="19"/>
    <s v="Kabupaten"/>
    <s v="Serang"/>
    <s v="Indomitra Global"/>
    <s v="Celebes Kontruksindo"/>
    <x v="1"/>
    <n v="805000000"/>
    <x v="19"/>
    <n v="76503000"/>
    <n v="93948000"/>
    <n v="224999999.5"/>
    <n v="196132678"/>
    <n v="26706400"/>
    <n v="0"/>
    <n v="0"/>
    <n v="9000000"/>
    <n v="129470250"/>
    <n v="405882758"/>
    <n v="760353007.5"/>
    <n v="44646992.5"/>
    <m/>
  </r>
  <r>
    <s v="Inner"/>
    <s v="CP#1"/>
    <s v="Area 2"/>
    <s v="R03 Jabotabek"/>
    <s v="SRG967"/>
    <s v="JLJENDRALSUDIRMANSERANG"/>
    <n v="106.193248"/>
    <n v="-6.1327090000000002"/>
    <s v="B2S"/>
    <s v="PT. Dayamitra Telekomunikasi"/>
    <s v="Banten"/>
    <s v="Kab. Serang"/>
    <x v="19"/>
    <s v="Kabupaten"/>
    <s v="Serang"/>
    <s v="Mitra Existing"/>
    <s v="Site 2017"/>
    <x v="2"/>
    <m/>
    <x v="5"/>
    <m/>
    <m/>
    <m/>
    <m/>
    <m/>
    <m/>
    <m/>
    <m/>
    <m/>
    <m/>
    <m/>
    <m/>
    <m/>
  </r>
  <r>
    <s v="Inner"/>
    <s v="CP#1"/>
    <s v="Area 2"/>
    <s v="R03 Jabotabek"/>
    <s v="TGR461"/>
    <s v="PERUMAHANANIELAND"/>
    <n v="106.404263"/>
    <n v="-6.2718769999999999"/>
    <s v="B2S"/>
    <s v="PT. Dayamitra Telekomunikasi"/>
    <s v="Banten"/>
    <s v="Kab. Serang"/>
    <x v="19"/>
    <s v="Kabupaten"/>
    <s v="Serang"/>
    <s v="M. Jusuf &amp; Sons"/>
    <s v="Jaganata Sakti Unggul"/>
    <x v="1"/>
    <n v="805000000"/>
    <x v="19"/>
    <n v="76503000"/>
    <n v="93948000"/>
    <n v="224999999.5"/>
    <n v="196132678"/>
    <n v="26706400"/>
    <n v="0"/>
    <n v="0"/>
    <n v="9000000"/>
    <n v="129470250"/>
    <n v="405882758"/>
    <n v="760353007.5"/>
    <n v="44646992.5"/>
    <m/>
  </r>
  <r>
    <s v="Inner"/>
    <s v="CP#1"/>
    <s v="Area 2"/>
    <s v="R03 Jabotabek"/>
    <s v="TGR460"/>
    <s v="JLGAJAHBARONG"/>
    <n v="106.46318599999999"/>
    <n v="-6.2745369999999996"/>
    <s v="B2S"/>
    <s v="PT. Dayamitra Telekomunikasi"/>
    <s v="Banten"/>
    <s v="Kab. Tangerang"/>
    <x v="19"/>
    <s v="Kabupaten"/>
    <s v="Tangerang"/>
    <s v="M. Jusuf &amp; Sons"/>
    <s v="Jaganata Sakti Unggul"/>
    <x v="1"/>
    <n v="805000000"/>
    <x v="19"/>
    <n v="65302999.999999993"/>
    <n v="151200000"/>
    <n v="280864197.1111111"/>
    <n v="196132678"/>
    <n v="26706400"/>
    <n v="0"/>
    <n v="0"/>
    <n v="9000000"/>
    <n v="129470250"/>
    <n v="451934758"/>
    <n v="862269205.11111116"/>
    <n v="-57269205.111111164"/>
    <m/>
  </r>
  <r>
    <s v="Inner"/>
    <s v="CP#1"/>
    <s v="Area 2"/>
    <s v="R03 Jabotabek"/>
    <s v="DPK738"/>
    <s v="LEUWINNGGUNG"/>
    <n v="106.910984"/>
    <n v="-6.3964350000000003"/>
    <s v="B2S"/>
    <s v="PT. Dayamitra Telekomunikasi"/>
    <s v="Jawa Barat"/>
    <s v="Kab. Bogor"/>
    <x v="19"/>
    <s v="Kabupaten"/>
    <s v="Bogor"/>
    <s v="Indomitra Global"/>
    <s v="Celebes Kontruksindo"/>
    <x v="1"/>
    <n v="805000000"/>
    <x v="19"/>
    <n v="84203000"/>
    <n v="112500000"/>
    <n v="280864197.1111111"/>
    <n v="196132678"/>
    <n v="26706400"/>
    <n v="0"/>
    <n v="0"/>
    <n v="9000000"/>
    <n v="129470250"/>
    <n v="432134758"/>
    <n v="842469205.11111116"/>
    <n v="-37469205.111111164"/>
    <m/>
  </r>
  <r>
    <s v="Inner"/>
    <s v="CP#1"/>
    <s v="Area 2"/>
    <s v="R03 Jabotabek"/>
    <s v="DPK741"/>
    <s v="KAKAPSUKATANI"/>
    <n v="106.892295"/>
    <n v="-6.4027159999999999"/>
    <s v="B2S"/>
    <s v="PT. Dayamitra Telekomunikasi"/>
    <s v="Jawa Barat"/>
    <s v="Kab. Bogor"/>
    <x v="19"/>
    <s v="Kabupaten"/>
    <s v="Bogor"/>
    <s v="Indomitra Global"/>
    <s v="Celebes Kontruksindo"/>
    <x v="1"/>
    <n v="805000000"/>
    <x v="19"/>
    <n v="84203000"/>
    <n v="112500000"/>
    <n v="280864197.1111111"/>
    <n v="196132678"/>
    <n v="26706400"/>
    <n v="0"/>
    <n v="0"/>
    <n v="9000000"/>
    <n v="129470250"/>
    <n v="432134758"/>
    <n v="842469205.11111116"/>
    <n v="-37469205.111111164"/>
    <m/>
  </r>
  <r>
    <s v="Inner"/>
    <s v="CP#1"/>
    <s v="Area 2"/>
    <s v="R03 Jabotabek"/>
    <s v="CBN446"/>
    <s v="JONGGOL"/>
    <n v="107.046064"/>
    <n v="-6.4544040000000003"/>
    <s v="B2S"/>
    <s v="PT. Dayamitra Telekomunikasi"/>
    <s v="Jawa Barat"/>
    <s v="Kab. Bogor"/>
    <x v="19"/>
    <s v="Kabupaten"/>
    <s v="Bogor"/>
    <s v="Celebes Kontruksindo"/>
    <s v="Celebes Kontruksindo"/>
    <x v="1"/>
    <n v="805000000"/>
    <x v="19"/>
    <n v="84203000"/>
    <n v="112500000"/>
    <n v="280864197.1111111"/>
    <n v="196132678"/>
    <n v="26706400"/>
    <n v="0"/>
    <n v="0"/>
    <n v="9000000"/>
    <n v="129470250"/>
    <n v="432134758"/>
    <n v="842469205.11111116"/>
    <n v="-37469205.111111164"/>
    <m/>
  </r>
  <r>
    <s v="Inner"/>
    <s v="CP#1"/>
    <s v="Area 2"/>
    <s v="R03 Jabotabek"/>
    <s v="BOX289"/>
    <s v="CILENDEK"/>
    <n v="106.782918"/>
    <n v="-6.5798870000000003"/>
    <s v="B2S"/>
    <s v="PT. Dayamitra Telekomunikasi"/>
    <s v="Jawa Barat"/>
    <s v="Kab. Bogor"/>
    <x v="19"/>
    <s v="Kabupaten"/>
    <s v="Bogor"/>
    <s v="Infrako Dayamitra"/>
    <s v="Asa Berkat"/>
    <x v="1"/>
    <n v="805000000"/>
    <x v="19"/>
    <n v="84203000"/>
    <n v="112500000"/>
    <n v="280864197.1111111"/>
    <n v="196132678"/>
    <n v="26706400"/>
    <n v="0"/>
    <n v="0"/>
    <n v="9000000"/>
    <n v="129470250"/>
    <n v="432134758"/>
    <n v="842469205.11111116"/>
    <n v="-37469205.111111164"/>
    <m/>
  </r>
  <r>
    <s v="Inner"/>
    <s v="CP#1"/>
    <s v="Area 2"/>
    <s v="R03 Jabotabek"/>
    <s v="BKX445"/>
    <s v="GRAHAMUTIARA"/>
    <n v="106.92854199999999"/>
    <n v="-6.3480999999999996"/>
    <s v="B2S"/>
    <s v="PT. Dayamitra Telekomunikasi"/>
    <s v="Jawa Barat"/>
    <s v="Kab. Bekasi"/>
    <x v="19"/>
    <s v="Kabupaten"/>
    <s v="Bekasi"/>
    <s v="Infrako Dayamitra"/>
    <s v="Celebes Kontruksindo"/>
    <x v="1"/>
    <n v="805000000"/>
    <x v="19"/>
    <n v="68103000"/>
    <n v="148500000"/>
    <n v="280864197.1111111"/>
    <n v="196132678"/>
    <n v="26706400"/>
    <n v="0"/>
    <n v="0"/>
    <n v="9000000"/>
    <n v="129470250"/>
    <n v="452034758"/>
    <n v="862369205.11111116"/>
    <n v="-57369205.111111164"/>
    <m/>
  </r>
  <r>
    <s v="Inner"/>
    <s v="CP#1"/>
    <s v="Area 2"/>
    <s v="R03 Jabotabek"/>
    <s v="DPK745"/>
    <s v="MESJIDALMUHA"/>
    <n v="106.857"/>
    <n v="-6.4383299999999997"/>
    <s v="B2S"/>
    <s v="PT. Dayamitra Telekomunikasi"/>
    <s v="Jawa Barat"/>
    <s v="Kab. Bogor"/>
    <x v="19"/>
    <s v="Kabupaten"/>
    <s v="Bogor"/>
    <s v="Piranti Indonesia"/>
    <s v="Piranti Indonesia"/>
    <x v="1"/>
    <n v="805000000"/>
    <x v="19"/>
    <n v="84203000"/>
    <n v="112500000"/>
    <n v="280864197.1111111"/>
    <n v="196132678"/>
    <n v="26706400"/>
    <n v="0"/>
    <n v="0"/>
    <n v="9000000"/>
    <n v="129470250"/>
    <n v="432134758"/>
    <n v="842469205.11111116"/>
    <n v="-37469205.111111164"/>
    <m/>
  </r>
  <r>
    <s v="Inner"/>
    <s v="CP#1"/>
    <s v="Area 2"/>
    <s v="R03 Jabotabek"/>
    <s v="CBN443"/>
    <s v="BAKOSURTANALBGR"/>
    <n v="106.844757"/>
    <n v="-6.4911029999999998"/>
    <s v="B2S"/>
    <s v="PT. Dayamitra Telekomunikasi"/>
    <s v="Jawa Barat"/>
    <s v="Kab. Bogor"/>
    <x v="19"/>
    <s v="Kabupaten"/>
    <s v="Bogor"/>
    <s v="Celebes Kontruksindo"/>
    <s v="Celebes Kontruksindo"/>
    <x v="1"/>
    <n v="805000000"/>
    <x v="19"/>
    <n v="84203000"/>
    <n v="112500000"/>
    <n v="280864197.1111111"/>
    <n v="196132678"/>
    <n v="26706400"/>
    <n v="0"/>
    <n v="0"/>
    <n v="9000000"/>
    <n v="129470250"/>
    <n v="432134758"/>
    <n v="842469205.11111116"/>
    <n v="-37469205.111111164"/>
    <m/>
  </r>
  <r>
    <s v="Inner"/>
    <s v="CP#1"/>
    <s v="Area 2"/>
    <s v="R03 Jabotabek"/>
    <s v="CBN441"/>
    <s v="MERCEDESBENZ"/>
    <n v="106.934854"/>
    <n v="-6.4271330000000004"/>
    <s v="B2S"/>
    <s v="PT. Dayamitra Telekomunikasi"/>
    <s v="Jawa Barat"/>
    <s v="Kab. Bogor"/>
    <x v="19"/>
    <s v="Kabupaten"/>
    <s v="Bogor"/>
    <s v="Celebes Kontruksindo"/>
    <s v="Celebes Kontruksindo"/>
    <x v="1"/>
    <n v="805000000"/>
    <x v="19"/>
    <n v="84203000"/>
    <n v="112500000"/>
    <n v="280864197.1111111"/>
    <n v="196132678"/>
    <n v="26706400"/>
    <n v="0"/>
    <n v="0"/>
    <n v="9000000"/>
    <n v="129470250"/>
    <n v="432134758"/>
    <n v="842469205.11111116"/>
    <n v="-37469205.111111164"/>
    <m/>
  </r>
  <r>
    <s v="Inner"/>
    <s v="CP#1"/>
    <s v="Area 2"/>
    <s v="R03 Jabotabek"/>
    <s v="DPK744"/>
    <s v="CIAMPEUNTAPOS"/>
    <n v="106.874"/>
    <n v="-6.3904800000000002"/>
    <s v="B2S"/>
    <s v="PT. Dayamitra Telekomunikasi"/>
    <s v="Jawa Barat"/>
    <s v="Kab. Bogor"/>
    <x v="19"/>
    <s v="Kabupaten"/>
    <s v="Bogor"/>
    <s v="Piranti Indonesia"/>
    <s v="Piranti Indonesia"/>
    <x v="1"/>
    <n v="805000000"/>
    <x v="19"/>
    <n v="84203000"/>
    <n v="112500000"/>
    <n v="280864197.1111111"/>
    <n v="196132678"/>
    <n v="26706400"/>
    <n v="0"/>
    <n v="0"/>
    <n v="9000000"/>
    <n v="129470250"/>
    <n v="432134758"/>
    <n v="842469205.11111116"/>
    <n v="-37469205.111111164"/>
    <m/>
  </r>
  <r>
    <s v="Inner"/>
    <s v="CP#1"/>
    <s v="Area 2"/>
    <s v="R03 Jabotabek"/>
    <s v="CBN439"/>
    <s v="COATESVILLAGE"/>
    <n v="106.963489"/>
    <n v="-6.355137"/>
    <s v="B2S"/>
    <s v="PT. Dayamitra Telekomunikasi"/>
    <s v="Jawa Barat"/>
    <s v="Kab. Bekasi"/>
    <x v="19"/>
    <s v="Kabupaten"/>
    <s v="Bekasi"/>
    <s v="Celebes Kontruksindo"/>
    <s v="Asa Berkat"/>
    <x v="1"/>
    <n v="805000000"/>
    <x v="19"/>
    <n v="68103000"/>
    <n v="148500000"/>
    <n v="280864197.1111111"/>
    <n v="196132678"/>
    <n v="26706400"/>
    <n v="0"/>
    <n v="0"/>
    <n v="9000000"/>
    <n v="129470250"/>
    <n v="452034758"/>
    <n v="862369205.11111116"/>
    <n v="-57369205.111111164"/>
    <m/>
  </r>
  <r>
    <s v="Inner"/>
    <s v="CP#1"/>
    <s v="Area 2"/>
    <s v="R03 Jabotabek"/>
    <s v="DPK742"/>
    <s v="JLMANDORTADJIR"/>
    <n v="106.737148"/>
    <n v="-6.3761619999999999"/>
    <s v="B2S"/>
    <s v="PT. Dayamitra Telekomunikasi"/>
    <s v="Banten"/>
    <s v="Kab. Tangerang"/>
    <x v="19"/>
    <s v="Kabupaten"/>
    <s v="Tangerang"/>
    <s v="Piranti Indonesia"/>
    <s v="Piranti Indonesia"/>
    <x v="1"/>
    <n v="805000000"/>
    <x v="19"/>
    <n v="65302999.999999993"/>
    <n v="151200000"/>
    <n v="280864197.1111111"/>
    <n v="196132678"/>
    <n v="26706400"/>
    <n v="0"/>
    <n v="0"/>
    <n v="9000000"/>
    <n v="129470250"/>
    <n v="451934758"/>
    <n v="862269205.11111116"/>
    <n v="-57269205.111111164"/>
    <m/>
  </r>
  <r>
    <s v="Inner"/>
    <s v="CP#1"/>
    <s v="Area 2"/>
    <s v="R03 Jabotabek"/>
    <s v="KRW976"/>
    <s v="PURWASARIKARAWANG"/>
    <n v="107.408629"/>
    <n v="-6.3907999999999996"/>
    <s v="B2S"/>
    <s v="PT. Dayamitra Telekomunikasi"/>
    <s v="Jawa Barat"/>
    <s v="Kab. Karawang"/>
    <x v="19"/>
    <s v="Kabupaten"/>
    <s v="Karawang"/>
    <s v="Infrako Dayamitra"/>
    <s v="Indomitra Global"/>
    <x v="1"/>
    <n v="805000000"/>
    <x v="19"/>
    <n v="83428100"/>
    <n v="148500000"/>
    <n v="228657407.40740743"/>
    <n v="191709694"/>
    <n v="26839600"/>
    <n v="0"/>
    <n v="0"/>
    <n v="9000000"/>
    <n v="129470250"/>
    <n v="463070074"/>
    <n v="821197731.4074074"/>
    <n v="-16197731.407407403"/>
    <m/>
  </r>
  <r>
    <s v="Inner"/>
    <s v="CP#1"/>
    <s v="Area 2"/>
    <s v="R03 Jabotabek"/>
    <s v="PWK747"/>
    <s v="GRRENAMANI"/>
    <n v="107.441896"/>
    <n v="-6.5308700000000002"/>
    <s v="B2S"/>
    <s v="PT. Dayamitra Telekomunikasi"/>
    <s v="Jawa Barat"/>
    <s v="Kab. Purwakarta"/>
    <x v="18"/>
    <s v="Kabupaten"/>
    <s v="Purwakarta"/>
    <s v="Infrako Dayamitra"/>
    <s v="Jaganata Sakti Unggul"/>
    <x v="1"/>
    <n v="805000000"/>
    <x v="19"/>
    <n v="77024814.999999985"/>
    <n v="180500000"/>
    <n v="228657407.40740743"/>
    <n v="191709694"/>
    <n v="26839600"/>
    <n v="0"/>
    <n v="0"/>
    <n v="9000000"/>
    <n v="129470250"/>
    <n v="488666789"/>
    <n v="846794446.4074074"/>
    <n v="-41794446.407407403"/>
    <m/>
  </r>
  <r>
    <s v="Inner"/>
    <s v="CP#1"/>
    <s v="Area 2"/>
    <s v="R03 Jabotabek"/>
    <s v="CKR913"/>
    <s v="SUKAJAYACIBITUNG"/>
    <n v="107.101512"/>
    <n v="-6.2375239999999996"/>
    <s v="B2S"/>
    <s v="PT. Dayamitra Telekomunikasi"/>
    <s v="Jawa Barat"/>
    <s v="Kab. Bekasi"/>
    <x v="19"/>
    <s v="Kabupaten"/>
    <s v="Bekasi"/>
    <s v="Celebes Kontruksindo"/>
    <s v="Indomitra Global"/>
    <x v="1"/>
    <n v="805000000"/>
    <x v="19"/>
    <n v="68103000"/>
    <n v="148500000"/>
    <n v="280864197.1111111"/>
    <n v="196132678"/>
    <n v="26706400"/>
    <n v="0"/>
    <n v="0"/>
    <n v="9000000"/>
    <n v="129470250"/>
    <n v="452034758"/>
    <n v="862369205.11111116"/>
    <n v="-57369205.111111164"/>
    <m/>
  </r>
  <r>
    <s v="Inner"/>
    <s v="CP#1"/>
    <s v="Area 2"/>
    <s v="R03 Jabotabek"/>
    <s v="BOX288"/>
    <s v="JLTANAHBARU"/>
    <n v="106.82243"/>
    <n v="-6.5698850000000002"/>
    <s v="B2S"/>
    <s v="PT. Dayamitra Telekomunikasi"/>
    <s v="Jawa Barat"/>
    <s v="Kab. Bogor"/>
    <x v="19"/>
    <s v="Kabupaten"/>
    <s v="Bogor"/>
    <s v="Infrako Dayamitra"/>
    <s v="Asa Berkat"/>
    <x v="1"/>
    <n v="805000000"/>
    <x v="19"/>
    <n v="84203000"/>
    <n v="112500000"/>
    <n v="280864197.1111111"/>
    <n v="196132678"/>
    <n v="26706400"/>
    <n v="0"/>
    <n v="0"/>
    <n v="9000000"/>
    <n v="129470250"/>
    <n v="432134758"/>
    <n v="842469205.11111116"/>
    <n v="-37469205.111111164"/>
    <m/>
  </r>
  <r>
    <s v="Inner"/>
    <s v="CP#1"/>
    <s v="Area 2"/>
    <s v="R03 Jabotabek"/>
    <s v="KRW973"/>
    <s v="PUCUNGKOTABARU"/>
    <n v="107.47207899999999"/>
    <n v="-6.3968069999999999"/>
    <s v="B2S"/>
    <s v="PT. Dayamitra Telekomunikasi"/>
    <s v="Jawa Barat"/>
    <s v="Kab. Karawang"/>
    <x v="19"/>
    <s v="Kabupaten"/>
    <s v="Karawang"/>
    <s v="Infrako Dayamitra"/>
    <s v="Asa Berkat"/>
    <x v="1"/>
    <n v="805000000"/>
    <x v="19"/>
    <n v="83428100"/>
    <n v="148500000"/>
    <n v="228657407.40740743"/>
    <n v="191709694"/>
    <n v="26839600"/>
    <n v="0"/>
    <n v="0"/>
    <n v="9000000"/>
    <n v="129470250"/>
    <n v="463070074"/>
    <n v="821197731.4074074"/>
    <n v="-16197731.407407403"/>
    <m/>
  </r>
  <r>
    <s v="Inner"/>
    <s v="CP#1"/>
    <s v="Area 2"/>
    <s v="R03 Jabotabek"/>
    <s v="DPK737"/>
    <s v="NURULYAKIN"/>
    <n v="106.75904"/>
    <n v="-6.3767800000000001"/>
    <s v="B2S"/>
    <s v="PT. Dayamitra Telekomunikasi"/>
    <s v="Banten"/>
    <s v="Kab. Tangerang"/>
    <x v="19"/>
    <s v="Kabupaten"/>
    <s v="Tangerang"/>
    <s v="Indomitra Global"/>
    <s v="Celebes Kontruksindo"/>
    <x v="1"/>
    <n v="805000000"/>
    <x v="19"/>
    <n v="65302999.999999993"/>
    <n v="151200000"/>
    <n v="280864197.1111111"/>
    <n v="196132678"/>
    <n v="26706400"/>
    <n v="0"/>
    <n v="0"/>
    <n v="9000000"/>
    <n v="129470250"/>
    <n v="451934758"/>
    <n v="862269205.11111116"/>
    <n v="-57269205.111111164"/>
    <m/>
  </r>
  <r>
    <s v="Inner"/>
    <s v="CP#1"/>
    <s v="Area 2"/>
    <s v="R03 Jabotabek"/>
    <s v="KRW977"/>
    <s v="PASIRMULYA"/>
    <n v="107.34988300000001"/>
    <n v="-6.3219469999999998"/>
    <s v="B2S"/>
    <s v="PT. Dayamitra Telekomunikasi"/>
    <s v="Jawa Barat"/>
    <s v="Kab. Karawang"/>
    <x v="19"/>
    <s v="Kabupaten"/>
    <s v="Karawang"/>
    <s v="Infrako Dayamitra"/>
    <s v="Asa Berkat"/>
    <x v="1"/>
    <n v="805000000"/>
    <x v="19"/>
    <n v="83428100"/>
    <n v="148500000"/>
    <n v="228657407.40740743"/>
    <n v="191709694"/>
    <n v="26839600"/>
    <n v="0"/>
    <n v="0"/>
    <n v="9000000"/>
    <n v="129470250"/>
    <n v="463070074"/>
    <n v="821197731.4074074"/>
    <n v="-16197731.407407403"/>
    <m/>
  </r>
  <r>
    <s v="Inner"/>
    <s v="CP#1"/>
    <s v="Area 2"/>
    <s v="R03 Jabotabek"/>
    <s v="CKR912"/>
    <s v="TELAGAMURNI"/>
    <n v="107.1104"/>
    <n v="-6.2525729999999999"/>
    <s v="B2S"/>
    <s v="PT. Dayamitra Telekomunikasi"/>
    <s v="Jawa Barat"/>
    <s v="Kab. Bekasi"/>
    <x v="19"/>
    <s v="Kabupaten"/>
    <s v="Bekasi"/>
    <s v="Celebes Kontruksindo"/>
    <s v="Asa Berkat"/>
    <x v="1"/>
    <n v="805000000"/>
    <x v="19"/>
    <n v="68103000"/>
    <n v="148500000"/>
    <n v="280864197.1111111"/>
    <n v="196132678"/>
    <n v="26706400"/>
    <n v="0"/>
    <n v="0"/>
    <n v="9000000"/>
    <n v="129470250"/>
    <n v="452034758"/>
    <n v="862369205.11111116"/>
    <n v="-57369205.111111164"/>
    <m/>
  </r>
  <r>
    <s v="Inner"/>
    <s v="CP#1"/>
    <s v="Area 2"/>
    <s v="R03 Jabotabek"/>
    <s v="KRW970"/>
    <s v="GALUHMAS"/>
    <n v="107.300698"/>
    <n v="-6.3301400000000001"/>
    <s v="B2S"/>
    <s v="PT. Dayamitra Telekomunikasi"/>
    <s v="Jawa Barat"/>
    <s v="Kab. Karawang"/>
    <x v="19"/>
    <s v="Kabupaten"/>
    <s v="Karawang"/>
    <s v="Infrako Dayamitra"/>
    <s v="Asa Berkat"/>
    <x v="1"/>
    <n v="805000000"/>
    <x v="19"/>
    <n v="83428100"/>
    <n v="148500000"/>
    <n v="228657407.40740743"/>
    <n v="191709694"/>
    <n v="26839600"/>
    <n v="0"/>
    <n v="0"/>
    <n v="9000000"/>
    <n v="129470250"/>
    <n v="463070074"/>
    <n v="821197731.4074074"/>
    <n v="-16197731.407407403"/>
    <m/>
  </r>
  <r>
    <s v="Inner"/>
    <s v="CP#1"/>
    <s v="Area 2"/>
    <s v="R03 Jabotabek"/>
    <s v="CBN440"/>
    <s v="VILLACIOMAS"/>
    <n v="106.76618000000001"/>
    <n v="-6.5868909999999996"/>
    <s v="B2S"/>
    <s v="PT. Dayamitra Telekomunikasi"/>
    <s v="Jawa Barat"/>
    <s v="Kab. Bogor"/>
    <x v="19"/>
    <s v="Kabupaten"/>
    <s v="Bogor"/>
    <s v="Celebes Kontruksindo"/>
    <s v="Asa Berkat"/>
    <x v="1"/>
    <n v="805000000"/>
    <x v="19"/>
    <n v="84203000"/>
    <n v="112500000"/>
    <n v="280864197.1111111"/>
    <n v="196132678"/>
    <n v="26706400"/>
    <n v="0"/>
    <n v="0"/>
    <n v="9000000"/>
    <n v="129470250"/>
    <n v="432134758"/>
    <n v="842469205.11111116"/>
    <n v="-37469205.111111164"/>
    <m/>
  </r>
  <r>
    <s v="Inner"/>
    <s v="CP#1"/>
    <s v="Area 2"/>
    <s v="R03 Jabotabek"/>
    <s v="DPK734"/>
    <s v="GRIYATELAGAPERMAI"/>
    <n v="106.858954"/>
    <n v="-6.4511229999999999"/>
    <s v="B2S"/>
    <s v="PT. Dayamitra Telekomunikasi"/>
    <s v="Jawa Barat"/>
    <s v="Kab. Bogor"/>
    <x v="19"/>
    <s v="Kabupaten"/>
    <s v="Bogor"/>
    <s v="Indomitra Global"/>
    <s v="Celebes Kontruksindo"/>
    <x v="1"/>
    <n v="805000000"/>
    <x v="19"/>
    <n v="84203000"/>
    <n v="112500000"/>
    <n v="280864197.1111111"/>
    <n v="196132678"/>
    <n v="26706400"/>
    <n v="0"/>
    <n v="0"/>
    <n v="9000000"/>
    <n v="129470250"/>
    <n v="432134758"/>
    <n v="842469205.11111116"/>
    <n v="-37469205.111111164"/>
    <m/>
  </r>
  <r>
    <s v="Inner"/>
    <s v="CP#1"/>
    <s v="Area 2"/>
    <s v="R03 Jabotabek"/>
    <s v="CBN444"/>
    <s v="PESONATAMANMONACO"/>
    <n v="106.95733799999999"/>
    <n v="-6.3887939999999999"/>
    <s v="B2S"/>
    <s v="PT. Dayamitra Telekomunikasi"/>
    <s v="Jawa Barat"/>
    <s v="Kab. Bekasi"/>
    <x v="19"/>
    <s v="Kabupaten"/>
    <s v="Bekasi"/>
    <s v="Celebes Kontruksindo"/>
    <s v="Asa Berkat"/>
    <x v="1"/>
    <n v="805000000"/>
    <x v="19"/>
    <n v="68103000"/>
    <n v="148500000"/>
    <n v="280864197.1111111"/>
    <n v="196132678"/>
    <n v="26706400"/>
    <n v="0"/>
    <n v="0"/>
    <n v="9000000"/>
    <n v="129470250"/>
    <n v="452034758"/>
    <n v="862369205.11111116"/>
    <n v="-57369205.111111164"/>
    <m/>
  </r>
  <r>
    <s v="Inner"/>
    <s v="CP#1"/>
    <s v="Area 2"/>
    <s v="R03 Jabotabek"/>
    <s v="TGR442"/>
    <s v="CIHIDEUNGTALAGA"/>
    <n v="106.507693"/>
    <n v="-6.2124980000000001"/>
    <s v="B2S"/>
    <s v="PT. Dayamitra Telekomunikasi"/>
    <s v="Banten"/>
    <s v="Kab. Tangerang"/>
    <x v="19"/>
    <s v="Kabupaten"/>
    <s v="Tangerang"/>
    <s v="M. Jusuf &amp; Sons"/>
    <s v="Jaganata Sakti Unggul"/>
    <x v="1"/>
    <n v="805000000"/>
    <x v="19"/>
    <n v="65302999.999999993"/>
    <n v="151200000"/>
    <n v="280864197.1111111"/>
    <n v="196132678"/>
    <n v="26706400"/>
    <n v="0"/>
    <n v="0"/>
    <n v="9000000"/>
    <n v="129470250"/>
    <n v="451934758"/>
    <n v="862269205.11111116"/>
    <n v="-57269205.111111164"/>
    <m/>
  </r>
  <r>
    <s v="Inner"/>
    <s v="CP#1"/>
    <s v="Area 2"/>
    <s v="R03 Jabotabek"/>
    <s v="TGR455"/>
    <s v="JLPERANCISDADAP"/>
    <n v="106.71439100000001"/>
    <n v="-6.0896559999999997"/>
    <s v="B2S"/>
    <s v="PT. Dayamitra Telekomunikasi"/>
    <s v="Banten"/>
    <s v="Kab. Tangerang"/>
    <x v="19"/>
    <s v="Kabupaten"/>
    <s v="Tangerang"/>
    <s v="M. Jusuf &amp; Sons"/>
    <s v="Jaganata Sakti Unggul"/>
    <x v="1"/>
    <n v="805000000"/>
    <x v="19"/>
    <n v="65302999.999999993"/>
    <n v="151200000"/>
    <n v="280864197.1111111"/>
    <n v="196132678"/>
    <n v="26706400"/>
    <n v="0"/>
    <n v="0"/>
    <n v="9000000"/>
    <n v="129470250"/>
    <n v="451934758"/>
    <n v="862269205.11111116"/>
    <n v="-57269205.111111164"/>
    <m/>
  </r>
  <r>
    <s v="Inner"/>
    <s v="CP#1"/>
    <s v="Area 2"/>
    <s v="R03 Jabotabek"/>
    <s v="TGR467"/>
    <s v="GRAHASEGOVIA"/>
    <n v="106.53802"/>
    <n v="-6.2637010000000002"/>
    <s v="B2S"/>
    <s v="PT. Dayamitra Telekomunikasi"/>
    <s v="Banten"/>
    <s v="Kab. Tangerang"/>
    <x v="19"/>
    <s v="Kabupaten"/>
    <s v="Tangerang"/>
    <s v="M. Jusuf &amp; Sons"/>
    <s v="Jaganata Sakti Unggul"/>
    <x v="1"/>
    <n v="805000000"/>
    <x v="19"/>
    <n v="65302999.999999993"/>
    <n v="151200000"/>
    <n v="280864197.1111111"/>
    <n v="196132678"/>
    <n v="26706400"/>
    <n v="0"/>
    <n v="0"/>
    <n v="9000000"/>
    <n v="129470250"/>
    <n v="451934758"/>
    <n v="862269205.11111116"/>
    <n v="-57269205.111111164"/>
    <m/>
  </r>
  <r>
    <s v="Inner"/>
    <s v="CP#1"/>
    <s v="Area 2"/>
    <s v="R03 Jabotabek"/>
    <s v="TGR439"/>
    <s v="AYANAGOLDENKARAWACI"/>
    <n v="106.584194"/>
    <n v="-6.2538299999999998"/>
    <s v="B2S"/>
    <s v="PT. Dayamitra Telekomunikasi"/>
    <s v="Banten"/>
    <s v="Kab. Tangerang"/>
    <x v="19"/>
    <s v="Kabupaten"/>
    <s v="Tangerang"/>
    <s v="M. Jusuf &amp; Sons"/>
    <s v="Jaganata Sakti Unggul"/>
    <x v="1"/>
    <n v="805000000"/>
    <x v="19"/>
    <n v="65302999.999999993"/>
    <n v="151200000"/>
    <n v="280864197.1111111"/>
    <n v="196132678"/>
    <n v="26706400"/>
    <n v="0"/>
    <n v="0"/>
    <n v="9000000"/>
    <n v="129470250"/>
    <n v="451934758"/>
    <n v="862269205.11111116"/>
    <n v="-57269205.11111116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I39" firstHeaderRow="1" firstDataRow="2" firstDataCol="2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1">
        <item x="1"/>
        <item x="0"/>
        <item x="2"/>
        <item x="3"/>
        <item x="5"/>
        <item x="4"/>
        <item x="19"/>
        <item x="18"/>
        <item x="6"/>
        <item x="10"/>
        <item x="8"/>
        <item x="9"/>
        <item x="7"/>
        <item x="12"/>
        <item x="11"/>
        <item x="13"/>
        <item x="16"/>
        <item x="17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compact="0" outline="0" showAll="0"/>
    <pivotField dataField="1" compact="0" outline="0" showAll="0">
      <items count="22">
        <item x="19"/>
        <item x="7"/>
        <item x="8"/>
        <item x="3"/>
        <item x="0"/>
        <item x="1"/>
        <item x="4"/>
        <item x="6"/>
        <item x="2"/>
        <item x="11"/>
        <item x="12"/>
        <item x="16"/>
        <item x="20"/>
        <item x="18"/>
        <item x="13"/>
        <item x="10"/>
        <item x="9"/>
        <item x="15"/>
        <item x="17"/>
        <item x="14"/>
        <item x="5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7"/>
    <field x="12"/>
  </rowFields>
  <rowItems count="3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19"/>
    </i>
    <i t="default">
      <x/>
    </i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t="default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SIS" fld="19" subtotal="average" baseField="12" baseItem="16"/>
    <dataField name="Average of Sitac" fld="20" subtotal="average" baseField="12" baseItem="0"/>
    <dataField name="Average of IMB" fld="21" subtotal="average" baseField="12" baseItem="0"/>
    <dataField name="Average of Lahan" fld="22" subtotal="average" baseField="12" baseItem="0"/>
    <dataField name="Average of Tower2" fld="28" subtotal="average" baseField="12" baseItem="0"/>
    <dataField name="Average of CME" fld="23" subtotal="average" baseField="12" baseItem="0"/>
    <dataField name="Average of PLN" fld="24" subtotal="average" baseField="12" baseItem="0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D10"/>
  <sheetViews>
    <sheetView workbookViewId="0">
      <pane xSplit="4" topLeftCell="E1" activePane="topRight" state="frozen"/>
      <selection pane="topRight" activeCell="B9" sqref="B9"/>
    </sheetView>
  </sheetViews>
  <sheetFormatPr defaultRowHeight="14.4" outlineLevelRow="1"/>
  <cols>
    <col min="1" max="1" width="3.6640625" customWidth="1"/>
    <col min="2" max="2" width="41.109375" bestFit="1" customWidth="1"/>
    <col min="3" max="3" width="7.44140625" customWidth="1"/>
    <col min="4" max="4" width="9" bestFit="1" customWidth="1"/>
    <col min="5" max="14" width="15.6640625" customWidth="1"/>
    <col min="15" max="15" width="1.5546875" customWidth="1"/>
    <col min="16" max="16" width="15.6640625" customWidth="1"/>
    <col min="17" max="17" width="1.5546875" customWidth="1"/>
    <col min="18" max="18" width="15.6640625" customWidth="1"/>
    <col min="19" max="19" width="1.5546875" customWidth="1"/>
    <col min="20" max="29" width="15.6640625" customWidth="1"/>
    <col min="30" max="30" width="13.44140625" bestFit="1" customWidth="1"/>
  </cols>
  <sheetData>
    <row r="1" spans="1:30" ht="15" customHeight="1" outlineLevel="1">
      <c r="B1" s="77" t="s">
        <v>1538</v>
      </c>
    </row>
    <row r="2" spans="1:30" ht="37.5" customHeight="1" outlineLevel="1">
      <c r="B2" s="78" t="s">
        <v>1539</v>
      </c>
      <c r="C2" s="78" t="s">
        <v>1540</v>
      </c>
      <c r="D2" s="79" t="s">
        <v>1541</v>
      </c>
      <c r="E2" s="80" t="s">
        <v>58</v>
      </c>
      <c r="F2" s="81" t="s">
        <v>48</v>
      </c>
      <c r="G2" s="81" t="s">
        <v>91</v>
      </c>
      <c r="H2" s="81" t="s">
        <v>1542</v>
      </c>
      <c r="I2" s="81" t="s">
        <v>159</v>
      </c>
      <c r="J2" s="81" t="s">
        <v>301</v>
      </c>
      <c r="K2" s="81" t="s">
        <v>271</v>
      </c>
      <c r="L2" s="81" t="s">
        <v>1543</v>
      </c>
      <c r="M2" s="81" t="s">
        <v>1175</v>
      </c>
      <c r="N2" s="81" t="s">
        <v>1167</v>
      </c>
      <c r="O2" s="81" t="s">
        <v>1544</v>
      </c>
      <c r="P2" s="81" t="s">
        <v>507</v>
      </c>
      <c r="Q2" s="81" t="s">
        <v>1545</v>
      </c>
      <c r="R2" s="81" t="s">
        <v>678</v>
      </c>
      <c r="S2" s="81" t="s">
        <v>1546</v>
      </c>
      <c r="T2" s="81" t="s">
        <v>619</v>
      </c>
      <c r="U2" s="81" t="s">
        <v>625</v>
      </c>
      <c r="V2" s="81" t="s">
        <v>612</v>
      </c>
      <c r="W2" s="81" t="s">
        <v>786</v>
      </c>
      <c r="X2" s="81" t="s">
        <v>777</v>
      </c>
      <c r="Y2" s="81" t="s">
        <v>920</v>
      </c>
      <c r="Z2" s="81" t="s">
        <v>1013</v>
      </c>
      <c r="AA2" s="81" t="s">
        <v>1050</v>
      </c>
      <c r="AB2" s="81" t="s">
        <v>937</v>
      </c>
      <c r="AC2" s="80" t="s">
        <v>943</v>
      </c>
    </row>
    <row r="3" spans="1:30" ht="15" customHeight="1" outlineLevel="1">
      <c r="B3" s="82" t="s">
        <v>1547</v>
      </c>
      <c r="C3" s="83" t="s">
        <v>1548</v>
      </c>
      <c r="D3" s="84">
        <v>3265.58</v>
      </c>
      <c r="E3" s="85">
        <v>15786085.774422366</v>
      </c>
      <c r="F3" s="85">
        <v>15546504.546531366</v>
      </c>
      <c r="G3" s="85">
        <v>16359438.847431166</v>
      </c>
      <c r="H3" s="85">
        <v>16359438.847431166</v>
      </c>
      <c r="I3" s="85">
        <v>15596682.134422366</v>
      </c>
      <c r="J3" s="85">
        <v>15008996.84513199</v>
      </c>
      <c r="K3" s="85">
        <v>13975705.414101617</v>
      </c>
      <c r="L3" s="85">
        <v>9534991.66654272</v>
      </c>
      <c r="M3" s="85">
        <v>9534991.66654272</v>
      </c>
      <c r="N3" s="85">
        <v>9926484.4688504115</v>
      </c>
      <c r="O3" s="85">
        <v>9926484.4688504115</v>
      </c>
      <c r="P3" s="85">
        <v>11511169.5</v>
      </c>
      <c r="Q3" s="85">
        <v>11511169.5</v>
      </c>
      <c r="R3" s="85">
        <v>12631263.439999999</v>
      </c>
      <c r="S3" s="85">
        <v>12631263.439999999</v>
      </c>
      <c r="T3" s="85">
        <v>13294176.18</v>
      </c>
      <c r="U3" s="85">
        <v>16683848.219999999</v>
      </c>
      <c r="V3" s="85">
        <v>14002807.039999999</v>
      </c>
      <c r="W3" s="85">
        <v>17660145.871674709</v>
      </c>
      <c r="X3" s="85">
        <v>20726878.189145613</v>
      </c>
      <c r="Y3" s="85">
        <v>19758213.355668463</v>
      </c>
      <c r="Z3" s="85">
        <v>16696910.539999999</v>
      </c>
      <c r="AA3" s="85">
        <v>16347493.48</v>
      </c>
      <c r="AB3" s="85">
        <v>21030335.199999999</v>
      </c>
      <c r="AC3" s="85">
        <v>22307176.98</v>
      </c>
    </row>
    <row r="4" spans="1:30" ht="15" customHeight="1" outlineLevel="1">
      <c r="B4" s="82" t="s">
        <v>1549</v>
      </c>
      <c r="C4" s="83" t="s">
        <v>1548</v>
      </c>
      <c r="D4" s="84">
        <f>D3</f>
        <v>3265.58</v>
      </c>
      <c r="E4" s="85">
        <v>9858786.0199999996</v>
      </c>
      <c r="F4" s="85">
        <v>8768082.2999999989</v>
      </c>
      <c r="G4" s="85">
        <v>9953487.8399999999</v>
      </c>
      <c r="H4" s="85">
        <v>9953487.8399999999</v>
      </c>
      <c r="I4" s="85">
        <v>9137092.8399999999</v>
      </c>
      <c r="J4" s="85">
        <v>8101903.9799999995</v>
      </c>
      <c r="K4" s="85">
        <v>8101903.9799999995</v>
      </c>
      <c r="L4" s="85">
        <v>3136589.59</v>
      </c>
      <c r="M4" s="85">
        <v>3789705.59</v>
      </c>
      <c r="N4" s="85">
        <v>3750518.63</v>
      </c>
      <c r="O4" s="85">
        <v>3750518.63</v>
      </c>
      <c r="P4" s="85">
        <v>4761215.6399999997</v>
      </c>
      <c r="Q4" s="85">
        <v>4761215.6399999997</v>
      </c>
      <c r="R4" s="85">
        <v>5055117.84</v>
      </c>
      <c r="S4" s="85">
        <v>5055117.84</v>
      </c>
      <c r="T4" s="85">
        <v>6212765.9500000002</v>
      </c>
      <c r="U4" s="85">
        <v>9742857.9299999997</v>
      </c>
      <c r="V4" s="85">
        <v>8361517.5899999999</v>
      </c>
      <c r="W4" s="85">
        <v>11218629.657707918</v>
      </c>
      <c r="X4" s="85">
        <v>11507371.629533067</v>
      </c>
      <c r="Y4" s="85">
        <v>11218629.657707918</v>
      </c>
      <c r="Z4" s="85">
        <v>10216367.029999999</v>
      </c>
      <c r="AA4" s="85">
        <v>9942058.3100000005</v>
      </c>
      <c r="AB4" s="85">
        <v>15753157.92</v>
      </c>
      <c r="AC4" s="85">
        <v>17701076.390000001</v>
      </c>
    </row>
    <row r="5" spans="1:30" ht="15" customHeight="1" outlineLevel="1">
      <c r="B5" s="82" t="s">
        <v>1550</v>
      </c>
      <c r="C5" s="83" t="s">
        <v>1551</v>
      </c>
      <c r="D5" s="84">
        <v>7.75</v>
      </c>
      <c r="E5" s="85">
        <v>23697384.25</v>
      </c>
      <c r="F5" s="85">
        <v>22975061</v>
      </c>
      <c r="G5" s="85">
        <v>25765836</v>
      </c>
      <c r="H5" s="85">
        <v>25765836</v>
      </c>
      <c r="I5" s="85">
        <v>22975061</v>
      </c>
      <c r="J5" s="85">
        <v>24025069.75</v>
      </c>
      <c r="K5" s="85">
        <v>22296688</v>
      </c>
      <c r="L5" s="85">
        <v>23553986</v>
      </c>
      <c r="M5" s="85">
        <v>23553986</v>
      </c>
      <c r="N5" s="85">
        <v>22041751.75</v>
      </c>
      <c r="O5" s="85">
        <v>22041751.75</v>
      </c>
      <c r="P5" s="85">
        <v>20999562.75</v>
      </c>
      <c r="Q5" s="85">
        <v>20999562.75</v>
      </c>
      <c r="R5" s="85">
        <v>21314608</v>
      </c>
      <c r="S5" s="85">
        <v>21314608</v>
      </c>
      <c r="T5" s="85">
        <v>21670937.5</v>
      </c>
      <c r="U5" s="85">
        <v>22847356.5</v>
      </c>
      <c r="V5" s="85">
        <v>22847356.5</v>
      </c>
      <c r="W5" s="85">
        <v>27431851.26111111</v>
      </c>
      <c r="X5" s="85">
        <v>26572690.050000001</v>
      </c>
      <c r="Y5" s="85">
        <v>27644132.02777778</v>
      </c>
      <c r="Z5" s="85">
        <v>23595262.5</v>
      </c>
      <c r="AA5" s="85">
        <v>24396643.5</v>
      </c>
      <c r="AB5" s="85">
        <v>32975583.5</v>
      </c>
      <c r="AC5" s="85">
        <v>41210059.25</v>
      </c>
    </row>
    <row r="6" spans="1:30" outlineLevel="1">
      <c r="B6" s="82" t="s">
        <v>1552</v>
      </c>
      <c r="C6" s="83" t="s">
        <v>1526</v>
      </c>
      <c r="D6" s="84">
        <v>1</v>
      </c>
      <c r="E6" s="85">
        <v>8307202</v>
      </c>
      <c r="F6" s="85">
        <v>7948364</v>
      </c>
      <c r="G6" s="85">
        <v>8583182</v>
      </c>
      <c r="H6" s="85">
        <v>8583182</v>
      </c>
      <c r="I6" s="85">
        <v>7948364</v>
      </c>
      <c r="J6" s="85">
        <v>8120731</v>
      </c>
      <c r="K6" s="85">
        <v>7649951</v>
      </c>
      <c r="L6" s="85">
        <v>7671034</v>
      </c>
      <c r="M6" s="85">
        <v>7671034</v>
      </c>
      <c r="N6" s="85">
        <v>7392128</v>
      </c>
      <c r="O6" s="85">
        <v>7392128</v>
      </c>
      <c r="P6" s="85">
        <v>7210265</v>
      </c>
      <c r="Q6" s="85">
        <v>7210265</v>
      </c>
      <c r="R6" s="85">
        <v>7286406</v>
      </c>
      <c r="S6" s="85">
        <v>7286406</v>
      </c>
      <c r="T6" s="85">
        <v>7459875</v>
      </c>
      <c r="U6" s="85">
        <v>7856496</v>
      </c>
      <c r="V6" s="85">
        <v>7856496</v>
      </c>
      <c r="W6" s="85">
        <v>9214907</v>
      </c>
      <c r="X6" s="85">
        <v>9000702</v>
      </c>
      <c r="Y6" s="85">
        <v>9234180</v>
      </c>
      <c r="Z6" s="85">
        <v>8161073</v>
      </c>
      <c r="AA6" s="85">
        <v>8337618</v>
      </c>
      <c r="AB6" s="85">
        <v>10451830</v>
      </c>
      <c r="AC6" s="85">
        <v>12339852</v>
      </c>
    </row>
    <row r="7" spans="1:30" outlineLevel="1">
      <c r="B7" s="82" t="s">
        <v>1553</v>
      </c>
      <c r="C7" s="83" t="s">
        <v>1526</v>
      </c>
      <c r="D7" s="84">
        <v>1</v>
      </c>
      <c r="E7" s="85">
        <v>28855350</v>
      </c>
      <c r="F7" s="85">
        <v>27709150</v>
      </c>
      <c r="G7" s="85">
        <v>28855350</v>
      </c>
      <c r="H7" s="85">
        <v>28855350</v>
      </c>
      <c r="I7" s="85">
        <v>28511450</v>
      </c>
      <c r="J7" s="85">
        <v>27995700</v>
      </c>
      <c r="K7" s="85">
        <v>27422600</v>
      </c>
      <c r="L7" s="85">
        <v>24843700</v>
      </c>
      <c r="M7" s="85">
        <v>24843700</v>
      </c>
      <c r="N7" s="85">
        <v>25703300</v>
      </c>
      <c r="O7" s="85">
        <v>25703300</v>
      </c>
      <c r="P7" s="85">
        <v>26562950</v>
      </c>
      <c r="Q7" s="85">
        <v>26562950</v>
      </c>
      <c r="R7" s="85">
        <v>26849500</v>
      </c>
      <c r="S7" s="85">
        <v>26849500</v>
      </c>
      <c r="T7" s="85">
        <v>27995700</v>
      </c>
      <c r="U7" s="85">
        <v>28855350</v>
      </c>
      <c r="V7" s="85">
        <v>28855350</v>
      </c>
      <c r="W7" s="85">
        <v>30280300</v>
      </c>
      <c r="X7" s="85">
        <v>31215950</v>
      </c>
      <c r="Y7" s="85">
        <v>30592200</v>
      </c>
      <c r="Z7" s="85">
        <v>29141900</v>
      </c>
      <c r="AA7" s="85">
        <v>28855350</v>
      </c>
      <c r="AB7" s="85">
        <v>30574600</v>
      </c>
      <c r="AC7" s="85">
        <v>35305750</v>
      </c>
    </row>
    <row r="8" spans="1:30" outlineLevel="1">
      <c r="B8" s="82" t="s">
        <v>1554</v>
      </c>
      <c r="C8" s="83" t="s">
        <v>1526</v>
      </c>
      <c r="D8" s="84">
        <v>1</v>
      </c>
      <c r="E8" s="85">
        <v>18076127.726815429</v>
      </c>
      <c r="F8" s="85">
        <v>17517939.29729927</v>
      </c>
      <c r="G8" s="85">
        <v>19665072.005625054</v>
      </c>
      <c r="H8" s="85">
        <v>19665072.005625054</v>
      </c>
      <c r="I8" s="85">
        <v>17510597.141495477</v>
      </c>
      <c r="J8" s="85">
        <v>18298596.854544066</v>
      </c>
      <c r="K8" s="85">
        <v>16974857.861822467</v>
      </c>
      <c r="L8" s="85">
        <v>18011072.764196113</v>
      </c>
      <c r="M8" s="85">
        <v>17999672.719314046</v>
      </c>
      <c r="N8" s="85">
        <v>16821352.7636136</v>
      </c>
      <c r="O8" s="85">
        <v>16828168.432906013</v>
      </c>
      <c r="P8" s="85">
        <v>15907881.878134681</v>
      </c>
      <c r="Q8" s="85">
        <v>15880973.173453107</v>
      </c>
      <c r="R8" s="85">
        <v>16269762.919021482</v>
      </c>
      <c r="S8" s="85">
        <v>16247149.373363737</v>
      </c>
      <c r="T8" s="85">
        <v>16535323.249648182</v>
      </c>
      <c r="U8" s="85">
        <v>17464492.555105027</v>
      </c>
      <c r="V8" s="85">
        <v>17449082.119392268</v>
      </c>
      <c r="W8" s="85">
        <v>21042750.005572997</v>
      </c>
      <c r="X8" s="85">
        <v>20383687.053900443</v>
      </c>
      <c r="Y8" s="85">
        <v>21205586.406514004</v>
      </c>
      <c r="Z8" s="85">
        <v>18000742.657070369</v>
      </c>
      <c r="AA8" s="85">
        <v>18633950.962371584</v>
      </c>
      <c r="AB8" s="85">
        <v>25198965.800850093</v>
      </c>
      <c r="AC8" s="85">
        <v>30792402.583156832</v>
      </c>
    </row>
    <row r="9" spans="1:30" outlineLevel="1">
      <c r="B9" s="82" t="s">
        <v>1555</v>
      </c>
      <c r="C9" s="83" t="s">
        <v>1526</v>
      </c>
      <c r="D9" s="84">
        <v>1</v>
      </c>
      <c r="E9" s="85">
        <v>2552800</v>
      </c>
      <c r="F9" s="85">
        <v>2450200</v>
      </c>
      <c r="G9" s="85">
        <v>2552800</v>
      </c>
      <c r="H9" s="85">
        <v>2552800</v>
      </c>
      <c r="I9" s="85">
        <v>2474300</v>
      </c>
      <c r="J9" s="85">
        <v>2450200</v>
      </c>
      <c r="K9" s="85">
        <v>2389800</v>
      </c>
      <c r="L9" s="85">
        <v>2172600</v>
      </c>
      <c r="M9" s="85">
        <v>2172600</v>
      </c>
      <c r="N9" s="85">
        <v>2172600</v>
      </c>
      <c r="O9" s="85">
        <v>2172600</v>
      </c>
      <c r="P9" s="85">
        <v>2257000</v>
      </c>
      <c r="Q9" s="85">
        <v>2257000</v>
      </c>
      <c r="R9" s="85">
        <v>2281200</v>
      </c>
      <c r="S9" s="85">
        <v>2281200</v>
      </c>
      <c r="T9" s="85">
        <v>2389800</v>
      </c>
      <c r="U9" s="85">
        <v>2450200</v>
      </c>
      <c r="V9" s="85">
        <v>2450200</v>
      </c>
      <c r="W9" s="85">
        <v>2774400</v>
      </c>
      <c r="X9" s="85">
        <v>2774400</v>
      </c>
      <c r="Y9" s="85">
        <v>2774400</v>
      </c>
      <c r="Z9" s="85">
        <v>2558800</v>
      </c>
      <c r="AA9" s="85">
        <v>2558800</v>
      </c>
      <c r="AB9" s="85">
        <v>2607100</v>
      </c>
      <c r="AC9" s="85">
        <v>2607100</v>
      </c>
    </row>
    <row r="10" spans="1:30" outlineLevel="1">
      <c r="A10">
        <v>55</v>
      </c>
      <c r="B10" s="82" t="s">
        <v>1496</v>
      </c>
      <c r="C10" s="83"/>
      <c r="D10" s="86"/>
      <c r="E10" s="85">
        <f>SUM(E3:E9)</f>
        <v>107133735.77123779</v>
      </c>
      <c r="F10" s="85">
        <f t="shared" ref="F10:AC10" si="0">SUM(F3:F9)</f>
        <v>102915301.14383063</v>
      </c>
      <c r="G10" s="85">
        <f t="shared" si="0"/>
        <v>111735166.69305621</v>
      </c>
      <c r="H10" s="85">
        <f t="shared" si="0"/>
        <v>111735166.69305621</v>
      </c>
      <c r="I10" s="85">
        <f t="shared" si="0"/>
        <v>104153547.11591785</v>
      </c>
      <c r="J10" s="85">
        <f t="shared" si="0"/>
        <v>104001198.42967606</v>
      </c>
      <c r="K10" s="85">
        <f t="shared" si="0"/>
        <v>98811506.255924091</v>
      </c>
      <c r="L10" s="85">
        <f t="shared" si="0"/>
        <v>88923974.020738825</v>
      </c>
      <c r="M10" s="85">
        <f t="shared" si="0"/>
        <v>89565689.975856751</v>
      </c>
      <c r="N10" s="85">
        <f t="shared" si="0"/>
        <v>87808135.612464011</v>
      </c>
      <c r="O10" s="85">
        <f t="shared" si="0"/>
        <v>87814951.281756431</v>
      </c>
      <c r="P10" s="85">
        <f t="shared" si="0"/>
        <v>89210044.768134683</v>
      </c>
      <c r="Q10" s="85">
        <f t="shared" si="0"/>
        <v>89183136.063453108</v>
      </c>
      <c r="R10" s="85">
        <f t="shared" si="0"/>
        <v>91687858.199021488</v>
      </c>
      <c r="S10" s="85">
        <f t="shared" si="0"/>
        <v>91665244.653363734</v>
      </c>
      <c r="T10" s="85">
        <f t="shared" si="0"/>
        <v>95558577.879648179</v>
      </c>
      <c r="U10" s="85">
        <f t="shared" si="0"/>
        <v>105900601.20510504</v>
      </c>
      <c r="V10" s="85">
        <f t="shared" si="0"/>
        <v>101822809.24939227</v>
      </c>
      <c r="W10" s="85">
        <f t="shared" si="0"/>
        <v>119622983.79606673</v>
      </c>
      <c r="X10" s="85">
        <f t="shared" si="0"/>
        <v>122181678.92257914</v>
      </c>
      <c r="Y10" s="85">
        <f t="shared" si="0"/>
        <v>122427341.44766816</v>
      </c>
      <c r="Z10" s="85">
        <f t="shared" si="0"/>
        <v>108371055.72707036</v>
      </c>
      <c r="AA10" s="85">
        <f t="shared" si="0"/>
        <v>109071914.25237158</v>
      </c>
      <c r="AB10" s="85">
        <f t="shared" si="0"/>
        <v>138591572.4208501</v>
      </c>
      <c r="AC10" s="85">
        <f t="shared" si="0"/>
        <v>162263417.20315683</v>
      </c>
      <c r="AD10" s="87">
        <f>AVERAGE(E10:AC10)</f>
        <v>105686264.35125588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12"/>
  <sheetViews>
    <sheetView zoomScale="90" zoomScaleNormal="90" workbookViewId="0">
      <selection activeCell="L13" sqref="L13"/>
    </sheetView>
  </sheetViews>
  <sheetFormatPr defaultColWidth="9.109375" defaultRowHeight="14.4"/>
  <cols>
    <col min="1" max="1" width="4.44140625" style="116" bestFit="1" customWidth="1"/>
    <col min="2" max="2" width="14.33203125" style="116" bestFit="1" customWidth="1"/>
    <col min="3" max="3" width="6.5546875" style="116" bestFit="1" customWidth="1"/>
    <col min="4" max="4" width="15.6640625" style="116" bestFit="1" customWidth="1"/>
    <col min="5" max="5" width="8.88671875" style="116" bestFit="1" customWidth="1"/>
    <col min="6" max="6" width="40.6640625" style="116" bestFit="1" customWidth="1"/>
    <col min="7" max="7" width="12" style="116" bestFit="1" customWidth="1"/>
    <col min="8" max="8" width="12.6640625" style="116" bestFit="1" customWidth="1"/>
    <col min="9" max="9" width="9.6640625" style="116" bestFit="1" customWidth="1"/>
    <col min="10" max="10" width="28.109375" style="116" bestFit="1" customWidth="1"/>
    <col min="11" max="11" width="19.6640625" style="116" bestFit="1" customWidth="1"/>
    <col min="12" max="12" width="29.88671875" style="116" bestFit="1" customWidth="1"/>
    <col min="13" max="13" width="14.5546875" style="116" customWidth="1"/>
    <col min="14" max="14" width="12.33203125" style="116" bestFit="1" customWidth="1"/>
    <col min="15" max="16" width="11.88671875" style="116" bestFit="1" customWidth="1"/>
    <col min="17" max="16384" width="9.109375" style="116"/>
  </cols>
  <sheetData>
    <row r="1" spans="1:16" ht="28.8">
      <c r="A1" s="130" t="s">
        <v>1536</v>
      </c>
      <c r="B1" s="130" t="s">
        <v>1514</v>
      </c>
      <c r="C1" s="129" t="s">
        <v>8</v>
      </c>
      <c r="D1" s="129" t="s">
        <v>9</v>
      </c>
      <c r="E1" s="129" t="s">
        <v>10</v>
      </c>
      <c r="F1" s="129" t="s">
        <v>11</v>
      </c>
      <c r="G1" s="129" t="s">
        <v>12</v>
      </c>
      <c r="H1" s="129" t="s">
        <v>13</v>
      </c>
      <c r="I1" s="130" t="s">
        <v>14</v>
      </c>
      <c r="J1" s="129" t="s">
        <v>15</v>
      </c>
      <c r="K1" s="129" t="s">
        <v>16</v>
      </c>
      <c r="L1" s="129" t="s">
        <v>1613</v>
      </c>
      <c r="M1" s="128" t="s">
        <v>18</v>
      </c>
      <c r="N1" s="128" t="s">
        <v>1612</v>
      </c>
      <c r="O1" s="128" t="s">
        <v>1611</v>
      </c>
      <c r="P1" s="128" t="s">
        <v>1519</v>
      </c>
    </row>
    <row r="2" spans="1:16">
      <c r="A2" s="121">
        <v>1</v>
      </c>
      <c r="B2" s="117" t="str">
        <f>VLOOKUP(E2,'[22]Site list Print'!$F$5:$J$515,5,)</f>
        <v>18TS02B0652</v>
      </c>
      <c r="C2" s="137" t="s">
        <v>1626</v>
      </c>
      <c r="D2" s="119" t="s">
        <v>41</v>
      </c>
      <c r="E2" s="119" t="s">
        <v>42</v>
      </c>
      <c r="F2" s="119" t="s">
        <v>43</v>
      </c>
      <c r="G2" s="120">
        <v>98.053604000000007</v>
      </c>
      <c r="H2" s="120">
        <v>2.9078731000000002</v>
      </c>
      <c r="I2" s="119" t="s">
        <v>44</v>
      </c>
      <c r="J2" s="119" t="s">
        <v>45</v>
      </c>
      <c r="K2" s="119" t="s">
        <v>46</v>
      </c>
      <c r="L2" s="119" t="s">
        <v>47</v>
      </c>
      <c r="M2" s="119" t="s">
        <v>48</v>
      </c>
      <c r="N2" s="134" t="s">
        <v>1570</v>
      </c>
      <c r="O2" s="117">
        <v>900000000</v>
      </c>
      <c r="P2" s="117">
        <v>1111111</v>
      </c>
    </row>
    <row r="3" spans="1:16">
      <c r="A3" s="121">
        <v>2</v>
      </c>
      <c r="B3" s="117" t="str">
        <f>VLOOKUP(E3,'[22]Site list Print'!$F$5:$J$515,5,)</f>
        <v>18TS02B0424</v>
      </c>
      <c r="C3" s="119" t="s">
        <v>1626</v>
      </c>
      <c r="D3" s="119" t="s">
        <v>41</v>
      </c>
      <c r="E3" s="119" t="s">
        <v>54</v>
      </c>
      <c r="F3" s="119" t="s">
        <v>55</v>
      </c>
      <c r="G3" s="120">
        <v>96.304636000000002</v>
      </c>
      <c r="H3" s="120">
        <v>4.063866</v>
      </c>
      <c r="I3" s="119" t="s">
        <v>44</v>
      </c>
      <c r="J3" s="119" t="s">
        <v>45</v>
      </c>
      <c r="K3" s="119" t="s">
        <v>56</v>
      </c>
      <c r="L3" s="119" t="s">
        <v>57</v>
      </c>
      <c r="M3" s="119" t="s">
        <v>58</v>
      </c>
      <c r="N3" s="118" t="s">
        <v>1570</v>
      </c>
      <c r="O3" s="117">
        <v>900000000</v>
      </c>
      <c r="P3" s="117">
        <v>1111111</v>
      </c>
    </row>
    <row r="4" spans="1:16">
      <c r="A4" s="121">
        <v>3</v>
      </c>
      <c r="B4" s="117" t="str">
        <f>VLOOKUP(E4,'[22]Site list Print'!$F$5:$J$515,5,)</f>
        <v>18TS02B0425</v>
      </c>
      <c r="C4" s="119" t="s">
        <v>1626</v>
      </c>
      <c r="D4" s="119" t="s">
        <v>41</v>
      </c>
      <c r="E4" s="119" t="s">
        <v>61</v>
      </c>
      <c r="F4" s="119" t="s">
        <v>62</v>
      </c>
      <c r="G4" s="120">
        <v>96.195096000000007</v>
      </c>
      <c r="H4" s="120">
        <v>4.4203910000000004</v>
      </c>
      <c r="I4" s="119" t="s">
        <v>44</v>
      </c>
      <c r="J4" s="119" t="s">
        <v>45</v>
      </c>
      <c r="K4" s="119" t="s">
        <v>56</v>
      </c>
      <c r="L4" s="119" t="s">
        <v>57</v>
      </c>
      <c r="M4" s="119" t="s">
        <v>58</v>
      </c>
      <c r="N4" s="118" t="s">
        <v>1570</v>
      </c>
      <c r="O4" s="117">
        <v>900000000</v>
      </c>
      <c r="P4" s="117">
        <v>1111111</v>
      </c>
    </row>
    <row r="5" spans="1:16">
      <c r="A5" s="121">
        <v>4</v>
      </c>
      <c r="B5" s="117" t="str">
        <f>VLOOKUP(E5,'[22]Site list Print'!$F$5:$J$515,5,)</f>
        <v>18TS02B0426</v>
      </c>
      <c r="C5" s="119" t="s">
        <v>1626</v>
      </c>
      <c r="D5" s="119" t="s">
        <v>41</v>
      </c>
      <c r="E5" s="119" t="s">
        <v>63</v>
      </c>
      <c r="F5" s="119" t="s">
        <v>64</v>
      </c>
      <c r="G5" s="120">
        <v>100.112861</v>
      </c>
      <c r="H5" s="120">
        <v>2.4987889999999999</v>
      </c>
      <c r="I5" s="119" t="s">
        <v>44</v>
      </c>
      <c r="J5" s="119" t="s">
        <v>45</v>
      </c>
      <c r="K5" s="119" t="s">
        <v>46</v>
      </c>
      <c r="L5" s="119" t="s">
        <v>65</v>
      </c>
      <c r="M5" s="119" t="s">
        <v>48</v>
      </c>
      <c r="N5" s="118" t="s">
        <v>1570</v>
      </c>
      <c r="O5" s="117">
        <v>900000000</v>
      </c>
      <c r="P5" s="117">
        <v>1111111</v>
      </c>
    </row>
    <row r="6" spans="1:16">
      <c r="A6" s="121">
        <v>5</v>
      </c>
      <c r="B6" s="117" t="str">
        <f>VLOOKUP(E6,'[22]Site list Print'!$F$5:$J$515,5,)</f>
        <v>18TS02B0427</v>
      </c>
      <c r="C6" s="119" t="s">
        <v>1626</v>
      </c>
      <c r="D6" s="119" t="s">
        <v>41</v>
      </c>
      <c r="E6" s="119" t="s">
        <v>68</v>
      </c>
      <c r="F6" s="119" t="s">
        <v>69</v>
      </c>
      <c r="G6" s="120">
        <v>99.902299999999997</v>
      </c>
      <c r="H6" s="120">
        <v>1.7821100000000001</v>
      </c>
      <c r="I6" s="119" t="s">
        <v>44</v>
      </c>
      <c r="J6" s="119" t="s">
        <v>45</v>
      </c>
      <c r="K6" s="119" t="s">
        <v>46</v>
      </c>
      <c r="L6" s="119" t="s">
        <v>65</v>
      </c>
      <c r="M6" s="119" t="s">
        <v>48</v>
      </c>
      <c r="N6" s="118" t="s">
        <v>1570</v>
      </c>
      <c r="O6" s="117">
        <v>900000000</v>
      </c>
      <c r="P6" s="117">
        <v>1111111</v>
      </c>
    </row>
    <row r="7" spans="1:16">
      <c r="A7" s="121">
        <v>6</v>
      </c>
      <c r="B7" s="117" t="str">
        <f>VLOOKUP(E7,'[22]Site list Print'!$F$5:$J$515,5,)</f>
        <v>18TS02B0428</v>
      </c>
      <c r="C7" s="119" t="s">
        <v>1626</v>
      </c>
      <c r="D7" s="119" t="s">
        <v>41</v>
      </c>
      <c r="E7" s="119" t="s">
        <v>70</v>
      </c>
      <c r="F7" s="119" t="s">
        <v>71</v>
      </c>
      <c r="G7" s="120">
        <v>99.882555999999994</v>
      </c>
      <c r="H7" s="120">
        <v>2.5428899999999999</v>
      </c>
      <c r="I7" s="119" t="s">
        <v>44</v>
      </c>
      <c r="J7" s="119" t="s">
        <v>45</v>
      </c>
      <c r="K7" s="119" t="s">
        <v>46</v>
      </c>
      <c r="L7" s="119" t="s">
        <v>65</v>
      </c>
      <c r="M7" s="119" t="s">
        <v>48</v>
      </c>
      <c r="N7" s="118" t="s">
        <v>1570</v>
      </c>
      <c r="O7" s="117">
        <v>900000000</v>
      </c>
      <c r="P7" s="117">
        <v>1111111</v>
      </c>
    </row>
    <row r="8" spans="1:16">
      <c r="A8" s="121">
        <v>7</v>
      </c>
      <c r="B8" s="117" t="str">
        <f>VLOOKUP(E8,'[22]Site list Print'!$F$5:$J$515,5,)</f>
        <v>18TS02B0429</v>
      </c>
      <c r="C8" s="119" t="s">
        <v>1626</v>
      </c>
      <c r="D8" s="119" t="s">
        <v>41</v>
      </c>
      <c r="E8" s="119" t="s">
        <v>72</v>
      </c>
      <c r="F8" s="119" t="s">
        <v>73</v>
      </c>
      <c r="G8" s="120">
        <v>100.262905</v>
      </c>
      <c r="H8" s="120">
        <v>1.6267959999999999</v>
      </c>
      <c r="I8" s="119" t="s">
        <v>44</v>
      </c>
      <c r="J8" s="119" t="s">
        <v>45</v>
      </c>
      <c r="K8" s="119" t="s">
        <v>46</v>
      </c>
      <c r="L8" s="119" t="s">
        <v>65</v>
      </c>
      <c r="M8" s="119" t="s">
        <v>48</v>
      </c>
      <c r="N8" s="118" t="s">
        <v>1570</v>
      </c>
      <c r="O8" s="117">
        <v>900000000</v>
      </c>
      <c r="P8" s="117">
        <v>1111111</v>
      </c>
    </row>
    <row r="9" spans="1:16">
      <c r="A9" s="121">
        <v>8</v>
      </c>
      <c r="B9" s="117" t="str">
        <f>VLOOKUP(E9,'[22]Site list Print'!$F$5:$J$515,5,)</f>
        <v>18TS02B0430</v>
      </c>
      <c r="C9" s="119" t="s">
        <v>1626</v>
      </c>
      <c r="D9" s="119" t="s">
        <v>41</v>
      </c>
      <c r="E9" s="119" t="s">
        <v>74</v>
      </c>
      <c r="F9" s="119" t="s">
        <v>75</v>
      </c>
      <c r="G9" s="120">
        <v>99.936150999999995</v>
      </c>
      <c r="H9" s="120">
        <v>2.2249639999999999</v>
      </c>
      <c r="I9" s="119" t="s">
        <v>44</v>
      </c>
      <c r="J9" s="119" t="s">
        <v>45</v>
      </c>
      <c r="K9" s="119" t="s">
        <v>46</v>
      </c>
      <c r="L9" s="119" t="s">
        <v>65</v>
      </c>
      <c r="M9" s="119" t="s">
        <v>48</v>
      </c>
      <c r="N9" s="118" t="s">
        <v>1570</v>
      </c>
      <c r="O9" s="117">
        <v>900000000</v>
      </c>
      <c r="P9" s="117">
        <v>1111111</v>
      </c>
    </row>
    <row r="10" spans="1:16">
      <c r="A10" s="121">
        <v>9</v>
      </c>
      <c r="B10" s="117" t="str">
        <f>VLOOKUP(E10,'[22]Site list Print'!$F$5:$J$515,5,)</f>
        <v>18TS02B0431</v>
      </c>
      <c r="C10" s="119" t="s">
        <v>1626</v>
      </c>
      <c r="D10" s="119" t="s">
        <v>41</v>
      </c>
      <c r="E10" s="119" t="s">
        <v>76</v>
      </c>
      <c r="F10" s="119" t="s">
        <v>77</v>
      </c>
      <c r="G10" s="120">
        <v>99.907413000000005</v>
      </c>
      <c r="H10" s="120">
        <v>2.5330919999999999</v>
      </c>
      <c r="I10" s="119" t="s">
        <v>44</v>
      </c>
      <c r="J10" s="119" t="s">
        <v>45</v>
      </c>
      <c r="K10" s="119" t="s">
        <v>46</v>
      </c>
      <c r="L10" s="119" t="s">
        <v>65</v>
      </c>
      <c r="M10" s="119" t="s">
        <v>48</v>
      </c>
      <c r="N10" s="118" t="s">
        <v>1570</v>
      </c>
      <c r="O10" s="117">
        <v>900000000</v>
      </c>
      <c r="P10" s="117">
        <v>1111111</v>
      </c>
    </row>
    <row r="11" spans="1:16">
      <c r="A11" s="121">
        <v>10</v>
      </c>
      <c r="B11" s="117" t="str">
        <f>VLOOKUP(E11,'[22]Site list Print'!$F$5:$J$515,5,)</f>
        <v>18TS02B0432</v>
      </c>
      <c r="C11" s="119" t="s">
        <v>1626</v>
      </c>
      <c r="D11" s="119" t="s">
        <v>41</v>
      </c>
      <c r="E11" s="119" t="s">
        <v>78</v>
      </c>
      <c r="F11" s="119" t="s">
        <v>79</v>
      </c>
      <c r="G11" s="120">
        <v>99.329746999999998</v>
      </c>
      <c r="H11" s="120">
        <v>1.8868674000000001</v>
      </c>
      <c r="I11" s="119" t="s">
        <v>44</v>
      </c>
      <c r="J11" s="119" t="s">
        <v>45</v>
      </c>
      <c r="K11" s="119" t="s">
        <v>46</v>
      </c>
      <c r="L11" s="119" t="s">
        <v>80</v>
      </c>
      <c r="M11" s="119" t="s">
        <v>48</v>
      </c>
      <c r="N11" s="118" t="s">
        <v>1570</v>
      </c>
      <c r="O11" s="117">
        <v>900000000</v>
      </c>
      <c r="P11" s="117">
        <v>1111111</v>
      </c>
    </row>
    <row r="12" spans="1:16">
      <c r="A12" s="121">
        <v>11</v>
      </c>
      <c r="B12" s="117" t="str">
        <f>VLOOKUP(E12,'[22]Site list Print'!$F$5:$J$515,5,)</f>
        <v>18TS02B0433</v>
      </c>
      <c r="C12" s="119" t="s">
        <v>1626</v>
      </c>
      <c r="D12" s="119" t="s">
        <v>41</v>
      </c>
      <c r="E12" s="119" t="s">
        <v>83</v>
      </c>
      <c r="F12" s="119" t="s">
        <v>84</v>
      </c>
      <c r="G12" s="120">
        <v>98.865701999999999</v>
      </c>
      <c r="H12" s="120">
        <v>2.1980249999999999</v>
      </c>
      <c r="I12" s="119" t="s">
        <v>44</v>
      </c>
      <c r="J12" s="119" t="s">
        <v>45</v>
      </c>
      <c r="K12" s="119" t="s">
        <v>46</v>
      </c>
      <c r="L12" s="119" t="s">
        <v>80</v>
      </c>
      <c r="M12" s="119" t="s">
        <v>48</v>
      </c>
      <c r="N12" s="118" t="s">
        <v>1570</v>
      </c>
      <c r="O12" s="117">
        <v>900000000</v>
      </c>
      <c r="P12" s="117">
        <v>1111111</v>
      </c>
    </row>
    <row r="13" spans="1:16">
      <c r="A13" s="121">
        <v>12</v>
      </c>
      <c r="B13" s="117" t="str">
        <f>VLOOKUP(E13,'[22]Site list Print'!$F$5:$J$515,5,)</f>
        <v>18TS02B0434</v>
      </c>
      <c r="C13" s="119" t="s">
        <v>1626</v>
      </c>
      <c r="D13" s="119" t="s">
        <v>41</v>
      </c>
      <c r="E13" s="119" t="s">
        <v>85</v>
      </c>
      <c r="F13" s="119" t="s">
        <v>86</v>
      </c>
      <c r="G13" s="120">
        <v>98.985052999999994</v>
      </c>
      <c r="H13" s="120">
        <v>2.1177133000000001</v>
      </c>
      <c r="I13" s="119" t="s">
        <v>44</v>
      </c>
      <c r="J13" s="119" t="s">
        <v>45</v>
      </c>
      <c r="K13" s="119" t="s">
        <v>46</v>
      </c>
      <c r="L13" s="119" t="s">
        <v>80</v>
      </c>
      <c r="M13" s="119" t="s">
        <v>48</v>
      </c>
      <c r="N13" s="118" t="s">
        <v>1570</v>
      </c>
      <c r="O13" s="117">
        <v>900000000</v>
      </c>
      <c r="P13" s="117">
        <v>1111111</v>
      </c>
    </row>
    <row r="14" spans="1:16">
      <c r="A14" s="121">
        <v>13</v>
      </c>
      <c r="B14" s="117" t="str">
        <f>VLOOKUP(E14,'[22]Site list Print'!$F$5:$J$515,5,)</f>
        <v>18TS02B0435</v>
      </c>
      <c r="C14" s="119" t="s">
        <v>1626</v>
      </c>
      <c r="D14" s="119" t="s">
        <v>41</v>
      </c>
      <c r="E14" s="119" t="s">
        <v>87</v>
      </c>
      <c r="F14" s="119" t="s">
        <v>88</v>
      </c>
      <c r="G14" s="120">
        <v>97.811368999999999</v>
      </c>
      <c r="H14" s="120">
        <v>0.62790950000000001</v>
      </c>
      <c r="I14" s="119" t="s">
        <v>44</v>
      </c>
      <c r="J14" s="119" t="s">
        <v>45</v>
      </c>
      <c r="K14" s="119" t="s">
        <v>89</v>
      </c>
      <c r="L14" s="119" t="s">
        <v>90</v>
      </c>
      <c r="M14" s="119" t="s">
        <v>91</v>
      </c>
      <c r="N14" s="118" t="s">
        <v>1570</v>
      </c>
      <c r="O14" s="117">
        <v>900000000</v>
      </c>
      <c r="P14" s="117">
        <v>1111111</v>
      </c>
    </row>
    <row r="15" spans="1:16">
      <c r="A15" s="121">
        <v>14</v>
      </c>
      <c r="B15" s="117" t="str">
        <f>VLOOKUP(E15,'[22]Site list Print'!$F$5:$J$515,5,)</f>
        <v>18TS02B0436</v>
      </c>
      <c r="C15" s="119" t="s">
        <v>1626</v>
      </c>
      <c r="D15" s="119" t="s">
        <v>41</v>
      </c>
      <c r="E15" s="119" t="s">
        <v>94</v>
      </c>
      <c r="F15" s="119" t="s">
        <v>95</v>
      </c>
      <c r="G15" s="120">
        <v>97.710704000000007</v>
      </c>
      <c r="H15" s="120">
        <v>1.0287732999999999</v>
      </c>
      <c r="I15" s="119" t="s">
        <v>44</v>
      </c>
      <c r="J15" s="119" t="s">
        <v>45</v>
      </c>
      <c r="K15" s="119" t="s">
        <v>89</v>
      </c>
      <c r="L15" s="119" t="s">
        <v>90</v>
      </c>
      <c r="M15" s="119" t="s">
        <v>91</v>
      </c>
      <c r="N15" s="118" t="s">
        <v>1570</v>
      </c>
      <c r="O15" s="117">
        <v>900000000</v>
      </c>
      <c r="P15" s="117">
        <v>1111111</v>
      </c>
    </row>
    <row r="16" spans="1:16">
      <c r="A16" s="121">
        <v>15</v>
      </c>
      <c r="B16" s="117" t="str">
        <f>VLOOKUP(E16,'[22]Site list Print'!$F$5:$J$515,5,)</f>
        <v>18TS02B0437</v>
      </c>
      <c r="C16" s="119" t="s">
        <v>1626</v>
      </c>
      <c r="D16" s="119" t="s">
        <v>41</v>
      </c>
      <c r="E16" s="119" t="s">
        <v>96</v>
      </c>
      <c r="F16" s="119" t="s">
        <v>97</v>
      </c>
      <c r="G16" s="120">
        <v>99.104220999999995</v>
      </c>
      <c r="H16" s="120">
        <v>1.9977874</v>
      </c>
      <c r="I16" s="119" t="s">
        <v>44</v>
      </c>
      <c r="J16" s="119" t="s">
        <v>45</v>
      </c>
      <c r="K16" s="119" t="s">
        <v>46</v>
      </c>
      <c r="L16" s="119" t="s">
        <v>80</v>
      </c>
      <c r="M16" s="119" t="s">
        <v>48</v>
      </c>
      <c r="N16" s="118" t="s">
        <v>1570</v>
      </c>
      <c r="O16" s="117">
        <v>900000000</v>
      </c>
      <c r="P16" s="117">
        <v>1111111</v>
      </c>
    </row>
    <row r="17" spans="1:16">
      <c r="A17" s="121">
        <v>16</v>
      </c>
      <c r="B17" s="117" t="str">
        <f>VLOOKUP(E17,'[22]Site list Print'!$F$5:$J$515,5,)</f>
        <v>18TS02B0438</v>
      </c>
      <c r="C17" s="119" t="s">
        <v>1626</v>
      </c>
      <c r="D17" s="119" t="s">
        <v>41</v>
      </c>
      <c r="E17" s="119" t="s">
        <v>98</v>
      </c>
      <c r="F17" s="119" t="s">
        <v>99</v>
      </c>
      <c r="G17" s="120">
        <v>99.075011000000003</v>
      </c>
      <c r="H17" s="120">
        <v>1.7887</v>
      </c>
      <c r="I17" s="119" t="s">
        <v>44</v>
      </c>
      <c r="J17" s="119" t="s">
        <v>45</v>
      </c>
      <c r="K17" s="119" t="s">
        <v>46</v>
      </c>
      <c r="L17" s="119" t="s">
        <v>80</v>
      </c>
      <c r="M17" s="119" t="s">
        <v>48</v>
      </c>
      <c r="N17" s="118" t="s">
        <v>1570</v>
      </c>
      <c r="O17" s="117">
        <v>900000000</v>
      </c>
      <c r="P17" s="117">
        <v>1111111</v>
      </c>
    </row>
    <row r="18" spans="1:16">
      <c r="A18" s="121">
        <v>17</v>
      </c>
      <c r="B18" s="117" t="str">
        <f>VLOOKUP(E18,'[22]Site list Print'!$F$5:$J$515,5,)</f>
        <v>18TS02B0439</v>
      </c>
      <c r="C18" s="119" t="s">
        <v>1626</v>
      </c>
      <c r="D18" s="119" t="s">
        <v>41</v>
      </c>
      <c r="E18" s="119" t="s">
        <v>100</v>
      </c>
      <c r="F18" s="119" t="s">
        <v>101</v>
      </c>
      <c r="G18" s="120">
        <v>98.388627999999997</v>
      </c>
      <c r="H18" s="120">
        <v>2.0875460000000001</v>
      </c>
      <c r="I18" s="119" t="s">
        <v>44</v>
      </c>
      <c r="J18" s="119" t="s">
        <v>45</v>
      </c>
      <c r="K18" s="119" t="s">
        <v>46</v>
      </c>
      <c r="L18" s="119" t="s">
        <v>102</v>
      </c>
      <c r="M18" s="119" t="s">
        <v>48</v>
      </c>
      <c r="N18" s="118" t="s">
        <v>1570</v>
      </c>
      <c r="O18" s="117">
        <v>900000000</v>
      </c>
      <c r="P18" s="117">
        <v>1111111</v>
      </c>
    </row>
    <row r="19" spans="1:16">
      <c r="A19" s="121">
        <v>18</v>
      </c>
      <c r="B19" s="117" t="str">
        <f>VLOOKUP(E19,'[22]Site list Print'!$F$5:$J$515,5,)</f>
        <v>18TS02B0440</v>
      </c>
      <c r="C19" s="119" t="s">
        <v>1626</v>
      </c>
      <c r="D19" s="119" t="s">
        <v>41</v>
      </c>
      <c r="E19" s="119" t="s">
        <v>104</v>
      </c>
      <c r="F19" s="119" t="s">
        <v>105</v>
      </c>
      <c r="G19" s="120">
        <v>99.160849999999996</v>
      </c>
      <c r="H19" s="120">
        <v>1.1677</v>
      </c>
      <c r="I19" s="119" t="s">
        <v>44</v>
      </c>
      <c r="J19" s="119" t="s">
        <v>45</v>
      </c>
      <c r="K19" s="119" t="s">
        <v>46</v>
      </c>
      <c r="L19" s="119" t="s">
        <v>106</v>
      </c>
      <c r="M19" s="119" t="s">
        <v>48</v>
      </c>
      <c r="N19" s="118" t="s">
        <v>1570</v>
      </c>
      <c r="O19" s="117">
        <v>900000000</v>
      </c>
      <c r="P19" s="117">
        <v>1111111</v>
      </c>
    </row>
    <row r="20" spans="1:16">
      <c r="A20" s="121">
        <v>19</v>
      </c>
      <c r="B20" s="117" t="str">
        <f>VLOOKUP(E20,'[22]Site list Print'!$F$5:$J$515,5,)</f>
        <v>18TS02B0441</v>
      </c>
      <c r="C20" s="119" t="s">
        <v>1626</v>
      </c>
      <c r="D20" s="119" t="s">
        <v>41</v>
      </c>
      <c r="E20" s="119" t="s">
        <v>108</v>
      </c>
      <c r="F20" s="119" t="s">
        <v>109</v>
      </c>
      <c r="G20" s="120">
        <v>99.075580000000002</v>
      </c>
      <c r="H20" s="120">
        <v>1.2535700000000001</v>
      </c>
      <c r="I20" s="119" t="s">
        <v>44</v>
      </c>
      <c r="J20" s="119" t="s">
        <v>45</v>
      </c>
      <c r="K20" s="119" t="s">
        <v>46</v>
      </c>
      <c r="L20" s="119" t="s">
        <v>106</v>
      </c>
      <c r="M20" s="119" t="s">
        <v>48</v>
      </c>
      <c r="N20" s="118" t="s">
        <v>1570</v>
      </c>
      <c r="O20" s="117">
        <v>900000000</v>
      </c>
      <c r="P20" s="117">
        <v>1111111</v>
      </c>
    </row>
    <row r="21" spans="1:16">
      <c r="A21" s="121">
        <v>20</v>
      </c>
      <c r="B21" s="117" t="str">
        <f>VLOOKUP(E21,'[22]Site list Print'!$F$5:$J$515,5,)</f>
        <v>18TS02B0442</v>
      </c>
      <c r="C21" s="119" t="s">
        <v>1626</v>
      </c>
      <c r="D21" s="119" t="s">
        <v>41</v>
      </c>
      <c r="E21" s="119" t="s">
        <v>110</v>
      </c>
      <c r="F21" s="119" t="s">
        <v>111</v>
      </c>
      <c r="G21" s="120">
        <v>99.272079000000005</v>
      </c>
      <c r="H21" s="120">
        <v>0.41217100000000001</v>
      </c>
      <c r="I21" s="119" t="s">
        <v>44</v>
      </c>
      <c r="J21" s="119" t="s">
        <v>45</v>
      </c>
      <c r="K21" s="119" t="s">
        <v>46</v>
      </c>
      <c r="L21" s="119" t="s">
        <v>106</v>
      </c>
      <c r="M21" s="119" t="s">
        <v>48</v>
      </c>
      <c r="N21" s="118" t="s">
        <v>1570</v>
      </c>
      <c r="O21" s="117">
        <v>900000000</v>
      </c>
      <c r="P21" s="117">
        <v>1111111</v>
      </c>
    </row>
    <row r="22" spans="1:16">
      <c r="A22" s="121">
        <v>21</v>
      </c>
      <c r="B22" s="117" t="str">
        <f>VLOOKUP(E22,'[22]Site list Print'!$F$5:$J$515,5,)</f>
        <v>18TS02B0443</v>
      </c>
      <c r="C22" s="119" t="s">
        <v>1626</v>
      </c>
      <c r="D22" s="119" t="s">
        <v>41</v>
      </c>
      <c r="E22" s="119" t="s">
        <v>112</v>
      </c>
      <c r="F22" s="119" t="s">
        <v>113</v>
      </c>
      <c r="G22" s="120">
        <v>98.504883000000007</v>
      </c>
      <c r="H22" s="120">
        <v>2.6080670000000001</v>
      </c>
      <c r="I22" s="119" t="s">
        <v>44</v>
      </c>
      <c r="J22" s="119" t="s">
        <v>45</v>
      </c>
      <c r="K22" s="119" t="s">
        <v>46</v>
      </c>
      <c r="L22" s="119" t="s">
        <v>47</v>
      </c>
      <c r="M22" s="119" t="s">
        <v>48</v>
      </c>
      <c r="N22" s="118" t="s">
        <v>1570</v>
      </c>
      <c r="O22" s="117">
        <v>900000000</v>
      </c>
      <c r="P22" s="117">
        <v>1111111</v>
      </c>
    </row>
    <row r="23" spans="1:16">
      <c r="A23" s="121">
        <v>22</v>
      </c>
      <c r="B23" s="117" t="str">
        <f>VLOOKUP(E23,'[22]Site list Print'!$F$5:$J$515,5,)</f>
        <v>18TS02B0444</v>
      </c>
      <c r="C23" s="119" t="s">
        <v>1626</v>
      </c>
      <c r="D23" s="119" t="s">
        <v>41</v>
      </c>
      <c r="E23" s="119" t="s">
        <v>114</v>
      </c>
      <c r="F23" s="119" t="s">
        <v>115</v>
      </c>
      <c r="G23" s="120">
        <v>98.795500000000004</v>
      </c>
      <c r="H23" s="120">
        <v>2.8931</v>
      </c>
      <c r="I23" s="119" t="s">
        <v>44</v>
      </c>
      <c r="J23" s="119" t="s">
        <v>45</v>
      </c>
      <c r="K23" s="119" t="s">
        <v>46</v>
      </c>
      <c r="L23" s="119" t="s">
        <v>116</v>
      </c>
      <c r="M23" s="119" t="s">
        <v>48</v>
      </c>
      <c r="N23" s="118" t="s">
        <v>1570</v>
      </c>
      <c r="O23" s="117">
        <v>900000000</v>
      </c>
      <c r="P23" s="117">
        <v>1111111</v>
      </c>
    </row>
    <row r="24" spans="1:16">
      <c r="A24" s="121">
        <v>23</v>
      </c>
      <c r="B24" s="117" t="str">
        <f>VLOOKUP(E24,'[22]Site list Print'!$F$5:$J$515,5,)</f>
        <v>18TS02B0445</v>
      </c>
      <c r="C24" s="119" t="s">
        <v>1626</v>
      </c>
      <c r="D24" s="119" t="s">
        <v>41</v>
      </c>
      <c r="E24" s="119" t="s">
        <v>118</v>
      </c>
      <c r="F24" s="119" t="s">
        <v>119</v>
      </c>
      <c r="G24" s="120">
        <v>99.422324000000003</v>
      </c>
      <c r="H24" s="120">
        <v>3.3399396000000001</v>
      </c>
      <c r="I24" s="119" t="s">
        <v>44</v>
      </c>
      <c r="J24" s="119" t="s">
        <v>45</v>
      </c>
      <c r="K24" s="119" t="s">
        <v>46</v>
      </c>
      <c r="L24" s="119" t="s">
        <v>120</v>
      </c>
      <c r="M24" s="119" t="s">
        <v>48</v>
      </c>
      <c r="N24" s="118" t="s">
        <v>1570</v>
      </c>
      <c r="O24" s="117">
        <v>900000000</v>
      </c>
      <c r="P24" s="117">
        <v>1111111</v>
      </c>
    </row>
    <row r="25" spans="1:16">
      <c r="A25" s="121">
        <v>24</v>
      </c>
      <c r="B25" s="117" t="str">
        <f>VLOOKUP(E25,'[22]Site list Print'!$F$5:$J$515,5,)</f>
        <v>18TS02B0446</v>
      </c>
      <c r="C25" s="119" t="s">
        <v>1626</v>
      </c>
      <c r="D25" s="119" t="s">
        <v>41</v>
      </c>
      <c r="E25" s="119" t="s">
        <v>123</v>
      </c>
      <c r="F25" s="119" t="s">
        <v>124</v>
      </c>
      <c r="G25" s="120">
        <v>99.427717000000001</v>
      </c>
      <c r="H25" s="120">
        <v>3.2721334999999998</v>
      </c>
      <c r="I25" s="119" t="s">
        <v>44</v>
      </c>
      <c r="J25" s="119" t="s">
        <v>45</v>
      </c>
      <c r="K25" s="119" t="s">
        <v>46</v>
      </c>
      <c r="L25" s="119" t="s">
        <v>120</v>
      </c>
      <c r="M25" s="119" t="s">
        <v>48</v>
      </c>
      <c r="N25" s="118" t="s">
        <v>1570</v>
      </c>
      <c r="O25" s="117">
        <v>900000000</v>
      </c>
      <c r="P25" s="117">
        <v>1111111</v>
      </c>
    </row>
    <row r="26" spans="1:16">
      <c r="A26" s="121">
        <v>25</v>
      </c>
      <c r="B26" s="117" t="str">
        <f>VLOOKUP(E26,'[22]Site list Print'!$F$5:$J$515,5,)</f>
        <v>18TS02B0447</v>
      </c>
      <c r="C26" s="119" t="s">
        <v>1626</v>
      </c>
      <c r="D26" s="119" t="s">
        <v>41</v>
      </c>
      <c r="E26" s="119" t="s">
        <v>125</v>
      </c>
      <c r="F26" s="119" t="s">
        <v>126</v>
      </c>
      <c r="G26" s="120">
        <v>99.731925000000004</v>
      </c>
      <c r="H26" s="120">
        <v>2.9590027999999999</v>
      </c>
      <c r="I26" s="119" t="s">
        <v>44</v>
      </c>
      <c r="J26" s="119" t="s">
        <v>45</v>
      </c>
      <c r="K26" s="119" t="s">
        <v>46</v>
      </c>
      <c r="L26" s="119" t="s">
        <v>120</v>
      </c>
      <c r="M26" s="119" t="s">
        <v>48</v>
      </c>
      <c r="N26" s="118" t="s">
        <v>1570</v>
      </c>
      <c r="O26" s="117">
        <v>900000000</v>
      </c>
      <c r="P26" s="117">
        <v>1111111</v>
      </c>
    </row>
    <row r="27" spans="1:16">
      <c r="A27" s="121">
        <v>26</v>
      </c>
      <c r="B27" s="117" t="str">
        <f>VLOOKUP(E27,'[22]Site list Print'!$F$5:$J$515,5,)</f>
        <v>18TS02B0448</v>
      </c>
      <c r="C27" s="119" t="s">
        <v>1626</v>
      </c>
      <c r="D27" s="119" t="s">
        <v>41</v>
      </c>
      <c r="E27" s="119" t="s">
        <v>127</v>
      </c>
      <c r="F27" s="119" t="s">
        <v>128</v>
      </c>
      <c r="G27" s="120">
        <v>99.494414000000006</v>
      </c>
      <c r="H27" s="120">
        <v>2.9471449999999999</v>
      </c>
      <c r="I27" s="119" t="s">
        <v>44</v>
      </c>
      <c r="J27" s="119" t="s">
        <v>45</v>
      </c>
      <c r="K27" s="119" t="s">
        <v>46</v>
      </c>
      <c r="L27" s="119" t="s">
        <v>120</v>
      </c>
      <c r="M27" s="119" t="s">
        <v>48</v>
      </c>
      <c r="N27" s="118" t="s">
        <v>1570</v>
      </c>
      <c r="O27" s="117">
        <v>900000000</v>
      </c>
      <c r="P27" s="117">
        <v>1111111</v>
      </c>
    </row>
    <row r="28" spans="1:16">
      <c r="A28" s="121">
        <v>27</v>
      </c>
      <c r="B28" s="117" t="str">
        <f>VLOOKUP(E28,'[22]Site list Print'!$F$5:$J$515,5,)</f>
        <v>18TS02B0449</v>
      </c>
      <c r="C28" s="119" t="s">
        <v>1626</v>
      </c>
      <c r="D28" s="119" t="s">
        <v>41</v>
      </c>
      <c r="E28" s="119" t="s">
        <v>129</v>
      </c>
      <c r="F28" s="119" t="s">
        <v>130</v>
      </c>
      <c r="G28" s="120">
        <v>98.275274999999993</v>
      </c>
      <c r="H28" s="120">
        <v>3.5137320000000001</v>
      </c>
      <c r="I28" s="119" t="s">
        <v>44</v>
      </c>
      <c r="J28" s="119" t="s">
        <v>45</v>
      </c>
      <c r="K28" s="119" t="s">
        <v>46</v>
      </c>
      <c r="L28" s="119" t="s">
        <v>131</v>
      </c>
      <c r="M28" s="119" t="s">
        <v>48</v>
      </c>
      <c r="N28" s="118" t="s">
        <v>1570</v>
      </c>
      <c r="O28" s="117">
        <v>900000000</v>
      </c>
      <c r="P28" s="117">
        <v>1111111</v>
      </c>
    </row>
    <row r="29" spans="1:16">
      <c r="A29" s="121">
        <v>28</v>
      </c>
      <c r="B29" s="117" t="str">
        <f>VLOOKUP(E29,'[22]Site list Print'!$F$5:$J$515,5,)</f>
        <v>18TS02B0397</v>
      </c>
      <c r="C29" s="119" t="s">
        <v>1626</v>
      </c>
      <c r="D29" s="119" t="s">
        <v>41</v>
      </c>
      <c r="E29" s="119" t="s">
        <v>134</v>
      </c>
      <c r="F29" s="119" t="s">
        <v>135</v>
      </c>
      <c r="G29" s="120">
        <v>98.265034999999997</v>
      </c>
      <c r="H29" s="120">
        <v>3.8423069999999999</v>
      </c>
      <c r="I29" s="119" t="s">
        <v>44</v>
      </c>
      <c r="J29" s="119" t="s">
        <v>45</v>
      </c>
      <c r="K29" s="119" t="s">
        <v>46</v>
      </c>
      <c r="L29" s="119" t="s">
        <v>131</v>
      </c>
      <c r="M29" s="119" t="s">
        <v>48</v>
      </c>
      <c r="N29" s="118" t="s">
        <v>1570</v>
      </c>
      <c r="O29" s="117">
        <v>900000000</v>
      </c>
      <c r="P29" s="117">
        <v>1111111</v>
      </c>
    </row>
    <row r="30" spans="1:16">
      <c r="A30" s="121">
        <v>29</v>
      </c>
      <c r="B30" s="117" t="str">
        <f>VLOOKUP(E30,'[22]Site list Print'!$F$5:$J$515,5,)</f>
        <v>18TS02B0398</v>
      </c>
      <c r="C30" s="119" t="s">
        <v>1626</v>
      </c>
      <c r="D30" s="119" t="s">
        <v>41</v>
      </c>
      <c r="E30" s="119" t="s">
        <v>136</v>
      </c>
      <c r="F30" s="119" t="s">
        <v>137</v>
      </c>
      <c r="G30" s="120">
        <v>98.176540000000003</v>
      </c>
      <c r="H30" s="120">
        <v>3.6278519999999999</v>
      </c>
      <c r="I30" s="119" t="s">
        <v>44</v>
      </c>
      <c r="J30" s="119" t="s">
        <v>45</v>
      </c>
      <c r="K30" s="119" t="s">
        <v>46</v>
      </c>
      <c r="L30" s="119" t="s">
        <v>131</v>
      </c>
      <c r="M30" s="119" t="s">
        <v>48</v>
      </c>
      <c r="N30" s="118" t="s">
        <v>1570</v>
      </c>
      <c r="O30" s="117">
        <v>900000000</v>
      </c>
      <c r="P30" s="117"/>
    </row>
    <row r="31" spans="1:16">
      <c r="A31" s="121">
        <v>30</v>
      </c>
      <c r="B31" s="117" t="str">
        <f>VLOOKUP(E31,'[22]Site list Print'!$F$5:$J$515,5,)</f>
        <v>18TS02B0399</v>
      </c>
      <c r="C31" s="119" t="s">
        <v>1626</v>
      </c>
      <c r="D31" s="119" t="s">
        <v>41</v>
      </c>
      <c r="E31" s="119" t="s">
        <v>138</v>
      </c>
      <c r="F31" s="119" t="s">
        <v>139</v>
      </c>
      <c r="G31" s="120">
        <v>98.781948</v>
      </c>
      <c r="H31" s="120">
        <v>3.4119668000000001</v>
      </c>
      <c r="I31" s="119" t="s">
        <v>44</v>
      </c>
      <c r="J31" s="119" t="s">
        <v>45</v>
      </c>
      <c r="K31" s="119" t="s">
        <v>46</v>
      </c>
      <c r="L31" s="119" t="s">
        <v>140</v>
      </c>
      <c r="M31" s="119" t="s">
        <v>48</v>
      </c>
      <c r="N31" s="118" t="s">
        <v>1570</v>
      </c>
      <c r="O31" s="117">
        <v>900000000</v>
      </c>
      <c r="P31" s="117"/>
    </row>
    <row r="32" spans="1:16">
      <c r="A32" s="121">
        <v>31</v>
      </c>
      <c r="B32" s="117" t="str">
        <f>VLOOKUP(E32,'[22]Site list Print'!$F$5:$J$515,5,)</f>
        <v>18TS02B0400</v>
      </c>
      <c r="C32" s="119" t="s">
        <v>1626</v>
      </c>
      <c r="D32" s="119" t="s">
        <v>41</v>
      </c>
      <c r="E32" s="119" t="s">
        <v>142</v>
      </c>
      <c r="F32" s="119" t="s">
        <v>143</v>
      </c>
      <c r="G32" s="120">
        <v>98.584543999999994</v>
      </c>
      <c r="H32" s="120">
        <v>3.7625199999999999</v>
      </c>
      <c r="I32" s="119" t="s">
        <v>44</v>
      </c>
      <c r="J32" s="119" t="s">
        <v>45</v>
      </c>
      <c r="K32" s="119" t="s">
        <v>46</v>
      </c>
      <c r="L32" s="119" t="s">
        <v>140</v>
      </c>
      <c r="M32" s="119" t="s">
        <v>48</v>
      </c>
      <c r="N32" s="118" t="s">
        <v>1570</v>
      </c>
      <c r="O32" s="117">
        <v>900000000</v>
      </c>
      <c r="P32" s="117"/>
    </row>
    <row r="33" spans="1:16">
      <c r="A33" s="121">
        <v>32</v>
      </c>
      <c r="B33" s="117" t="str">
        <f>VLOOKUP(E33,'[22]Site list Print'!$F$5:$J$515,5,)</f>
        <v>18TS02B0401</v>
      </c>
      <c r="C33" s="119" t="s">
        <v>1626</v>
      </c>
      <c r="D33" s="119" t="s">
        <v>41</v>
      </c>
      <c r="E33" s="119" t="s">
        <v>144</v>
      </c>
      <c r="F33" s="119" t="s">
        <v>145</v>
      </c>
      <c r="G33" s="120">
        <v>98.992155999999994</v>
      </c>
      <c r="H33" s="120">
        <v>3.5336669999999999</v>
      </c>
      <c r="I33" s="119" t="s">
        <v>44</v>
      </c>
      <c r="J33" s="119" t="s">
        <v>45</v>
      </c>
      <c r="K33" s="119" t="s">
        <v>46</v>
      </c>
      <c r="L33" s="119" t="s">
        <v>140</v>
      </c>
      <c r="M33" s="119" t="s">
        <v>48</v>
      </c>
      <c r="N33" s="118" t="s">
        <v>1570</v>
      </c>
      <c r="O33" s="117">
        <v>900000000</v>
      </c>
      <c r="P33" s="117"/>
    </row>
    <row r="34" spans="1:16">
      <c r="A34" s="121">
        <v>33</v>
      </c>
      <c r="B34" s="117" t="str">
        <f>VLOOKUP(E34,'[22]Site list Print'!$F$5:$J$515,5,)</f>
        <v>18TS02B0402</v>
      </c>
      <c r="C34" s="119" t="s">
        <v>1626</v>
      </c>
      <c r="D34" s="119" t="s">
        <v>41</v>
      </c>
      <c r="E34" s="119" t="s">
        <v>146</v>
      </c>
      <c r="F34" s="119" t="s">
        <v>147</v>
      </c>
      <c r="G34" s="120">
        <v>99.039699999999996</v>
      </c>
      <c r="H34" s="120">
        <v>3.3024</v>
      </c>
      <c r="I34" s="119" t="s">
        <v>44</v>
      </c>
      <c r="J34" s="119" t="s">
        <v>45</v>
      </c>
      <c r="K34" s="119" t="s">
        <v>46</v>
      </c>
      <c r="L34" s="119" t="s">
        <v>140</v>
      </c>
      <c r="M34" s="119" t="s">
        <v>48</v>
      </c>
      <c r="N34" s="118" t="s">
        <v>1570</v>
      </c>
      <c r="O34" s="117">
        <v>900000000</v>
      </c>
      <c r="P34" s="117"/>
    </row>
    <row r="35" spans="1:16">
      <c r="A35" s="121">
        <v>34</v>
      </c>
      <c r="B35" s="117" t="str">
        <f>VLOOKUP(E35,'[22]Site list Print'!$F$5:$J$515,5,)</f>
        <v>18TS02B0403</v>
      </c>
      <c r="C35" s="119" t="s">
        <v>1626</v>
      </c>
      <c r="D35" s="119" t="s">
        <v>41</v>
      </c>
      <c r="E35" s="119" t="s">
        <v>148</v>
      </c>
      <c r="F35" s="119" t="s">
        <v>149</v>
      </c>
      <c r="G35" s="120">
        <v>98.705397000000005</v>
      </c>
      <c r="H35" s="120">
        <v>3.5443110999999998</v>
      </c>
      <c r="I35" s="119" t="s">
        <v>44</v>
      </c>
      <c r="J35" s="119" t="s">
        <v>45</v>
      </c>
      <c r="K35" s="119" t="s">
        <v>46</v>
      </c>
      <c r="L35" s="119" t="s">
        <v>140</v>
      </c>
      <c r="M35" s="119" t="s">
        <v>48</v>
      </c>
      <c r="N35" s="118" t="s">
        <v>1570</v>
      </c>
      <c r="O35" s="117">
        <v>900000000</v>
      </c>
      <c r="P35" s="117"/>
    </row>
    <row r="36" spans="1:16">
      <c r="A36" s="121">
        <v>35</v>
      </c>
      <c r="B36" s="117" t="str">
        <f>VLOOKUP(E36,'[22]Site list Print'!$F$5:$J$515,5,)</f>
        <v>18TS02B0404</v>
      </c>
      <c r="C36" s="119" t="s">
        <v>1626</v>
      </c>
      <c r="D36" s="119" t="s">
        <v>41</v>
      </c>
      <c r="E36" s="119" t="s">
        <v>150</v>
      </c>
      <c r="F36" s="119" t="s">
        <v>151</v>
      </c>
      <c r="G36" s="120">
        <v>98.983985000000004</v>
      </c>
      <c r="H36" s="120">
        <v>3.2187860000000001</v>
      </c>
      <c r="I36" s="119" t="s">
        <v>44</v>
      </c>
      <c r="J36" s="119" t="s">
        <v>45</v>
      </c>
      <c r="K36" s="119" t="s">
        <v>46</v>
      </c>
      <c r="L36" s="119" t="s">
        <v>140</v>
      </c>
      <c r="M36" s="119" t="s">
        <v>48</v>
      </c>
      <c r="N36" s="118" t="s">
        <v>1570</v>
      </c>
      <c r="O36" s="117">
        <v>900000000</v>
      </c>
      <c r="P36" s="117"/>
    </row>
    <row r="37" spans="1:16">
      <c r="A37" s="121">
        <v>36</v>
      </c>
      <c r="B37" s="117" t="str">
        <f>VLOOKUP(E37,'[22]Site list Print'!$F$5:$J$515,5,)</f>
        <v>18TS02B0405</v>
      </c>
      <c r="C37" s="119" t="s">
        <v>1626</v>
      </c>
      <c r="D37" s="119" t="s">
        <v>41</v>
      </c>
      <c r="E37" s="119" t="s">
        <v>152</v>
      </c>
      <c r="F37" s="119" t="s">
        <v>153</v>
      </c>
      <c r="G37" s="120">
        <v>99.039699999999996</v>
      </c>
      <c r="H37" s="120">
        <v>3.3024990000000001</v>
      </c>
      <c r="I37" s="119" t="s">
        <v>44</v>
      </c>
      <c r="J37" s="119" t="s">
        <v>45</v>
      </c>
      <c r="K37" s="119" t="s">
        <v>46</v>
      </c>
      <c r="L37" s="119" t="s">
        <v>140</v>
      </c>
      <c r="M37" s="119" t="s">
        <v>48</v>
      </c>
      <c r="N37" s="118" t="s">
        <v>1570</v>
      </c>
      <c r="O37" s="117">
        <v>900000000</v>
      </c>
      <c r="P37" s="117"/>
    </row>
    <row r="38" spans="1:16">
      <c r="A38" s="121">
        <v>37</v>
      </c>
      <c r="B38" s="117" t="str">
        <f>VLOOKUP(E38,'[22]Site list Print'!$F$5:$J$515,5,)</f>
        <v>18TS02B0406</v>
      </c>
      <c r="C38" s="119" t="s">
        <v>1626</v>
      </c>
      <c r="D38" s="119" t="s">
        <v>154</v>
      </c>
      <c r="E38" s="119" t="s">
        <v>155</v>
      </c>
      <c r="F38" s="119" t="s">
        <v>156</v>
      </c>
      <c r="G38" s="120">
        <v>100.69292</v>
      </c>
      <c r="H38" s="120">
        <v>-1.5074000000000001</v>
      </c>
      <c r="I38" s="119" t="s">
        <v>44</v>
      </c>
      <c r="J38" s="119" t="s">
        <v>45</v>
      </c>
      <c r="K38" s="119" t="s">
        <v>157</v>
      </c>
      <c r="L38" s="119" t="s">
        <v>158</v>
      </c>
      <c r="M38" s="119" t="s">
        <v>159</v>
      </c>
      <c r="N38" s="118" t="s">
        <v>1570</v>
      </c>
      <c r="O38" s="117">
        <v>900000000</v>
      </c>
      <c r="P38" s="117"/>
    </row>
    <row r="39" spans="1:16">
      <c r="A39" s="121">
        <v>38</v>
      </c>
      <c r="B39" s="117" t="str">
        <f>VLOOKUP(E39,'[22]Site list Print'!$F$5:$J$515,5,)</f>
        <v>18TS02B0407</v>
      </c>
      <c r="C39" s="119" t="s">
        <v>1626</v>
      </c>
      <c r="D39" s="119" t="s">
        <v>154</v>
      </c>
      <c r="E39" s="119" t="s">
        <v>162</v>
      </c>
      <c r="F39" s="119" t="s">
        <v>163</v>
      </c>
      <c r="G39" s="120">
        <v>101.66686</v>
      </c>
      <c r="H39" s="120">
        <v>-1.197778</v>
      </c>
      <c r="I39" s="119" t="s">
        <v>44</v>
      </c>
      <c r="J39" s="119" t="s">
        <v>45</v>
      </c>
      <c r="K39" s="119" t="s">
        <v>157</v>
      </c>
      <c r="L39" s="119" t="s">
        <v>164</v>
      </c>
      <c r="M39" s="119" t="s">
        <v>159</v>
      </c>
      <c r="N39" s="118" t="s">
        <v>1570</v>
      </c>
      <c r="O39" s="117">
        <v>900000000</v>
      </c>
      <c r="P39" s="117"/>
    </row>
    <row r="40" spans="1:16">
      <c r="A40" s="121">
        <v>39</v>
      </c>
      <c r="B40" s="117" t="str">
        <f>VLOOKUP(E40,'[22]Site list Print'!$F$5:$J$515,5,)</f>
        <v>18TS02B0408</v>
      </c>
      <c r="C40" s="119" t="s">
        <v>1626</v>
      </c>
      <c r="D40" s="119" t="s">
        <v>154</v>
      </c>
      <c r="E40" s="119" t="s">
        <v>167</v>
      </c>
      <c r="F40" s="119" t="s">
        <v>168</v>
      </c>
      <c r="G40" s="120">
        <v>99.712537999999995</v>
      </c>
      <c r="H40" s="120">
        <v>0.29017300000000001</v>
      </c>
      <c r="I40" s="119" t="s">
        <v>44</v>
      </c>
      <c r="J40" s="119" t="s">
        <v>45</v>
      </c>
      <c r="K40" s="119" t="s">
        <v>157</v>
      </c>
      <c r="L40" s="119" t="s">
        <v>169</v>
      </c>
      <c r="M40" s="119" t="s">
        <v>159</v>
      </c>
      <c r="N40" s="118" t="s">
        <v>1570</v>
      </c>
      <c r="O40" s="117">
        <v>900000000</v>
      </c>
      <c r="P40" s="117"/>
    </row>
    <row r="41" spans="1:16">
      <c r="A41" s="121">
        <v>40</v>
      </c>
      <c r="B41" s="117" t="str">
        <f>VLOOKUP(E41,'[22]Site list Print'!$F$5:$J$515,5,)</f>
        <v>18TS02B0409</v>
      </c>
      <c r="C41" s="119" t="s">
        <v>1626</v>
      </c>
      <c r="D41" s="119" t="s">
        <v>154</v>
      </c>
      <c r="E41" s="119" t="s">
        <v>171</v>
      </c>
      <c r="F41" s="119" t="s">
        <v>172</v>
      </c>
      <c r="G41" s="120">
        <v>99.515277780000005</v>
      </c>
      <c r="H41" s="120">
        <v>0.32980556</v>
      </c>
      <c r="I41" s="119" t="s">
        <v>44</v>
      </c>
      <c r="J41" s="119" t="s">
        <v>45</v>
      </c>
      <c r="K41" s="119" t="s">
        <v>157</v>
      </c>
      <c r="L41" s="119" t="s">
        <v>169</v>
      </c>
      <c r="M41" s="119" t="s">
        <v>159</v>
      </c>
      <c r="N41" s="118" t="s">
        <v>1570</v>
      </c>
      <c r="O41" s="117">
        <v>900000000</v>
      </c>
      <c r="P41" s="117"/>
    </row>
    <row r="42" spans="1:16">
      <c r="A42" s="121">
        <v>41</v>
      </c>
      <c r="B42" s="117" t="str">
        <f>VLOOKUP(E42,'[22]Site list Print'!$F$5:$J$515,5,)</f>
        <v>18TS02B0410</v>
      </c>
      <c r="C42" s="119" t="s">
        <v>1626</v>
      </c>
      <c r="D42" s="119" t="s">
        <v>154</v>
      </c>
      <c r="E42" s="119" t="s">
        <v>173</v>
      </c>
      <c r="F42" s="119" t="s">
        <v>174</v>
      </c>
      <c r="G42" s="120">
        <v>100.61563889999999</v>
      </c>
      <c r="H42" s="120">
        <v>-0.32252777999999999</v>
      </c>
      <c r="I42" s="119" t="s">
        <v>44</v>
      </c>
      <c r="J42" s="119" t="s">
        <v>45</v>
      </c>
      <c r="K42" s="119" t="s">
        <v>157</v>
      </c>
      <c r="L42" s="119" t="s">
        <v>175</v>
      </c>
      <c r="M42" s="119" t="s">
        <v>159</v>
      </c>
      <c r="N42" s="118" t="s">
        <v>1570</v>
      </c>
      <c r="O42" s="117">
        <v>900000000</v>
      </c>
      <c r="P42" s="117"/>
    </row>
    <row r="43" spans="1:16">
      <c r="A43" s="121">
        <v>42</v>
      </c>
      <c r="B43" s="117" t="str">
        <f>VLOOKUP(E43,'[22]Site list Print'!$F$5:$J$515,5,)</f>
        <v>18TS02B0411</v>
      </c>
      <c r="C43" s="119" t="s">
        <v>1626</v>
      </c>
      <c r="D43" s="119" t="s">
        <v>154</v>
      </c>
      <c r="E43" s="119" t="s">
        <v>177</v>
      </c>
      <c r="F43" s="119" t="s">
        <v>178</v>
      </c>
      <c r="G43" s="120">
        <v>100.5645773</v>
      </c>
      <c r="H43" s="120">
        <v>-0.21111582000000001</v>
      </c>
      <c r="I43" s="119" t="s">
        <v>44</v>
      </c>
      <c r="J43" s="119" t="s">
        <v>45</v>
      </c>
      <c r="K43" s="119" t="s">
        <v>157</v>
      </c>
      <c r="L43" s="119" t="s">
        <v>175</v>
      </c>
      <c r="M43" s="119" t="s">
        <v>159</v>
      </c>
      <c r="N43" s="118" t="s">
        <v>1570</v>
      </c>
      <c r="O43" s="117">
        <v>900000000</v>
      </c>
      <c r="P43" s="117"/>
    </row>
    <row r="44" spans="1:16">
      <c r="A44" s="121">
        <v>43</v>
      </c>
      <c r="B44" s="117" t="str">
        <f>VLOOKUP(E44,'[22]Site list Print'!$F$5:$J$515,5,)</f>
        <v>18TS02B0412</v>
      </c>
      <c r="C44" s="119" t="s">
        <v>1626</v>
      </c>
      <c r="D44" s="119" t="s">
        <v>154</v>
      </c>
      <c r="E44" s="119" t="s">
        <v>179</v>
      </c>
      <c r="F44" s="119" t="s">
        <v>180</v>
      </c>
      <c r="G44" s="120">
        <v>100.6065935</v>
      </c>
      <c r="H44" s="120">
        <v>-0.13123171</v>
      </c>
      <c r="I44" s="119" t="s">
        <v>44</v>
      </c>
      <c r="J44" s="119" t="s">
        <v>45</v>
      </c>
      <c r="K44" s="119" t="s">
        <v>157</v>
      </c>
      <c r="L44" s="119" t="s">
        <v>175</v>
      </c>
      <c r="M44" s="119" t="s">
        <v>159</v>
      </c>
      <c r="N44" s="118" t="s">
        <v>1570</v>
      </c>
      <c r="O44" s="117">
        <v>900000000</v>
      </c>
      <c r="P44" s="117"/>
    </row>
    <row r="45" spans="1:16">
      <c r="A45" s="121">
        <v>44</v>
      </c>
      <c r="B45" s="117" t="str">
        <f>VLOOKUP(E45,'[22]Site list Print'!$F$5:$J$515,5,)</f>
        <v>18TS02B0413</v>
      </c>
      <c r="C45" s="119" t="s">
        <v>1626</v>
      </c>
      <c r="D45" s="119" t="s">
        <v>154</v>
      </c>
      <c r="E45" s="119" t="s">
        <v>181</v>
      </c>
      <c r="F45" s="119" t="s">
        <v>182</v>
      </c>
      <c r="G45" s="120">
        <v>100.762175</v>
      </c>
      <c r="H45" s="120">
        <v>-0.25707194999999999</v>
      </c>
      <c r="I45" s="119" t="s">
        <v>44</v>
      </c>
      <c r="J45" s="119" t="s">
        <v>45</v>
      </c>
      <c r="K45" s="119" t="s">
        <v>157</v>
      </c>
      <c r="L45" s="119" t="s">
        <v>175</v>
      </c>
      <c r="M45" s="119" t="s">
        <v>159</v>
      </c>
      <c r="N45" s="118" t="s">
        <v>1570</v>
      </c>
      <c r="O45" s="117">
        <v>900000000</v>
      </c>
      <c r="P45" s="117"/>
    </row>
    <row r="46" spans="1:16">
      <c r="A46" s="121">
        <v>45</v>
      </c>
      <c r="B46" s="117" t="str">
        <f>VLOOKUP(E46,'[22]Site list Print'!$F$5:$J$515,5,)</f>
        <v>18TS02B0414</v>
      </c>
      <c r="C46" s="119" t="s">
        <v>1626</v>
      </c>
      <c r="D46" s="119" t="s">
        <v>154</v>
      </c>
      <c r="E46" s="119" t="s">
        <v>183</v>
      </c>
      <c r="F46" s="119" t="s">
        <v>184</v>
      </c>
      <c r="G46" s="120">
        <v>100.05916670000001</v>
      </c>
      <c r="H46" s="120">
        <v>0.55252778000000002</v>
      </c>
      <c r="I46" s="119" t="s">
        <v>44</v>
      </c>
      <c r="J46" s="119" t="s">
        <v>45</v>
      </c>
      <c r="K46" s="119" t="s">
        <v>157</v>
      </c>
      <c r="L46" s="119" t="s">
        <v>169</v>
      </c>
      <c r="M46" s="119" t="s">
        <v>159</v>
      </c>
      <c r="N46" s="118" t="s">
        <v>1570</v>
      </c>
      <c r="O46" s="117">
        <v>900000000</v>
      </c>
      <c r="P46" s="117"/>
    </row>
    <row r="47" spans="1:16">
      <c r="A47" s="121">
        <v>46</v>
      </c>
      <c r="B47" s="117" t="str">
        <f>VLOOKUP(E47,'[22]Site list Print'!$F$5:$J$515,5,)</f>
        <v>18TS02B0415</v>
      </c>
      <c r="C47" s="119" t="s">
        <v>1626</v>
      </c>
      <c r="D47" s="119" t="s">
        <v>154</v>
      </c>
      <c r="E47" s="119" t="s">
        <v>185</v>
      </c>
      <c r="F47" s="119" t="s">
        <v>186</v>
      </c>
      <c r="G47" s="120">
        <v>100.71551220000001</v>
      </c>
      <c r="H47" s="120">
        <v>-0.30738172000000002</v>
      </c>
      <c r="I47" s="119" t="s">
        <v>44</v>
      </c>
      <c r="J47" s="119" t="s">
        <v>45</v>
      </c>
      <c r="K47" s="119" t="s">
        <v>157</v>
      </c>
      <c r="L47" s="119" t="s">
        <v>175</v>
      </c>
      <c r="M47" s="119" t="s">
        <v>159</v>
      </c>
      <c r="N47" s="118" t="s">
        <v>1570</v>
      </c>
      <c r="O47" s="117">
        <v>900000000</v>
      </c>
      <c r="P47" s="117"/>
    </row>
    <row r="48" spans="1:16">
      <c r="A48" s="121">
        <v>47</v>
      </c>
      <c r="B48" s="117" t="str">
        <f>VLOOKUP(E48,'[22]Site list Print'!$F$5:$J$515,5,)</f>
        <v>18TS02B0416</v>
      </c>
      <c r="C48" s="119" t="s">
        <v>1626</v>
      </c>
      <c r="D48" s="119" t="s">
        <v>154</v>
      </c>
      <c r="E48" s="119" t="s">
        <v>187</v>
      </c>
      <c r="F48" s="119" t="s">
        <v>188</v>
      </c>
      <c r="G48" s="120">
        <v>100.4948488</v>
      </c>
      <c r="H48" s="120">
        <v>-0.14095956000000001</v>
      </c>
      <c r="I48" s="119" t="s">
        <v>44</v>
      </c>
      <c r="J48" s="119" t="s">
        <v>45</v>
      </c>
      <c r="K48" s="119" t="s">
        <v>157</v>
      </c>
      <c r="L48" s="119" t="s">
        <v>175</v>
      </c>
      <c r="M48" s="119" t="s">
        <v>159</v>
      </c>
      <c r="N48" s="118" t="s">
        <v>1570</v>
      </c>
      <c r="O48" s="117">
        <v>900000000</v>
      </c>
      <c r="P48" s="117"/>
    </row>
    <row r="49" spans="1:16">
      <c r="A49" s="121">
        <v>48</v>
      </c>
      <c r="B49" s="117" t="str">
        <f>VLOOKUP(E49,'[22]Site list Print'!$F$5:$J$515,5,)</f>
        <v>18TS02B0417</v>
      </c>
      <c r="C49" s="119" t="s">
        <v>1626</v>
      </c>
      <c r="D49" s="119" t="s">
        <v>154</v>
      </c>
      <c r="E49" s="119" t="s">
        <v>189</v>
      </c>
      <c r="F49" s="119" t="s">
        <v>190</v>
      </c>
      <c r="G49" s="120">
        <v>100.5523056</v>
      </c>
      <c r="H49" s="120">
        <v>-5.2555560000000001E-2</v>
      </c>
      <c r="I49" s="119" t="s">
        <v>44</v>
      </c>
      <c r="J49" s="119" t="s">
        <v>45</v>
      </c>
      <c r="K49" s="119" t="s">
        <v>157</v>
      </c>
      <c r="L49" s="119" t="s">
        <v>175</v>
      </c>
      <c r="M49" s="119" t="s">
        <v>159</v>
      </c>
      <c r="N49" s="118" t="s">
        <v>1570</v>
      </c>
      <c r="O49" s="117">
        <v>900000000</v>
      </c>
      <c r="P49" s="117"/>
    </row>
    <row r="50" spans="1:16">
      <c r="A50" s="121">
        <v>49</v>
      </c>
      <c r="B50" s="117" t="str">
        <f>VLOOKUP(E50,'[22]Site list Print'!$F$5:$J$515,5,)</f>
        <v>18TS02B0418</v>
      </c>
      <c r="C50" s="119" t="s">
        <v>1626</v>
      </c>
      <c r="D50" s="119" t="s">
        <v>154</v>
      </c>
      <c r="E50" s="119" t="s">
        <v>191</v>
      </c>
      <c r="F50" s="119" t="s">
        <v>192</v>
      </c>
      <c r="G50" s="120">
        <v>100.39331300000001</v>
      </c>
      <c r="H50" s="120">
        <v>1.5776999999999999E-2</v>
      </c>
      <c r="I50" s="119" t="s">
        <v>44</v>
      </c>
      <c r="J50" s="119" t="s">
        <v>45</v>
      </c>
      <c r="K50" s="119" t="s">
        <v>157</v>
      </c>
      <c r="L50" s="119" t="s">
        <v>175</v>
      </c>
      <c r="M50" s="119" t="s">
        <v>159</v>
      </c>
      <c r="N50" s="118" t="s">
        <v>1570</v>
      </c>
      <c r="O50" s="117">
        <v>900000000</v>
      </c>
      <c r="P50" s="117"/>
    </row>
    <row r="51" spans="1:16">
      <c r="A51" s="121">
        <v>50</v>
      </c>
      <c r="B51" s="117" t="str">
        <f>VLOOKUP(E51,'[22]Site list Print'!$F$5:$J$515,5,)</f>
        <v>18TS02B0419</v>
      </c>
      <c r="C51" s="119" t="s">
        <v>1626</v>
      </c>
      <c r="D51" s="119" t="s">
        <v>154</v>
      </c>
      <c r="E51" s="119" t="s">
        <v>193</v>
      </c>
      <c r="F51" s="119" t="s">
        <v>194</v>
      </c>
      <c r="G51" s="120">
        <v>100.048429</v>
      </c>
      <c r="H51" s="120">
        <v>4.5156000000000002E-2</v>
      </c>
      <c r="I51" s="119" t="s">
        <v>44</v>
      </c>
      <c r="J51" s="119" t="s">
        <v>45</v>
      </c>
      <c r="K51" s="119" t="s">
        <v>157</v>
      </c>
      <c r="L51" s="119" t="s">
        <v>169</v>
      </c>
      <c r="M51" s="119" t="s">
        <v>159</v>
      </c>
      <c r="N51" s="118" t="s">
        <v>1570</v>
      </c>
      <c r="O51" s="117">
        <v>900000000</v>
      </c>
      <c r="P51" s="117"/>
    </row>
    <row r="52" spans="1:16">
      <c r="A52" s="121">
        <v>51</v>
      </c>
      <c r="B52" s="117" t="str">
        <f>VLOOKUP(E52,'[22]Site list Print'!$F$5:$J$515,5,)</f>
        <v>18TS02B0420</v>
      </c>
      <c r="C52" s="119" t="s">
        <v>1626</v>
      </c>
      <c r="D52" s="119" t="s">
        <v>154</v>
      </c>
      <c r="E52" s="119" t="s">
        <v>195</v>
      </c>
      <c r="F52" s="119" t="s">
        <v>196</v>
      </c>
      <c r="G52" s="120">
        <v>100.0234167</v>
      </c>
      <c r="H52" s="120">
        <v>0.64027778000000002</v>
      </c>
      <c r="I52" s="119" t="s">
        <v>44</v>
      </c>
      <c r="J52" s="119" t="s">
        <v>45</v>
      </c>
      <c r="K52" s="119" t="s">
        <v>157</v>
      </c>
      <c r="L52" s="119" t="s">
        <v>169</v>
      </c>
      <c r="M52" s="119" t="s">
        <v>159</v>
      </c>
      <c r="N52" s="118" t="s">
        <v>1570</v>
      </c>
      <c r="O52" s="117">
        <v>900000000</v>
      </c>
      <c r="P52" s="117"/>
    </row>
    <row r="53" spans="1:16">
      <c r="A53" s="121">
        <v>52</v>
      </c>
      <c r="B53" s="117" t="str">
        <f>VLOOKUP(E53,'[22]Site list Print'!$F$5:$J$515,5,)</f>
        <v>18TS02B0421</v>
      </c>
      <c r="C53" s="119" t="s">
        <v>1626</v>
      </c>
      <c r="D53" s="119" t="s">
        <v>154</v>
      </c>
      <c r="E53" s="119" t="s">
        <v>197</v>
      </c>
      <c r="F53" s="119" t="s">
        <v>198</v>
      </c>
      <c r="G53" s="120">
        <v>99.757388890000001</v>
      </c>
      <c r="H53" s="120">
        <v>9.711111E-2</v>
      </c>
      <c r="I53" s="119" t="s">
        <v>44</v>
      </c>
      <c r="J53" s="119" t="s">
        <v>45</v>
      </c>
      <c r="K53" s="119" t="s">
        <v>157</v>
      </c>
      <c r="L53" s="119" t="s">
        <v>169</v>
      </c>
      <c r="M53" s="119" t="s">
        <v>159</v>
      </c>
      <c r="N53" s="118" t="s">
        <v>1570</v>
      </c>
      <c r="O53" s="117">
        <v>900000000</v>
      </c>
      <c r="P53" s="117"/>
    </row>
    <row r="54" spans="1:16">
      <c r="A54" s="121">
        <v>53</v>
      </c>
      <c r="B54" s="117" t="str">
        <f>VLOOKUP(E54,'[22]Site list Print'!$F$5:$J$515,5,)</f>
        <v>18TS02B0422</v>
      </c>
      <c r="C54" s="119" t="s">
        <v>1626</v>
      </c>
      <c r="D54" s="119" t="s">
        <v>154</v>
      </c>
      <c r="E54" s="119" t="s">
        <v>199</v>
      </c>
      <c r="F54" s="119" t="s">
        <v>200</v>
      </c>
      <c r="G54" s="120">
        <v>100.650426</v>
      </c>
      <c r="H54" s="120">
        <v>-1.4975909999999999</v>
      </c>
      <c r="I54" s="119" t="s">
        <v>44</v>
      </c>
      <c r="J54" s="119" t="s">
        <v>45</v>
      </c>
      <c r="K54" s="119" t="s">
        <v>157</v>
      </c>
      <c r="L54" s="119" t="s">
        <v>158</v>
      </c>
      <c r="M54" s="119" t="s">
        <v>159</v>
      </c>
      <c r="N54" s="118" t="s">
        <v>1570</v>
      </c>
      <c r="O54" s="117">
        <v>900000000</v>
      </c>
      <c r="P54" s="117"/>
    </row>
    <row r="55" spans="1:16">
      <c r="A55" s="121">
        <v>54</v>
      </c>
      <c r="B55" s="117" t="str">
        <f>VLOOKUP(E55,'[22]Site list Print'!$F$5:$J$515,5,)</f>
        <v>18TS02B0423</v>
      </c>
      <c r="C55" s="119" t="s">
        <v>1626</v>
      </c>
      <c r="D55" s="119" t="s">
        <v>154</v>
      </c>
      <c r="E55" s="119" t="s">
        <v>201</v>
      </c>
      <c r="F55" s="119" t="s">
        <v>202</v>
      </c>
      <c r="G55" s="120">
        <v>100.881255</v>
      </c>
      <c r="H55" s="120">
        <v>-2.0241199999999999</v>
      </c>
      <c r="I55" s="119" t="s">
        <v>44</v>
      </c>
      <c r="J55" s="119" t="s">
        <v>45</v>
      </c>
      <c r="K55" s="119" t="s">
        <v>157</v>
      </c>
      <c r="L55" s="119" t="s">
        <v>158</v>
      </c>
      <c r="M55" s="119" t="s">
        <v>159</v>
      </c>
      <c r="N55" s="118" t="s">
        <v>1570</v>
      </c>
      <c r="O55" s="117">
        <v>900000000</v>
      </c>
      <c r="P55" s="117"/>
    </row>
    <row r="56" spans="1:16">
      <c r="A56" s="121">
        <v>55</v>
      </c>
      <c r="B56" s="117" t="str">
        <f>VLOOKUP(E56,'[22]Site list Print'!$F$5:$J$515,5,)</f>
        <v>18TS02B0370</v>
      </c>
      <c r="C56" s="119" t="s">
        <v>1626</v>
      </c>
      <c r="D56" s="119" t="s">
        <v>154</v>
      </c>
      <c r="E56" s="119" t="s">
        <v>203</v>
      </c>
      <c r="F56" s="119" t="s">
        <v>204</v>
      </c>
      <c r="G56" s="120">
        <v>101.097998</v>
      </c>
      <c r="H56" s="120">
        <v>-2.4171649999999998</v>
      </c>
      <c r="I56" s="119" t="s">
        <v>44</v>
      </c>
      <c r="J56" s="119" t="s">
        <v>45</v>
      </c>
      <c r="K56" s="119" t="s">
        <v>157</v>
      </c>
      <c r="L56" s="119" t="s">
        <v>158</v>
      </c>
      <c r="M56" s="119" t="s">
        <v>159</v>
      </c>
      <c r="N56" s="118" t="s">
        <v>1570</v>
      </c>
      <c r="O56" s="117">
        <v>900000000</v>
      </c>
      <c r="P56" s="117"/>
    </row>
    <row r="57" spans="1:16">
      <c r="A57" s="121">
        <v>56</v>
      </c>
      <c r="B57" s="117" t="str">
        <f>VLOOKUP(E57,'[22]Site list Print'!$F$5:$J$515,5,)</f>
        <v>18TS02B0371</v>
      </c>
      <c r="C57" s="119" t="s">
        <v>1626</v>
      </c>
      <c r="D57" s="119" t="s">
        <v>154</v>
      </c>
      <c r="E57" s="119" t="s">
        <v>205</v>
      </c>
      <c r="F57" s="119" t="s">
        <v>206</v>
      </c>
      <c r="G57" s="120">
        <v>100.352338</v>
      </c>
      <c r="H57" s="120">
        <v>-0.62697099999999995</v>
      </c>
      <c r="I57" s="119" t="s">
        <v>44</v>
      </c>
      <c r="J57" s="119" t="s">
        <v>45</v>
      </c>
      <c r="K57" s="119" t="s">
        <v>157</v>
      </c>
      <c r="L57" s="119" t="s">
        <v>158</v>
      </c>
      <c r="M57" s="119" t="s">
        <v>159</v>
      </c>
      <c r="N57" s="118" t="s">
        <v>1570</v>
      </c>
      <c r="O57" s="117">
        <v>900000000</v>
      </c>
      <c r="P57" s="117"/>
    </row>
    <row r="58" spans="1:16">
      <c r="A58" s="121">
        <v>57</v>
      </c>
      <c r="B58" s="117" t="str">
        <f>VLOOKUP(E58,'[22]Site list Print'!$F$5:$J$515,5,)</f>
        <v>18TS02B0372</v>
      </c>
      <c r="C58" s="119" t="s">
        <v>1626</v>
      </c>
      <c r="D58" s="119" t="s">
        <v>154</v>
      </c>
      <c r="E58" s="119" t="s">
        <v>207</v>
      </c>
      <c r="F58" s="119" t="s">
        <v>208</v>
      </c>
      <c r="G58" s="120">
        <v>101.913669</v>
      </c>
      <c r="H58" s="120">
        <v>0.198909</v>
      </c>
      <c r="I58" s="119" t="s">
        <v>44</v>
      </c>
      <c r="J58" s="119" t="s">
        <v>45</v>
      </c>
      <c r="K58" s="119" t="s">
        <v>209</v>
      </c>
      <c r="L58" s="119" t="s">
        <v>210</v>
      </c>
      <c r="M58" s="119" t="s">
        <v>159</v>
      </c>
      <c r="N58" s="118" t="s">
        <v>1570</v>
      </c>
      <c r="O58" s="117">
        <v>900000000</v>
      </c>
      <c r="P58" s="117"/>
    </row>
    <row r="59" spans="1:16">
      <c r="A59" s="121">
        <v>58</v>
      </c>
      <c r="B59" s="117" t="str">
        <f>VLOOKUP(E59,'[22]Site list Print'!$F$5:$J$515,5,)</f>
        <v>18TS02B0373</v>
      </c>
      <c r="C59" s="119" t="s">
        <v>1626</v>
      </c>
      <c r="D59" s="119" t="s">
        <v>154</v>
      </c>
      <c r="E59" s="119" t="s">
        <v>213</v>
      </c>
      <c r="F59" s="119" t="s">
        <v>214</v>
      </c>
      <c r="G59" s="120">
        <v>101.23889200000001</v>
      </c>
      <c r="H59" s="120">
        <v>0.48110399999999998</v>
      </c>
      <c r="I59" s="119" t="s">
        <v>44</v>
      </c>
      <c r="J59" s="119" t="s">
        <v>45</v>
      </c>
      <c r="K59" s="119" t="s">
        <v>209</v>
      </c>
      <c r="L59" s="119" t="s">
        <v>210</v>
      </c>
      <c r="M59" s="119" t="s">
        <v>159</v>
      </c>
      <c r="N59" s="118" t="s">
        <v>1570</v>
      </c>
      <c r="O59" s="117">
        <v>900000000</v>
      </c>
      <c r="P59" s="117"/>
    </row>
    <row r="60" spans="1:16">
      <c r="A60" s="121">
        <v>59</v>
      </c>
      <c r="B60" s="117" t="str">
        <f>VLOOKUP(E60,'[22]Site list Print'!$F$5:$J$515,5,)</f>
        <v>18TS02B0374</v>
      </c>
      <c r="C60" s="119" t="s">
        <v>1626</v>
      </c>
      <c r="D60" s="119" t="s">
        <v>154</v>
      </c>
      <c r="E60" s="119" t="s">
        <v>215</v>
      </c>
      <c r="F60" s="119" t="s">
        <v>216</v>
      </c>
      <c r="G60" s="120">
        <v>100.833353</v>
      </c>
      <c r="H60" s="120">
        <v>0.89248899999999998</v>
      </c>
      <c r="I60" s="119" t="s">
        <v>44</v>
      </c>
      <c r="J60" s="119" t="s">
        <v>45</v>
      </c>
      <c r="K60" s="119" t="s">
        <v>209</v>
      </c>
      <c r="L60" s="119" t="s">
        <v>210</v>
      </c>
      <c r="M60" s="119" t="s">
        <v>159</v>
      </c>
      <c r="N60" s="118" t="s">
        <v>1570</v>
      </c>
      <c r="O60" s="117">
        <v>900000000</v>
      </c>
      <c r="P60" s="117"/>
    </row>
    <row r="61" spans="1:16">
      <c r="A61" s="121">
        <v>60</v>
      </c>
      <c r="B61" s="117" t="str">
        <f>VLOOKUP(E61,'[22]Site list Print'!$F$5:$J$515,5,)</f>
        <v>18TS02B0375</v>
      </c>
      <c r="C61" s="119" t="s">
        <v>1626</v>
      </c>
      <c r="D61" s="119" t="s">
        <v>154</v>
      </c>
      <c r="E61" s="119" t="s">
        <v>217</v>
      </c>
      <c r="F61" s="119" t="s">
        <v>218</v>
      </c>
      <c r="G61" s="120">
        <v>100.75770300000001</v>
      </c>
      <c r="H61" s="120">
        <v>1.0636110000000001</v>
      </c>
      <c r="I61" s="119" t="s">
        <v>44</v>
      </c>
      <c r="J61" s="119" t="s">
        <v>45</v>
      </c>
      <c r="K61" s="119" t="s">
        <v>209</v>
      </c>
      <c r="L61" s="119" t="s">
        <v>210</v>
      </c>
      <c r="M61" s="119" t="s">
        <v>159</v>
      </c>
      <c r="N61" s="118" t="s">
        <v>1570</v>
      </c>
      <c r="O61" s="117">
        <v>900000000</v>
      </c>
      <c r="P61" s="117"/>
    </row>
    <row r="62" spans="1:16">
      <c r="A62" s="121">
        <v>61</v>
      </c>
      <c r="B62" s="117" t="str">
        <f>VLOOKUP(E62,'[22]Site list Print'!$F$5:$J$515,5,)</f>
        <v>18TS02B0376</v>
      </c>
      <c r="C62" s="119" t="s">
        <v>1626</v>
      </c>
      <c r="D62" s="119" t="s">
        <v>154</v>
      </c>
      <c r="E62" s="119" t="s">
        <v>219</v>
      </c>
      <c r="F62" s="119" t="s">
        <v>220</v>
      </c>
      <c r="G62" s="120">
        <v>100.440558</v>
      </c>
      <c r="H62" s="120">
        <v>0.93183899999999997</v>
      </c>
      <c r="I62" s="119" t="s">
        <v>44</v>
      </c>
      <c r="J62" s="119" t="s">
        <v>45</v>
      </c>
      <c r="K62" s="119" t="s">
        <v>209</v>
      </c>
      <c r="L62" s="119" t="s">
        <v>210</v>
      </c>
      <c r="M62" s="119" t="s">
        <v>159</v>
      </c>
      <c r="N62" s="118" t="s">
        <v>1570</v>
      </c>
      <c r="O62" s="117">
        <v>900000000</v>
      </c>
      <c r="P62" s="117"/>
    </row>
    <row r="63" spans="1:16">
      <c r="A63" s="121">
        <v>62</v>
      </c>
      <c r="B63" s="117" t="str">
        <f>VLOOKUP(E63,'[22]Site list Print'!$F$5:$J$515,5,)</f>
        <v>18TS02B0377</v>
      </c>
      <c r="C63" s="119" t="s">
        <v>1626</v>
      </c>
      <c r="D63" s="119" t="s">
        <v>154</v>
      </c>
      <c r="E63" s="119" t="s">
        <v>221</v>
      </c>
      <c r="F63" s="119" t="s">
        <v>222</v>
      </c>
      <c r="G63" s="120">
        <v>100.52415499999999</v>
      </c>
      <c r="H63" s="120">
        <v>-0.54386900000000005</v>
      </c>
      <c r="I63" s="119" t="s">
        <v>44</v>
      </c>
      <c r="J63" s="119" t="s">
        <v>45</v>
      </c>
      <c r="K63" s="119" t="s">
        <v>157</v>
      </c>
      <c r="L63" s="119" t="s">
        <v>223</v>
      </c>
      <c r="M63" s="119" t="s">
        <v>159</v>
      </c>
      <c r="N63" s="118" t="s">
        <v>1570</v>
      </c>
      <c r="O63" s="117">
        <v>900000000</v>
      </c>
      <c r="P63" s="117"/>
    </row>
    <row r="64" spans="1:16">
      <c r="A64" s="121">
        <v>63</v>
      </c>
      <c r="B64" s="117" t="str">
        <f>VLOOKUP(E64,'[22]Site list Print'!$F$5:$J$515,5,)</f>
        <v>18TS02B0378</v>
      </c>
      <c r="C64" s="119" t="s">
        <v>1626</v>
      </c>
      <c r="D64" s="119" t="s">
        <v>154</v>
      </c>
      <c r="E64" s="119" t="s">
        <v>226</v>
      </c>
      <c r="F64" s="119" t="s">
        <v>227</v>
      </c>
      <c r="G64" s="120">
        <v>101.623802</v>
      </c>
      <c r="H64" s="120">
        <v>-1.1677789999999999</v>
      </c>
      <c r="I64" s="119" t="s">
        <v>44</v>
      </c>
      <c r="J64" s="119" t="s">
        <v>45</v>
      </c>
      <c r="K64" s="119" t="s">
        <v>157</v>
      </c>
      <c r="L64" s="119" t="s">
        <v>164</v>
      </c>
      <c r="M64" s="119" t="s">
        <v>159</v>
      </c>
      <c r="N64" s="118" t="s">
        <v>1570</v>
      </c>
      <c r="O64" s="117">
        <v>900000000</v>
      </c>
      <c r="P64" s="117"/>
    </row>
    <row r="65" spans="1:16">
      <c r="A65" s="121">
        <v>64</v>
      </c>
      <c r="B65" s="117" t="str">
        <f>VLOOKUP(E65,'[22]Site list Print'!$F$5:$J$515,5,)</f>
        <v>18TS02B0379</v>
      </c>
      <c r="C65" s="119" t="s">
        <v>1626</v>
      </c>
      <c r="D65" s="119" t="s">
        <v>154</v>
      </c>
      <c r="E65" s="119" t="s">
        <v>228</v>
      </c>
      <c r="F65" s="119" t="s">
        <v>229</v>
      </c>
      <c r="G65" s="120">
        <v>101.247417</v>
      </c>
      <c r="H65" s="120">
        <v>-1.019806</v>
      </c>
      <c r="I65" s="119" t="s">
        <v>44</v>
      </c>
      <c r="J65" s="119" t="s">
        <v>45</v>
      </c>
      <c r="K65" s="119" t="s">
        <v>157</v>
      </c>
      <c r="L65" s="119" t="s">
        <v>164</v>
      </c>
      <c r="M65" s="119" t="s">
        <v>159</v>
      </c>
      <c r="N65" s="118" t="s">
        <v>1570</v>
      </c>
      <c r="O65" s="117">
        <v>900000000</v>
      </c>
      <c r="P65" s="117"/>
    </row>
    <row r="66" spans="1:16">
      <c r="A66" s="121">
        <v>65</v>
      </c>
      <c r="B66" s="117" t="str">
        <f>VLOOKUP(E66,'[22]Site list Print'!$F$5:$J$515,5,)</f>
        <v>18TS02B0380</v>
      </c>
      <c r="C66" s="119" t="s">
        <v>1626</v>
      </c>
      <c r="D66" s="119" t="s">
        <v>154</v>
      </c>
      <c r="E66" s="119" t="s">
        <v>230</v>
      </c>
      <c r="F66" s="119" t="s">
        <v>231</v>
      </c>
      <c r="G66" s="120">
        <v>101.707221</v>
      </c>
      <c r="H66" s="120">
        <v>-0.96668600000000005</v>
      </c>
      <c r="I66" s="119" t="s">
        <v>44</v>
      </c>
      <c r="J66" s="119" t="s">
        <v>45</v>
      </c>
      <c r="K66" s="119" t="s">
        <v>157</v>
      </c>
      <c r="L66" s="119" t="s">
        <v>164</v>
      </c>
      <c r="M66" s="119" t="s">
        <v>159</v>
      </c>
      <c r="N66" s="118" t="s">
        <v>1570</v>
      </c>
      <c r="O66" s="117">
        <v>900000000</v>
      </c>
      <c r="P66" s="117"/>
    </row>
    <row r="67" spans="1:16">
      <c r="A67" s="121">
        <v>66</v>
      </c>
      <c r="B67" s="117" t="str">
        <f>VLOOKUP(E67,'[22]Site list Print'!$F$5:$J$515,5,)</f>
        <v>18TS02B0381</v>
      </c>
      <c r="C67" s="119" t="s">
        <v>1626</v>
      </c>
      <c r="D67" s="119" t="s">
        <v>154</v>
      </c>
      <c r="E67" s="119" t="s">
        <v>232</v>
      </c>
      <c r="F67" s="119" t="s">
        <v>233</v>
      </c>
      <c r="G67" s="120">
        <v>100.671322</v>
      </c>
      <c r="H67" s="120">
        <v>-0.921462</v>
      </c>
      <c r="I67" s="119" t="s">
        <v>44</v>
      </c>
      <c r="J67" s="119" t="s">
        <v>45</v>
      </c>
      <c r="K67" s="119" t="s">
        <v>157</v>
      </c>
      <c r="L67" s="119" t="s">
        <v>234</v>
      </c>
      <c r="M67" s="119" t="s">
        <v>159</v>
      </c>
      <c r="N67" s="118" t="s">
        <v>1570</v>
      </c>
      <c r="O67" s="117">
        <v>900000000</v>
      </c>
      <c r="P67" s="117"/>
    </row>
    <row r="68" spans="1:16">
      <c r="A68" s="121">
        <v>67</v>
      </c>
      <c r="B68" s="117" t="str">
        <f>VLOOKUP(E68,'[22]Site list Print'!$F$5:$J$515,5,)</f>
        <v>18TS02B0382</v>
      </c>
      <c r="C68" s="119" t="s">
        <v>1626</v>
      </c>
      <c r="D68" s="119" t="s">
        <v>154</v>
      </c>
      <c r="E68" s="119" t="s">
        <v>236</v>
      </c>
      <c r="F68" s="119" t="s">
        <v>237</v>
      </c>
      <c r="G68" s="120">
        <v>100.8124019</v>
      </c>
      <c r="H68" s="120">
        <v>-1.14593308</v>
      </c>
      <c r="I68" s="119" t="s">
        <v>44</v>
      </c>
      <c r="J68" s="119" t="s">
        <v>45</v>
      </c>
      <c r="K68" s="119" t="s">
        <v>157</v>
      </c>
      <c r="L68" s="119" t="s">
        <v>234</v>
      </c>
      <c r="M68" s="119" t="s">
        <v>159</v>
      </c>
      <c r="N68" s="118" t="s">
        <v>1570</v>
      </c>
      <c r="O68" s="117">
        <v>900000000</v>
      </c>
      <c r="P68" s="117"/>
    </row>
    <row r="69" spans="1:16">
      <c r="A69" s="121">
        <v>68</v>
      </c>
      <c r="B69" s="117" t="str">
        <f>VLOOKUP(E69,'[22]Site list Print'!$F$5:$J$515,5,)</f>
        <v>18TS02B0383</v>
      </c>
      <c r="C69" s="119" t="s">
        <v>1626</v>
      </c>
      <c r="D69" s="119" t="s">
        <v>154</v>
      </c>
      <c r="E69" s="119" t="s">
        <v>238</v>
      </c>
      <c r="F69" s="119" t="s">
        <v>239</v>
      </c>
      <c r="G69" s="120">
        <v>100.74148080000001</v>
      </c>
      <c r="H69" s="120">
        <v>-0.92024289000000004</v>
      </c>
      <c r="I69" s="119" t="s">
        <v>44</v>
      </c>
      <c r="J69" s="119" t="s">
        <v>45</v>
      </c>
      <c r="K69" s="119" t="s">
        <v>157</v>
      </c>
      <c r="L69" s="119" t="s">
        <v>234</v>
      </c>
      <c r="M69" s="119" t="s">
        <v>159</v>
      </c>
      <c r="N69" s="118" t="s">
        <v>1570</v>
      </c>
      <c r="O69" s="117">
        <v>900000000</v>
      </c>
      <c r="P69" s="117"/>
    </row>
    <row r="70" spans="1:16">
      <c r="A70" s="121">
        <v>69</v>
      </c>
      <c r="B70" s="117" t="str">
        <f>VLOOKUP(E70,'[22]Site list Print'!$F$5:$J$515,5,)</f>
        <v>18TS02B0384</v>
      </c>
      <c r="C70" s="119" t="s">
        <v>1626</v>
      </c>
      <c r="D70" s="119" t="s">
        <v>154</v>
      </c>
      <c r="E70" s="119" t="s">
        <v>240</v>
      </c>
      <c r="F70" s="119" t="s">
        <v>241</v>
      </c>
      <c r="G70" s="120">
        <v>100.608693</v>
      </c>
      <c r="H70" s="120">
        <v>-0.83037499999999997</v>
      </c>
      <c r="I70" s="119" t="s">
        <v>44</v>
      </c>
      <c r="J70" s="119" t="s">
        <v>45</v>
      </c>
      <c r="K70" s="119" t="s">
        <v>157</v>
      </c>
      <c r="L70" s="119" t="s">
        <v>234</v>
      </c>
      <c r="M70" s="119" t="s">
        <v>159</v>
      </c>
      <c r="N70" s="118" t="s">
        <v>1570</v>
      </c>
      <c r="O70" s="117">
        <v>900000000</v>
      </c>
      <c r="P70" s="117"/>
    </row>
    <row r="71" spans="1:16">
      <c r="A71" s="121">
        <v>70</v>
      </c>
      <c r="B71" s="117" t="str">
        <f>VLOOKUP(E71,'[22]Site list Print'!$F$5:$J$515,5,)</f>
        <v>18TS02B0385</v>
      </c>
      <c r="C71" s="119" t="s">
        <v>1626</v>
      </c>
      <c r="D71" s="119" t="s">
        <v>154</v>
      </c>
      <c r="E71" s="119" t="s">
        <v>243</v>
      </c>
      <c r="F71" s="119" t="s">
        <v>244</v>
      </c>
      <c r="G71" s="120">
        <v>100.521044</v>
      </c>
      <c r="H71" s="120">
        <v>-0.54075799999999996</v>
      </c>
      <c r="I71" s="119" t="s">
        <v>44</v>
      </c>
      <c r="J71" s="119" t="s">
        <v>45</v>
      </c>
      <c r="K71" s="119" t="s">
        <v>157</v>
      </c>
      <c r="L71" s="119" t="s">
        <v>223</v>
      </c>
      <c r="M71" s="119" t="s">
        <v>159</v>
      </c>
      <c r="N71" s="118" t="s">
        <v>1570</v>
      </c>
      <c r="O71" s="117">
        <v>900000000</v>
      </c>
      <c r="P71" s="117"/>
    </row>
    <row r="72" spans="1:16">
      <c r="A72" s="121">
        <v>71</v>
      </c>
      <c r="B72" s="117" t="str">
        <f>VLOOKUP(E72,'[22]Site list Print'!$F$5:$J$515,5,)</f>
        <v>18TS02B0386</v>
      </c>
      <c r="C72" s="119" t="s">
        <v>1626</v>
      </c>
      <c r="D72" s="119" t="s">
        <v>154</v>
      </c>
      <c r="E72" s="119" t="s">
        <v>245</v>
      </c>
      <c r="F72" s="119" t="s">
        <v>246</v>
      </c>
      <c r="G72" s="120">
        <v>100.71145</v>
      </c>
      <c r="H72" s="120">
        <v>-0.55297700000000005</v>
      </c>
      <c r="I72" s="119" t="s">
        <v>44</v>
      </c>
      <c r="J72" s="119" t="s">
        <v>45</v>
      </c>
      <c r="K72" s="119" t="s">
        <v>157</v>
      </c>
      <c r="L72" s="119" t="s">
        <v>223</v>
      </c>
      <c r="M72" s="119" t="s">
        <v>159</v>
      </c>
      <c r="N72" s="118" t="s">
        <v>1570</v>
      </c>
      <c r="O72" s="117">
        <v>900000000</v>
      </c>
      <c r="P72" s="117"/>
    </row>
    <row r="73" spans="1:16">
      <c r="A73" s="121">
        <v>72</v>
      </c>
      <c r="B73" s="117" t="str">
        <f>VLOOKUP(E73,'[22]Site list Print'!$F$5:$J$515,5,)</f>
        <v>18TS02B0387</v>
      </c>
      <c r="C73" s="119" t="s">
        <v>1626</v>
      </c>
      <c r="D73" s="119" t="s">
        <v>154</v>
      </c>
      <c r="E73" s="119" t="s">
        <v>247</v>
      </c>
      <c r="F73" s="119" t="s">
        <v>248</v>
      </c>
      <c r="G73" s="120">
        <v>102.605237</v>
      </c>
      <c r="H73" s="120">
        <v>-0.38490000000000002</v>
      </c>
      <c r="I73" s="119" t="s">
        <v>44</v>
      </c>
      <c r="J73" s="119" t="s">
        <v>45</v>
      </c>
      <c r="K73" s="119" t="s">
        <v>209</v>
      </c>
      <c r="L73" s="119" t="s">
        <v>249</v>
      </c>
      <c r="M73" s="119" t="s">
        <v>159</v>
      </c>
      <c r="N73" s="118" t="s">
        <v>1570</v>
      </c>
      <c r="O73" s="117">
        <v>900000000</v>
      </c>
      <c r="P73" s="117"/>
    </row>
    <row r="74" spans="1:16">
      <c r="A74" s="121">
        <v>73</v>
      </c>
      <c r="B74" s="117" t="str">
        <f>VLOOKUP(E74,'[22]Site list Print'!$F$5:$J$515,5,)</f>
        <v>18TS02B0388</v>
      </c>
      <c r="C74" s="119" t="s">
        <v>1626</v>
      </c>
      <c r="D74" s="119" t="s">
        <v>154</v>
      </c>
      <c r="E74" s="119" t="s">
        <v>251</v>
      </c>
      <c r="F74" s="119" t="s">
        <v>252</v>
      </c>
      <c r="G74" s="120">
        <v>102.37238499999999</v>
      </c>
      <c r="H74" s="120">
        <v>-0.455405</v>
      </c>
      <c r="I74" s="119" t="s">
        <v>44</v>
      </c>
      <c r="J74" s="119" t="s">
        <v>45</v>
      </c>
      <c r="K74" s="119" t="s">
        <v>209</v>
      </c>
      <c r="L74" s="119" t="s">
        <v>249</v>
      </c>
      <c r="M74" s="119" t="s">
        <v>159</v>
      </c>
      <c r="N74" s="118" t="s">
        <v>1570</v>
      </c>
      <c r="O74" s="117">
        <v>900000000</v>
      </c>
      <c r="P74" s="117"/>
    </row>
    <row r="75" spans="1:16">
      <c r="A75" s="121">
        <v>74</v>
      </c>
      <c r="B75" s="117" t="str">
        <f>VLOOKUP(E75,'[22]Site list Print'!$F$5:$J$515,5,)</f>
        <v>18TS02B0389</v>
      </c>
      <c r="C75" s="119" t="s">
        <v>1626</v>
      </c>
      <c r="D75" s="119" t="s">
        <v>154</v>
      </c>
      <c r="E75" s="119" t="s">
        <v>253</v>
      </c>
      <c r="F75" s="119" t="s">
        <v>254</v>
      </c>
      <c r="G75" s="120">
        <v>100.42530499999999</v>
      </c>
      <c r="H75" s="120">
        <v>-0.51423700000000006</v>
      </c>
      <c r="I75" s="119" t="s">
        <v>44</v>
      </c>
      <c r="J75" s="119" t="s">
        <v>45</v>
      </c>
      <c r="K75" s="119" t="s">
        <v>157</v>
      </c>
      <c r="L75" s="119" t="s">
        <v>223</v>
      </c>
      <c r="M75" s="119" t="s">
        <v>159</v>
      </c>
      <c r="N75" s="118" t="s">
        <v>1570</v>
      </c>
      <c r="O75" s="117">
        <v>900000000</v>
      </c>
      <c r="P75" s="117"/>
    </row>
    <row r="76" spans="1:16">
      <c r="A76" s="121">
        <v>75</v>
      </c>
      <c r="B76" s="117" t="str">
        <f>VLOOKUP(E76,'[22]Site list Print'!$F$5:$J$515,5,)</f>
        <v>18TS02B0390</v>
      </c>
      <c r="C76" s="119" t="s">
        <v>1626</v>
      </c>
      <c r="D76" s="119" t="s">
        <v>154</v>
      </c>
      <c r="E76" s="119" t="s">
        <v>255</v>
      </c>
      <c r="F76" s="119" t="s">
        <v>256</v>
      </c>
      <c r="G76" s="120">
        <v>99.941061000000005</v>
      </c>
      <c r="H76" s="120">
        <v>0.17127000000000001</v>
      </c>
      <c r="I76" s="119" t="s">
        <v>44</v>
      </c>
      <c r="J76" s="119" t="s">
        <v>45</v>
      </c>
      <c r="K76" s="119" t="s">
        <v>157</v>
      </c>
      <c r="L76" s="119" t="s">
        <v>169</v>
      </c>
      <c r="M76" s="119" t="s">
        <v>159</v>
      </c>
      <c r="N76" s="118" t="s">
        <v>1570</v>
      </c>
      <c r="O76" s="117">
        <v>900000000</v>
      </c>
      <c r="P76" s="117"/>
    </row>
    <row r="77" spans="1:16">
      <c r="A77" s="121">
        <v>76</v>
      </c>
      <c r="B77" s="117" t="str">
        <f>VLOOKUP(E77,'[22]Site list Print'!$F$5:$J$515,5,)</f>
        <v>18TS02B0391</v>
      </c>
      <c r="C77" s="119" t="s">
        <v>1626</v>
      </c>
      <c r="D77" s="119" t="s">
        <v>154</v>
      </c>
      <c r="E77" s="119" t="s">
        <v>257</v>
      </c>
      <c r="F77" s="119" t="s">
        <v>258</v>
      </c>
      <c r="G77" s="120">
        <v>100.906476</v>
      </c>
      <c r="H77" s="120">
        <v>-1.268073</v>
      </c>
      <c r="I77" s="119" t="s">
        <v>44</v>
      </c>
      <c r="J77" s="119" t="s">
        <v>45</v>
      </c>
      <c r="K77" s="119" t="s">
        <v>157</v>
      </c>
      <c r="L77" s="119" t="s">
        <v>234</v>
      </c>
      <c r="M77" s="119" t="s">
        <v>159</v>
      </c>
      <c r="N77" s="118" t="s">
        <v>1570</v>
      </c>
      <c r="O77" s="117">
        <v>900000000</v>
      </c>
      <c r="P77" s="117"/>
    </row>
    <row r="78" spans="1:16">
      <c r="A78" s="121">
        <v>77</v>
      </c>
      <c r="B78" s="117" t="str">
        <f>VLOOKUP(E78,'[22]Site list Print'!$F$5:$J$515,5,)</f>
        <v>18TS02B0392</v>
      </c>
      <c r="C78" s="119" t="s">
        <v>1626</v>
      </c>
      <c r="D78" s="119" t="s">
        <v>154</v>
      </c>
      <c r="E78" s="119" t="s">
        <v>259</v>
      </c>
      <c r="F78" s="119" t="s">
        <v>260</v>
      </c>
      <c r="G78" s="120">
        <v>100.39071</v>
      </c>
      <c r="H78" s="120">
        <v>0.980074</v>
      </c>
      <c r="I78" s="119" t="s">
        <v>44</v>
      </c>
      <c r="J78" s="119" t="s">
        <v>45</v>
      </c>
      <c r="K78" s="119" t="s">
        <v>209</v>
      </c>
      <c r="L78" s="119" t="s">
        <v>210</v>
      </c>
      <c r="M78" s="119" t="s">
        <v>159</v>
      </c>
      <c r="N78" s="118" t="s">
        <v>1570</v>
      </c>
      <c r="O78" s="117">
        <v>900000000</v>
      </c>
      <c r="P78" s="117"/>
    </row>
    <row r="79" spans="1:16">
      <c r="A79" s="121">
        <v>78</v>
      </c>
      <c r="B79" s="117" t="str">
        <f>VLOOKUP(E79,'[22]Site list Print'!$F$5:$J$515,5,)</f>
        <v>18TS02B0393</v>
      </c>
      <c r="C79" s="119" t="s">
        <v>1626</v>
      </c>
      <c r="D79" s="119" t="s">
        <v>154</v>
      </c>
      <c r="E79" s="119" t="s">
        <v>261</v>
      </c>
      <c r="F79" s="119" t="s">
        <v>262</v>
      </c>
      <c r="G79" s="120">
        <v>100.189379</v>
      </c>
      <c r="H79" s="120">
        <v>1.373928</v>
      </c>
      <c r="I79" s="119" t="s">
        <v>44</v>
      </c>
      <c r="J79" s="119" t="s">
        <v>45</v>
      </c>
      <c r="K79" s="119" t="s">
        <v>209</v>
      </c>
      <c r="L79" s="119" t="s">
        <v>210</v>
      </c>
      <c r="M79" s="119" t="s">
        <v>159</v>
      </c>
      <c r="N79" s="118" t="s">
        <v>1570</v>
      </c>
      <c r="O79" s="117">
        <v>900000000</v>
      </c>
      <c r="P79" s="117"/>
    </row>
    <row r="80" spans="1:16">
      <c r="A80" s="121">
        <v>79</v>
      </c>
      <c r="B80" s="117" t="str">
        <f>VLOOKUP(E80,'[22]Site list Print'!$F$5:$J$515,5,)</f>
        <v>18TS02B0394</v>
      </c>
      <c r="C80" s="119" t="s">
        <v>1626</v>
      </c>
      <c r="D80" s="119" t="s">
        <v>154</v>
      </c>
      <c r="E80" s="119" t="s">
        <v>263</v>
      </c>
      <c r="F80" s="119" t="s">
        <v>264</v>
      </c>
      <c r="G80" s="120">
        <v>100.6265556</v>
      </c>
      <c r="H80" s="120">
        <v>-0.15725</v>
      </c>
      <c r="I80" s="119" t="s">
        <v>44</v>
      </c>
      <c r="J80" s="119" t="s">
        <v>45</v>
      </c>
      <c r="K80" s="119" t="s">
        <v>157</v>
      </c>
      <c r="L80" s="119" t="s">
        <v>175</v>
      </c>
      <c r="M80" s="119" t="s">
        <v>159</v>
      </c>
      <c r="N80" s="118" t="s">
        <v>1570</v>
      </c>
      <c r="O80" s="117">
        <v>900000000</v>
      </c>
      <c r="P80" s="117"/>
    </row>
    <row r="81" spans="1:16">
      <c r="A81" s="121">
        <v>80</v>
      </c>
      <c r="B81" s="117" t="str">
        <f>VLOOKUP(E81,'[22]Site list Print'!$F$5:$J$515,5,)</f>
        <v>18TS02B0310</v>
      </c>
      <c r="C81" s="119" t="s">
        <v>1626</v>
      </c>
      <c r="D81" s="119" t="s">
        <v>265</v>
      </c>
      <c r="E81" s="119" t="s">
        <v>266</v>
      </c>
      <c r="F81" s="119" t="s">
        <v>267</v>
      </c>
      <c r="G81" s="120">
        <v>104.988416</v>
      </c>
      <c r="H81" s="120">
        <v>-5.3474409999999999</v>
      </c>
      <c r="I81" s="119" t="s">
        <v>268</v>
      </c>
      <c r="J81" s="119" t="s">
        <v>45</v>
      </c>
      <c r="K81" s="119" t="s">
        <v>269</v>
      </c>
      <c r="L81" s="119" t="s">
        <v>270</v>
      </c>
      <c r="M81" s="119" t="s">
        <v>271</v>
      </c>
      <c r="N81" s="118" t="s">
        <v>1570</v>
      </c>
      <c r="O81" s="117">
        <v>900000000</v>
      </c>
      <c r="P81" s="117"/>
    </row>
    <row r="82" spans="1:16">
      <c r="A82" s="121">
        <v>81</v>
      </c>
      <c r="B82" s="117" t="str">
        <f>VLOOKUP(E82,'[22]Site list Print'!$F$5:$J$515,5,)</f>
        <v>18TS02B0311</v>
      </c>
      <c r="C82" s="119" t="s">
        <v>1626</v>
      </c>
      <c r="D82" s="119" t="s">
        <v>265</v>
      </c>
      <c r="E82" s="119" t="s">
        <v>276</v>
      </c>
      <c r="F82" s="119" t="s">
        <v>277</v>
      </c>
      <c r="G82" s="120">
        <v>105.09221100000001</v>
      </c>
      <c r="H82" s="120">
        <v>-5.3652949999999997</v>
      </c>
      <c r="I82" s="119" t="s">
        <v>268</v>
      </c>
      <c r="J82" s="119" t="s">
        <v>45</v>
      </c>
      <c r="K82" s="119" t="s">
        <v>269</v>
      </c>
      <c r="L82" s="119" t="s">
        <v>270</v>
      </c>
      <c r="M82" s="119" t="s">
        <v>271</v>
      </c>
      <c r="N82" s="118" t="s">
        <v>1570</v>
      </c>
      <c r="O82" s="117">
        <v>900000000</v>
      </c>
      <c r="P82" s="117"/>
    </row>
    <row r="83" spans="1:16">
      <c r="A83" s="121">
        <v>82</v>
      </c>
      <c r="B83" s="117" t="str">
        <f>VLOOKUP(E83,'[22]Site list Print'!$F$5:$J$515,5,)</f>
        <v>18TS02B0312</v>
      </c>
      <c r="C83" s="119" t="s">
        <v>1626</v>
      </c>
      <c r="D83" s="119" t="s">
        <v>265</v>
      </c>
      <c r="E83" s="119" t="s">
        <v>278</v>
      </c>
      <c r="F83" s="119" t="s">
        <v>279</v>
      </c>
      <c r="G83" s="120">
        <v>104.735547</v>
      </c>
      <c r="H83" s="120">
        <v>-5.4124999999999996</v>
      </c>
      <c r="I83" s="119" t="s">
        <v>268</v>
      </c>
      <c r="J83" s="119" t="s">
        <v>45</v>
      </c>
      <c r="K83" s="119" t="s">
        <v>269</v>
      </c>
      <c r="L83" s="119" t="s">
        <v>270</v>
      </c>
      <c r="M83" s="119" t="s">
        <v>271</v>
      </c>
      <c r="N83" s="118" t="s">
        <v>1570</v>
      </c>
      <c r="O83" s="117">
        <v>900000000</v>
      </c>
      <c r="P83" s="117"/>
    </row>
    <row r="84" spans="1:16">
      <c r="A84" s="121">
        <v>83</v>
      </c>
      <c r="B84" s="117" t="str">
        <f>VLOOKUP(E84,'[22]Site list Print'!$F$5:$J$515,5,)</f>
        <v>18TS02B0313</v>
      </c>
      <c r="C84" s="119" t="s">
        <v>1626</v>
      </c>
      <c r="D84" s="119" t="s">
        <v>265</v>
      </c>
      <c r="E84" s="119" t="s">
        <v>280</v>
      </c>
      <c r="F84" s="119" t="s">
        <v>281</v>
      </c>
      <c r="G84" s="120">
        <v>104.95389</v>
      </c>
      <c r="H84" s="120">
        <v>-5.3352349999999999</v>
      </c>
      <c r="I84" s="119" t="s">
        <v>268</v>
      </c>
      <c r="J84" s="119" t="s">
        <v>45</v>
      </c>
      <c r="K84" s="119" t="s">
        <v>269</v>
      </c>
      <c r="L84" s="119" t="s">
        <v>270</v>
      </c>
      <c r="M84" s="119" t="s">
        <v>271</v>
      </c>
      <c r="N84" s="118" t="s">
        <v>1570</v>
      </c>
      <c r="O84" s="117">
        <v>900000000</v>
      </c>
      <c r="P84" s="117"/>
    </row>
    <row r="85" spans="1:16">
      <c r="A85" s="121">
        <v>84</v>
      </c>
      <c r="B85" s="117" t="str">
        <f>VLOOKUP(E85,'[22]Site list Print'!$F$5:$J$515,5,)</f>
        <v>18TS02B0314</v>
      </c>
      <c r="C85" s="119" t="s">
        <v>1626</v>
      </c>
      <c r="D85" s="119" t="s">
        <v>265</v>
      </c>
      <c r="E85" s="119" t="s">
        <v>282</v>
      </c>
      <c r="F85" s="119" t="s">
        <v>283</v>
      </c>
      <c r="G85" s="120">
        <v>105.078756</v>
      </c>
      <c r="H85" s="120">
        <v>-5.372757</v>
      </c>
      <c r="I85" s="119" t="s">
        <v>268</v>
      </c>
      <c r="J85" s="119" t="s">
        <v>45</v>
      </c>
      <c r="K85" s="119" t="s">
        <v>269</v>
      </c>
      <c r="L85" s="119" t="s">
        <v>270</v>
      </c>
      <c r="M85" s="119" t="s">
        <v>271</v>
      </c>
      <c r="N85" s="118" t="s">
        <v>1570</v>
      </c>
      <c r="O85" s="117">
        <v>900000000</v>
      </c>
      <c r="P85" s="117"/>
    </row>
    <row r="86" spans="1:16">
      <c r="A86" s="121">
        <v>85</v>
      </c>
      <c r="B86" s="117" t="str">
        <f>VLOOKUP(E86,'[22]Site list Print'!$F$5:$J$515,5,)</f>
        <v>18TS02B0315</v>
      </c>
      <c r="C86" s="119" t="s">
        <v>1626</v>
      </c>
      <c r="D86" s="119" t="s">
        <v>265</v>
      </c>
      <c r="E86" s="119" t="s">
        <v>284</v>
      </c>
      <c r="F86" s="119" t="s">
        <v>285</v>
      </c>
      <c r="G86" s="120">
        <v>101.82343400000001</v>
      </c>
      <c r="H86" s="120">
        <v>-3.37948</v>
      </c>
      <c r="I86" s="119" t="s">
        <v>268</v>
      </c>
      <c r="J86" s="119" t="s">
        <v>45</v>
      </c>
      <c r="K86" s="119" t="s">
        <v>286</v>
      </c>
      <c r="L86" s="119" t="s">
        <v>287</v>
      </c>
      <c r="M86" s="119" t="s">
        <v>271</v>
      </c>
      <c r="N86" s="118" t="s">
        <v>1570</v>
      </c>
      <c r="O86" s="117">
        <v>900000000</v>
      </c>
      <c r="P86" s="117"/>
    </row>
    <row r="87" spans="1:16">
      <c r="A87" s="121">
        <v>86</v>
      </c>
      <c r="B87" s="117" t="str">
        <f>VLOOKUP(E87,'[22]Site list Print'!$F$5:$J$515,5,)</f>
        <v>18TS02B0316</v>
      </c>
      <c r="C87" s="119" t="s">
        <v>1626</v>
      </c>
      <c r="D87" s="119" t="s">
        <v>265</v>
      </c>
      <c r="E87" s="119" t="s">
        <v>291</v>
      </c>
      <c r="F87" s="119" t="s">
        <v>292</v>
      </c>
      <c r="G87" s="120">
        <v>101.835027</v>
      </c>
      <c r="H87" s="120">
        <v>-3.3684280000000002</v>
      </c>
      <c r="I87" s="119" t="s">
        <v>268</v>
      </c>
      <c r="J87" s="119" t="s">
        <v>45</v>
      </c>
      <c r="K87" s="119" t="s">
        <v>286</v>
      </c>
      <c r="L87" s="119" t="s">
        <v>287</v>
      </c>
      <c r="M87" s="119" t="s">
        <v>271</v>
      </c>
      <c r="N87" s="118" t="s">
        <v>1570</v>
      </c>
      <c r="O87" s="117">
        <v>900000000</v>
      </c>
      <c r="P87" s="117"/>
    </row>
    <row r="88" spans="1:16">
      <c r="A88" s="121">
        <v>87</v>
      </c>
      <c r="B88" s="117" t="str">
        <f>VLOOKUP(E88,'[22]Site list Print'!$F$5:$J$515,5,)</f>
        <v>18TS02B0317</v>
      </c>
      <c r="C88" s="119" t="s">
        <v>1626</v>
      </c>
      <c r="D88" s="119" t="s">
        <v>265</v>
      </c>
      <c r="E88" s="119" t="s">
        <v>293</v>
      </c>
      <c r="F88" s="119" t="s">
        <v>294</v>
      </c>
      <c r="G88" s="120">
        <v>102.72383600000001</v>
      </c>
      <c r="H88" s="120">
        <v>-3.651373</v>
      </c>
      <c r="I88" s="119" t="s">
        <v>268</v>
      </c>
      <c r="J88" s="119" t="s">
        <v>45</v>
      </c>
      <c r="K88" s="119" t="s">
        <v>286</v>
      </c>
      <c r="L88" s="119" t="s">
        <v>295</v>
      </c>
      <c r="M88" s="119" t="s">
        <v>271</v>
      </c>
      <c r="N88" s="118" t="s">
        <v>1570</v>
      </c>
      <c r="O88" s="117">
        <v>900000000</v>
      </c>
      <c r="P88" s="117"/>
    </row>
    <row r="89" spans="1:16">
      <c r="A89" s="121">
        <v>88</v>
      </c>
      <c r="B89" s="117" t="str">
        <f>VLOOKUP(E89,'[22]Site list Print'!$F$5:$J$515,5,)</f>
        <v>18TS02B0318</v>
      </c>
      <c r="C89" s="119" t="s">
        <v>1626</v>
      </c>
      <c r="D89" s="119" t="s">
        <v>265</v>
      </c>
      <c r="E89" s="119" t="s">
        <v>297</v>
      </c>
      <c r="F89" s="119" t="s">
        <v>298</v>
      </c>
      <c r="G89" s="120">
        <v>103.201165</v>
      </c>
      <c r="H89" s="120">
        <v>-4.0419090000000004</v>
      </c>
      <c r="I89" s="119" t="s">
        <v>268</v>
      </c>
      <c r="J89" s="119" t="s">
        <v>45</v>
      </c>
      <c r="K89" s="119" t="s">
        <v>299</v>
      </c>
      <c r="L89" s="119" t="s">
        <v>300</v>
      </c>
      <c r="M89" s="119" t="s">
        <v>301</v>
      </c>
      <c r="N89" s="118" t="s">
        <v>1570</v>
      </c>
      <c r="O89" s="117">
        <v>900000000</v>
      </c>
      <c r="P89" s="117"/>
    </row>
    <row r="90" spans="1:16">
      <c r="A90" s="121">
        <v>89</v>
      </c>
      <c r="B90" s="117" t="str">
        <f>VLOOKUP(E90,'[22]Site list Print'!$F$5:$J$515,5,)</f>
        <v>18TS02B0395</v>
      </c>
      <c r="C90" s="119" t="s">
        <v>1626</v>
      </c>
      <c r="D90" s="119" t="s">
        <v>265</v>
      </c>
      <c r="E90" s="119" t="s">
        <v>303</v>
      </c>
      <c r="F90" s="119" t="s">
        <v>304</v>
      </c>
      <c r="G90" s="120">
        <v>103.74955</v>
      </c>
      <c r="H90" s="120">
        <v>-1.085126</v>
      </c>
      <c r="I90" s="119" t="s">
        <v>44</v>
      </c>
      <c r="J90" s="119" t="s">
        <v>45</v>
      </c>
      <c r="K90" s="119" t="s">
        <v>305</v>
      </c>
      <c r="L90" s="119" t="s">
        <v>306</v>
      </c>
      <c r="M90" s="119" t="s">
        <v>301</v>
      </c>
      <c r="N90" s="118" t="s">
        <v>1570</v>
      </c>
      <c r="O90" s="117">
        <v>900000000</v>
      </c>
      <c r="P90" s="117"/>
    </row>
    <row r="91" spans="1:16">
      <c r="A91" s="121">
        <v>90</v>
      </c>
      <c r="B91" s="117" t="str">
        <f>VLOOKUP(E91,'[22]Site list Print'!$F$5:$J$515,5,)</f>
        <v>18TS02B0396</v>
      </c>
      <c r="C91" s="119" t="s">
        <v>1626</v>
      </c>
      <c r="D91" s="119" t="s">
        <v>265</v>
      </c>
      <c r="E91" s="119" t="s">
        <v>309</v>
      </c>
      <c r="F91" s="119" t="s">
        <v>310</v>
      </c>
      <c r="G91" s="120">
        <v>104.040694</v>
      </c>
      <c r="H91" s="120">
        <v>-2.3993060000000002</v>
      </c>
      <c r="I91" s="119" t="s">
        <v>44</v>
      </c>
      <c r="J91" s="119" t="s">
        <v>45</v>
      </c>
      <c r="K91" s="119" t="s">
        <v>299</v>
      </c>
      <c r="L91" s="119" t="s">
        <v>311</v>
      </c>
      <c r="M91" s="119" t="s">
        <v>301</v>
      </c>
      <c r="N91" s="118" t="s">
        <v>1570</v>
      </c>
      <c r="O91" s="117">
        <v>900000000</v>
      </c>
      <c r="P91" s="117"/>
    </row>
    <row r="92" spans="1:16">
      <c r="A92" s="121">
        <v>91</v>
      </c>
      <c r="B92" s="117" t="str">
        <f>VLOOKUP(E92,'[22]Site list Print'!$F$5:$J$515,5,)</f>
        <v>18TS02B0450</v>
      </c>
      <c r="C92" s="119" t="s">
        <v>1626</v>
      </c>
      <c r="D92" s="119" t="s">
        <v>265</v>
      </c>
      <c r="E92" s="119" t="s">
        <v>313</v>
      </c>
      <c r="F92" s="119" t="s">
        <v>314</v>
      </c>
      <c r="G92" s="120">
        <v>107.62742</v>
      </c>
      <c r="H92" s="120">
        <v>-2.950952</v>
      </c>
      <c r="I92" s="119" t="s">
        <v>44</v>
      </c>
      <c r="J92" s="119" t="s">
        <v>45</v>
      </c>
      <c r="K92" s="119" t="s">
        <v>315</v>
      </c>
      <c r="L92" s="119" t="s">
        <v>316</v>
      </c>
      <c r="M92" s="119" t="s">
        <v>301</v>
      </c>
      <c r="N92" s="118" t="s">
        <v>1570</v>
      </c>
      <c r="O92" s="117">
        <v>900000000</v>
      </c>
      <c r="P92" s="117"/>
    </row>
    <row r="93" spans="1:16">
      <c r="A93" s="121">
        <v>92</v>
      </c>
      <c r="B93" s="117" t="str">
        <f>VLOOKUP(E93,'[22]Site list Print'!$F$5:$J$515,5,)</f>
        <v>18TS02B0451</v>
      </c>
      <c r="C93" s="119" t="s">
        <v>1626</v>
      </c>
      <c r="D93" s="119" t="s">
        <v>265</v>
      </c>
      <c r="E93" s="119" t="s">
        <v>319</v>
      </c>
      <c r="F93" s="119" t="s">
        <v>320</v>
      </c>
      <c r="G93" s="120">
        <v>102.033013</v>
      </c>
      <c r="H93" s="120">
        <v>-1.9289799999999999</v>
      </c>
      <c r="I93" s="119" t="s">
        <v>44</v>
      </c>
      <c r="J93" s="119" t="s">
        <v>45</v>
      </c>
      <c r="K93" s="119" t="s">
        <v>305</v>
      </c>
      <c r="L93" s="119" t="s">
        <v>321</v>
      </c>
      <c r="M93" s="119" t="s">
        <v>301</v>
      </c>
      <c r="N93" s="118" t="s">
        <v>1570</v>
      </c>
      <c r="O93" s="117">
        <v>900000000</v>
      </c>
      <c r="P93" s="117"/>
    </row>
    <row r="94" spans="1:16">
      <c r="A94" s="121">
        <v>93</v>
      </c>
      <c r="B94" s="117" t="str">
        <f>VLOOKUP(E94,'[22]Site list Print'!$F$5:$J$515,5,)</f>
        <v>18TS02B0452</v>
      </c>
      <c r="C94" s="119" t="s">
        <v>1626</v>
      </c>
      <c r="D94" s="119" t="s">
        <v>265</v>
      </c>
      <c r="E94" s="119" t="s">
        <v>323</v>
      </c>
      <c r="F94" s="119" t="s">
        <v>324</v>
      </c>
      <c r="G94" s="120">
        <v>102.42290199999999</v>
      </c>
      <c r="H94" s="120">
        <v>-2.0442179999999999</v>
      </c>
      <c r="I94" s="119" t="s">
        <v>44</v>
      </c>
      <c r="J94" s="119" t="s">
        <v>45</v>
      </c>
      <c r="K94" s="119" t="s">
        <v>305</v>
      </c>
      <c r="L94" s="119" t="s">
        <v>321</v>
      </c>
      <c r="M94" s="119" t="s">
        <v>301</v>
      </c>
      <c r="N94" s="118" t="s">
        <v>1570</v>
      </c>
      <c r="O94" s="117">
        <v>900000000</v>
      </c>
      <c r="P94" s="117"/>
    </row>
    <row r="95" spans="1:16">
      <c r="A95" s="121">
        <v>94</v>
      </c>
      <c r="B95" s="117" t="str">
        <f>VLOOKUP(E95,'[22]Site list Print'!$F$5:$J$515,5,)</f>
        <v>18TS02B0453</v>
      </c>
      <c r="C95" s="119" t="s">
        <v>1626</v>
      </c>
      <c r="D95" s="119" t="s">
        <v>265</v>
      </c>
      <c r="E95" s="119" t="s">
        <v>325</v>
      </c>
      <c r="F95" s="119" t="s">
        <v>326</v>
      </c>
      <c r="G95" s="120">
        <v>102.510048</v>
      </c>
      <c r="H95" s="120">
        <v>-1.971233</v>
      </c>
      <c r="I95" s="119" t="s">
        <v>44</v>
      </c>
      <c r="J95" s="119" t="s">
        <v>45</v>
      </c>
      <c r="K95" s="119" t="s">
        <v>305</v>
      </c>
      <c r="L95" s="119" t="s">
        <v>321</v>
      </c>
      <c r="M95" s="119" t="s">
        <v>301</v>
      </c>
      <c r="N95" s="118" t="s">
        <v>1570</v>
      </c>
      <c r="O95" s="117">
        <v>900000000</v>
      </c>
      <c r="P95" s="117"/>
    </row>
    <row r="96" spans="1:16">
      <c r="A96" s="121">
        <v>95</v>
      </c>
      <c r="B96" s="117" t="str">
        <f>VLOOKUP(E96,'[22]Site list Print'!$F$5:$J$515,5,)</f>
        <v>18TS02B0454</v>
      </c>
      <c r="C96" s="119" t="s">
        <v>1626</v>
      </c>
      <c r="D96" s="119" t="s">
        <v>265</v>
      </c>
      <c r="E96" s="119" t="s">
        <v>327</v>
      </c>
      <c r="F96" s="119" t="s">
        <v>328</v>
      </c>
      <c r="G96" s="120">
        <v>101.832385</v>
      </c>
      <c r="H96" s="120">
        <v>-2.4270900000000002</v>
      </c>
      <c r="I96" s="119" t="s">
        <v>44</v>
      </c>
      <c r="J96" s="119" t="s">
        <v>45</v>
      </c>
      <c r="K96" s="119" t="s">
        <v>305</v>
      </c>
      <c r="L96" s="119" t="s">
        <v>321</v>
      </c>
      <c r="M96" s="119" t="s">
        <v>301</v>
      </c>
      <c r="N96" s="118" t="s">
        <v>1570</v>
      </c>
      <c r="O96" s="117">
        <v>900000000</v>
      </c>
      <c r="P96" s="117"/>
    </row>
    <row r="97" spans="1:16">
      <c r="A97" s="121">
        <v>96</v>
      </c>
      <c r="B97" s="117" t="str">
        <f>VLOOKUP(E97,'[22]Site list Print'!$F$5:$J$515,5,)</f>
        <v>18TS02B0455</v>
      </c>
      <c r="C97" s="119" t="s">
        <v>1626</v>
      </c>
      <c r="D97" s="119" t="s">
        <v>265</v>
      </c>
      <c r="E97" s="119" t="s">
        <v>329</v>
      </c>
      <c r="F97" s="119" t="s">
        <v>330</v>
      </c>
      <c r="G97" s="120">
        <v>103.71221</v>
      </c>
      <c r="H97" s="120">
        <v>-1.735887</v>
      </c>
      <c r="I97" s="119" t="s">
        <v>44</v>
      </c>
      <c r="J97" s="119" t="s">
        <v>45</v>
      </c>
      <c r="K97" s="119" t="s">
        <v>305</v>
      </c>
      <c r="L97" s="119" t="s">
        <v>331</v>
      </c>
      <c r="M97" s="119" t="s">
        <v>301</v>
      </c>
      <c r="N97" s="118" t="s">
        <v>1570</v>
      </c>
      <c r="O97" s="117">
        <v>900000000</v>
      </c>
      <c r="P97" s="117"/>
    </row>
    <row r="98" spans="1:16">
      <c r="A98" s="121">
        <v>97</v>
      </c>
      <c r="B98" s="117" t="str">
        <f>VLOOKUP(E98,'[22]Site list Print'!$F$5:$J$515,5,)</f>
        <v>18TS02B0456</v>
      </c>
      <c r="C98" s="119" t="s">
        <v>1626</v>
      </c>
      <c r="D98" s="119" t="s">
        <v>265</v>
      </c>
      <c r="E98" s="119" t="s">
        <v>333</v>
      </c>
      <c r="F98" s="119" t="s">
        <v>334</v>
      </c>
      <c r="G98" s="120">
        <v>103.784233</v>
      </c>
      <c r="H98" s="120">
        <v>-1.409886</v>
      </c>
      <c r="I98" s="119" t="s">
        <v>44</v>
      </c>
      <c r="J98" s="119" t="s">
        <v>45</v>
      </c>
      <c r="K98" s="119" t="s">
        <v>305</v>
      </c>
      <c r="L98" s="119" t="s">
        <v>331</v>
      </c>
      <c r="M98" s="119" t="s">
        <v>301</v>
      </c>
      <c r="N98" s="118" t="s">
        <v>1570</v>
      </c>
      <c r="O98" s="117">
        <v>900000000</v>
      </c>
      <c r="P98" s="117"/>
    </row>
    <row r="99" spans="1:16">
      <c r="A99" s="121">
        <v>98</v>
      </c>
      <c r="B99" s="117" t="str">
        <f>VLOOKUP(E99,'[22]Site list Print'!$F$5:$J$515,5,)</f>
        <v>18TS02B0457</v>
      </c>
      <c r="C99" s="119" t="s">
        <v>1626</v>
      </c>
      <c r="D99" s="119" t="s">
        <v>265</v>
      </c>
      <c r="E99" s="119" t="s">
        <v>335</v>
      </c>
      <c r="F99" s="119" t="s">
        <v>336</v>
      </c>
      <c r="G99" s="120">
        <v>103.0223</v>
      </c>
      <c r="H99" s="120">
        <v>-1.2225999999999999</v>
      </c>
      <c r="I99" s="119" t="s">
        <v>44</v>
      </c>
      <c r="J99" s="119" t="s">
        <v>45</v>
      </c>
      <c r="K99" s="119" t="s">
        <v>305</v>
      </c>
      <c r="L99" s="119" t="s">
        <v>306</v>
      </c>
      <c r="M99" s="119" t="s">
        <v>301</v>
      </c>
      <c r="N99" s="118" t="s">
        <v>1570</v>
      </c>
      <c r="O99" s="117">
        <v>900000000</v>
      </c>
      <c r="P99" s="117"/>
    </row>
    <row r="100" spans="1:16">
      <c r="A100" s="121">
        <v>99</v>
      </c>
      <c r="B100" s="117" t="str">
        <f>VLOOKUP(E100,'[22]Site list Print'!$F$5:$J$515,5,)</f>
        <v>18TS02B0458</v>
      </c>
      <c r="C100" s="119" t="s">
        <v>1626</v>
      </c>
      <c r="D100" s="119" t="s">
        <v>265</v>
      </c>
      <c r="E100" s="119" t="s">
        <v>337</v>
      </c>
      <c r="F100" s="119" t="s">
        <v>338</v>
      </c>
      <c r="G100" s="120">
        <v>103.272532</v>
      </c>
      <c r="H100" s="120">
        <v>-0.84712900000000002</v>
      </c>
      <c r="I100" s="119" t="s">
        <v>44</v>
      </c>
      <c r="J100" s="119" t="s">
        <v>45</v>
      </c>
      <c r="K100" s="119" t="s">
        <v>305</v>
      </c>
      <c r="L100" s="119" t="s">
        <v>306</v>
      </c>
      <c r="M100" s="119" t="s">
        <v>301</v>
      </c>
      <c r="N100" s="118" t="s">
        <v>1570</v>
      </c>
      <c r="O100" s="117">
        <v>900000000</v>
      </c>
      <c r="P100" s="117"/>
    </row>
    <row r="101" spans="1:16">
      <c r="A101" s="121">
        <v>100</v>
      </c>
      <c r="B101" s="117" t="str">
        <f>VLOOKUP(E101,'[22]Site list Print'!$F$5:$J$515,5,)</f>
        <v>18TS02B0459</v>
      </c>
      <c r="C101" s="119" t="s">
        <v>1626</v>
      </c>
      <c r="D101" s="119" t="s">
        <v>265</v>
      </c>
      <c r="E101" s="119" t="s">
        <v>339</v>
      </c>
      <c r="F101" s="119" t="s">
        <v>340</v>
      </c>
      <c r="G101" s="120">
        <v>102.86680200000001</v>
      </c>
      <c r="H101" s="120">
        <v>-3.2063999999999999</v>
      </c>
      <c r="I101" s="119" t="s">
        <v>44</v>
      </c>
      <c r="J101" s="119" t="s">
        <v>45</v>
      </c>
      <c r="K101" s="119" t="s">
        <v>299</v>
      </c>
      <c r="L101" s="119" t="s">
        <v>341</v>
      </c>
      <c r="M101" s="119" t="s">
        <v>301</v>
      </c>
      <c r="N101" s="118" t="s">
        <v>1570</v>
      </c>
      <c r="O101" s="117">
        <v>900000000</v>
      </c>
      <c r="P101" s="117"/>
    </row>
    <row r="102" spans="1:16">
      <c r="A102" s="121">
        <v>101</v>
      </c>
      <c r="B102" s="117" t="str">
        <f>VLOOKUP(E102,'[22]Site list Print'!$F$5:$J$515,5,)</f>
        <v>18TS02B0460</v>
      </c>
      <c r="C102" s="119" t="s">
        <v>1626</v>
      </c>
      <c r="D102" s="119" t="s">
        <v>265</v>
      </c>
      <c r="E102" s="119" t="s">
        <v>344</v>
      </c>
      <c r="F102" s="119" t="s">
        <v>345</v>
      </c>
      <c r="G102" s="120">
        <v>103.123655</v>
      </c>
      <c r="H102" s="120">
        <v>-2.9478080000000002</v>
      </c>
      <c r="I102" s="119" t="s">
        <v>44</v>
      </c>
      <c r="J102" s="119" t="s">
        <v>45</v>
      </c>
      <c r="K102" s="119" t="s">
        <v>299</v>
      </c>
      <c r="L102" s="119" t="s">
        <v>341</v>
      </c>
      <c r="M102" s="119" t="s">
        <v>301</v>
      </c>
      <c r="N102" s="118" t="s">
        <v>1570</v>
      </c>
      <c r="O102" s="117">
        <v>900000000</v>
      </c>
      <c r="P102" s="117"/>
    </row>
    <row r="103" spans="1:16">
      <c r="A103" s="121">
        <v>102</v>
      </c>
      <c r="B103" s="117" t="str">
        <f>VLOOKUP(E103,'[22]Site list Print'!$F$5:$J$515,5,)</f>
        <v>18TS02B0461</v>
      </c>
      <c r="C103" s="119" t="s">
        <v>1626</v>
      </c>
      <c r="D103" s="119" t="s">
        <v>265</v>
      </c>
      <c r="E103" s="119" t="s">
        <v>346</v>
      </c>
      <c r="F103" s="119" t="s">
        <v>347</v>
      </c>
      <c r="G103" s="120">
        <v>103.35015300000001</v>
      </c>
      <c r="H103" s="120">
        <v>-3.4582989999999998</v>
      </c>
      <c r="I103" s="119" t="s">
        <v>44</v>
      </c>
      <c r="J103" s="119" t="s">
        <v>45</v>
      </c>
      <c r="K103" s="119" t="s">
        <v>299</v>
      </c>
      <c r="L103" s="119" t="s">
        <v>341</v>
      </c>
      <c r="M103" s="119" t="s">
        <v>301</v>
      </c>
      <c r="N103" s="118" t="s">
        <v>1570</v>
      </c>
      <c r="O103" s="117">
        <v>900000000</v>
      </c>
      <c r="P103" s="117"/>
    </row>
    <row r="104" spans="1:16">
      <c r="A104" s="121">
        <v>103</v>
      </c>
      <c r="B104" s="117" t="str">
        <f>VLOOKUP(E104,'[22]Site list Print'!$F$5:$J$515,5,)</f>
        <v>18TS02B0462</v>
      </c>
      <c r="C104" s="119" t="s">
        <v>1626</v>
      </c>
      <c r="D104" s="119" t="s">
        <v>265</v>
      </c>
      <c r="E104" s="119" t="s">
        <v>348</v>
      </c>
      <c r="F104" s="119" t="s">
        <v>349</v>
      </c>
      <c r="G104" s="120">
        <v>103.301817</v>
      </c>
      <c r="H104" s="120">
        <v>-3.4890370000000002</v>
      </c>
      <c r="I104" s="119" t="s">
        <v>44</v>
      </c>
      <c r="J104" s="119" t="s">
        <v>45</v>
      </c>
      <c r="K104" s="119" t="s">
        <v>299</v>
      </c>
      <c r="L104" s="119" t="s">
        <v>341</v>
      </c>
      <c r="M104" s="119" t="s">
        <v>301</v>
      </c>
      <c r="N104" s="118" t="s">
        <v>1570</v>
      </c>
      <c r="O104" s="117">
        <v>900000000</v>
      </c>
      <c r="P104" s="117"/>
    </row>
    <row r="105" spans="1:16">
      <c r="A105" s="121">
        <v>104</v>
      </c>
      <c r="B105" s="117" t="str">
        <f>VLOOKUP(E105,'[22]Site list Print'!$F$5:$J$515,5,)</f>
        <v>18TS02B0463</v>
      </c>
      <c r="C105" s="119" t="s">
        <v>1626</v>
      </c>
      <c r="D105" s="119" t="s">
        <v>265</v>
      </c>
      <c r="E105" s="119" t="s">
        <v>350</v>
      </c>
      <c r="F105" s="119" t="s">
        <v>351</v>
      </c>
      <c r="G105" s="120">
        <v>103.04017</v>
      </c>
      <c r="H105" s="120">
        <v>-3.1240199999999998</v>
      </c>
      <c r="I105" s="119" t="s">
        <v>44</v>
      </c>
      <c r="J105" s="119" t="s">
        <v>45</v>
      </c>
      <c r="K105" s="119" t="s">
        <v>299</v>
      </c>
      <c r="L105" s="119" t="s">
        <v>341</v>
      </c>
      <c r="M105" s="119" t="s">
        <v>301</v>
      </c>
      <c r="N105" s="118" t="s">
        <v>1570</v>
      </c>
      <c r="O105" s="117">
        <v>900000000</v>
      </c>
      <c r="P105" s="117"/>
    </row>
    <row r="106" spans="1:16">
      <c r="A106" s="121">
        <v>105</v>
      </c>
      <c r="B106" s="117" t="str">
        <f>VLOOKUP(E106,'[22]Site list Print'!$F$5:$J$515,5,)</f>
        <v>18TS02B0464</v>
      </c>
      <c r="C106" s="119" t="s">
        <v>1626</v>
      </c>
      <c r="D106" s="119" t="s">
        <v>265</v>
      </c>
      <c r="E106" s="119" t="s">
        <v>352</v>
      </c>
      <c r="F106" s="119" t="s">
        <v>353</v>
      </c>
      <c r="G106" s="120">
        <v>102.787201</v>
      </c>
      <c r="H106" s="120">
        <v>-3.184593</v>
      </c>
      <c r="I106" s="119" t="s">
        <v>44</v>
      </c>
      <c r="J106" s="119" t="s">
        <v>45</v>
      </c>
      <c r="K106" s="119" t="s">
        <v>299</v>
      </c>
      <c r="L106" s="119" t="s">
        <v>341</v>
      </c>
      <c r="M106" s="119" t="s">
        <v>301</v>
      </c>
      <c r="N106" s="118" t="s">
        <v>1570</v>
      </c>
      <c r="O106" s="117">
        <v>900000000</v>
      </c>
      <c r="P106" s="117"/>
    </row>
    <row r="107" spans="1:16">
      <c r="A107" s="121">
        <v>106</v>
      </c>
      <c r="B107" s="117" t="str">
        <f>VLOOKUP(E107,'[22]Site list Print'!$F$5:$J$515,5,)</f>
        <v>18TS02B0465</v>
      </c>
      <c r="C107" s="119" t="s">
        <v>1626</v>
      </c>
      <c r="D107" s="119" t="s">
        <v>265</v>
      </c>
      <c r="E107" s="119" t="s">
        <v>354</v>
      </c>
      <c r="F107" s="119" t="s">
        <v>355</v>
      </c>
      <c r="G107" s="120">
        <v>102.983811</v>
      </c>
      <c r="H107" s="120">
        <v>-3.1857169999999999</v>
      </c>
      <c r="I107" s="119" t="s">
        <v>44</v>
      </c>
      <c r="J107" s="119" t="s">
        <v>45</v>
      </c>
      <c r="K107" s="119" t="s">
        <v>299</v>
      </c>
      <c r="L107" s="119" t="s">
        <v>341</v>
      </c>
      <c r="M107" s="119" t="s">
        <v>301</v>
      </c>
      <c r="N107" s="118" t="s">
        <v>1570</v>
      </c>
      <c r="O107" s="117">
        <v>900000000</v>
      </c>
      <c r="P107" s="117"/>
    </row>
    <row r="108" spans="1:16">
      <c r="A108" s="121">
        <v>107</v>
      </c>
      <c r="B108" s="117" t="str">
        <f>VLOOKUP(E108,'[22]Site list Print'!$F$5:$J$515,5,)</f>
        <v>18TS02B0466</v>
      </c>
      <c r="C108" s="119" t="s">
        <v>1626</v>
      </c>
      <c r="D108" s="119" t="s">
        <v>265</v>
      </c>
      <c r="E108" s="119" t="s">
        <v>356</v>
      </c>
      <c r="F108" s="119" t="s">
        <v>357</v>
      </c>
      <c r="G108" s="120">
        <v>104.94596799999999</v>
      </c>
      <c r="H108" s="120">
        <v>-4.3648879999999997</v>
      </c>
      <c r="I108" s="119" t="s">
        <v>44</v>
      </c>
      <c r="J108" s="119" t="s">
        <v>45</v>
      </c>
      <c r="K108" s="119" t="s">
        <v>269</v>
      </c>
      <c r="L108" s="119" t="s">
        <v>358</v>
      </c>
      <c r="M108" s="119" t="s">
        <v>271</v>
      </c>
      <c r="N108" s="118" t="s">
        <v>1570</v>
      </c>
      <c r="O108" s="117">
        <v>900000000</v>
      </c>
      <c r="P108" s="117"/>
    </row>
    <row r="109" spans="1:16">
      <c r="A109" s="121">
        <v>108</v>
      </c>
      <c r="B109" s="117" t="str">
        <f>VLOOKUP(E109,'[22]Site list Print'!$F$5:$J$515,5,)</f>
        <v>18TS02B0467</v>
      </c>
      <c r="C109" s="119" t="s">
        <v>1626</v>
      </c>
      <c r="D109" s="119" t="s">
        <v>265</v>
      </c>
      <c r="E109" s="119" t="s">
        <v>361</v>
      </c>
      <c r="F109" s="119" t="s">
        <v>362</v>
      </c>
      <c r="G109" s="120">
        <v>103.59043</v>
      </c>
      <c r="H109" s="120">
        <v>-1.06355</v>
      </c>
      <c r="I109" s="119" t="s">
        <v>44</v>
      </c>
      <c r="J109" s="119" t="s">
        <v>45</v>
      </c>
      <c r="K109" s="119" t="s">
        <v>305</v>
      </c>
      <c r="L109" s="119" t="s">
        <v>306</v>
      </c>
      <c r="M109" s="119" t="s">
        <v>301</v>
      </c>
      <c r="N109" s="118" t="s">
        <v>1570</v>
      </c>
      <c r="O109" s="117">
        <v>900000000</v>
      </c>
      <c r="P109" s="117"/>
    </row>
    <row r="110" spans="1:16">
      <c r="A110" s="121">
        <v>109</v>
      </c>
      <c r="B110" s="117" t="str">
        <f>VLOOKUP(E110,'[22]Site list Print'!$F$5:$J$515,5,)</f>
        <v>18TS02B0468</v>
      </c>
      <c r="C110" s="119" t="s">
        <v>1626</v>
      </c>
      <c r="D110" s="119" t="s">
        <v>265</v>
      </c>
      <c r="E110" s="119" t="s">
        <v>363</v>
      </c>
      <c r="F110" s="119" t="s">
        <v>364</v>
      </c>
      <c r="G110" s="120">
        <v>103.773529</v>
      </c>
      <c r="H110" s="120">
        <v>-1.1771339999999999</v>
      </c>
      <c r="I110" s="119" t="s">
        <v>44</v>
      </c>
      <c r="J110" s="119" t="s">
        <v>45</v>
      </c>
      <c r="K110" s="119" t="s">
        <v>305</v>
      </c>
      <c r="L110" s="119" t="s">
        <v>306</v>
      </c>
      <c r="M110" s="119" t="s">
        <v>301</v>
      </c>
      <c r="N110" s="118" t="s">
        <v>1570</v>
      </c>
      <c r="O110" s="117">
        <v>900000000</v>
      </c>
      <c r="P110" s="117"/>
    </row>
    <row r="111" spans="1:16">
      <c r="A111" s="121">
        <v>110</v>
      </c>
      <c r="B111" s="117" t="str">
        <f>VLOOKUP(E111,'[22]Site list Print'!$F$5:$J$515,5,)</f>
        <v>18TS02B0469</v>
      </c>
      <c r="C111" s="119" t="s">
        <v>1626</v>
      </c>
      <c r="D111" s="119" t="s">
        <v>265</v>
      </c>
      <c r="E111" s="119" t="s">
        <v>365</v>
      </c>
      <c r="F111" s="119" t="s">
        <v>366</v>
      </c>
      <c r="G111" s="120">
        <v>103.50564</v>
      </c>
      <c r="H111" s="120">
        <v>-1.2149700000000001</v>
      </c>
      <c r="I111" s="119" t="s">
        <v>44</v>
      </c>
      <c r="J111" s="119" t="s">
        <v>45</v>
      </c>
      <c r="K111" s="119" t="s">
        <v>305</v>
      </c>
      <c r="L111" s="119" t="s">
        <v>306</v>
      </c>
      <c r="M111" s="119" t="s">
        <v>301</v>
      </c>
      <c r="N111" s="118" t="s">
        <v>1570</v>
      </c>
      <c r="O111" s="117">
        <v>900000000</v>
      </c>
      <c r="P111" s="117"/>
    </row>
    <row r="112" spans="1:16">
      <c r="A112" s="121">
        <v>111</v>
      </c>
      <c r="B112" s="117" t="str">
        <f>VLOOKUP(E112,'[22]Site list Print'!$F$5:$J$515,5,)</f>
        <v>18TS02B0470</v>
      </c>
      <c r="C112" s="119" t="s">
        <v>1626</v>
      </c>
      <c r="D112" s="119" t="s">
        <v>265</v>
      </c>
      <c r="E112" s="119" t="s">
        <v>367</v>
      </c>
      <c r="F112" s="119" t="s">
        <v>368</v>
      </c>
      <c r="G112" s="120">
        <v>103.56388200000001</v>
      </c>
      <c r="H112" s="120">
        <v>-0.93048200000000003</v>
      </c>
      <c r="I112" s="119" t="s">
        <v>44</v>
      </c>
      <c r="J112" s="119" t="s">
        <v>45</v>
      </c>
      <c r="K112" s="119" t="s">
        <v>305</v>
      </c>
      <c r="L112" s="119" t="s">
        <v>306</v>
      </c>
      <c r="M112" s="119" t="s">
        <v>301</v>
      </c>
      <c r="N112" s="118" t="s">
        <v>1570</v>
      </c>
      <c r="O112" s="117">
        <v>900000000</v>
      </c>
      <c r="P112" s="117"/>
    </row>
    <row r="113" spans="1:16">
      <c r="A113" s="121">
        <v>112</v>
      </c>
      <c r="B113" s="117" t="str">
        <f>VLOOKUP(E113,'[22]Site list Print'!$F$5:$J$515,5,)</f>
        <v>18TS02B0471</v>
      </c>
      <c r="C113" s="119" t="s">
        <v>1626</v>
      </c>
      <c r="D113" s="119" t="s">
        <v>265</v>
      </c>
      <c r="E113" s="119" t="s">
        <v>369</v>
      </c>
      <c r="F113" s="119" t="s">
        <v>370</v>
      </c>
      <c r="G113" s="120">
        <v>103.77889</v>
      </c>
      <c r="H113" s="120">
        <v>-1.073186</v>
      </c>
      <c r="I113" s="119" t="s">
        <v>44</v>
      </c>
      <c r="J113" s="119" t="s">
        <v>45</v>
      </c>
      <c r="K113" s="119" t="s">
        <v>305</v>
      </c>
      <c r="L113" s="119" t="s">
        <v>306</v>
      </c>
      <c r="M113" s="119" t="s">
        <v>301</v>
      </c>
      <c r="N113" s="118" t="s">
        <v>1570</v>
      </c>
      <c r="O113" s="117">
        <v>900000000</v>
      </c>
      <c r="P113" s="117"/>
    </row>
    <row r="114" spans="1:16">
      <c r="A114" s="121">
        <v>113</v>
      </c>
      <c r="B114" s="117" t="str">
        <f>VLOOKUP(E114,'[22]Site list Print'!$F$5:$J$515,5,)</f>
        <v>18TS02B0472</v>
      </c>
      <c r="C114" s="119" t="s">
        <v>1626</v>
      </c>
      <c r="D114" s="119" t="s">
        <v>265</v>
      </c>
      <c r="E114" s="119" t="s">
        <v>371</v>
      </c>
      <c r="F114" s="119" t="s">
        <v>372</v>
      </c>
      <c r="G114" s="120">
        <v>104.35065899999999</v>
      </c>
      <c r="H114" s="120">
        <v>-3.856865</v>
      </c>
      <c r="I114" s="119" t="s">
        <v>44</v>
      </c>
      <c r="J114" s="119" t="s">
        <v>45</v>
      </c>
      <c r="K114" s="119" t="s">
        <v>299</v>
      </c>
      <c r="L114" s="119" t="s">
        <v>373</v>
      </c>
      <c r="M114" s="119" t="s">
        <v>301</v>
      </c>
      <c r="N114" s="118" t="s">
        <v>1570</v>
      </c>
      <c r="O114" s="117">
        <v>900000000</v>
      </c>
      <c r="P114" s="117"/>
    </row>
    <row r="115" spans="1:16">
      <c r="A115" s="121">
        <v>114</v>
      </c>
      <c r="B115" s="117" t="str">
        <f>VLOOKUP(E115,'[22]Site list Print'!$F$5:$J$515,5,)</f>
        <v>18TS02B0473</v>
      </c>
      <c r="C115" s="119" t="s">
        <v>1626</v>
      </c>
      <c r="D115" s="119" t="s">
        <v>265</v>
      </c>
      <c r="E115" s="119" t="s">
        <v>375</v>
      </c>
      <c r="F115" s="119" t="s">
        <v>376</v>
      </c>
      <c r="G115" s="120">
        <v>104.826511</v>
      </c>
      <c r="H115" s="120">
        <v>-3.7931460000000001</v>
      </c>
      <c r="I115" s="119" t="s">
        <v>44</v>
      </c>
      <c r="J115" s="119" t="s">
        <v>45</v>
      </c>
      <c r="K115" s="119" t="s">
        <v>299</v>
      </c>
      <c r="L115" s="119" t="s">
        <v>373</v>
      </c>
      <c r="M115" s="119" t="s">
        <v>301</v>
      </c>
      <c r="N115" s="118" t="s">
        <v>1570</v>
      </c>
      <c r="O115" s="117">
        <v>900000000</v>
      </c>
      <c r="P115" s="117"/>
    </row>
    <row r="116" spans="1:16">
      <c r="A116" s="121">
        <v>115</v>
      </c>
      <c r="B116" s="117" t="str">
        <f>VLOOKUP(E116,'[22]Site list Print'!$F$5:$J$515,5,)</f>
        <v>18TS02B0570</v>
      </c>
      <c r="C116" s="119" t="s">
        <v>1626</v>
      </c>
      <c r="D116" s="119" t="s">
        <v>265</v>
      </c>
      <c r="E116" s="119" t="s">
        <v>377</v>
      </c>
      <c r="F116" s="119" t="s">
        <v>376</v>
      </c>
      <c r="G116" s="120">
        <v>104.81646499999999</v>
      </c>
      <c r="H116" s="120">
        <v>-3.7682090000000001</v>
      </c>
      <c r="I116" s="119" t="s">
        <v>44</v>
      </c>
      <c r="J116" s="119" t="s">
        <v>45</v>
      </c>
      <c r="K116" s="119" t="s">
        <v>299</v>
      </c>
      <c r="L116" s="119" t="s">
        <v>373</v>
      </c>
      <c r="M116" s="119" t="s">
        <v>301</v>
      </c>
      <c r="N116" s="118" t="s">
        <v>1570</v>
      </c>
      <c r="O116" s="117">
        <v>900000000</v>
      </c>
      <c r="P116" s="117"/>
    </row>
    <row r="117" spans="1:16">
      <c r="A117" s="121">
        <v>116</v>
      </c>
      <c r="B117" s="117" t="str">
        <f>VLOOKUP(E117,'[22]Site list Print'!$F$5:$J$515,5,)</f>
        <v>18TS02B0571</v>
      </c>
      <c r="C117" s="119" t="s">
        <v>1626</v>
      </c>
      <c r="D117" s="119" t="s">
        <v>265</v>
      </c>
      <c r="E117" s="119" t="s">
        <v>378</v>
      </c>
      <c r="F117" s="119" t="s">
        <v>379</v>
      </c>
      <c r="G117" s="120">
        <v>104.86049300000001</v>
      </c>
      <c r="H117" s="120">
        <v>-3.8343289999999999</v>
      </c>
      <c r="I117" s="119" t="s">
        <v>44</v>
      </c>
      <c r="J117" s="119" t="s">
        <v>45</v>
      </c>
      <c r="K117" s="119" t="s">
        <v>299</v>
      </c>
      <c r="L117" s="119" t="s">
        <v>373</v>
      </c>
      <c r="M117" s="119" t="s">
        <v>301</v>
      </c>
      <c r="N117" s="118" t="s">
        <v>1570</v>
      </c>
      <c r="O117" s="117">
        <v>900000000</v>
      </c>
      <c r="P117" s="117"/>
    </row>
    <row r="118" spans="1:16">
      <c r="A118" s="121">
        <v>117</v>
      </c>
      <c r="B118" s="117" t="str">
        <f>VLOOKUP(E118,'[22]Site list Print'!$F$5:$J$515,5,)</f>
        <v>18TS02B0572</v>
      </c>
      <c r="C118" s="119" t="s">
        <v>1626</v>
      </c>
      <c r="D118" s="119" t="s">
        <v>265</v>
      </c>
      <c r="E118" s="119" t="s">
        <v>380</v>
      </c>
      <c r="F118" s="119" t="s">
        <v>381</v>
      </c>
      <c r="G118" s="120">
        <v>104.86066700000001</v>
      </c>
      <c r="H118" s="120">
        <v>-3.8028970000000002</v>
      </c>
      <c r="I118" s="119" t="s">
        <v>44</v>
      </c>
      <c r="J118" s="119" t="s">
        <v>45</v>
      </c>
      <c r="K118" s="119" t="s">
        <v>299</v>
      </c>
      <c r="L118" s="119" t="s">
        <v>373</v>
      </c>
      <c r="M118" s="119" t="s">
        <v>301</v>
      </c>
      <c r="N118" s="118" t="s">
        <v>1570</v>
      </c>
      <c r="O118" s="117">
        <v>900000000</v>
      </c>
      <c r="P118" s="117"/>
    </row>
    <row r="119" spans="1:16">
      <c r="A119" s="121">
        <v>118</v>
      </c>
      <c r="B119" s="117" t="str">
        <f>VLOOKUP(E119,'[22]Site list Print'!$F$5:$J$515,5,)</f>
        <v>18TS02B0343</v>
      </c>
      <c r="C119" s="119" t="s">
        <v>1626</v>
      </c>
      <c r="D119" s="119" t="s">
        <v>265</v>
      </c>
      <c r="E119" s="119" t="s">
        <v>382</v>
      </c>
      <c r="F119" s="119" t="s">
        <v>383</v>
      </c>
      <c r="G119" s="120">
        <v>104.85119299999999</v>
      </c>
      <c r="H119" s="120">
        <v>-3.912334</v>
      </c>
      <c r="I119" s="119" t="s">
        <v>44</v>
      </c>
      <c r="J119" s="119" t="s">
        <v>45</v>
      </c>
      <c r="K119" s="119" t="s">
        <v>299</v>
      </c>
      <c r="L119" s="119" t="s">
        <v>373</v>
      </c>
      <c r="M119" s="119" t="s">
        <v>301</v>
      </c>
      <c r="N119" s="118" t="s">
        <v>1570</v>
      </c>
      <c r="O119" s="117">
        <v>900000000</v>
      </c>
      <c r="P119" s="117"/>
    </row>
    <row r="120" spans="1:16">
      <c r="A120" s="121">
        <v>119</v>
      </c>
      <c r="B120" s="117" t="str">
        <f>VLOOKUP(E120,'[22]Site list Print'!$F$5:$J$515,5,)</f>
        <v>18TS02B0344</v>
      </c>
      <c r="C120" s="119" t="s">
        <v>1626</v>
      </c>
      <c r="D120" s="119" t="s">
        <v>265</v>
      </c>
      <c r="E120" s="119" t="s">
        <v>384</v>
      </c>
      <c r="F120" s="119" t="s">
        <v>385</v>
      </c>
      <c r="G120" s="120">
        <v>103.80747</v>
      </c>
      <c r="H120" s="120">
        <v>-4.3906679999999998</v>
      </c>
      <c r="I120" s="119" t="s">
        <v>44</v>
      </c>
      <c r="J120" s="119" t="s">
        <v>45</v>
      </c>
      <c r="K120" s="119" t="s">
        <v>299</v>
      </c>
      <c r="L120" s="119" t="s">
        <v>373</v>
      </c>
      <c r="M120" s="119" t="s">
        <v>301</v>
      </c>
      <c r="N120" s="118" t="s">
        <v>1570</v>
      </c>
      <c r="O120" s="117">
        <v>900000000</v>
      </c>
      <c r="P120" s="117"/>
    </row>
    <row r="121" spans="1:16">
      <c r="A121" s="121">
        <v>120</v>
      </c>
      <c r="B121" s="117" t="str">
        <f>VLOOKUP(E121,'[22]Site list Print'!$F$5:$J$515,5,)</f>
        <v>18TS02B0345</v>
      </c>
      <c r="C121" s="119" t="s">
        <v>1626</v>
      </c>
      <c r="D121" s="119" t="s">
        <v>265</v>
      </c>
      <c r="E121" s="119" t="s">
        <v>386</v>
      </c>
      <c r="F121" s="119" t="s">
        <v>387</v>
      </c>
      <c r="G121" s="120">
        <v>104.7811</v>
      </c>
      <c r="H121" s="120">
        <v>-3.9386999999999999</v>
      </c>
      <c r="I121" s="119" t="s">
        <v>44</v>
      </c>
      <c r="J121" s="119" t="s">
        <v>45</v>
      </c>
      <c r="K121" s="119" t="s">
        <v>299</v>
      </c>
      <c r="L121" s="119" t="s">
        <v>373</v>
      </c>
      <c r="M121" s="119" t="s">
        <v>301</v>
      </c>
      <c r="N121" s="118" t="s">
        <v>1570</v>
      </c>
      <c r="O121" s="117">
        <v>900000000</v>
      </c>
      <c r="P121" s="117"/>
    </row>
    <row r="122" spans="1:16">
      <c r="A122" s="121">
        <v>121</v>
      </c>
      <c r="B122" s="117" t="str">
        <f>VLOOKUP(E122,'[22]Site list Print'!$F$5:$J$515,5,)</f>
        <v>18TS02B0346</v>
      </c>
      <c r="C122" s="119" t="s">
        <v>1626</v>
      </c>
      <c r="D122" s="119" t="s">
        <v>265</v>
      </c>
      <c r="E122" s="119" t="s">
        <v>388</v>
      </c>
      <c r="F122" s="119" t="s">
        <v>389</v>
      </c>
      <c r="G122" s="120">
        <v>104.72031200000001</v>
      </c>
      <c r="H122" s="120">
        <v>-4.4708740000000002</v>
      </c>
      <c r="I122" s="119" t="s">
        <v>44</v>
      </c>
      <c r="J122" s="119" t="s">
        <v>45</v>
      </c>
      <c r="K122" s="119" t="s">
        <v>269</v>
      </c>
      <c r="L122" s="119" t="s">
        <v>358</v>
      </c>
      <c r="M122" s="119" t="s">
        <v>271</v>
      </c>
      <c r="N122" s="118" t="s">
        <v>1570</v>
      </c>
      <c r="O122" s="117">
        <v>900000000</v>
      </c>
      <c r="P122" s="117"/>
    </row>
    <row r="123" spans="1:16">
      <c r="A123" s="121">
        <v>122</v>
      </c>
      <c r="B123" s="117" t="str">
        <f>VLOOKUP(E123,'[22]Site list Print'!$F$5:$J$515,5,)</f>
        <v>18TS02B0347</v>
      </c>
      <c r="C123" s="119" t="s">
        <v>1626</v>
      </c>
      <c r="D123" s="119" t="s">
        <v>265</v>
      </c>
      <c r="E123" s="119" t="s">
        <v>390</v>
      </c>
      <c r="F123" s="119" t="s">
        <v>391</v>
      </c>
      <c r="G123" s="120">
        <v>104.61008</v>
      </c>
      <c r="H123" s="120">
        <v>-4.2595200000000002</v>
      </c>
      <c r="I123" s="119" t="s">
        <v>44</v>
      </c>
      <c r="J123" s="119" t="s">
        <v>45</v>
      </c>
      <c r="K123" s="119" t="s">
        <v>269</v>
      </c>
      <c r="L123" s="119" t="s">
        <v>358</v>
      </c>
      <c r="M123" s="119" t="s">
        <v>271</v>
      </c>
      <c r="N123" s="118" t="s">
        <v>1570</v>
      </c>
      <c r="O123" s="117">
        <v>900000000</v>
      </c>
      <c r="P123" s="117"/>
    </row>
    <row r="124" spans="1:16">
      <c r="A124" s="121">
        <v>123</v>
      </c>
      <c r="B124" s="117" t="str">
        <f>VLOOKUP(E124,'[22]Site list Print'!$F$5:$J$515,5,)</f>
        <v>18TS02B0348</v>
      </c>
      <c r="C124" s="119" t="s">
        <v>1626</v>
      </c>
      <c r="D124" s="119" t="s">
        <v>265</v>
      </c>
      <c r="E124" s="119" t="s">
        <v>392</v>
      </c>
      <c r="F124" s="119" t="s">
        <v>393</v>
      </c>
      <c r="G124" s="120">
        <v>104.97400500000001</v>
      </c>
      <c r="H124" s="120">
        <v>-4.9618880000000001</v>
      </c>
      <c r="I124" s="119" t="s">
        <v>44</v>
      </c>
      <c r="J124" s="119" t="s">
        <v>45</v>
      </c>
      <c r="K124" s="119" t="s">
        <v>269</v>
      </c>
      <c r="L124" s="119" t="s">
        <v>394</v>
      </c>
      <c r="M124" s="119" t="s">
        <v>271</v>
      </c>
      <c r="N124" s="118" t="s">
        <v>1570</v>
      </c>
      <c r="O124" s="117">
        <v>900000000</v>
      </c>
      <c r="P124" s="117"/>
    </row>
    <row r="125" spans="1:16">
      <c r="A125" s="121">
        <v>124</v>
      </c>
      <c r="B125" s="117" t="str">
        <f>VLOOKUP(E125,'[22]Site list Print'!$F$5:$J$515,5,)</f>
        <v>18TS02B0349</v>
      </c>
      <c r="C125" s="119" t="s">
        <v>1626</v>
      </c>
      <c r="D125" s="119" t="s">
        <v>265</v>
      </c>
      <c r="E125" s="119" t="s">
        <v>396</v>
      </c>
      <c r="F125" s="119" t="s">
        <v>397</v>
      </c>
      <c r="G125" s="120">
        <v>104.64113399999999</v>
      </c>
      <c r="H125" s="120">
        <v>-2.8411119999999999</v>
      </c>
      <c r="I125" s="119" t="s">
        <v>44</v>
      </c>
      <c r="J125" s="119" t="s">
        <v>45</v>
      </c>
      <c r="K125" s="119" t="s">
        <v>299</v>
      </c>
      <c r="L125" s="119" t="s">
        <v>311</v>
      </c>
      <c r="M125" s="119" t="s">
        <v>301</v>
      </c>
      <c r="N125" s="118" t="s">
        <v>1570</v>
      </c>
      <c r="O125" s="117">
        <v>900000000</v>
      </c>
      <c r="P125" s="117"/>
    </row>
    <row r="126" spans="1:16">
      <c r="A126" s="121">
        <v>125</v>
      </c>
      <c r="B126" s="117" t="str">
        <f>VLOOKUP(E126,'[22]Site list Print'!$F$5:$J$515,5,)</f>
        <v>18TS02B0350</v>
      </c>
      <c r="C126" s="119" t="s">
        <v>1626</v>
      </c>
      <c r="D126" s="119" t="s">
        <v>265</v>
      </c>
      <c r="E126" s="119" t="s">
        <v>398</v>
      </c>
      <c r="F126" s="119" t="s">
        <v>399</v>
      </c>
      <c r="G126" s="120">
        <v>104.77915299999999</v>
      </c>
      <c r="H126" s="120">
        <v>-2.7275520000000002</v>
      </c>
      <c r="I126" s="119" t="s">
        <v>44</v>
      </c>
      <c r="J126" s="119" t="s">
        <v>45</v>
      </c>
      <c r="K126" s="119" t="s">
        <v>299</v>
      </c>
      <c r="L126" s="119" t="s">
        <v>311</v>
      </c>
      <c r="M126" s="119" t="s">
        <v>301</v>
      </c>
      <c r="N126" s="118" t="s">
        <v>1570</v>
      </c>
      <c r="O126" s="117">
        <v>900000000</v>
      </c>
      <c r="P126" s="117"/>
    </row>
    <row r="127" spans="1:16">
      <c r="A127" s="121">
        <v>126</v>
      </c>
      <c r="B127" s="117" t="str">
        <f>VLOOKUP(E127,'[22]Site list Print'!$F$5:$J$515,5,)</f>
        <v>18TS02B0351</v>
      </c>
      <c r="C127" s="119" t="s">
        <v>1626</v>
      </c>
      <c r="D127" s="119" t="s">
        <v>265</v>
      </c>
      <c r="E127" s="119" t="s">
        <v>400</v>
      </c>
      <c r="F127" s="119" t="s">
        <v>401</v>
      </c>
      <c r="G127" s="120">
        <v>105.00665499999999</v>
      </c>
      <c r="H127" s="120">
        <v>-2.5586479999999998</v>
      </c>
      <c r="I127" s="119" t="s">
        <v>44</v>
      </c>
      <c r="J127" s="119" t="s">
        <v>45</v>
      </c>
      <c r="K127" s="119" t="s">
        <v>299</v>
      </c>
      <c r="L127" s="119" t="s">
        <v>311</v>
      </c>
      <c r="M127" s="119" t="s">
        <v>301</v>
      </c>
      <c r="N127" s="118" t="s">
        <v>1570</v>
      </c>
      <c r="O127" s="117">
        <v>900000000</v>
      </c>
      <c r="P127" s="117"/>
    </row>
    <row r="128" spans="1:16">
      <c r="A128" s="121">
        <v>127</v>
      </c>
      <c r="B128" s="117" t="str">
        <f>VLOOKUP(E128,'[22]Site list Print'!$F$5:$J$515,5,)</f>
        <v>18TS02B0352</v>
      </c>
      <c r="C128" s="119" t="s">
        <v>1626</v>
      </c>
      <c r="D128" s="119" t="s">
        <v>265</v>
      </c>
      <c r="E128" s="119" t="s">
        <v>402</v>
      </c>
      <c r="F128" s="119" t="s">
        <v>403</v>
      </c>
      <c r="G128" s="120">
        <v>104.256829</v>
      </c>
      <c r="H128" s="120">
        <v>-2.8711150000000001</v>
      </c>
      <c r="I128" s="119" t="s">
        <v>44</v>
      </c>
      <c r="J128" s="119" t="s">
        <v>45</v>
      </c>
      <c r="K128" s="119" t="s">
        <v>299</v>
      </c>
      <c r="L128" s="119" t="s">
        <v>311</v>
      </c>
      <c r="M128" s="119" t="s">
        <v>301</v>
      </c>
      <c r="N128" s="118" t="s">
        <v>1570</v>
      </c>
      <c r="O128" s="117">
        <v>900000000</v>
      </c>
      <c r="P128" s="117"/>
    </row>
    <row r="129" spans="1:16">
      <c r="A129" s="121">
        <v>128</v>
      </c>
      <c r="B129" s="117" t="str">
        <f>VLOOKUP(E129,'[22]Site list Print'!$F$5:$J$515,5,)</f>
        <v>18TS02B0353</v>
      </c>
      <c r="C129" s="119" t="s">
        <v>1626</v>
      </c>
      <c r="D129" s="119" t="s">
        <v>265</v>
      </c>
      <c r="E129" s="119" t="s">
        <v>404</v>
      </c>
      <c r="F129" s="119" t="s">
        <v>405</v>
      </c>
      <c r="G129" s="120">
        <v>105.31974700000001</v>
      </c>
      <c r="H129" s="120">
        <v>-2.4641769999999998</v>
      </c>
      <c r="I129" s="119" t="s">
        <v>44</v>
      </c>
      <c r="J129" s="119" t="s">
        <v>45</v>
      </c>
      <c r="K129" s="119" t="s">
        <v>299</v>
      </c>
      <c r="L129" s="119" t="s">
        <v>311</v>
      </c>
      <c r="M129" s="119" t="s">
        <v>301</v>
      </c>
      <c r="N129" s="118" t="s">
        <v>1570</v>
      </c>
      <c r="O129" s="117">
        <v>900000000</v>
      </c>
      <c r="P129" s="117"/>
    </row>
    <row r="130" spans="1:16">
      <c r="A130" s="121">
        <v>129</v>
      </c>
      <c r="B130" s="117" t="str">
        <f>VLOOKUP(E130,'[22]Site list Print'!$F$5:$J$515,5,)</f>
        <v>18TS02B0354</v>
      </c>
      <c r="C130" s="119" t="s">
        <v>1626</v>
      </c>
      <c r="D130" s="119" t="s">
        <v>265</v>
      </c>
      <c r="E130" s="119" t="s">
        <v>406</v>
      </c>
      <c r="F130" s="119" t="s">
        <v>407</v>
      </c>
      <c r="G130" s="120">
        <v>104.712333</v>
      </c>
      <c r="H130" s="120">
        <v>-2.2343250000000001</v>
      </c>
      <c r="I130" s="119" t="s">
        <v>44</v>
      </c>
      <c r="J130" s="119" t="s">
        <v>45</v>
      </c>
      <c r="K130" s="119" t="s">
        <v>299</v>
      </c>
      <c r="L130" s="119" t="s">
        <v>311</v>
      </c>
      <c r="M130" s="119" t="s">
        <v>301</v>
      </c>
      <c r="N130" s="118" t="s">
        <v>1570</v>
      </c>
      <c r="O130" s="117"/>
      <c r="P130" s="117"/>
    </row>
    <row r="131" spans="1:16">
      <c r="A131" s="121">
        <v>130</v>
      </c>
      <c r="B131" s="117" t="str">
        <f>VLOOKUP(E131,'[22]Site list Print'!$F$5:$J$515,5,)</f>
        <v>18TS02B0355</v>
      </c>
      <c r="C131" s="119" t="s">
        <v>1626</v>
      </c>
      <c r="D131" s="119" t="s">
        <v>265</v>
      </c>
      <c r="E131" s="119" t="s">
        <v>408</v>
      </c>
      <c r="F131" s="119" t="s">
        <v>409</v>
      </c>
      <c r="G131" s="120">
        <v>105.21907400000001</v>
      </c>
      <c r="H131" s="120">
        <v>-2.5133459999999999</v>
      </c>
      <c r="I131" s="119" t="s">
        <v>44</v>
      </c>
      <c r="J131" s="119" t="s">
        <v>45</v>
      </c>
      <c r="K131" s="119" t="s">
        <v>299</v>
      </c>
      <c r="L131" s="119" t="s">
        <v>311</v>
      </c>
      <c r="M131" s="119" t="s">
        <v>301</v>
      </c>
      <c r="N131" s="118" t="s">
        <v>1570</v>
      </c>
      <c r="O131" s="117"/>
      <c r="P131" s="117"/>
    </row>
    <row r="132" spans="1:16">
      <c r="A132" s="121">
        <v>131</v>
      </c>
      <c r="B132" s="117" t="str">
        <f>VLOOKUP(E132,'[22]Site list Print'!$F$5:$J$515,5,)</f>
        <v>18TS02B0356</v>
      </c>
      <c r="C132" s="119" t="s">
        <v>1626</v>
      </c>
      <c r="D132" s="119" t="s">
        <v>265</v>
      </c>
      <c r="E132" s="119" t="s">
        <v>410</v>
      </c>
      <c r="F132" s="119" t="s">
        <v>411</v>
      </c>
      <c r="G132" s="120">
        <v>104.090592</v>
      </c>
      <c r="H132" s="120">
        <v>-2.6472410000000002</v>
      </c>
      <c r="I132" s="119" t="s">
        <v>44</v>
      </c>
      <c r="J132" s="119" t="s">
        <v>45</v>
      </c>
      <c r="K132" s="119" t="s">
        <v>299</v>
      </c>
      <c r="L132" s="119" t="s">
        <v>311</v>
      </c>
      <c r="M132" s="119" t="s">
        <v>301</v>
      </c>
      <c r="N132" s="118" t="s">
        <v>1570</v>
      </c>
      <c r="O132" s="117"/>
      <c r="P132" s="117"/>
    </row>
    <row r="133" spans="1:16">
      <c r="A133" s="121">
        <v>132</v>
      </c>
      <c r="B133" s="117" t="str">
        <f>VLOOKUP(E133,'[22]Site list Print'!$F$5:$J$515,5,)</f>
        <v>18TS02B0357</v>
      </c>
      <c r="C133" s="119" t="s">
        <v>1626</v>
      </c>
      <c r="D133" s="119" t="s">
        <v>265</v>
      </c>
      <c r="E133" s="119" t="s">
        <v>412</v>
      </c>
      <c r="F133" s="119" t="s">
        <v>413</v>
      </c>
      <c r="G133" s="120">
        <v>104.54677100000001</v>
      </c>
      <c r="H133" s="120">
        <v>-2.2746019999999998</v>
      </c>
      <c r="I133" s="119" t="s">
        <v>44</v>
      </c>
      <c r="J133" s="119" t="s">
        <v>45</v>
      </c>
      <c r="K133" s="119" t="s">
        <v>299</v>
      </c>
      <c r="L133" s="119" t="s">
        <v>311</v>
      </c>
      <c r="M133" s="119" t="s">
        <v>301</v>
      </c>
      <c r="N133" s="118" t="s">
        <v>1570</v>
      </c>
      <c r="O133" s="117"/>
      <c r="P133" s="117"/>
    </row>
    <row r="134" spans="1:16">
      <c r="A134" s="121">
        <v>133</v>
      </c>
      <c r="B134" s="117" t="str">
        <f>VLOOKUP(E134,'[22]Site list Print'!$F$5:$J$515,5,)</f>
        <v>18TS02B0358</v>
      </c>
      <c r="C134" s="119" t="s">
        <v>1626</v>
      </c>
      <c r="D134" s="119" t="s">
        <v>265</v>
      </c>
      <c r="E134" s="119" t="s">
        <v>414</v>
      </c>
      <c r="F134" s="119" t="s">
        <v>415</v>
      </c>
      <c r="G134" s="120">
        <v>104.49921999999999</v>
      </c>
      <c r="H134" s="120">
        <v>-2.2619069999999999</v>
      </c>
      <c r="I134" s="119" t="s">
        <v>44</v>
      </c>
      <c r="J134" s="119" t="s">
        <v>45</v>
      </c>
      <c r="K134" s="119" t="s">
        <v>299</v>
      </c>
      <c r="L134" s="119" t="s">
        <v>311</v>
      </c>
      <c r="M134" s="119" t="s">
        <v>301</v>
      </c>
      <c r="N134" s="118" t="s">
        <v>1570</v>
      </c>
      <c r="O134" s="117"/>
      <c r="P134" s="117"/>
    </row>
    <row r="135" spans="1:16">
      <c r="A135" s="121">
        <v>134</v>
      </c>
      <c r="B135" s="117" t="str">
        <f>VLOOKUP(E135,'[22]Site list Print'!$F$5:$J$515,5,)</f>
        <v>18TS02B0359</v>
      </c>
      <c r="C135" s="119" t="s">
        <v>1626</v>
      </c>
      <c r="D135" s="119" t="s">
        <v>265</v>
      </c>
      <c r="E135" s="119" t="s">
        <v>416</v>
      </c>
      <c r="F135" s="119" t="s">
        <v>417</v>
      </c>
      <c r="G135" s="120">
        <v>105.19943600000001</v>
      </c>
      <c r="H135" s="120">
        <v>-2.4269660000000002</v>
      </c>
      <c r="I135" s="119" t="s">
        <v>44</v>
      </c>
      <c r="J135" s="119" t="s">
        <v>45</v>
      </c>
      <c r="K135" s="119" t="s">
        <v>299</v>
      </c>
      <c r="L135" s="119" t="s">
        <v>311</v>
      </c>
      <c r="M135" s="119" t="s">
        <v>301</v>
      </c>
      <c r="N135" s="118" t="s">
        <v>1570</v>
      </c>
      <c r="O135" s="117"/>
      <c r="P135" s="117"/>
    </row>
    <row r="136" spans="1:16">
      <c r="A136" s="121">
        <v>135</v>
      </c>
      <c r="B136" s="117" t="str">
        <f>VLOOKUP(E136,'[22]Site list Print'!$F$5:$J$515,5,)</f>
        <v>18TS02B0360</v>
      </c>
      <c r="C136" s="119" t="s">
        <v>1626</v>
      </c>
      <c r="D136" s="119" t="s">
        <v>265</v>
      </c>
      <c r="E136" s="119" t="s">
        <v>418</v>
      </c>
      <c r="F136" s="119" t="s">
        <v>419</v>
      </c>
      <c r="G136" s="120">
        <v>104.44558499999999</v>
      </c>
      <c r="H136" s="120">
        <v>-2.3411170000000001</v>
      </c>
      <c r="I136" s="119" t="s">
        <v>44</v>
      </c>
      <c r="J136" s="119" t="s">
        <v>45</v>
      </c>
      <c r="K136" s="119" t="s">
        <v>299</v>
      </c>
      <c r="L136" s="119" t="s">
        <v>311</v>
      </c>
      <c r="M136" s="119" t="s">
        <v>301</v>
      </c>
      <c r="N136" s="118" t="s">
        <v>1570</v>
      </c>
      <c r="O136" s="117"/>
      <c r="P136" s="117"/>
    </row>
    <row r="137" spans="1:16">
      <c r="A137" s="121">
        <v>136</v>
      </c>
      <c r="B137" s="117" t="str">
        <f>VLOOKUP(E137,'[22]Site list Print'!$F$5:$J$515,5,)</f>
        <v>18TS02B0361</v>
      </c>
      <c r="C137" s="119" t="s">
        <v>1626</v>
      </c>
      <c r="D137" s="119" t="s">
        <v>265</v>
      </c>
      <c r="E137" s="119" t="s">
        <v>420</v>
      </c>
      <c r="F137" s="119" t="s">
        <v>421</v>
      </c>
      <c r="G137" s="120">
        <v>102.379147</v>
      </c>
      <c r="H137" s="120">
        <v>-3.8421850000000002</v>
      </c>
      <c r="I137" s="119" t="s">
        <v>44</v>
      </c>
      <c r="J137" s="119" t="s">
        <v>45</v>
      </c>
      <c r="K137" s="119" t="s">
        <v>286</v>
      </c>
      <c r="L137" s="119" t="s">
        <v>287</v>
      </c>
      <c r="M137" s="119" t="s">
        <v>271</v>
      </c>
      <c r="N137" s="118" t="s">
        <v>1570</v>
      </c>
      <c r="O137" s="117"/>
      <c r="P137" s="117"/>
    </row>
    <row r="138" spans="1:16">
      <c r="A138" s="121">
        <v>137</v>
      </c>
      <c r="B138" s="117" t="str">
        <f>VLOOKUP(E138,'[22]Site list Print'!$F$5:$J$515,5,)</f>
        <v>18TS02B0362</v>
      </c>
      <c r="C138" s="119" t="s">
        <v>1626</v>
      </c>
      <c r="D138" s="119" t="s">
        <v>265</v>
      </c>
      <c r="E138" s="119" t="s">
        <v>422</v>
      </c>
      <c r="F138" s="119" t="s">
        <v>423</v>
      </c>
      <c r="G138" s="120">
        <v>101.200934</v>
      </c>
      <c r="H138" s="120">
        <v>-2.4766940000000002</v>
      </c>
      <c r="I138" s="119" t="s">
        <v>44</v>
      </c>
      <c r="J138" s="119" t="s">
        <v>45</v>
      </c>
      <c r="K138" s="119" t="s">
        <v>286</v>
      </c>
      <c r="L138" s="119" t="s">
        <v>287</v>
      </c>
      <c r="M138" s="119" t="s">
        <v>271</v>
      </c>
      <c r="N138" s="118" t="s">
        <v>1570</v>
      </c>
      <c r="O138" s="117"/>
      <c r="P138" s="117"/>
    </row>
    <row r="139" spans="1:16">
      <c r="A139" s="121">
        <v>138</v>
      </c>
      <c r="B139" s="117" t="str">
        <f>VLOOKUP(E139,'[22]Site list Print'!$F$5:$J$515,5,)</f>
        <v>18TS02B0363</v>
      </c>
      <c r="C139" s="119" t="s">
        <v>1626</v>
      </c>
      <c r="D139" s="119" t="s">
        <v>265</v>
      </c>
      <c r="E139" s="119" t="s">
        <v>424</v>
      </c>
      <c r="F139" s="119" t="s">
        <v>425</v>
      </c>
      <c r="G139" s="120">
        <v>102.835345</v>
      </c>
      <c r="H139" s="120">
        <v>-4.266133</v>
      </c>
      <c r="I139" s="119" t="s">
        <v>44</v>
      </c>
      <c r="J139" s="119" t="s">
        <v>45</v>
      </c>
      <c r="K139" s="119" t="s">
        <v>286</v>
      </c>
      <c r="L139" s="119" t="s">
        <v>426</v>
      </c>
      <c r="M139" s="119" t="s">
        <v>271</v>
      </c>
      <c r="N139" s="118" t="s">
        <v>1570</v>
      </c>
      <c r="O139" s="117"/>
      <c r="P139" s="117"/>
    </row>
    <row r="140" spans="1:16">
      <c r="A140" s="121">
        <v>139</v>
      </c>
      <c r="B140" s="117" t="str">
        <f>VLOOKUP(E140,'[22]Site list Print'!$F$5:$J$515,5,)</f>
        <v>18TS02B0364</v>
      </c>
      <c r="C140" s="119" t="s">
        <v>1626</v>
      </c>
      <c r="D140" s="119" t="s">
        <v>265</v>
      </c>
      <c r="E140" s="119" t="s">
        <v>428</v>
      </c>
      <c r="F140" s="119" t="s">
        <v>429</v>
      </c>
      <c r="G140" s="120">
        <v>102.89902600000001</v>
      </c>
      <c r="H140" s="120">
        <v>-4.3967780000000003</v>
      </c>
      <c r="I140" s="119" t="s">
        <v>44</v>
      </c>
      <c r="J140" s="119" t="s">
        <v>45</v>
      </c>
      <c r="K140" s="119" t="s">
        <v>286</v>
      </c>
      <c r="L140" s="119" t="s">
        <v>426</v>
      </c>
      <c r="M140" s="119" t="s">
        <v>271</v>
      </c>
      <c r="N140" s="118" t="s">
        <v>1570</v>
      </c>
      <c r="O140" s="117"/>
      <c r="P140" s="117"/>
    </row>
    <row r="141" spans="1:16">
      <c r="A141" s="121">
        <v>140</v>
      </c>
      <c r="B141" s="117" t="str">
        <f>VLOOKUP(E141,'[22]Site list Print'!$F$5:$J$515,5,)</f>
        <v>18TS02B0365</v>
      </c>
      <c r="C141" s="119" t="s">
        <v>1626</v>
      </c>
      <c r="D141" s="119" t="s">
        <v>265</v>
      </c>
      <c r="E141" s="119" t="s">
        <v>430</v>
      </c>
      <c r="F141" s="119" t="s">
        <v>431</v>
      </c>
      <c r="G141" s="120">
        <v>105.819213</v>
      </c>
      <c r="H141" s="120">
        <v>-2.0344639999999998</v>
      </c>
      <c r="I141" s="119" t="s">
        <v>44</v>
      </c>
      <c r="J141" s="119" t="s">
        <v>45</v>
      </c>
      <c r="K141" s="119" t="s">
        <v>315</v>
      </c>
      <c r="L141" s="119" t="s">
        <v>432</v>
      </c>
      <c r="M141" s="119" t="s">
        <v>301</v>
      </c>
      <c r="N141" s="118" t="s">
        <v>1570</v>
      </c>
      <c r="O141" s="117"/>
      <c r="P141" s="117"/>
    </row>
    <row r="142" spans="1:16">
      <c r="A142" s="121">
        <v>141</v>
      </c>
      <c r="B142" s="117" t="str">
        <f>VLOOKUP(E142,'[22]Site list Print'!$F$5:$J$515,5,)</f>
        <v>18TS02B0366</v>
      </c>
      <c r="C142" s="119" t="s">
        <v>1626</v>
      </c>
      <c r="D142" s="119" t="s">
        <v>265</v>
      </c>
      <c r="E142" s="119" t="s">
        <v>434</v>
      </c>
      <c r="F142" s="119" t="s">
        <v>435</v>
      </c>
      <c r="G142" s="120">
        <v>105.84665800000001</v>
      </c>
      <c r="H142" s="120">
        <v>-1.765897</v>
      </c>
      <c r="I142" s="119" t="s">
        <v>44</v>
      </c>
      <c r="J142" s="119" t="s">
        <v>45</v>
      </c>
      <c r="K142" s="119" t="s">
        <v>315</v>
      </c>
      <c r="L142" s="119" t="s">
        <v>432</v>
      </c>
      <c r="M142" s="119" t="s">
        <v>301</v>
      </c>
      <c r="N142" s="118" t="s">
        <v>1570</v>
      </c>
      <c r="O142" s="117"/>
      <c r="P142" s="117"/>
    </row>
    <row r="143" spans="1:16">
      <c r="A143" s="121">
        <v>142</v>
      </c>
      <c r="B143" s="117" t="str">
        <f>VLOOKUP(E143,'[22]Site list Print'!$F$5:$J$515,5,)</f>
        <v>18TS02B0367</v>
      </c>
      <c r="C143" s="119" t="s">
        <v>1626</v>
      </c>
      <c r="D143" s="119" t="s">
        <v>265</v>
      </c>
      <c r="E143" s="119" t="s">
        <v>436</v>
      </c>
      <c r="F143" s="119" t="s">
        <v>437</v>
      </c>
      <c r="G143" s="120">
        <v>106.038189</v>
      </c>
      <c r="H143" s="120">
        <v>-2.7114340000000001</v>
      </c>
      <c r="I143" s="119" t="s">
        <v>44</v>
      </c>
      <c r="J143" s="119" t="s">
        <v>45</v>
      </c>
      <c r="K143" s="119" t="s">
        <v>315</v>
      </c>
      <c r="L143" s="119" t="s">
        <v>432</v>
      </c>
      <c r="M143" s="119" t="s">
        <v>301</v>
      </c>
      <c r="N143" s="118" t="s">
        <v>1570</v>
      </c>
      <c r="O143" s="117"/>
      <c r="P143" s="117"/>
    </row>
    <row r="144" spans="1:16">
      <c r="A144" s="121">
        <v>143</v>
      </c>
      <c r="B144" s="117" t="str">
        <f>VLOOKUP(E144,'[22]Site list Print'!$F$5:$J$515,5,)</f>
        <v>18TS02B0368</v>
      </c>
      <c r="C144" s="119" t="s">
        <v>1626</v>
      </c>
      <c r="D144" s="119" t="s">
        <v>265</v>
      </c>
      <c r="E144" s="119" t="s">
        <v>438</v>
      </c>
      <c r="F144" s="119" t="s">
        <v>439</v>
      </c>
      <c r="G144" s="120">
        <v>106.18526</v>
      </c>
      <c r="H144" s="120">
        <v>-2.790359</v>
      </c>
      <c r="I144" s="119" t="s">
        <v>44</v>
      </c>
      <c r="J144" s="119" t="s">
        <v>45</v>
      </c>
      <c r="K144" s="119" t="s">
        <v>315</v>
      </c>
      <c r="L144" s="119" t="s">
        <v>432</v>
      </c>
      <c r="M144" s="119" t="s">
        <v>301</v>
      </c>
      <c r="N144" s="118" t="s">
        <v>1570</v>
      </c>
      <c r="O144" s="117"/>
      <c r="P144" s="117"/>
    </row>
    <row r="145" spans="1:16">
      <c r="A145" s="121">
        <v>144</v>
      </c>
      <c r="B145" s="117" t="str">
        <f>VLOOKUP(E145,'[22]Site list Print'!$F$5:$J$515,5,)</f>
        <v>18TS02B0369</v>
      </c>
      <c r="C145" s="119" t="s">
        <v>1626</v>
      </c>
      <c r="D145" s="119" t="s">
        <v>265</v>
      </c>
      <c r="E145" s="119" t="s">
        <v>440</v>
      </c>
      <c r="F145" s="119" t="s">
        <v>441</v>
      </c>
      <c r="G145" s="120">
        <v>105.812802</v>
      </c>
      <c r="H145" s="120">
        <v>-2.3710589999999998</v>
      </c>
      <c r="I145" s="119" t="s">
        <v>44</v>
      </c>
      <c r="J145" s="119" t="s">
        <v>45</v>
      </c>
      <c r="K145" s="119" t="s">
        <v>315</v>
      </c>
      <c r="L145" s="119" t="s">
        <v>432</v>
      </c>
      <c r="M145" s="119" t="s">
        <v>301</v>
      </c>
      <c r="N145" s="118" t="s">
        <v>1570</v>
      </c>
      <c r="O145" s="117"/>
      <c r="P145" s="117"/>
    </row>
    <row r="146" spans="1:16">
      <c r="A146" s="121">
        <v>145</v>
      </c>
      <c r="B146" s="117" t="str">
        <f>VLOOKUP(E146,'[22]Site list Print'!$F$5:$J$515,5,)</f>
        <v>18TS02B0319</v>
      </c>
      <c r="C146" s="119" t="s">
        <v>1626</v>
      </c>
      <c r="D146" s="119" t="s">
        <v>265</v>
      </c>
      <c r="E146" s="119" t="s">
        <v>442</v>
      </c>
      <c r="F146" s="119" t="s">
        <v>443</v>
      </c>
      <c r="G146" s="120">
        <v>105.70247999999999</v>
      </c>
      <c r="H146" s="120">
        <v>-2.1074709999999999</v>
      </c>
      <c r="I146" s="119" t="s">
        <v>44</v>
      </c>
      <c r="J146" s="119" t="s">
        <v>45</v>
      </c>
      <c r="K146" s="119" t="s">
        <v>315</v>
      </c>
      <c r="L146" s="119" t="s">
        <v>432</v>
      </c>
      <c r="M146" s="119" t="s">
        <v>301</v>
      </c>
      <c r="N146" s="118" t="s">
        <v>1570</v>
      </c>
      <c r="O146" s="117"/>
      <c r="P146" s="117"/>
    </row>
    <row r="147" spans="1:16">
      <c r="A147" s="121">
        <v>146</v>
      </c>
      <c r="B147" s="117" t="str">
        <f>VLOOKUP(E147,'[22]Site list Print'!$F$5:$J$515,5,)</f>
        <v>18TS02B0320</v>
      </c>
      <c r="C147" s="119" t="s">
        <v>1626</v>
      </c>
      <c r="D147" s="119" t="s">
        <v>265</v>
      </c>
      <c r="E147" s="119" t="s">
        <v>444</v>
      </c>
      <c r="F147" s="119" t="s">
        <v>445</v>
      </c>
      <c r="G147" s="120">
        <v>104.652919</v>
      </c>
      <c r="H147" s="120">
        <v>-3.026135</v>
      </c>
      <c r="I147" s="119" t="s">
        <v>44</v>
      </c>
      <c r="J147" s="119" t="s">
        <v>45</v>
      </c>
      <c r="K147" s="119" t="s">
        <v>299</v>
      </c>
      <c r="L147" s="119" t="s">
        <v>446</v>
      </c>
      <c r="M147" s="119" t="s">
        <v>301</v>
      </c>
      <c r="N147" s="118" t="s">
        <v>1570</v>
      </c>
      <c r="O147" s="117"/>
      <c r="P147" s="117"/>
    </row>
    <row r="148" spans="1:16">
      <c r="A148" s="121">
        <v>147</v>
      </c>
      <c r="B148" s="117" t="str">
        <f>VLOOKUP(E148,'[22]Site list Print'!$F$5:$J$515,5,)</f>
        <v>18TS02B0321</v>
      </c>
      <c r="C148" s="119" t="s">
        <v>1626</v>
      </c>
      <c r="D148" s="119" t="s">
        <v>265</v>
      </c>
      <c r="E148" s="119" t="s">
        <v>449</v>
      </c>
      <c r="F148" s="119" t="s">
        <v>450</v>
      </c>
      <c r="G148" s="120">
        <v>105.13382501</v>
      </c>
      <c r="H148" s="120">
        <v>-3.7990338100000001</v>
      </c>
      <c r="I148" s="119" t="s">
        <v>44</v>
      </c>
      <c r="J148" s="119" t="s">
        <v>45</v>
      </c>
      <c r="K148" s="119" t="s">
        <v>299</v>
      </c>
      <c r="L148" s="119" t="s">
        <v>451</v>
      </c>
      <c r="M148" s="119" t="s">
        <v>301</v>
      </c>
      <c r="N148" s="118" t="s">
        <v>1570</v>
      </c>
      <c r="O148" s="117"/>
      <c r="P148" s="117"/>
    </row>
    <row r="149" spans="1:16">
      <c r="A149" s="121">
        <v>148</v>
      </c>
      <c r="B149" s="117" t="str">
        <f>VLOOKUP(E149,'[22]Site list Print'!$F$5:$J$515,5,)</f>
        <v>18TS02B0322</v>
      </c>
      <c r="C149" s="119" t="s">
        <v>1626</v>
      </c>
      <c r="D149" s="119" t="s">
        <v>265</v>
      </c>
      <c r="E149" s="119" t="s">
        <v>454</v>
      </c>
      <c r="F149" s="119" t="s">
        <v>455</v>
      </c>
      <c r="G149" s="120">
        <v>104.97549211</v>
      </c>
      <c r="H149" s="120">
        <v>-3.8800465900000001</v>
      </c>
      <c r="I149" s="119" t="s">
        <v>44</v>
      </c>
      <c r="J149" s="119" t="s">
        <v>45</v>
      </c>
      <c r="K149" s="119" t="s">
        <v>299</v>
      </c>
      <c r="L149" s="119" t="s">
        <v>451</v>
      </c>
      <c r="M149" s="119" t="s">
        <v>301</v>
      </c>
      <c r="N149" s="118" t="s">
        <v>1570</v>
      </c>
      <c r="O149" s="117"/>
      <c r="P149" s="117"/>
    </row>
    <row r="150" spans="1:16">
      <c r="A150" s="121">
        <v>149</v>
      </c>
      <c r="B150" s="117" t="str">
        <f>VLOOKUP(E150,'[22]Site list Print'!$F$5:$J$515,5,)</f>
        <v>18TS02B0323</v>
      </c>
      <c r="C150" s="119" t="s">
        <v>1626</v>
      </c>
      <c r="D150" s="119" t="s">
        <v>265</v>
      </c>
      <c r="E150" s="119" t="s">
        <v>456</v>
      </c>
      <c r="F150" s="119" t="s">
        <v>457</v>
      </c>
      <c r="G150" s="120">
        <v>104.76564633</v>
      </c>
      <c r="H150" s="120">
        <v>-3.5583479100000002</v>
      </c>
      <c r="I150" s="119" t="s">
        <v>44</v>
      </c>
      <c r="J150" s="119" t="s">
        <v>45</v>
      </c>
      <c r="K150" s="119" t="s">
        <v>299</v>
      </c>
      <c r="L150" s="119" t="s">
        <v>451</v>
      </c>
      <c r="M150" s="119" t="s">
        <v>301</v>
      </c>
      <c r="N150" s="118" t="s">
        <v>1570</v>
      </c>
      <c r="O150" s="117"/>
      <c r="P150" s="117"/>
    </row>
    <row r="151" spans="1:16">
      <c r="A151" s="121">
        <v>150</v>
      </c>
      <c r="B151" s="117" t="str">
        <f>VLOOKUP(E151,'[22]Site list Print'!$F$5:$J$515,5,)</f>
        <v>18TS02B0324</v>
      </c>
      <c r="C151" s="119" t="s">
        <v>1626</v>
      </c>
      <c r="D151" s="119" t="s">
        <v>265</v>
      </c>
      <c r="E151" s="119" t="s">
        <v>458</v>
      </c>
      <c r="F151" s="119" t="s">
        <v>459</v>
      </c>
      <c r="G151" s="120">
        <v>105.853577</v>
      </c>
      <c r="H151" s="120">
        <v>-3.4908999999999999</v>
      </c>
      <c r="I151" s="119" t="s">
        <v>44</v>
      </c>
      <c r="J151" s="119" t="s">
        <v>45</v>
      </c>
      <c r="K151" s="119" t="s">
        <v>299</v>
      </c>
      <c r="L151" s="119" t="s">
        <v>451</v>
      </c>
      <c r="M151" s="119" t="s">
        <v>301</v>
      </c>
      <c r="N151" s="118" t="s">
        <v>1570</v>
      </c>
      <c r="O151" s="117"/>
      <c r="P151" s="117"/>
    </row>
    <row r="152" spans="1:16">
      <c r="A152" s="121">
        <v>151</v>
      </c>
      <c r="B152" s="117" t="str">
        <f>VLOOKUP(E152,'[22]Site list Print'!$F$5:$J$515,5,)</f>
        <v>18TS02B0325</v>
      </c>
      <c r="C152" s="119" t="s">
        <v>1626</v>
      </c>
      <c r="D152" s="119" t="s">
        <v>265</v>
      </c>
      <c r="E152" s="119" t="s">
        <v>460</v>
      </c>
      <c r="F152" s="119" t="s">
        <v>461</v>
      </c>
      <c r="G152" s="120">
        <v>104.7994794</v>
      </c>
      <c r="H152" s="120">
        <v>-4.15270954</v>
      </c>
      <c r="I152" s="119" t="s">
        <v>44</v>
      </c>
      <c r="J152" s="119" t="s">
        <v>45</v>
      </c>
      <c r="K152" s="119" t="s">
        <v>299</v>
      </c>
      <c r="L152" s="119" t="s">
        <v>451</v>
      </c>
      <c r="M152" s="119" t="s">
        <v>301</v>
      </c>
      <c r="N152" s="118" t="s">
        <v>1570</v>
      </c>
      <c r="O152" s="117"/>
      <c r="P152" s="117"/>
    </row>
    <row r="153" spans="1:16">
      <c r="A153" s="121">
        <v>152</v>
      </c>
      <c r="B153" s="117" t="str">
        <f>VLOOKUP(E153,'[22]Site list Print'!$F$5:$J$515,5,)</f>
        <v>18TS02B0326</v>
      </c>
      <c r="C153" s="119" t="s">
        <v>1626</v>
      </c>
      <c r="D153" s="119" t="s">
        <v>265</v>
      </c>
      <c r="E153" s="119" t="s">
        <v>462</v>
      </c>
      <c r="F153" s="119" t="s">
        <v>463</v>
      </c>
      <c r="G153" s="120">
        <v>105.02237125000001</v>
      </c>
      <c r="H153" s="120">
        <v>-3.95244704</v>
      </c>
      <c r="I153" s="119" t="s">
        <v>44</v>
      </c>
      <c r="J153" s="119" t="s">
        <v>45</v>
      </c>
      <c r="K153" s="119" t="s">
        <v>299</v>
      </c>
      <c r="L153" s="119" t="s">
        <v>451</v>
      </c>
      <c r="M153" s="119" t="s">
        <v>301</v>
      </c>
      <c r="N153" s="118" t="s">
        <v>1570</v>
      </c>
      <c r="O153" s="117"/>
      <c r="P153" s="117"/>
    </row>
    <row r="154" spans="1:16">
      <c r="A154" s="121">
        <v>153</v>
      </c>
      <c r="B154" s="117" t="str">
        <f>VLOOKUP(E154,'[22]Site list Print'!$F$5:$J$515,5,)</f>
        <v>18TS02B0327</v>
      </c>
      <c r="C154" s="119" t="s">
        <v>1626</v>
      </c>
      <c r="D154" s="119" t="s">
        <v>265</v>
      </c>
      <c r="E154" s="119" t="s">
        <v>464</v>
      </c>
      <c r="F154" s="119" t="s">
        <v>465</v>
      </c>
      <c r="G154" s="120">
        <v>104.50486585</v>
      </c>
      <c r="H154" s="120">
        <v>-3.6954953800000001</v>
      </c>
      <c r="I154" s="119" t="s">
        <v>44</v>
      </c>
      <c r="J154" s="119" t="s">
        <v>45</v>
      </c>
      <c r="K154" s="119" t="s">
        <v>299</v>
      </c>
      <c r="L154" s="119" t="s">
        <v>451</v>
      </c>
      <c r="M154" s="119" t="s">
        <v>301</v>
      </c>
      <c r="N154" s="118" t="s">
        <v>1570</v>
      </c>
      <c r="O154" s="117"/>
      <c r="P154" s="117"/>
    </row>
    <row r="155" spans="1:16">
      <c r="A155" s="121">
        <v>154</v>
      </c>
      <c r="B155" s="117" t="str">
        <f>VLOOKUP(E155,'[22]Site list Print'!$F$5:$J$515,5,)</f>
        <v>18TS02B0328</v>
      </c>
      <c r="C155" s="119" t="s">
        <v>1626</v>
      </c>
      <c r="D155" s="119" t="s">
        <v>265</v>
      </c>
      <c r="E155" s="119" t="s">
        <v>466</v>
      </c>
      <c r="F155" s="119" t="s">
        <v>467</v>
      </c>
      <c r="G155" s="120">
        <v>105.08231117</v>
      </c>
      <c r="H155" s="120">
        <v>-3.9571284800000002</v>
      </c>
      <c r="I155" s="119" t="s">
        <v>44</v>
      </c>
      <c r="J155" s="119" t="s">
        <v>45</v>
      </c>
      <c r="K155" s="119" t="s">
        <v>299</v>
      </c>
      <c r="L155" s="119" t="s">
        <v>451</v>
      </c>
      <c r="M155" s="119" t="s">
        <v>301</v>
      </c>
      <c r="N155" s="118" t="s">
        <v>1570</v>
      </c>
      <c r="O155" s="117"/>
      <c r="P155" s="117"/>
    </row>
    <row r="156" spans="1:16">
      <c r="A156" s="121">
        <v>155</v>
      </c>
      <c r="B156" s="117" t="str">
        <f>VLOOKUP(E156,'[22]Site list Print'!$F$5:$J$515,5,)</f>
        <v>18TS02B0329</v>
      </c>
      <c r="C156" s="119" t="s">
        <v>1626</v>
      </c>
      <c r="D156" s="119" t="s">
        <v>265</v>
      </c>
      <c r="E156" s="119" t="s">
        <v>468</v>
      </c>
      <c r="F156" s="119" t="s">
        <v>469</v>
      </c>
      <c r="G156" s="120">
        <v>105.34139</v>
      </c>
      <c r="H156" s="120">
        <v>-5.0183799999999996</v>
      </c>
      <c r="I156" s="119" t="s">
        <v>44</v>
      </c>
      <c r="J156" s="119" t="s">
        <v>45</v>
      </c>
      <c r="K156" s="119" t="s">
        <v>269</v>
      </c>
      <c r="L156" s="119" t="s">
        <v>394</v>
      </c>
      <c r="M156" s="119" t="s">
        <v>271</v>
      </c>
      <c r="N156" s="118" t="s">
        <v>1570</v>
      </c>
      <c r="O156" s="117"/>
      <c r="P156" s="117"/>
    </row>
    <row r="157" spans="1:16">
      <c r="A157" s="121">
        <v>156</v>
      </c>
      <c r="B157" s="117" t="str">
        <f>VLOOKUP(E157,'[22]Site list Print'!$F$5:$J$515,5,)</f>
        <v>18TS02B0330</v>
      </c>
      <c r="C157" s="119" t="s">
        <v>1626</v>
      </c>
      <c r="D157" s="119" t="s">
        <v>265</v>
      </c>
      <c r="E157" s="119" t="s">
        <v>470</v>
      </c>
      <c r="F157" s="119" t="s">
        <v>471</v>
      </c>
      <c r="G157" s="120">
        <v>105.30958</v>
      </c>
      <c r="H157" s="120">
        <v>-4.9275609999999999</v>
      </c>
      <c r="I157" s="119" t="s">
        <v>44</v>
      </c>
      <c r="J157" s="119" t="s">
        <v>45</v>
      </c>
      <c r="K157" s="119" t="s">
        <v>269</v>
      </c>
      <c r="L157" s="119" t="s">
        <v>394</v>
      </c>
      <c r="M157" s="119" t="s">
        <v>271</v>
      </c>
      <c r="N157" s="118" t="s">
        <v>1570</v>
      </c>
      <c r="O157" s="117"/>
      <c r="P157" s="117"/>
    </row>
    <row r="158" spans="1:16">
      <c r="A158" s="121">
        <v>157</v>
      </c>
      <c r="B158" s="117" t="str">
        <f>VLOOKUP(E158,'[22]Site list Print'!$F$5:$J$515,5,)</f>
        <v>18TS02B0331</v>
      </c>
      <c r="C158" s="119" t="s">
        <v>1626</v>
      </c>
      <c r="D158" s="119" t="s">
        <v>265</v>
      </c>
      <c r="E158" s="119" t="s">
        <v>472</v>
      </c>
      <c r="F158" s="119" t="s">
        <v>473</v>
      </c>
      <c r="G158" s="120">
        <v>105.59191199999999</v>
      </c>
      <c r="H158" s="120">
        <v>-5.0215759999999996</v>
      </c>
      <c r="I158" s="119" t="s">
        <v>44</v>
      </c>
      <c r="J158" s="119" t="s">
        <v>45</v>
      </c>
      <c r="K158" s="119" t="s">
        <v>269</v>
      </c>
      <c r="L158" s="119" t="s">
        <v>394</v>
      </c>
      <c r="M158" s="119" t="s">
        <v>271</v>
      </c>
      <c r="N158" s="118" t="s">
        <v>1570</v>
      </c>
      <c r="O158" s="117"/>
      <c r="P158" s="117"/>
    </row>
    <row r="159" spans="1:16">
      <c r="A159" s="121">
        <v>158</v>
      </c>
      <c r="B159" s="117" t="str">
        <f>VLOOKUP(E159,'[22]Site list Print'!$F$5:$J$515,5,)</f>
        <v>18TS02B0332</v>
      </c>
      <c r="C159" s="119" t="s">
        <v>1626</v>
      </c>
      <c r="D159" s="119" t="s">
        <v>265</v>
      </c>
      <c r="E159" s="119" t="s">
        <v>474</v>
      </c>
      <c r="F159" s="119" t="s">
        <v>475</v>
      </c>
      <c r="G159" s="120">
        <v>105.651285</v>
      </c>
      <c r="H159" s="120">
        <v>-4.42631</v>
      </c>
      <c r="I159" s="119" t="s">
        <v>44</v>
      </c>
      <c r="J159" s="119" t="s">
        <v>45</v>
      </c>
      <c r="K159" s="119" t="s">
        <v>269</v>
      </c>
      <c r="L159" s="119" t="s">
        <v>358</v>
      </c>
      <c r="M159" s="119" t="s">
        <v>271</v>
      </c>
      <c r="N159" s="118" t="s">
        <v>1570</v>
      </c>
      <c r="O159" s="117"/>
      <c r="P159" s="117"/>
    </row>
    <row r="160" spans="1:16">
      <c r="A160" s="121">
        <v>159</v>
      </c>
      <c r="B160" s="117" t="str">
        <f>VLOOKUP(E160,'[22]Site list Print'!$F$5:$J$515,5,)</f>
        <v>18TS02B0333</v>
      </c>
      <c r="C160" s="119" t="s">
        <v>1626</v>
      </c>
      <c r="D160" s="119" t="s">
        <v>265</v>
      </c>
      <c r="E160" s="119" t="s">
        <v>476</v>
      </c>
      <c r="F160" s="119" t="s">
        <v>477</v>
      </c>
      <c r="G160" s="120">
        <v>103.120531</v>
      </c>
      <c r="H160" s="120">
        <v>-4.378711</v>
      </c>
      <c r="I160" s="119" t="s">
        <v>44</v>
      </c>
      <c r="J160" s="119" t="s">
        <v>45</v>
      </c>
      <c r="K160" s="119" t="s">
        <v>286</v>
      </c>
      <c r="L160" s="119" t="s">
        <v>426</v>
      </c>
      <c r="M160" s="119" t="s">
        <v>271</v>
      </c>
      <c r="N160" s="118" t="s">
        <v>1570</v>
      </c>
      <c r="O160" s="117"/>
      <c r="P160" s="117"/>
    </row>
    <row r="161" spans="1:16">
      <c r="A161" s="121">
        <v>160</v>
      </c>
      <c r="B161" s="117" t="str">
        <f>VLOOKUP(E161,'[22]Site list Print'!$F$5:$J$515,5,)</f>
        <v>18TS02B0334</v>
      </c>
      <c r="C161" s="119" t="s">
        <v>1626</v>
      </c>
      <c r="D161" s="119" t="s">
        <v>265</v>
      </c>
      <c r="E161" s="119" t="s">
        <v>478</v>
      </c>
      <c r="F161" s="119" t="s">
        <v>479</v>
      </c>
      <c r="G161" s="120">
        <v>102.971254</v>
      </c>
      <c r="H161" s="120">
        <v>-1.3423750000000001</v>
      </c>
      <c r="I161" s="119" t="s">
        <v>44</v>
      </c>
      <c r="J161" s="119" t="s">
        <v>45</v>
      </c>
      <c r="K161" s="119" t="s">
        <v>305</v>
      </c>
      <c r="L161" s="119" t="s">
        <v>306</v>
      </c>
      <c r="M161" s="119" t="s">
        <v>301</v>
      </c>
      <c r="N161" s="118" t="s">
        <v>1570</v>
      </c>
      <c r="O161" s="117"/>
      <c r="P161" s="117"/>
    </row>
    <row r="162" spans="1:16">
      <c r="A162" s="121">
        <v>161</v>
      </c>
      <c r="B162" s="117" t="str">
        <f>VLOOKUP(E162,'[22]Site list Print'!$F$5:$J$515,5,)</f>
        <v>18TS02B0335</v>
      </c>
      <c r="C162" s="119" t="s">
        <v>1626</v>
      </c>
      <c r="D162" s="119" t="s">
        <v>265</v>
      </c>
      <c r="E162" s="119" t="s">
        <v>480</v>
      </c>
      <c r="F162" s="119" t="s">
        <v>481</v>
      </c>
      <c r="G162" s="120">
        <v>105.632122</v>
      </c>
      <c r="H162" s="120">
        <v>-5.6176709999999996</v>
      </c>
      <c r="I162" s="119" t="s">
        <v>44</v>
      </c>
      <c r="J162" s="119" t="s">
        <v>45</v>
      </c>
      <c r="K162" s="119" t="s">
        <v>269</v>
      </c>
      <c r="L162" s="119" t="s">
        <v>270</v>
      </c>
      <c r="M162" s="119" t="s">
        <v>271</v>
      </c>
      <c r="N162" s="118" t="s">
        <v>1570</v>
      </c>
      <c r="O162" s="117"/>
      <c r="P162" s="117"/>
    </row>
    <row r="163" spans="1:16">
      <c r="A163" s="121">
        <v>162</v>
      </c>
      <c r="B163" s="117" t="str">
        <f>VLOOKUP(E163,'[22]Site list Print'!$F$5:$J$515,5,)</f>
        <v>18TS02B0336</v>
      </c>
      <c r="C163" s="119" t="s">
        <v>1626</v>
      </c>
      <c r="D163" s="119" t="s">
        <v>265</v>
      </c>
      <c r="E163" s="119" t="s">
        <v>482</v>
      </c>
      <c r="F163" s="119" t="s">
        <v>483</v>
      </c>
      <c r="G163" s="120">
        <v>105.71778</v>
      </c>
      <c r="H163" s="120">
        <v>-5.6931399999999996</v>
      </c>
      <c r="I163" s="119" t="s">
        <v>44</v>
      </c>
      <c r="J163" s="119" t="s">
        <v>45</v>
      </c>
      <c r="K163" s="119" t="s">
        <v>269</v>
      </c>
      <c r="L163" s="119" t="s">
        <v>270</v>
      </c>
      <c r="M163" s="119" t="s">
        <v>271</v>
      </c>
      <c r="N163" s="118" t="s">
        <v>1570</v>
      </c>
      <c r="O163" s="117"/>
      <c r="P163" s="117"/>
    </row>
    <row r="164" spans="1:16">
      <c r="A164" s="121">
        <v>163</v>
      </c>
      <c r="B164" s="117" t="str">
        <f>VLOOKUP(E164,'[22]Site list Print'!$F$5:$J$515,5,)</f>
        <v>18TS02B0337</v>
      </c>
      <c r="C164" s="119" t="s">
        <v>1626</v>
      </c>
      <c r="D164" s="119" t="s">
        <v>265</v>
      </c>
      <c r="E164" s="119" t="s">
        <v>484</v>
      </c>
      <c r="F164" s="119" t="s">
        <v>485</v>
      </c>
      <c r="G164" s="120">
        <v>105.6643</v>
      </c>
      <c r="H164" s="120">
        <v>-5.6097799999999998</v>
      </c>
      <c r="I164" s="119" t="s">
        <v>44</v>
      </c>
      <c r="J164" s="119" t="s">
        <v>45</v>
      </c>
      <c r="K164" s="119" t="s">
        <v>269</v>
      </c>
      <c r="L164" s="119" t="s">
        <v>270</v>
      </c>
      <c r="M164" s="119" t="s">
        <v>271</v>
      </c>
      <c r="N164" s="118" t="s">
        <v>1570</v>
      </c>
      <c r="O164" s="117"/>
      <c r="P164" s="117"/>
    </row>
    <row r="165" spans="1:16">
      <c r="A165" s="121">
        <v>164</v>
      </c>
      <c r="B165" s="117" t="str">
        <f>VLOOKUP(E165,'[22]Site list Print'!$F$5:$J$515,5,)</f>
        <v>18TS02B0338</v>
      </c>
      <c r="C165" s="119" t="s">
        <v>1626</v>
      </c>
      <c r="D165" s="119" t="s">
        <v>265</v>
      </c>
      <c r="E165" s="119" t="s">
        <v>486</v>
      </c>
      <c r="F165" s="119" t="s">
        <v>487</v>
      </c>
      <c r="G165" s="120">
        <v>103.24269099999999</v>
      </c>
      <c r="H165" s="120">
        <v>-4.0995609999999996</v>
      </c>
      <c r="I165" s="119" t="s">
        <v>44</v>
      </c>
      <c r="J165" s="119" t="s">
        <v>45</v>
      </c>
      <c r="K165" s="119" t="s">
        <v>299</v>
      </c>
      <c r="L165" s="119" t="s">
        <v>300</v>
      </c>
      <c r="M165" s="119" t="s">
        <v>301</v>
      </c>
      <c r="N165" s="118" t="s">
        <v>1570</v>
      </c>
      <c r="O165" s="117"/>
      <c r="P165" s="117"/>
    </row>
    <row r="166" spans="1:16">
      <c r="A166" s="121">
        <v>165</v>
      </c>
      <c r="B166" s="117" t="str">
        <f>VLOOKUP(E166,'[22]Site list Print'!$F$5:$J$515,5,)</f>
        <v>18TS02B0339</v>
      </c>
      <c r="C166" s="119" t="s">
        <v>1626</v>
      </c>
      <c r="D166" s="119" t="s">
        <v>265</v>
      </c>
      <c r="E166" s="119" t="s">
        <v>488</v>
      </c>
      <c r="F166" s="119" t="s">
        <v>489</v>
      </c>
      <c r="G166" s="120">
        <v>104.37399600000001</v>
      </c>
      <c r="H166" s="120">
        <v>-3.273663</v>
      </c>
      <c r="I166" s="119" t="s">
        <v>44</v>
      </c>
      <c r="J166" s="119" t="s">
        <v>45</v>
      </c>
      <c r="K166" s="119" t="s">
        <v>299</v>
      </c>
      <c r="L166" s="119" t="s">
        <v>490</v>
      </c>
      <c r="M166" s="119" t="s">
        <v>301</v>
      </c>
      <c r="N166" s="118" t="s">
        <v>1570</v>
      </c>
      <c r="O166" s="117"/>
      <c r="P166" s="117"/>
    </row>
    <row r="167" spans="1:16">
      <c r="A167" s="121">
        <v>166</v>
      </c>
      <c r="B167" s="117" t="str">
        <f>VLOOKUP(E167,'[22]Site list Print'!$F$5:$J$515,5,)</f>
        <v>18TS02B0340</v>
      </c>
      <c r="C167" s="119" t="s">
        <v>1626</v>
      </c>
      <c r="D167" s="119" t="s">
        <v>265</v>
      </c>
      <c r="E167" s="119" t="s">
        <v>492</v>
      </c>
      <c r="F167" s="119" t="s">
        <v>493</v>
      </c>
      <c r="G167" s="120">
        <v>103.27279</v>
      </c>
      <c r="H167" s="120">
        <v>-3.6624089999999998</v>
      </c>
      <c r="I167" s="119" t="s">
        <v>44</v>
      </c>
      <c r="J167" s="119" t="s">
        <v>45</v>
      </c>
      <c r="K167" s="119" t="s">
        <v>299</v>
      </c>
      <c r="L167" s="119" t="s">
        <v>300</v>
      </c>
      <c r="M167" s="119" t="s">
        <v>301</v>
      </c>
      <c r="N167" s="118" t="s">
        <v>1570</v>
      </c>
      <c r="O167" s="117"/>
      <c r="P167" s="117"/>
    </row>
    <row r="168" spans="1:16">
      <c r="A168" s="121">
        <v>167</v>
      </c>
      <c r="B168" s="117" t="str">
        <f>VLOOKUP(E168,'[22]Site list Print'!$F$5:$J$515,5,)</f>
        <v>18TS02B0341</v>
      </c>
      <c r="C168" s="119" t="s">
        <v>1626</v>
      </c>
      <c r="D168" s="119" t="s">
        <v>265</v>
      </c>
      <c r="E168" s="119" t="s">
        <v>494</v>
      </c>
      <c r="F168" s="119" t="s">
        <v>495</v>
      </c>
      <c r="G168" s="120">
        <v>102.695532</v>
      </c>
      <c r="H168" s="120">
        <v>-1.536659</v>
      </c>
      <c r="I168" s="119" t="s">
        <v>44</v>
      </c>
      <c r="J168" s="119" t="s">
        <v>45</v>
      </c>
      <c r="K168" s="119" t="s">
        <v>305</v>
      </c>
      <c r="L168" s="119" t="s">
        <v>496</v>
      </c>
      <c r="M168" s="119" t="s">
        <v>301</v>
      </c>
      <c r="N168" s="118" t="s">
        <v>1570</v>
      </c>
      <c r="O168" s="117"/>
      <c r="P168" s="117"/>
    </row>
    <row r="169" spans="1:16">
      <c r="A169" s="121">
        <v>168</v>
      </c>
      <c r="B169" s="117" t="str">
        <f>VLOOKUP(E169,'[22]Site list Print'!$F$5:$J$515,5,)</f>
        <v>18TS02B0342</v>
      </c>
      <c r="C169" s="119" t="s">
        <v>1626</v>
      </c>
      <c r="D169" s="119" t="s">
        <v>265</v>
      </c>
      <c r="E169" s="119" t="s">
        <v>498</v>
      </c>
      <c r="F169" s="119" t="s">
        <v>499</v>
      </c>
      <c r="G169" s="120">
        <v>103.770819</v>
      </c>
      <c r="H169" s="120">
        <v>-4.3369520000000001</v>
      </c>
      <c r="I169" s="119" t="s">
        <v>44</v>
      </c>
      <c r="J169" s="119" t="s">
        <v>45</v>
      </c>
      <c r="K169" s="119" t="s">
        <v>299</v>
      </c>
      <c r="L169" s="119" t="s">
        <v>373</v>
      </c>
      <c r="M169" s="119" t="s">
        <v>301</v>
      </c>
      <c r="N169" s="118" t="s">
        <v>1570</v>
      </c>
      <c r="O169" s="117"/>
      <c r="P169" s="117"/>
    </row>
    <row r="170" spans="1:16">
      <c r="A170" s="121">
        <v>169</v>
      </c>
      <c r="B170" s="117" t="str">
        <f>VLOOKUP(E170,'[22]Site list Print'!$F$5:$J$515,5,)</f>
        <v>18TS02B0573</v>
      </c>
      <c r="C170" s="119" t="s">
        <v>1628</v>
      </c>
      <c r="D170" s="119" t="s">
        <v>502</v>
      </c>
      <c r="E170" s="119" t="s">
        <v>503</v>
      </c>
      <c r="F170" s="119" t="s">
        <v>504</v>
      </c>
      <c r="G170" s="120">
        <v>109.263397</v>
      </c>
      <c r="H170" s="120">
        <v>-7.6511089999999999</v>
      </c>
      <c r="I170" s="119" t="s">
        <v>268</v>
      </c>
      <c r="J170" s="119" t="s">
        <v>45</v>
      </c>
      <c r="K170" s="119" t="s">
        <v>505</v>
      </c>
      <c r="L170" s="119" t="s">
        <v>506</v>
      </c>
      <c r="M170" s="119" t="s">
        <v>507</v>
      </c>
      <c r="N170" s="118" t="s">
        <v>1570</v>
      </c>
      <c r="O170" s="117"/>
      <c r="P170" s="117"/>
    </row>
    <row r="171" spans="1:16">
      <c r="A171" s="121">
        <v>170</v>
      </c>
      <c r="B171" s="117" t="str">
        <f>VLOOKUP(E171,'[22]Site list Print'!$F$5:$J$515,5,)</f>
        <v>18TS02B0574</v>
      </c>
      <c r="C171" s="119" t="s">
        <v>1628</v>
      </c>
      <c r="D171" s="119" t="s">
        <v>502</v>
      </c>
      <c r="E171" s="119" t="s">
        <v>511</v>
      </c>
      <c r="F171" s="119" t="s">
        <v>512</v>
      </c>
      <c r="G171" s="120">
        <v>110.892799</v>
      </c>
      <c r="H171" s="120">
        <v>-7.6127570000000002</v>
      </c>
      <c r="I171" s="119" t="s">
        <v>268</v>
      </c>
      <c r="J171" s="119" t="s">
        <v>45</v>
      </c>
      <c r="K171" s="119" t="s">
        <v>505</v>
      </c>
      <c r="L171" s="119" t="s">
        <v>513</v>
      </c>
      <c r="M171" s="119" t="s">
        <v>507</v>
      </c>
      <c r="N171" s="118" t="s">
        <v>1570</v>
      </c>
      <c r="O171" s="117"/>
      <c r="P171" s="117"/>
    </row>
    <row r="172" spans="1:16">
      <c r="A172" s="121">
        <v>171</v>
      </c>
      <c r="B172" s="117" t="str">
        <f>VLOOKUP(E172,'[22]Site list Print'!$F$5:$J$515,5,)</f>
        <v>18TS02B0575</v>
      </c>
      <c r="C172" s="119" t="s">
        <v>1628</v>
      </c>
      <c r="D172" s="119" t="s">
        <v>502</v>
      </c>
      <c r="E172" s="119" t="s">
        <v>516</v>
      </c>
      <c r="F172" s="119" t="s">
        <v>517</v>
      </c>
      <c r="G172" s="120">
        <v>109.926058</v>
      </c>
      <c r="H172" s="120">
        <v>-6.9912089999999996</v>
      </c>
      <c r="I172" s="119" t="s">
        <v>268</v>
      </c>
      <c r="J172" s="119" t="s">
        <v>45</v>
      </c>
      <c r="K172" s="119" t="s">
        <v>505</v>
      </c>
      <c r="L172" s="119" t="s">
        <v>518</v>
      </c>
      <c r="M172" s="119" t="s">
        <v>507</v>
      </c>
      <c r="N172" s="118" t="s">
        <v>1570</v>
      </c>
      <c r="O172" s="117"/>
      <c r="P172" s="117"/>
    </row>
    <row r="173" spans="1:16">
      <c r="A173" s="121">
        <v>172</v>
      </c>
      <c r="B173" s="117" t="str">
        <f>VLOOKUP(E173,'[22]Site list Print'!$F$5:$J$515,5,)</f>
        <v>18TS02B0576</v>
      </c>
      <c r="C173" s="119" t="s">
        <v>1628</v>
      </c>
      <c r="D173" s="119" t="s">
        <v>502</v>
      </c>
      <c r="E173" s="119" t="s">
        <v>520</v>
      </c>
      <c r="F173" s="119" t="s">
        <v>521</v>
      </c>
      <c r="G173" s="120">
        <v>110.05443099999999</v>
      </c>
      <c r="H173" s="120">
        <v>-7.2152260000000004</v>
      </c>
      <c r="I173" s="119" t="s">
        <v>268</v>
      </c>
      <c r="J173" s="119" t="s">
        <v>45</v>
      </c>
      <c r="K173" s="119" t="s">
        <v>505</v>
      </c>
      <c r="L173" s="119" t="s">
        <v>522</v>
      </c>
      <c r="M173" s="119" t="s">
        <v>507</v>
      </c>
      <c r="N173" s="118" t="s">
        <v>1570</v>
      </c>
      <c r="O173" s="117"/>
      <c r="P173" s="117"/>
    </row>
    <row r="174" spans="1:16">
      <c r="A174" s="121">
        <v>173</v>
      </c>
      <c r="B174" s="117" t="str">
        <f>VLOOKUP(E174,'[22]Site list Print'!$F$5:$J$515,5,)</f>
        <v>18TS02B0577</v>
      </c>
      <c r="C174" s="119" t="s">
        <v>1628</v>
      </c>
      <c r="D174" s="119" t="s">
        <v>502</v>
      </c>
      <c r="E174" s="119" t="s">
        <v>525</v>
      </c>
      <c r="F174" s="119" t="s">
        <v>526</v>
      </c>
      <c r="G174" s="120">
        <v>110.72162</v>
      </c>
      <c r="H174" s="120">
        <v>-7.7002519999999999</v>
      </c>
      <c r="I174" s="119" t="s">
        <v>268</v>
      </c>
      <c r="J174" s="119" t="s">
        <v>45</v>
      </c>
      <c r="K174" s="119" t="s">
        <v>505</v>
      </c>
      <c r="L174" s="119" t="s">
        <v>527</v>
      </c>
      <c r="M174" s="119" t="s">
        <v>507</v>
      </c>
      <c r="N174" s="118" t="s">
        <v>1570</v>
      </c>
      <c r="O174" s="117"/>
      <c r="P174" s="117"/>
    </row>
    <row r="175" spans="1:16">
      <c r="A175" s="121">
        <v>174</v>
      </c>
      <c r="B175" s="117" t="str">
        <f>VLOOKUP(E175,'[22]Site list Print'!$F$5:$J$515,5,)</f>
        <v>18TS02B0578</v>
      </c>
      <c r="C175" s="119" t="s">
        <v>1628</v>
      </c>
      <c r="D175" s="119" t="s">
        <v>502</v>
      </c>
      <c r="E175" s="119" t="s">
        <v>529</v>
      </c>
      <c r="F175" s="119" t="s">
        <v>530</v>
      </c>
      <c r="G175" s="120">
        <v>110.513227</v>
      </c>
      <c r="H175" s="120">
        <v>-7.7222439999999999</v>
      </c>
      <c r="I175" s="119" t="s">
        <v>268</v>
      </c>
      <c r="J175" s="119" t="s">
        <v>45</v>
      </c>
      <c r="K175" s="119" t="s">
        <v>505</v>
      </c>
      <c r="L175" s="119" t="s">
        <v>527</v>
      </c>
      <c r="M175" s="119" t="s">
        <v>507</v>
      </c>
      <c r="N175" s="118" t="s">
        <v>1570</v>
      </c>
      <c r="O175" s="117"/>
      <c r="P175" s="117"/>
    </row>
    <row r="176" spans="1:16">
      <c r="A176" s="121">
        <v>175</v>
      </c>
      <c r="B176" s="117" t="str">
        <f>VLOOKUP(E176,'[22]Site list Print'!$F$5:$J$515,5,)</f>
        <v>18TS02B0579</v>
      </c>
      <c r="C176" s="119" t="s">
        <v>1628</v>
      </c>
      <c r="D176" s="119" t="s">
        <v>502</v>
      </c>
      <c r="E176" s="119" t="s">
        <v>531</v>
      </c>
      <c r="F176" s="119" t="s">
        <v>532</v>
      </c>
      <c r="G176" s="120">
        <v>109.52571</v>
      </c>
      <c r="H176" s="120">
        <v>-7.4378929999999999</v>
      </c>
      <c r="I176" s="119" t="s">
        <v>268</v>
      </c>
      <c r="J176" s="119" t="s">
        <v>45</v>
      </c>
      <c r="K176" s="119" t="s">
        <v>505</v>
      </c>
      <c r="L176" s="119" t="s">
        <v>533</v>
      </c>
      <c r="M176" s="119" t="s">
        <v>507</v>
      </c>
      <c r="N176" s="118" t="s">
        <v>1570</v>
      </c>
      <c r="O176" s="117"/>
      <c r="P176" s="117"/>
    </row>
    <row r="177" spans="1:16">
      <c r="A177" s="121">
        <v>176</v>
      </c>
      <c r="B177" s="117" t="str">
        <f>VLOOKUP(E177,'[22]Site list Print'!$F$5:$J$515,5,)</f>
        <v>18TS02B0580</v>
      </c>
      <c r="C177" s="119" t="s">
        <v>1628</v>
      </c>
      <c r="D177" s="119" t="s">
        <v>502</v>
      </c>
      <c r="E177" s="119" t="s">
        <v>535</v>
      </c>
      <c r="F177" s="119" t="s">
        <v>536</v>
      </c>
      <c r="G177" s="120">
        <v>110.96595000000001</v>
      </c>
      <c r="H177" s="120">
        <v>-7.3622870000000002</v>
      </c>
      <c r="I177" s="119" t="s">
        <v>268</v>
      </c>
      <c r="J177" s="119" t="s">
        <v>45</v>
      </c>
      <c r="K177" s="119" t="s">
        <v>505</v>
      </c>
      <c r="L177" s="119" t="s">
        <v>537</v>
      </c>
      <c r="M177" s="119" t="s">
        <v>507</v>
      </c>
      <c r="N177" s="118" t="s">
        <v>1570</v>
      </c>
      <c r="O177" s="117"/>
      <c r="P177" s="117"/>
    </row>
    <row r="178" spans="1:16">
      <c r="A178" s="121">
        <v>177</v>
      </c>
      <c r="B178" s="117" t="str">
        <f>VLOOKUP(E178,'[22]Site list Print'!$F$5:$J$515,5,)</f>
        <v>18TS02B0581</v>
      </c>
      <c r="C178" s="119" t="s">
        <v>1628</v>
      </c>
      <c r="D178" s="119" t="s">
        <v>502</v>
      </c>
      <c r="E178" s="119" t="s">
        <v>539</v>
      </c>
      <c r="F178" s="119" t="s">
        <v>540</v>
      </c>
      <c r="G178" s="120">
        <v>110.078137</v>
      </c>
      <c r="H178" s="120">
        <v>-7.9054200000000003</v>
      </c>
      <c r="I178" s="119" t="s">
        <v>268</v>
      </c>
      <c r="J178" s="119" t="s">
        <v>45</v>
      </c>
      <c r="K178" s="119" t="s">
        <v>541</v>
      </c>
      <c r="L178" s="119" t="s">
        <v>542</v>
      </c>
      <c r="M178" s="119" t="s">
        <v>507</v>
      </c>
      <c r="N178" s="118" t="s">
        <v>1570</v>
      </c>
      <c r="O178" s="117"/>
      <c r="P178" s="117"/>
    </row>
    <row r="179" spans="1:16">
      <c r="A179" s="121">
        <v>178</v>
      </c>
      <c r="B179" s="117" t="str">
        <f>VLOOKUP(E179,'[22]Site list Print'!$F$5:$J$515,5,)</f>
        <v>18TS02B0582</v>
      </c>
      <c r="C179" s="119" t="s">
        <v>1628</v>
      </c>
      <c r="D179" s="119" t="s">
        <v>502</v>
      </c>
      <c r="E179" s="119" t="s">
        <v>544</v>
      </c>
      <c r="F179" s="119" t="s">
        <v>545</v>
      </c>
      <c r="G179" s="120">
        <v>110.341865</v>
      </c>
      <c r="H179" s="120">
        <v>-7.2103580000000003</v>
      </c>
      <c r="I179" s="119" t="s">
        <v>268</v>
      </c>
      <c r="J179" s="119" t="s">
        <v>45</v>
      </c>
      <c r="K179" s="119" t="s">
        <v>505</v>
      </c>
      <c r="L179" s="119" t="s">
        <v>546</v>
      </c>
      <c r="M179" s="119" t="s">
        <v>507</v>
      </c>
      <c r="N179" s="118" t="s">
        <v>1570</v>
      </c>
      <c r="O179" s="117"/>
      <c r="P179" s="117"/>
    </row>
    <row r="180" spans="1:16">
      <c r="A180" s="121">
        <v>179</v>
      </c>
      <c r="B180" s="117" t="str">
        <f>VLOOKUP(E180,'[22]Site list Print'!$F$5:$J$515,5,)</f>
        <v>18TS02B0600</v>
      </c>
      <c r="C180" s="119" t="s">
        <v>1628</v>
      </c>
      <c r="D180" s="119" t="s">
        <v>502</v>
      </c>
      <c r="E180" s="119" t="s">
        <v>548</v>
      </c>
      <c r="F180" s="119" t="s">
        <v>549</v>
      </c>
      <c r="G180" s="120">
        <v>108.732193</v>
      </c>
      <c r="H180" s="120">
        <v>-7.4381950000000003</v>
      </c>
      <c r="I180" s="119" t="s">
        <v>44</v>
      </c>
      <c r="J180" s="119" t="s">
        <v>45</v>
      </c>
      <c r="K180" s="119" t="s">
        <v>505</v>
      </c>
      <c r="L180" s="119" t="s">
        <v>506</v>
      </c>
      <c r="M180" s="119" t="s">
        <v>507</v>
      </c>
      <c r="N180" s="118" t="s">
        <v>1570</v>
      </c>
      <c r="O180" s="117"/>
      <c r="P180" s="117"/>
    </row>
    <row r="181" spans="1:16">
      <c r="A181" s="121">
        <v>180</v>
      </c>
      <c r="B181" s="117" t="str">
        <f>VLOOKUP(E181,'[22]Site list Print'!$F$5:$J$515,5,)</f>
        <v>18TS02B0601</v>
      </c>
      <c r="C181" s="119" t="s">
        <v>1628</v>
      </c>
      <c r="D181" s="119" t="s">
        <v>502</v>
      </c>
      <c r="E181" s="119" t="s">
        <v>550</v>
      </c>
      <c r="F181" s="119" t="s">
        <v>551</v>
      </c>
      <c r="G181" s="120">
        <v>110.51038800000001</v>
      </c>
      <c r="H181" s="120">
        <v>-7.5534499999999998</v>
      </c>
      <c r="I181" s="119" t="s">
        <v>44</v>
      </c>
      <c r="J181" s="119" t="s">
        <v>45</v>
      </c>
      <c r="K181" s="119" t="s">
        <v>505</v>
      </c>
      <c r="L181" s="119" t="s">
        <v>552</v>
      </c>
      <c r="M181" s="119" t="s">
        <v>507</v>
      </c>
      <c r="N181" s="118" t="s">
        <v>1570</v>
      </c>
      <c r="O181" s="117"/>
      <c r="P181" s="117"/>
    </row>
    <row r="182" spans="1:16">
      <c r="A182" s="121">
        <v>181</v>
      </c>
      <c r="B182" s="117" t="str">
        <f>VLOOKUP(E182,'[22]Site list Print'!$F$5:$J$515,5,)</f>
        <v>18TS02B0602</v>
      </c>
      <c r="C182" s="119" t="s">
        <v>1628</v>
      </c>
      <c r="D182" s="119" t="s">
        <v>502</v>
      </c>
      <c r="E182" s="119" t="s">
        <v>554</v>
      </c>
      <c r="F182" s="119" t="s">
        <v>555</v>
      </c>
      <c r="G182" s="120">
        <v>109.921891</v>
      </c>
      <c r="H182" s="120">
        <v>-7.8221439999999998</v>
      </c>
      <c r="I182" s="119" t="s">
        <v>44</v>
      </c>
      <c r="J182" s="119" t="s">
        <v>45</v>
      </c>
      <c r="K182" s="119" t="s">
        <v>505</v>
      </c>
      <c r="L182" s="119" t="s">
        <v>556</v>
      </c>
      <c r="M182" s="119" t="s">
        <v>507</v>
      </c>
      <c r="N182" s="118" t="s">
        <v>1570</v>
      </c>
      <c r="O182" s="117"/>
      <c r="P182" s="117"/>
    </row>
    <row r="183" spans="1:16">
      <c r="A183" s="121">
        <v>182</v>
      </c>
      <c r="B183" s="117" t="str">
        <f>VLOOKUP(E183,'[22]Site list Print'!$F$5:$J$515,5,)</f>
        <v>18TS02B0603</v>
      </c>
      <c r="C183" s="119" t="s">
        <v>1628</v>
      </c>
      <c r="D183" s="119" t="s">
        <v>502</v>
      </c>
      <c r="E183" s="119" t="s">
        <v>558</v>
      </c>
      <c r="F183" s="119" t="s">
        <v>559</v>
      </c>
      <c r="G183" s="120">
        <v>111.262348</v>
      </c>
      <c r="H183" s="120">
        <v>-6.9419899999999997</v>
      </c>
      <c r="I183" s="119" t="s">
        <v>44</v>
      </c>
      <c r="J183" s="119" t="s">
        <v>45</v>
      </c>
      <c r="K183" s="119" t="s">
        <v>505</v>
      </c>
      <c r="L183" s="119" t="s">
        <v>560</v>
      </c>
      <c r="M183" s="119" t="s">
        <v>507</v>
      </c>
      <c r="N183" s="118" t="s">
        <v>1570</v>
      </c>
      <c r="O183" s="117"/>
      <c r="P183" s="117"/>
    </row>
    <row r="184" spans="1:16">
      <c r="A184" s="121">
        <v>183</v>
      </c>
      <c r="B184" s="117" t="str">
        <f>VLOOKUP(E184,'[22]Site list Print'!$F$5:$J$515,5,)</f>
        <v>18TS02B0604</v>
      </c>
      <c r="C184" s="119" t="s">
        <v>1628</v>
      </c>
      <c r="D184" s="119" t="s">
        <v>502</v>
      </c>
      <c r="E184" s="119" t="s">
        <v>562</v>
      </c>
      <c r="F184" s="119" t="s">
        <v>563</v>
      </c>
      <c r="G184" s="120">
        <v>111.273225</v>
      </c>
      <c r="H184" s="120">
        <v>-7.8846439999999998</v>
      </c>
      <c r="I184" s="119" t="s">
        <v>44</v>
      </c>
      <c r="J184" s="119" t="s">
        <v>45</v>
      </c>
      <c r="K184" s="119" t="s">
        <v>505</v>
      </c>
      <c r="L184" s="119" t="s">
        <v>564</v>
      </c>
      <c r="M184" s="119" t="s">
        <v>507</v>
      </c>
      <c r="N184" s="118" t="s">
        <v>1570</v>
      </c>
      <c r="O184" s="117"/>
      <c r="P184" s="117"/>
    </row>
    <row r="185" spans="1:16">
      <c r="A185" s="121">
        <v>184</v>
      </c>
      <c r="B185" s="117" t="str">
        <f>VLOOKUP(E185,'[22]Site list Print'!$F$5:$J$515,5,)</f>
        <v>18TS02B0605</v>
      </c>
      <c r="C185" s="119" t="s">
        <v>1628</v>
      </c>
      <c r="D185" s="119" t="s">
        <v>502</v>
      </c>
      <c r="E185" s="119" t="s">
        <v>566</v>
      </c>
      <c r="F185" s="119" t="s">
        <v>567</v>
      </c>
      <c r="G185" s="120">
        <v>110.863364</v>
      </c>
      <c r="H185" s="120">
        <v>-8.0162639999999996</v>
      </c>
      <c r="I185" s="119" t="s">
        <v>44</v>
      </c>
      <c r="J185" s="119" t="s">
        <v>45</v>
      </c>
      <c r="K185" s="119" t="s">
        <v>505</v>
      </c>
      <c r="L185" s="119" t="s">
        <v>564</v>
      </c>
      <c r="M185" s="119" t="s">
        <v>507</v>
      </c>
      <c r="N185" s="118" t="s">
        <v>1570</v>
      </c>
      <c r="O185" s="117"/>
      <c r="P185" s="117"/>
    </row>
    <row r="186" spans="1:16">
      <c r="A186" s="121">
        <v>185</v>
      </c>
      <c r="B186" s="117" t="str">
        <f>VLOOKUP(E186,'[22]Site list Print'!$F$5:$J$515,5,)</f>
        <v>18TS02B0606</v>
      </c>
      <c r="C186" s="119" t="s">
        <v>1628</v>
      </c>
      <c r="D186" s="119" t="s">
        <v>502</v>
      </c>
      <c r="E186" s="119" t="s">
        <v>568</v>
      </c>
      <c r="F186" s="119" t="s">
        <v>569</v>
      </c>
      <c r="G186" s="120">
        <v>109.41049</v>
      </c>
      <c r="H186" s="120">
        <v>-7.0890899999999997</v>
      </c>
      <c r="I186" s="119" t="s">
        <v>44</v>
      </c>
      <c r="J186" s="119" t="s">
        <v>45</v>
      </c>
      <c r="K186" s="119" t="s">
        <v>505</v>
      </c>
      <c r="L186" s="119" t="s">
        <v>570</v>
      </c>
      <c r="M186" s="119" t="s">
        <v>507</v>
      </c>
      <c r="N186" s="118" t="s">
        <v>1570</v>
      </c>
      <c r="O186" s="117"/>
      <c r="P186" s="117"/>
    </row>
    <row r="187" spans="1:16">
      <c r="A187" s="121">
        <v>186</v>
      </c>
      <c r="B187" s="117" t="str">
        <f>VLOOKUP(E187,'[22]Site list Print'!$F$5:$J$515,5,)</f>
        <v>18TS02B0607</v>
      </c>
      <c r="C187" s="119" t="s">
        <v>1628</v>
      </c>
      <c r="D187" s="119" t="s">
        <v>502</v>
      </c>
      <c r="E187" s="119" t="s">
        <v>572</v>
      </c>
      <c r="F187" s="119" t="s">
        <v>573</v>
      </c>
      <c r="G187" s="120">
        <v>109.374008</v>
      </c>
      <c r="H187" s="120">
        <v>-7.6681860000000004</v>
      </c>
      <c r="I187" s="119" t="s">
        <v>44</v>
      </c>
      <c r="J187" s="119" t="s">
        <v>45</v>
      </c>
      <c r="K187" s="119" t="s">
        <v>505</v>
      </c>
      <c r="L187" s="119" t="s">
        <v>506</v>
      </c>
      <c r="M187" s="119" t="s">
        <v>507</v>
      </c>
      <c r="N187" s="118" t="s">
        <v>1570</v>
      </c>
      <c r="O187" s="117"/>
      <c r="P187" s="117"/>
    </row>
    <row r="188" spans="1:16">
      <c r="A188" s="121">
        <v>187</v>
      </c>
      <c r="B188" s="117" t="str">
        <f>VLOOKUP(E188,'[22]Site list Print'!$F$5:$J$515,5,)</f>
        <v>18TS02B0608</v>
      </c>
      <c r="C188" s="119" t="s">
        <v>1628</v>
      </c>
      <c r="D188" s="119" t="s">
        <v>502</v>
      </c>
      <c r="E188" s="119" t="s">
        <v>574</v>
      </c>
      <c r="F188" s="119" t="s">
        <v>575</v>
      </c>
      <c r="G188" s="120">
        <v>110.74929</v>
      </c>
      <c r="H188" s="120">
        <v>-7.332865</v>
      </c>
      <c r="I188" s="119" t="s">
        <v>44</v>
      </c>
      <c r="J188" s="119" t="s">
        <v>45</v>
      </c>
      <c r="K188" s="119" t="s">
        <v>505</v>
      </c>
      <c r="L188" s="119" t="s">
        <v>552</v>
      </c>
      <c r="M188" s="119" t="s">
        <v>507</v>
      </c>
      <c r="N188" s="118" t="s">
        <v>1570</v>
      </c>
      <c r="O188" s="117"/>
      <c r="P188" s="117"/>
    </row>
    <row r="189" spans="1:16">
      <c r="A189" s="121">
        <v>188</v>
      </c>
      <c r="B189" s="117" t="str">
        <f>VLOOKUP(E189,'[22]Site list Print'!$F$5:$J$515,5,)</f>
        <v>18TS02B0609</v>
      </c>
      <c r="C189" s="119" t="s">
        <v>1628</v>
      </c>
      <c r="D189" s="119" t="s">
        <v>502</v>
      </c>
      <c r="E189" s="119" t="s">
        <v>576</v>
      </c>
      <c r="F189" s="119" t="s">
        <v>577</v>
      </c>
      <c r="G189" s="120">
        <v>110.73303199999999</v>
      </c>
      <c r="H189" s="120">
        <v>-7.1065129999999996</v>
      </c>
      <c r="I189" s="119" t="s">
        <v>44</v>
      </c>
      <c r="J189" s="119" t="s">
        <v>45</v>
      </c>
      <c r="K189" s="119" t="s">
        <v>505</v>
      </c>
      <c r="L189" s="119" t="s">
        <v>578</v>
      </c>
      <c r="M189" s="119" t="s">
        <v>507</v>
      </c>
      <c r="N189" s="118" t="s">
        <v>1570</v>
      </c>
      <c r="O189" s="117"/>
      <c r="P189" s="117"/>
    </row>
    <row r="190" spans="1:16">
      <c r="A190" s="121">
        <v>189</v>
      </c>
      <c r="B190" s="117" t="str">
        <f>VLOOKUP(E190,'[22]Site list Print'!$F$5:$J$515,5,)</f>
        <v>18TS02B0610</v>
      </c>
      <c r="C190" s="119" t="s">
        <v>1628</v>
      </c>
      <c r="D190" s="119" t="s">
        <v>502</v>
      </c>
      <c r="E190" s="119" t="s">
        <v>580</v>
      </c>
      <c r="F190" s="119" t="s">
        <v>581</v>
      </c>
      <c r="G190" s="120">
        <v>110.967327</v>
      </c>
      <c r="H190" s="120">
        <v>-7.30823</v>
      </c>
      <c r="I190" s="119" t="s">
        <v>44</v>
      </c>
      <c r="J190" s="119" t="s">
        <v>45</v>
      </c>
      <c r="K190" s="119" t="s">
        <v>505</v>
      </c>
      <c r="L190" s="119" t="s">
        <v>537</v>
      </c>
      <c r="M190" s="119" t="s">
        <v>507</v>
      </c>
      <c r="N190" s="118" t="s">
        <v>1570</v>
      </c>
      <c r="O190" s="117"/>
      <c r="P190" s="117"/>
    </row>
    <row r="191" spans="1:16">
      <c r="A191" s="121">
        <v>190</v>
      </c>
      <c r="B191" s="117" t="str">
        <f>VLOOKUP(E191,'[22]Site list Print'!$F$5:$J$515,5,)</f>
        <v>18TS02B0611</v>
      </c>
      <c r="C191" s="119" t="s">
        <v>1628</v>
      </c>
      <c r="D191" s="119" t="s">
        <v>502</v>
      </c>
      <c r="E191" s="119" t="s">
        <v>582</v>
      </c>
      <c r="F191" s="119" t="s">
        <v>583</v>
      </c>
      <c r="G191" s="120">
        <v>111.08902399999999</v>
      </c>
      <c r="H191" s="120">
        <v>-7.3417729999999999</v>
      </c>
      <c r="I191" s="119" t="s">
        <v>44</v>
      </c>
      <c r="J191" s="119" t="s">
        <v>45</v>
      </c>
      <c r="K191" s="119" t="s">
        <v>505</v>
      </c>
      <c r="L191" s="119" t="s">
        <v>537</v>
      </c>
      <c r="M191" s="119" t="s">
        <v>507</v>
      </c>
      <c r="N191" s="118" t="s">
        <v>1570</v>
      </c>
      <c r="O191" s="117"/>
      <c r="P191" s="117"/>
    </row>
    <row r="192" spans="1:16">
      <c r="A192" s="121">
        <v>191</v>
      </c>
      <c r="B192" s="117" t="str">
        <f>VLOOKUP(E192,'[22]Site list Print'!$F$5:$J$515,5,)</f>
        <v>18TS02B0612</v>
      </c>
      <c r="C192" s="119" t="s">
        <v>1628</v>
      </c>
      <c r="D192" s="119" t="s">
        <v>502</v>
      </c>
      <c r="E192" s="119" t="s">
        <v>584</v>
      </c>
      <c r="F192" s="119" t="s">
        <v>585</v>
      </c>
      <c r="G192" s="120">
        <v>110.630017</v>
      </c>
      <c r="H192" s="120">
        <v>-7.3197150000000004</v>
      </c>
      <c r="I192" s="119" t="s">
        <v>44</v>
      </c>
      <c r="J192" s="119" t="s">
        <v>45</v>
      </c>
      <c r="K192" s="119" t="s">
        <v>505</v>
      </c>
      <c r="L192" s="119" t="s">
        <v>546</v>
      </c>
      <c r="M192" s="119" t="s">
        <v>507</v>
      </c>
      <c r="N192" s="118" t="s">
        <v>1570</v>
      </c>
      <c r="O192" s="117"/>
      <c r="P192" s="117"/>
    </row>
    <row r="193" spans="1:16">
      <c r="A193" s="121">
        <v>192</v>
      </c>
      <c r="B193" s="117" t="str">
        <f>VLOOKUP(E193,'[22]Site list Print'!$F$5:$J$515,5,)</f>
        <v>18TS02B0613</v>
      </c>
      <c r="C193" s="119" t="s">
        <v>1628</v>
      </c>
      <c r="D193" s="119" t="s">
        <v>502</v>
      </c>
      <c r="E193" s="119" t="s">
        <v>586</v>
      </c>
      <c r="F193" s="119" t="s">
        <v>587</v>
      </c>
      <c r="G193" s="120">
        <v>109.984889</v>
      </c>
      <c r="H193" s="120">
        <v>-7.1085320000000003</v>
      </c>
      <c r="I193" s="119" t="s">
        <v>44</v>
      </c>
      <c r="J193" s="119" t="s">
        <v>45</v>
      </c>
      <c r="K193" s="119" t="s">
        <v>505</v>
      </c>
      <c r="L193" s="119" t="s">
        <v>518</v>
      </c>
      <c r="M193" s="119" t="s">
        <v>507</v>
      </c>
      <c r="N193" s="118" t="s">
        <v>1570</v>
      </c>
      <c r="O193" s="117"/>
      <c r="P193" s="117"/>
    </row>
    <row r="194" spans="1:16">
      <c r="A194" s="121">
        <v>193</v>
      </c>
      <c r="B194" s="117" t="str">
        <f>VLOOKUP(E194,'[22]Site list Print'!$F$5:$J$515,5,)</f>
        <v>18TS02B0614</v>
      </c>
      <c r="C194" s="119" t="s">
        <v>1628</v>
      </c>
      <c r="D194" s="119" t="s">
        <v>502</v>
      </c>
      <c r="E194" s="119" t="s">
        <v>588</v>
      </c>
      <c r="F194" s="119" t="s">
        <v>589</v>
      </c>
      <c r="G194" s="120">
        <v>111.563303</v>
      </c>
      <c r="H194" s="120">
        <v>-6.6697610000000003</v>
      </c>
      <c r="I194" s="119" t="s">
        <v>44</v>
      </c>
      <c r="J194" s="119" t="s">
        <v>45</v>
      </c>
      <c r="K194" s="119" t="s">
        <v>505</v>
      </c>
      <c r="L194" s="119" t="s">
        <v>590</v>
      </c>
      <c r="M194" s="119" t="s">
        <v>507</v>
      </c>
      <c r="N194" s="118" t="s">
        <v>1570</v>
      </c>
      <c r="O194" s="117"/>
      <c r="P194" s="117"/>
    </row>
    <row r="195" spans="1:16">
      <c r="A195" s="121">
        <v>194</v>
      </c>
      <c r="B195" s="117" t="str">
        <f>VLOOKUP(E195,'[22]Site list Print'!$F$5:$J$515,5,)</f>
        <v>18TS02B0615</v>
      </c>
      <c r="C195" s="119" t="s">
        <v>1628</v>
      </c>
      <c r="D195" s="119" t="s">
        <v>502</v>
      </c>
      <c r="E195" s="119" t="s">
        <v>592</v>
      </c>
      <c r="F195" s="119" t="s">
        <v>593</v>
      </c>
      <c r="G195" s="120">
        <v>110.95535099999999</v>
      </c>
      <c r="H195" s="120">
        <v>-7.2368540000000001</v>
      </c>
      <c r="I195" s="119" t="s">
        <v>44</v>
      </c>
      <c r="J195" s="119" t="s">
        <v>45</v>
      </c>
      <c r="K195" s="119" t="s">
        <v>505</v>
      </c>
      <c r="L195" s="119" t="s">
        <v>578</v>
      </c>
      <c r="M195" s="119" t="s">
        <v>507</v>
      </c>
      <c r="N195" s="118" t="s">
        <v>1570</v>
      </c>
      <c r="O195" s="117"/>
      <c r="P195" s="117"/>
    </row>
    <row r="196" spans="1:16">
      <c r="A196" s="121">
        <v>195</v>
      </c>
      <c r="B196" s="117" t="str">
        <f>VLOOKUP(E196,'[22]Site list Print'!$F$5:$J$515,5,)</f>
        <v>17TS12B0351</v>
      </c>
      <c r="C196" s="122" t="s">
        <v>1628</v>
      </c>
      <c r="D196" s="122" t="s">
        <v>502</v>
      </c>
      <c r="E196" s="122" t="s">
        <v>594</v>
      </c>
      <c r="F196" s="122" t="s">
        <v>595</v>
      </c>
      <c r="G196" s="123">
        <v>111.144373</v>
      </c>
      <c r="H196" s="123">
        <v>-7.2294520000000002</v>
      </c>
      <c r="I196" s="122" t="s">
        <v>44</v>
      </c>
      <c r="J196" s="122" t="s">
        <v>45</v>
      </c>
      <c r="K196" s="122" t="s">
        <v>505</v>
      </c>
      <c r="L196" s="122" t="s">
        <v>578</v>
      </c>
      <c r="M196" s="122" t="s">
        <v>596</v>
      </c>
      <c r="N196" s="118" t="s">
        <v>1570</v>
      </c>
      <c r="O196" s="117"/>
      <c r="P196" s="117"/>
    </row>
    <row r="197" spans="1:16">
      <c r="A197" s="121">
        <v>196</v>
      </c>
      <c r="B197" s="117" t="str">
        <f>VLOOKUP(E197,'[22]Site list Print'!$F$5:$J$515,5,)</f>
        <v>18TS02B0616</v>
      </c>
      <c r="C197" s="119" t="s">
        <v>1628</v>
      </c>
      <c r="D197" s="119" t="s">
        <v>502</v>
      </c>
      <c r="E197" s="119" t="s">
        <v>599</v>
      </c>
      <c r="F197" s="119" t="s">
        <v>600</v>
      </c>
      <c r="G197" s="120">
        <v>110.25742700000001</v>
      </c>
      <c r="H197" s="120">
        <v>-7.32104</v>
      </c>
      <c r="I197" s="119" t="s">
        <v>44</v>
      </c>
      <c r="J197" s="119" t="s">
        <v>45</v>
      </c>
      <c r="K197" s="119" t="s">
        <v>505</v>
      </c>
      <c r="L197" s="119" t="s">
        <v>522</v>
      </c>
      <c r="M197" s="119" t="s">
        <v>507</v>
      </c>
      <c r="N197" s="118" t="s">
        <v>1570</v>
      </c>
      <c r="O197" s="117"/>
      <c r="P197" s="117"/>
    </row>
    <row r="198" spans="1:16">
      <c r="A198" s="121">
        <v>197</v>
      </c>
      <c r="B198" s="117" t="str">
        <f>VLOOKUP(E198,'[22]Site list Print'!$F$5:$J$515,5,)</f>
        <v>18TS02B0583</v>
      </c>
      <c r="C198" s="119" t="s">
        <v>1628</v>
      </c>
      <c r="D198" s="119" t="s">
        <v>502</v>
      </c>
      <c r="E198" s="119" t="s">
        <v>601</v>
      </c>
      <c r="F198" s="119" t="s">
        <v>602</v>
      </c>
      <c r="G198" s="120">
        <v>110.301131</v>
      </c>
      <c r="H198" s="120">
        <v>-7.2616300000000003</v>
      </c>
      <c r="I198" s="119" t="s">
        <v>268</v>
      </c>
      <c r="J198" s="119" t="s">
        <v>45</v>
      </c>
      <c r="K198" s="119" t="s">
        <v>505</v>
      </c>
      <c r="L198" s="119" t="s">
        <v>546</v>
      </c>
      <c r="M198" s="119" t="s">
        <v>507</v>
      </c>
      <c r="N198" s="118" t="s">
        <v>1570</v>
      </c>
      <c r="O198" s="117"/>
      <c r="P198" s="117"/>
    </row>
    <row r="199" spans="1:16">
      <c r="A199" s="121">
        <v>198</v>
      </c>
      <c r="B199" s="117" t="str">
        <f>VLOOKUP(E199,'[22]Site list Print'!$F$5:$J$515,5,)</f>
        <v>18TS02B0584</v>
      </c>
      <c r="C199" s="119" t="s">
        <v>1628</v>
      </c>
      <c r="D199" s="119" t="s">
        <v>502</v>
      </c>
      <c r="E199" s="119" t="s">
        <v>603</v>
      </c>
      <c r="F199" s="119" t="s">
        <v>604</v>
      </c>
      <c r="G199" s="120">
        <v>109.693556</v>
      </c>
      <c r="H199" s="120">
        <v>-7.0050039999999996</v>
      </c>
      <c r="I199" s="119" t="s">
        <v>268</v>
      </c>
      <c r="J199" s="119" t="s">
        <v>45</v>
      </c>
      <c r="K199" s="119" t="s">
        <v>505</v>
      </c>
      <c r="L199" s="119" t="s">
        <v>605</v>
      </c>
      <c r="M199" s="119" t="s">
        <v>507</v>
      </c>
      <c r="N199" s="118" t="s">
        <v>1570</v>
      </c>
      <c r="O199" s="117"/>
      <c r="P199" s="117"/>
    </row>
    <row r="200" spans="1:16">
      <c r="A200" s="121">
        <v>199</v>
      </c>
      <c r="B200" s="117" t="str">
        <f>VLOOKUP(E200,'[22]Site list Print'!$F$5:$J$515,5,)</f>
        <v>18TS02B0585</v>
      </c>
      <c r="C200" s="119" t="s">
        <v>1628</v>
      </c>
      <c r="D200" s="119" t="s">
        <v>607</v>
      </c>
      <c r="E200" s="119" t="s">
        <v>608</v>
      </c>
      <c r="F200" s="119" t="s">
        <v>609</v>
      </c>
      <c r="G200" s="120">
        <v>116.082184</v>
      </c>
      <c r="H200" s="120">
        <v>-8.4438169999999992</v>
      </c>
      <c r="I200" s="119" t="s">
        <v>268</v>
      </c>
      <c r="J200" s="119" t="s">
        <v>45</v>
      </c>
      <c r="K200" s="119" t="s">
        <v>610</v>
      </c>
      <c r="L200" s="119" t="s">
        <v>611</v>
      </c>
      <c r="M200" s="119" t="s">
        <v>612</v>
      </c>
      <c r="N200" s="118" t="s">
        <v>1570</v>
      </c>
      <c r="O200" s="117"/>
      <c r="P200" s="117"/>
    </row>
    <row r="201" spans="1:16">
      <c r="A201" s="121">
        <v>200</v>
      </c>
      <c r="B201" s="117" t="str">
        <f>VLOOKUP(E201,'[22]Site list Print'!$F$5:$J$515,5,)</f>
        <v>18TS02B0586</v>
      </c>
      <c r="C201" s="119" t="s">
        <v>1628</v>
      </c>
      <c r="D201" s="119" t="s">
        <v>607</v>
      </c>
      <c r="E201" s="119" t="s">
        <v>615</v>
      </c>
      <c r="F201" s="119" t="s">
        <v>616</v>
      </c>
      <c r="G201" s="120">
        <v>115.140486</v>
      </c>
      <c r="H201" s="120">
        <v>-8.1727450000000008</v>
      </c>
      <c r="I201" s="119" t="s">
        <v>268</v>
      </c>
      <c r="J201" s="119" t="s">
        <v>45</v>
      </c>
      <c r="K201" s="119" t="s">
        <v>617</v>
      </c>
      <c r="L201" s="119" t="s">
        <v>618</v>
      </c>
      <c r="M201" s="119" t="s">
        <v>619</v>
      </c>
      <c r="N201" s="118" t="s">
        <v>1570</v>
      </c>
      <c r="O201" s="117"/>
      <c r="P201" s="117"/>
    </row>
    <row r="202" spans="1:16">
      <c r="A202" s="121">
        <v>201</v>
      </c>
      <c r="B202" s="117" t="str">
        <f>VLOOKUP(E202,'[22]Site list Print'!$F$5:$J$515,5,)</f>
        <v>18TS02B0587</v>
      </c>
      <c r="C202" s="119" t="s">
        <v>1628</v>
      </c>
      <c r="D202" s="119" t="s">
        <v>607</v>
      </c>
      <c r="E202" s="119" t="s">
        <v>621</v>
      </c>
      <c r="F202" s="119" t="s">
        <v>622</v>
      </c>
      <c r="G202" s="120">
        <v>124.505728</v>
      </c>
      <c r="H202" s="120">
        <v>-9.4910990000000002</v>
      </c>
      <c r="I202" s="119" t="s">
        <v>268</v>
      </c>
      <c r="J202" s="119" t="s">
        <v>45</v>
      </c>
      <c r="K202" s="119" t="s">
        <v>623</v>
      </c>
      <c r="L202" s="119" t="s">
        <v>624</v>
      </c>
      <c r="M202" s="119" t="s">
        <v>625</v>
      </c>
      <c r="N202" s="118" t="s">
        <v>1570</v>
      </c>
      <c r="O202" s="117"/>
      <c r="P202" s="117"/>
    </row>
    <row r="203" spans="1:16">
      <c r="A203" s="121">
        <v>202</v>
      </c>
      <c r="B203" s="117" t="str">
        <f>VLOOKUP(E203,'[22]Site list Print'!$F$5:$J$515,5,)</f>
        <v>18TS02B0588</v>
      </c>
      <c r="C203" s="119" t="s">
        <v>1628</v>
      </c>
      <c r="D203" s="119" t="s">
        <v>607</v>
      </c>
      <c r="E203" s="119" t="s">
        <v>627</v>
      </c>
      <c r="F203" s="119" t="s">
        <v>628</v>
      </c>
      <c r="G203" s="120">
        <v>115.417855</v>
      </c>
      <c r="H203" s="120">
        <v>-8.5715059999999994</v>
      </c>
      <c r="I203" s="119" t="s">
        <v>268</v>
      </c>
      <c r="J203" s="119" t="s">
        <v>45</v>
      </c>
      <c r="K203" s="119" t="s">
        <v>617</v>
      </c>
      <c r="L203" s="119" t="s">
        <v>629</v>
      </c>
      <c r="M203" s="119" t="s">
        <v>619</v>
      </c>
      <c r="N203" s="118" t="s">
        <v>1570</v>
      </c>
      <c r="O203" s="117"/>
      <c r="P203" s="117"/>
    </row>
    <row r="204" spans="1:16">
      <c r="A204" s="121">
        <v>203</v>
      </c>
      <c r="B204" s="117" t="str">
        <f>VLOOKUP(E204,'[22]Site list Print'!$F$5:$J$515,5,)</f>
        <v>18TS02B0589</v>
      </c>
      <c r="C204" s="119" t="s">
        <v>1628</v>
      </c>
      <c r="D204" s="119" t="s">
        <v>607</v>
      </c>
      <c r="E204" s="119" t="s">
        <v>632</v>
      </c>
      <c r="F204" s="119" t="s">
        <v>633</v>
      </c>
      <c r="G204" s="120">
        <v>115.544369</v>
      </c>
      <c r="H204" s="120">
        <v>-8.7278369999999992</v>
      </c>
      <c r="I204" s="119" t="s">
        <v>268</v>
      </c>
      <c r="J204" s="119" t="s">
        <v>45</v>
      </c>
      <c r="K204" s="119" t="s">
        <v>617</v>
      </c>
      <c r="L204" s="119" t="s">
        <v>629</v>
      </c>
      <c r="M204" s="119" t="s">
        <v>619</v>
      </c>
      <c r="N204" s="118" t="s">
        <v>1570</v>
      </c>
      <c r="O204" s="117"/>
      <c r="P204" s="117"/>
    </row>
    <row r="205" spans="1:16">
      <c r="A205" s="121">
        <v>204</v>
      </c>
      <c r="B205" s="117" t="str">
        <f>VLOOKUP(E205,'[22]Site list Print'!$F$5:$J$515,5,)</f>
        <v>18TS02B0590</v>
      </c>
      <c r="C205" s="119" t="s">
        <v>1628</v>
      </c>
      <c r="D205" s="119" t="s">
        <v>607</v>
      </c>
      <c r="E205" s="119" t="s">
        <v>634</v>
      </c>
      <c r="F205" s="119" t="s">
        <v>635</v>
      </c>
      <c r="G205" s="120">
        <v>115.39954899999999</v>
      </c>
      <c r="H205" s="120">
        <v>-8.3933060000000008</v>
      </c>
      <c r="I205" s="119" t="s">
        <v>268</v>
      </c>
      <c r="J205" s="119" t="s">
        <v>45</v>
      </c>
      <c r="K205" s="119" t="s">
        <v>617</v>
      </c>
      <c r="L205" s="119" t="s">
        <v>636</v>
      </c>
      <c r="M205" s="119" t="s">
        <v>619</v>
      </c>
      <c r="N205" s="118" t="s">
        <v>1570</v>
      </c>
      <c r="O205" s="117"/>
      <c r="P205" s="117"/>
    </row>
    <row r="206" spans="1:16">
      <c r="A206" s="121">
        <v>205</v>
      </c>
      <c r="B206" s="117" t="str">
        <f>VLOOKUP(E206,'[22]Site list Print'!$F$5:$J$515,5,)</f>
        <v>18TS02B0591</v>
      </c>
      <c r="C206" s="119" t="s">
        <v>1628</v>
      </c>
      <c r="D206" s="119" t="s">
        <v>607</v>
      </c>
      <c r="E206" s="119" t="s">
        <v>638</v>
      </c>
      <c r="F206" s="119" t="s">
        <v>639</v>
      </c>
      <c r="G206" s="120">
        <v>115.459548</v>
      </c>
      <c r="H206" s="120">
        <v>-8.6891920000000002</v>
      </c>
      <c r="I206" s="119" t="s">
        <v>268</v>
      </c>
      <c r="J206" s="119" t="s">
        <v>45</v>
      </c>
      <c r="K206" s="119" t="s">
        <v>617</v>
      </c>
      <c r="L206" s="119" t="s">
        <v>629</v>
      </c>
      <c r="M206" s="119" t="s">
        <v>619</v>
      </c>
      <c r="N206" s="118" t="s">
        <v>1570</v>
      </c>
      <c r="O206" s="117"/>
      <c r="P206" s="117"/>
    </row>
    <row r="207" spans="1:16">
      <c r="A207" s="121">
        <v>206</v>
      </c>
      <c r="B207" s="117" t="str">
        <f>VLOOKUP(E207,'[22]Site list Print'!$F$5:$J$515,5,)</f>
        <v>18TS02B0592</v>
      </c>
      <c r="C207" s="119" t="s">
        <v>1628</v>
      </c>
      <c r="D207" s="119" t="s">
        <v>607</v>
      </c>
      <c r="E207" s="119" t="s">
        <v>640</v>
      </c>
      <c r="F207" s="119" t="s">
        <v>641</v>
      </c>
      <c r="G207" s="120">
        <v>115.487565</v>
      </c>
      <c r="H207" s="120">
        <v>-8.5309530000000002</v>
      </c>
      <c r="I207" s="119" t="s">
        <v>268</v>
      </c>
      <c r="J207" s="119" t="s">
        <v>45</v>
      </c>
      <c r="K207" s="119" t="s">
        <v>617</v>
      </c>
      <c r="L207" s="119" t="s">
        <v>642</v>
      </c>
      <c r="M207" s="119" t="s">
        <v>619</v>
      </c>
      <c r="N207" s="118" t="s">
        <v>1570</v>
      </c>
      <c r="O207" s="117"/>
      <c r="P207" s="117"/>
    </row>
    <row r="208" spans="1:16">
      <c r="A208" s="121">
        <v>207</v>
      </c>
      <c r="B208" s="117" t="str">
        <f>VLOOKUP(E208,'[22]Site list Print'!$F$5:$J$515,5,)</f>
        <v>18TS02B0593</v>
      </c>
      <c r="C208" s="119" t="s">
        <v>1628</v>
      </c>
      <c r="D208" s="119" t="s">
        <v>607</v>
      </c>
      <c r="E208" s="119" t="s">
        <v>645</v>
      </c>
      <c r="F208" s="119" t="s">
        <v>646</v>
      </c>
      <c r="G208" s="120">
        <v>115.42531700000001</v>
      </c>
      <c r="H208" s="120">
        <v>-8.4699790000000004</v>
      </c>
      <c r="I208" s="119" t="s">
        <v>268</v>
      </c>
      <c r="J208" s="119" t="s">
        <v>45</v>
      </c>
      <c r="K208" s="119" t="s">
        <v>617</v>
      </c>
      <c r="L208" s="119" t="s">
        <v>629</v>
      </c>
      <c r="M208" s="119" t="s">
        <v>619</v>
      </c>
      <c r="N208" s="118" t="s">
        <v>1570</v>
      </c>
      <c r="O208" s="117"/>
      <c r="P208" s="117"/>
    </row>
    <row r="209" spans="1:16">
      <c r="A209" s="121">
        <v>208</v>
      </c>
      <c r="B209" s="117" t="str">
        <f>VLOOKUP(E209,'[22]Site list Print'!$F$5:$J$515,5,)</f>
        <v>18TS02B0617</v>
      </c>
      <c r="C209" s="119" t="s">
        <v>1628</v>
      </c>
      <c r="D209" s="119" t="s">
        <v>607</v>
      </c>
      <c r="E209" s="119" t="s">
        <v>647</v>
      </c>
      <c r="F209" s="119" t="s">
        <v>648</v>
      </c>
      <c r="G209" s="120">
        <v>124.4251237</v>
      </c>
      <c r="H209" s="120">
        <v>-8.324999579</v>
      </c>
      <c r="I209" s="119" t="s">
        <v>44</v>
      </c>
      <c r="J209" s="119" t="s">
        <v>45</v>
      </c>
      <c r="K209" s="119" t="s">
        <v>623</v>
      </c>
      <c r="L209" s="119" t="s">
        <v>649</v>
      </c>
      <c r="M209" s="119" t="s">
        <v>625</v>
      </c>
      <c r="N209" s="118" t="s">
        <v>1570</v>
      </c>
      <c r="O209" s="117"/>
      <c r="P209" s="117"/>
    </row>
    <row r="210" spans="1:16">
      <c r="A210" s="121">
        <v>209</v>
      </c>
      <c r="B210" s="117" t="str">
        <f>VLOOKUP(E210,'[22]Site list Print'!$F$5:$J$515,5,)</f>
        <v>18TS02B0618</v>
      </c>
      <c r="C210" s="119" t="s">
        <v>1628</v>
      </c>
      <c r="D210" s="119" t="s">
        <v>607</v>
      </c>
      <c r="E210" s="119" t="s">
        <v>651</v>
      </c>
      <c r="F210" s="119" t="s">
        <v>652</v>
      </c>
      <c r="G210" s="120">
        <v>124.26555999999999</v>
      </c>
      <c r="H210" s="120">
        <v>-8.3498850000000004</v>
      </c>
      <c r="I210" s="119" t="s">
        <v>44</v>
      </c>
      <c r="J210" s="119" t="s">
        <v>45</v>
      </c>
      <c r="K210" s="119" t="s">
        <v>623</v>
      </c>
      <c r="L210" s="119" t="s">
        <v>649</v>
      </c>
      <c r="M210" s="119" t="s">
        <v>625</v>
      </c>
      <c r="N210" s="118" t="s">
        <v>1570</v>
      </c>
      <c r="O210" s="117"/>
      <c r="P210" s="117"/>
    </row>
    <row r="211" spans="1:16">
      <c r="A211" s="121">
        <v>210</v>
      </c>
      <c r="B211" s="117" t="str">
        <f>VLOOKUP(E211,'[22]Site list Print'!$F$5:$J$515,5,)</f>
        <v>18TS02B0619</v>
      </c>
      <c r="C211" s="119" t="s">
        <v>1628</v>
      </c>
      <c r="D211" s="119" t="s">
        <v>607</v>
      </c>
      <c r="E211" s="119" t="s">
        <v>653</v>
      </c>
      <c r="F211" s="119" t="s">
        <v>654</v>
      </c>
      <c r="G211" s="120">
        <v>124.323381</v>
      </c>
      <c r="H211" s="120">
        <v>-8.2966259999999998</v>
      </c>
      <c r="I211" s="119" t="s">
        <v>44</v>
      </c>
      <c r="J211" s="119" t="s">
        <v>45</v>
      </c>
      <c r="K211" s="119" t="s">
        <v>623</v>
      </c>
      <c r="L211" s="119" t="s">
        <v>649</v>
      </c>
      <c r="M211" s="119" t="s">
        <v>625</v>
      </c>
      <c r="N211" s="118" t="s">
        <v>1570</v>
      </c>
      <c r="O211" s="117"/>
      <c r="P211" s="117"/>
    </row>
    <row r="212" spans="1:16">
      <c r="A212" s="121">
        <v>211</v>
      </c>
      <c r="B212" s="117" t="str">
        <f>VLOOKUP(E212,'[22]Site list Print'!$F$5:$J$515,5,)</f>
        <v>18TS02B0620</v>
      </c>
      <c r="C212" s="119" t="s">
        <v>1628</v>
      </c>
      <c r="D212" s="119" t="s">
        <v>607</v>
      </c>
      <c r="E212" s="119" t="s">
        <v>655</v>
      </c>
      <c r="F212" s="119" t="s">
        <v>656</v>
      </c>
      <c r="G212" s="120">
        <v>124.50266499999999</v>
      </c>
      <c r="H212" s="120">
        <v>-9.2641749999999998</v>
      </c>
      <c r="I212" s="119" t="s">
        <v>44</v>
      </c>
      <c r="J212" s="119" t="s">
        <v>45</v>
      </c>
      <c r="K212" s="119" t="s">
        <v>623</v>
      </c>
      <c r="L212" s="119" t="s">
        <v>624</v>
      </c>
      <c r="M212" s="119" t="s">
        <v>625</v>
      </c>
      <c r="N212" s="118" t="s">
        <v>1570</v>
      </c>
      <c r="O212" s="117"/>
      <c r="P212" s="117"/>
    </row>
    <row r="213" spans="1:16">
      <c r="A213" s="121">
        <v>212</v>
      </c>
      <c r="B213" s="117" t="str">
        <f>VLOOKUP(E213,'[22]Site list Print'!$F$5:$J$515,5,)</f>
        <v>18TS02B0621</v>
      </c>
      <c r="C213" s="119" t="s">
        <v>1628</v>
      </c>
      <c r="D213" s="119" t="s">
        <v>607</v>
      </c>
      <c r="E213" s="119" t="s">
        <v>657</v>
      </c>
      <c r="F213" s="119" t="s">
        <v>658</v>
      </c>
      <c r="G213" s="120">
        <v>124.03695759999999</v>
      </c>
      <c r="H213" s="120">
        <v>-9.3539669280000002</v>
      </c>
      <c r="I213" s="119" t="s">
        <v>44</v>
      </c>
      <c r="J213" s="119" t="s">
        <v>45</v>
      </c>
      <c r="K213" s="119" t="s">
        <v>623</v>
      </c>
      <c r="L213" s="119" t="s">
        <v>659</v>
      </c>
      <c r="M213" s="119" t="s">
        <v>625</v>
      </c>
      <c r="N213" s="118" t="s">
        <v>1570</v>
      </c>
      <c r="O213" s="117"/>
      <c r="P213" s="117"/>
    </row>
    <row r="214" spans="1:16">
      <c r="A214" s="121">
        <v>213</v>
      </c>
      <c r="B214" s="117" t="str">
        <f>VLOOKUP(E214,'[22]Site list Print'!$F$5:$J$515,5,)</f>
        <v>18TS02B0622</v>
      </c>
      <c r="C214" s="119" t="s">
        <v>1628</v>
      </c>
      <c r="D214" s="119" t="s">
        <v>607</v>
      </c>
      <c r="E214" s="119" t="s">
        <v>661</v>
      </c>
      <c r="F214" s="119" t="s">
        <v>662</v>
      </c>
      <c r="G214" s="120">
        <v>120.18471</v>
      </c>
      <c r="H214" s="120">
        <v>-8.3543780000000005</v>
      </c>
      <c r="I214" s="119" t="s">
        <v>44</v>
      </c>
      <c r="J214" s="119" t="s">
        <v>45</v>
      </c>
      <c r="K214" s="119" t="s">
        <v>623</v>
      </c>
      <c r="L214" s="119" t="s">
        <v>663</v>
      </c>
      <c r="M214" s="119" t="s">
        <v>625</v>
      </c>
      <c r="N214" s="118" t="s">
        <v>1570</v>
      </c>
      <c r="O214" s="117"/>
      <c r="P214" s="117"/>
    </row>
    <row r="215" spans="1:16">
      <c r="A215" s="121">
        <v>214</v>
      </c>
      <c r="B215" s="117" t="str">
        <f>VLOOKUP(E215,'[22]Site list Print'!$F$5:$J$515,5,)</f>
        <v>18TS02B0623</v>
      </c>
      <c r="C215" s="119" t="s">
        <v>1628</v>
      </c>
      <c r="D215" s="119" t="s">
        <v>607</v>
      </c>
      <c r="E215" s="119" t="s">
        <v>665</v>
      </c>
      <c r="F215" s="119" t="s">
        <v>666</v>
      </c>
      <c r="G215" s="120">
        <v>119.937551</v>
      </c>
      <c r="H215" s="120">
        <v>-8.5693079999999995</v>
      </c>
      <c r="I215" s="119" t="s">
        <v>44</v>
      </c>
      <c r="J215" s="119" t="s">
        <v>45</v>
      </c>
      <c r="K215" s="119" t="s">
        <v>623</v>
      </c>
      <c r="L215" s="119" t="s">
        <v>663</v>
      </c>
      <c r="M215" s="119" t="s">
        <v>625</v>
      </c>
      <c r="N215" s="118" t="s">
        <v>1570</v>
      </c>
      <c r="O215" s="117"/>
      <c r="P215" s="117"/>
    </row>
    <row r="216" spans="1:16">
      <c r="A216" s="121">
        <v>215</v>
      </c>
      <c r="B216" s="117" t="str">
        <f>VLOOKUP(E216,'[22]Site list Print'!$F$5:$J$515,5,)</f>
        <v>18TS02B0624</v>
      </c>
      <c r="C216" s="119" t="s">
        <v>1628</v>
      </c>
      <c r="D216" s="119" t="s">
        <v>607</v>
      </c>
      <c r="E216" s="119" t="s">
        <v>667</v>
      </c>
      <c r="F216" s="119" t="s">
        <v>668</v>
      </c>
      <c r="G216" s="120">
        <v>119.898321</v>
      </c>
      <c r="H216" s="120">
        <v>-8.5782969999999992</v>
      </c>
      <c r="I216" s="119" t="s">
        <v>44</v>
      </c>
      <c r="J216" s="119" t="s">
        <v>45</v>
      </c>
      <c r="K216" s="119" t="s">
        <v>623</v>
      </c>
      <c r="L216" s="119" t="s">
        <v>663</v>
      </c>
      <c r="M216" s="119" t="s">
        <v>625</v>
      </c>
      <c r="N216" s="118" t="s">
        <v>1570</v>
      </c>
      <c r="O216" s="117"/>
      <c r="P216" s="117"/>
    </row>
    <row r="217" spans="1:16">
      <c r="A217" s="121">
        <v>216</v>
      </c>
      <c r="B217" s="117" t="str">
        <f>VLOOKUP(E217,'[22]Site list Print'!$F$5:$J$515,5,)</f>
        <v>18TS02B0625</v>
      </c>
      <c r="C217" s="119" t="s">
        <v>1628</v>
      </c>
      <c r="D217" s="119" t="s">
        <v>607</v>
      </c>
      <c r="E217" s="119" t="s">
        <v>669</v>
      </c>
      <c r="F217" s="119" t="s">
        <v>670</v>
      </c>
      <c r="G217" s="120">
        <v>120.080152</v>
      </c>
      <c r="H217" s="120">
        <v>-8.4533120000000004</v>
      </c>
      <c r="I217" s="119" t="s">
        <v>44</v>
      </c>
      <c r="J217" s="119" t="s">
        <v>45</v>
      </c>
      <c r="K217" s="119" t="s">
        <v>623</v>
      </c>
      <c r="L217" s="119" t="s">
        <v>663</v>
      </c>
      <c r="M217" s="119" t="s">
        <v>625</v>
      </c>
      <c r="N217" s="118" t="s">
        <v>1570</v>
      </c>
      <c r="O217" s="117"/>
      <c r="P217" s="117"/>
    </row>
    <row r="218" spans="1:16">
      <c r="A218" s="121">
        <v>217</v>
      </c>
      <c r="B218" s="117" t="str">
        <f>VLOOKUP(E218,'[22]Site list Print'!$F$5:$J$515,5,)</f>
        <v>18TS02B0626</v>
      </c>
      <c r="C218" s="119" t="s">
        <v>1628</v>
      </c>
      <c r="D218" s="119" t="s">
        <v>607</v>
      </c>
      <c r="E218" s="119" t="s">
        <v>671</v>
      </c>
      <c r="F218" s="119" t="s">
        <v>672</v>
      </c>
      <c r="G218" s="120">
        <v>124.942172</v>
      </c>
      <c r="H218" s="120">
        <v>-8.2592400000000001</v>
      </c>
      <c r="I218" s="119" t="s">
        <v>44</v>
      </c>
      <c r="J218" s="119" t="s">
        <v>45</v>
      </c>
      <c r="K218" s="119" t="s">
        <v>623</v>
      </c>
      <c r="L218" s="119" t="s">
        <v>649</v>
      </c>
      <c r="M218" s="119" t="s">
        <v>625</v>
      </c>
      <c r="N218" s="118" t="s">
        <v>1570</v>
      </c>
      <c r="O218" s="117"/>
      <c r="P218" s="117"/>
    </row>
    <row r="219" spans="1:16">
      <c r="A219" s="121">
        <v>218</v>
      </c>
      <c r="B219" s="117" t="str">
        <f>VLOOKUP(E219,'[22]Site list Print'!$F$5:$J$515,5,)</f>
        <v>18TS02B0594</v>
      </c>
      <c r="C219" s="119" t="s">
        <v>1628</v>
      </c>
      <c r="D219" s="119" t="s">
        <v>673</v>
      </c>
      <c r="E219" s="119" t="s">
        <v>674</v>
      </c>
      <c r="F219" s="119" t="s">
        <v>675</v>
      </c>
      <c r="G219" s="120">
        <v>112.78725</v>
      </c>
      <c r="H219" s="120">
        <v>-7.59171</v>
      </c>
      <c r="I219" s="119" t="s">
        <v>268</v>
      </c>
      <c r="J219" s="119" t="s">
        <v>45</v>
      </c>
      <c r="K219" s="119" t="s">
        <v>676</v>
      </c>
      <c r="L219" s="119" t="s">
        <v>677</v>
      </c>
      <c r="M219" s="119" t="s">
        <v>678</v>
      </c>
      <c r="N219" s="118" t="s">
        <v>1570</v>
      </c>
      <c r="O219" s="117"/>
      <c r="P219" s="117"/>
    </row>
    <row r="220" spans="1:16">
      <c r="A220" s="121">
        <v>219</v>
      </c>
      <c r="B220" s="117" t="str">
        <f>VLOOKUP(E220,'[22]Site list Print'!$F$5:$J$515,5,)</f>
        <v>18TS02B0595</v>
      </c>
      <c r="C220" s="119" t="s">
        <v>1628</v>
      </c>
      <c r="D220" s="119" t="s">
        <v>673</v>
      </c>
      <c r="E220" s="119" t="s">
        <v>682</v>
      </c>
      <c r="F220" s="119" t="s">
        <v>683</v>
      </c>
      <c r="G220" s="120">
        <v>112.63656</v>
      </c>
      <c r="H220" s="120">
        <v>-7.9111750000000001</v>
      </c>
      <c r="I220" s="119" t="s">
        <v>268</v>
      </c>
      <c r="J220" s="119" t="s">
        <v>45</v>
      </c>
      <c r="K220" s="119" t="s">
        <v>676</v>
      </c>
      <c r="L220" s="119" t="s">
        <v>684</v>
      </c>
      <c r="M220" s="119" t="s">
        <v>678</v>
      </c>
      <c r="N220" s="118" t="s">
        <v>1570</v>
      </c>
      <c r="O220" s="117"/>
      <c r="P220" s="117"/>
    </row>
    <row r="221" spans="1:16">
      <c r="A221" s="121">
        <v>220</v>
      </c>
      <c r="B221" s="117" t="str">
        <f>VLOOKUP(E221,'[22]Site list Print'!$F$5:$J$515,5,)</f>
        <v>18TS02B0596</v>
      </c>
      <c r="C221" s="119" t="s">
        <v>1628</v>
      </c>
      <c r="D221" s="119" t="s">
        <v>673</v>
      </c>
      <c r="E221" s="119" t="s">
        <v>686</v>
      </c>
      <c r="F221" s="119" t="s">
        <v>687</v>
      </c>
      <c r="G221" s="120">
        <v>112.62784499999999</v>
      </c>
      <c r="H221" s="120">
        <v>-7.9107880000000002</v>
      </c>
      <c r="I221" s="119" t="s">
        <v>268</v>
      </c>
      <c r="J221" s="119" t="s">
        <v>45</v>
      </c>
      <c r="K221" s="119" t="s">
        <v>676</v>
      </c>
      <c r="L221" s="119" t="s">
        <v>684</v>
      </c>
      <c r="M221" s="119" t="s">
        <v>678</v>
      </c>
      <c r="N221" s="118" t="s">
        <v>1570</v>
      </c>
      <c r="O221" s="117"/>
      <c r="P221" s="117"/>
    </row>
    <row r="222" spans="1:16">
      <c r="A222" s="121">
        <v>221</v>
      </c>
      <c r="B222" s="117" t="str">
        <f>VLOOKUP(E222,'[22]Site list Print'!$F$5:$J$515,5,)</f>
        <v>18TS02B0597</v>
      </c>
      <c r="C222" s="119" t="s">
        <v>1628</v>
      </c>
      <c r="D222" s="119" t="s">
        <v>673</v>
      </c>
      <c r="E222" s="119" t="s">
        <v>688</v>
      </c>
      <c r="F222" s="119" t="s">
        <v>689</v>
      </c>
      <c r="G222" s="120">
        <v>112.6593</v>
      </c>
      <c r="H222" s="120">
        <v>-7.8925099999999997</v>
      </c>
      <c r="I222" s="119" t="s">
        <v>268</v>
      </c>
      <c r="J222" s="119" t="s">
        <v>45</v>
      </c>
      <c r="K222" s="119" t="s">
        <v>676</v>
      </c>
      <c r="L222" s="119" t="s">
        <v>684</v>
      </c>
      <c r="M222" s="119" t="s">
        <v>678</v>
      </c>
      <c r="N222" s="118" t="s">
        <v>1570</v>
      </c>
      <c r="O222" s="117"/>
      <c r="P222" s="117"/>
    </row>
    <row r="223" spans="1:16">
      <c r="A223" s="121">
        <v>222</v>
      </c>
      <c r="B223" s="117" t="str">
        <f>VLOOKUP(E223,'[22]Site list Print'!$F$5:$J$515,5,)</f>
        <v>18TS02B0598</v>
      </c>
      <c r="C223" s="119" t="s">
        <v>1628</v>
      </c>
      <c r="D223" s="119" t="s">
        <v>673</v>
      </c>
      <c r="E223" s="119" t="s">
        <v>690</v>
      </c>
      <c r="F223" s="119" t="s">
        <v>691</v>
      </c>
      <c r="G223" s="120">
        <v>112.65646700000001</v>
      </c>
      <c r="H223" s="120">
        <v>-7.8890000000000002</v>
      </c>
      <c r="I223" s="119" t="s">
        <v>268</v>
      </c>
      <c r="J223" s="119" t="s">
        <v>45</v>
      </c>
      <c r="K223" s="119" t="s">
        <v>676</v>
      </c>
      <c r="L223" s="119" t="s">
        <v>684</v>
      </c>
      <c r="M223" s="119" t="s">
        <v>678</v>
      </c>
      <c r="N223" s="118" t="s">
        <v>1570</v>
      </c>
      <c r="O223" s="117"/>
      <c r="P223" s="117"/>
    </row>
    <row r="224" spans="1:16">
      <c r="A224" s="121">
        <v>223</v>
      </c>
      <c r="B224" s="117" t="str">
        <f>VLOOKUP(E224,'[22]Site list Print'!$F$5:$J$515,5,)</f>
        <v>18TS02B0627</v>
      </c>
      <c r="C224" s="119" t="s">
        <v>1628</v>
      </c>
      <c r="D224" s="119" t="s">
        <v>673</v>
      </c>
      <c r="E224" s="119" t="s">
        <v>692</v>
      </c>
      <c r="F224" s="119" t="s">
        <v>693</v>
      </c>
      <c r="G224" s="120">
        <v>114.071344</v>
      </c>
      <c r="H224" s="120">
        <v>-8.2662960000000005</v>
      </c>
      <c r="I224" s="119" t="s">
        <v>44</v>
      </c>
      <c r="J224" s="119" t="s">
        <v>45</v>
      </c>
      <c r="K224" s="119" t="s">
        <v>676</v>
      </c>
      <c r="L224" s="119" t="s">
        <v>694</v>
      </c>
      <c r="M224" s="119" t="s">
        <v>678</v>
      </c>
      <c r="N224" s="118" t="s">
        <v>1570</v>
      </c>
      <c r="O224" s="117"/>
      <c r="P224" s="117"/>
    </row>
    <row r="225" spans="1:16">
      <c r="A225" s="121">
        <v>224</v>
      </c>
      <c r="B225" s="117" t="str">
        <f>VLOOKUP(E225,'[22]Site list Print'!$F$5:$J$515,5,)</f>
        <v>18TS02B0628</v>
      </c>
      <c r="C225" s="119" t="s">
        <v>1628</v>
      </c>
      <c r="D225" s="119" t="s">
        <v>673</v>
      </c>
      <c r="E225" s="119" t="s">
        <v>696</v>
      </c>
      <c r="F225" s="119" t="s">
        <v>697</v>
      </c>
      <c r="G225" s="120">
        <v>113.863064941133</v>
      </c>
      <c r="H225" s="120">
        <v>-8.2844879320103093</v>
      </c>
      <c r="I225" s="119" t="s">
        <v>44</v>
      </c>
      <c r="J225" s="119" t="s">
        <v>45</v>
      </c>
      <c r="K225" s="119" t="s">
        <v>676</v>
      </c>
      <c r="L225" s="119" t="s">
        <v>698</v>
      </c>
      <c r="M225" s="119" t="s">
        <v>678</v>
      </c>
      <c r="N225" s="118" t="s">
        <v>1570</v>
      </c>
      <c r="O225" s="117"/>
      <c r="P225" s="117"/>
    </row>
    <row r="226" spans="1:16">
      <c r="A226" s="121">
        <v>225</v>
      </c>
      <c r="B226" s="117" t="str">
        <f>VLOOKUP(E226,'[22]Site list Print'!$F$5:$J$515,5,)</f>
        <v>18TS02B0629</v>
      </c>
      <c r="C226" s="119" t="s">
        <v>1628</v>
      </c>
      <c r="D226" s="119" t="s">
        <v>673</v>
      </c>
      <c r="E226" s="119" t="s">
        <v>700</v>
      </c>
      <c r="F226" s="119" t="s">
        <v>701</v>
      </c>
      <c r="G226" s="120">
        <v>114.079853</v>
      </c>
      <c r="H226" s="120">
        <v>-8.3236530000000002</v>
      </c>
      <c r="I226" s="119" t="s">
        <v>44</v>
      </c>
      <c r="J226" s="119" t="s">
        <v>45</v>
      </c>
      <c r="K226" s="119" t="s">
        <v>676</v>
      </c>
      <c r="L226" s="119" t="s">
        <v>694</v>
      </c>
      <c r="M226" s="119" t="s">
        <v>678</v>
      </c>
      <c r="N226" s="118" t="s">
        <v>1570</v>
      </c>
      <c r="O226" s="117"/>
      <c r="P226" s="117"/>
    </row>
    <row r="227" spans="1:16">
      <c r="A227" s="121">
        <v>226</v>
      </c>
      <c r="B227" s="117" t="str">
        <f>VLOOKUP(E227,'[22]Site list Print'!$F$5:$J$515,5,)</f>
        <v>18TS02B0630</v>
      </c>
      <c r="C227" s="119" t="s">
        <v>1628</v>
      </c>
      <c r="D227" s="119" t="s">
        <v>673</v>
      </c>
      <c r="E227" s="119" t="s">
        <v>702</v>
      </c>
      <c r="F227" s="119" t="s">
        <v>703</v>
      </c>
      <c r="G227" s="120">
        <v>113.61887641228699</v>
      </c>
      <c r="H227" s="120">
        <v>-8.4240682056297498</v>
      </c>
      <c r="I227" s="119" t="s">
        <v>44</v>
      </c>
      <c r="J227" s="119" t="s">
        <v>45</v>
      </c>
      <c r="K227" s="119" t="s">
        <v>676</v>
      </c>
      <c r="L227" s="119" t="s">
        <v>698</v>
      </c>
      <c r="M227" s="119" t="s">
        <v>678</v>
      </c>
      <c r="N227" s="118" t="s">
        <v>1570</v>
      </c>
      <c r="O227" s="117"/>
      <c r="P227" s="117"/>
    </row>
    <row r="228" spans="1:16">
      <c r="A228" s="121">
        <v>227</v>
      </c>
      <c r="B228" s="117" t="str">
        <f>VLOOKUP(E228,'[22]Site list Print'!$F$5:$J$515,5,)</f>
        <v>18TS02B0631</v>
      </c>
      <c r="C228" s="119" t="s">
        <v>1628</v>
      </c>
      <c r="D228" s="119" t="s">
        <v>673</v>
      </c>
      <c r="E228" s="119" t="s">
        <v>704</v>
      </c>
      <c r="F228" s="119" t="s">
        <v>705</v>
      </c>
      <c r="G228" s="120">
        <v>114.05020500000001</v>
      </c>
      <c r="H228" s="120">
        <v>-8.5802999999999994</v>
      </c>
      <c r="I228" s="119" t="s">
        <v>44</v>
      </c>
      <c r="J228" s="119" t="s">
        <v>45</v>
      </c>
      <c r="K228" s="119" t="s">
        <v>676</v>
      </c>
      <c r="L228" s="119" t="s">
        <v>694</v>
      </c>
      <c r="M228" s="119" t="s">
        <v>678</v>
      </c>
      <c r="N228" s="118" t="s">
        <v>1570</v>
      </c>
      <c r="O228" s="117"/>
      <c r="P228" s="117"/>
    </row>
    <row r="229" spans="1:16">
      <c r="A229" s="121">
        <v>228</v>
      </c>
      <c r="B229" s="117" t="str">
        <f>VLOOKUP(E229,'[22]Site list Print'!$F$5:$J$515,5,)</f>
        <v>18TS02B0632</v>
      </c>
      <c r="C229" s="119" t="s">
        <v>1628</v>
      </c>
      <c r="D229" s="119" t="s">
        <v>673</v>
      </c>
      <c r="E229" s="119" t="s">
        <v>706</v>
      </c>
      <c r="F229" s="119" t="s">
        <v>707</v>
      </c>
      <c r="G229" s="120">
        <v>112.306673</v>
      </c>
      <c r="H229" s="120">
        <v>-7.3354359999999996</v>
      </c>
      <c r="I229" s="119" t="s">
        <v>44</v>
      </c>
      <c r="J229" s="119" t="s">
        <v>45</v>
      </c>
      <c r="K229" s="119" t="s">
        <v>676</v>
      </c>
      <c r="L229" s="119" t="s">
        <v>708</v>
      </c>
      <c r="M229" s="119" t="s">
        <v>678</v>
      </c>
      <c r="N229" s="118" t="s">
        <v>1570</v>
      </c>
      <c r="O229" s="117"/>
      <c r="P229" s="117"/>
    </row>
    <row r="230" spans="1:16">
      <c r="A230" s="121">
        <v>229</v>
      </c>
      <c r="B230" s="117" t="str">
        <f>VLOOKUP(E230,'[22]Site list Print'!$F$5:$J$515,5,)</f>
        <v>18TS02B0633</v>
      </c>
      <c r="C230" s="119" t="s">
        <v>1628</v>
      </c>
      <c r="D230" s="119" t="s">
        <v>673</v>
      </c>
      <c r="E230" s="119" t="s">
        <v>710</v>
      </c>
      <c r="F230" s="119" t="s">
        <v>711</v>
      </c>
      <c r="G230" s="120">
        <v>112.0224</v>
      </c>
      <c r="H230" s="120">
        <v>-6.9309010000000004</v>
      </c>
      <c r="I230" s="119" t="s">
        <v>44</v>
      </c>
      <c r="J230" s="119" t="s">
        <v>45</v>
      </c>
      <c r="K230" s="119" t="s">
        <v>676</v>
      </c>
      <c r="L230" s="119" t="s">
        <v>712</v>
      </c>
      <c r="M230" s="119" t="s">
        <v>678</v>
      </c>
      <c r="N230" s="118" t="s">
        <v>1570</v>
      </c>
      <c r="O230" s="117"/>
      <c r="P230" s="117"/>
    </row>
    <row r="231" spans="1:16">
      <c r="A231" s="121">
        <v>230</v>
      </c>
      <c r="B231" s="117" t="str">
        <f>VLOOKUP(E231,'[22]Site list Print'!$F$5:$J$515,5,)</f>
        <v>18TS02B0634</v>
      </c>
      <c r="C231" s="119" t="s">
        <v>1628</v>
      </c>
      <c r="D231" s="119" t="s">
        <v>673</v>
      </c>
      <c r="E231" s="119" t="s">
        <v>714</v>
      </c>
      <c r="F231" s="119" t="s">
        <v>715</v>
      </c>
      <c r="G231" s="120">
        <v>111.950884911438</v>
      </c>
      <c r="H231" s="120">
        <v>-7.7558776962759799</v>
      </c>
      <c r="I231" s="119" t="s">
        <v>44</v>
      </c>
      <c r="J231" s="119" t="s">
        <v>45</v>
      </c>
      <c r="K231" s="119" t="s">
        <v>676</v>
      </c>
      <c r="L231" s="119" t="s">
        <v>716</v>
      </c>
      <c r="M231" s="119" t="s">
        <v>678</v>
      </c>
      <c r="N231" s="118" t="s">
        <v>1570</v>
      </c>
      <c r="O231" s="117"/>
      <c r="P231" s="117"/>
    </row>
    <row r="232" spans="1:16">
      <c r="A232" s="121">
        <v>231</v>
      </c>
      <c r="B232" s="117" t="str">
        <f>VLOOKUP(E232,'[22]Site list Print'!$F$5:$J$515,5,)</f>
        <v>18TS02B0635</v>
      </c>
      <c r="C232" s="119" t="s">
        <v>1628</v>
      </c>
      <c r="D232" s="119" t="s">
        <v>673</v>
      </c>
      <c r="E232" s="119" t="s">
        <v>718</v>
      </c>
      <c r="F232" s="119" t="s">
        <v>719</v>
      </c>
      <c r="G232" s="120">
        <v>112.10872000000001</v>
      </c>
      <c r="H232" s="120">
        <v>-7.009868</v>
      </c>
      <c r="I232" s="119" t="s">
        <v>44</v>
      </c>
      <c r="J232" s="119" t="s">
        <v>45</v>
      </c>
      <c r="K232" s="119" t="s">
        <v>676</v>
      </c>
      <c r="L232" s="119" t="s">
        <v>712</v>
      </c>
      <c r="M232" s="119" t="s">
        <v>678</v>
      </c>
      <c r="N232" s="118" t="s">
        <v>1570</v>
      </c>
      <c r="O232" s="117"/>
      <c r="P232" s="117"/>
    </row>
    <row r="233" spans="1:16">
      <c r="A233" s="121">
        <v>232</v>
      </c>
      <c r="B233" s="117" t="str">
        <f>VLOOKUP(E233,'[22]Site list Print'!$F$5:$J$515,5,)</f>
        <v>18TS02B0636</v>
      </c>
      <c r="C233" s="119" t="s">
        <v>1628</v>
      </c>
      <c r="D233" s="119" t="s">
        <v>673</v>
      </c>
      <c r="E233" s="119" t="s">
        <v>720</v>
      </c>
      <c r="F233" s="119" t="s">
        <v>721</v>
      </c>
      <c r="G233" s="120">
        <v>111.859061</v>
      </c>
      <c r="H233" s="120">
        <v>-6.8753200000000003</v>
      </c>
      <c r="I233" s="119" t="s">
        <v>44</v>
      </c>
      <c r="J233" s="119" t="s">
        <v>45</v>
      </c>
      <c r="K233" s="119" t="s">
        <v>676</v>
      </c>
      <c r="L233" s="119" t="s">
        <v>712</v>
      </c>
      <c r="M233" s="119" t="s">
        <v>678</v>
      </c>
      <c r="N233" s="118" t="s">
        <v>1570</v>
      </c>
      <c r="O233" s="117"/>
      <c r="P233" s="117"/>
    </row>
    <row r="234" spans="1:16">
      <c r="A234" s="121">
        <v>233</v>
      </c>
      <c r="B234" s="117" t="str">
        <f>VLOOKUP(E234,'[22]Site list Print'!$F$5:$J$515,5,)</f>
        <v>18TS02B0637</v>
      </c>
      <c r="C234" s="119" t="s">
        <v>1628</v>
      </c>
      <c r="D234" s="119" t="s">
        <v>673</v>
      </c>
      <c r="E234" s="119" t="s">
        <v>722</v>
      </c>
      <c r="F234" s="119" t="s">
        <v>723</v>
      </c>
      <c r="G234" s="120">
        <v>112.20228400000001</v>
      </c>
      <c r="H234" s="120">
        <v>-7.8515300000000003</v>
      </c>
      <c r="I234" s="119" t="s">
        <v>44</v>
      </c>
      <c r="J234" s="119" t="s">
        <v>45</v>
      </c>
      <c r="K234" s="119" t="s">
        <v>676</v>
      </c>
      <c r="L234" s="119" t="s">
        <v>716</v>
      </c>
      <c r="M234" s="119" t="s">
        <v>678</v>
      </c>
      <c r="N234" s="118" t="s">
        <v>1570</v>
      </c>
      <c r="O234" s="117"/>
      <c r="P234" s="117"/>
    </row>
    <row r="235" spans="1:16">
      <c r="A235" s="121">
        <v>234</v>
      </c>
      <c r="B235" s="117" t="str">
        <f>VLOOKUP(E235,'[22]Site list Print'!$F$5:$J$515,5,)</f>
        <v>18TS02B0638</v>
      </c>
      <c r="C235" s="119" t="s">
        <v>1628</v>
      </c>
      <c r="D235" s="119" t="s">
        <v>673</v>
      </c>
      <c r="E235" s="119" t="s">
        <v>724</v>
      </c>
      <c r="F235" s="119" t="s">
        <v>725</v>
      </c>
      <c r="G235" s="120">
        <v>112.65008</v>
      </c>
      <c r="H235" s="120">
        <v>-8.2452000000000005</v>
      </c>
      <c r="I235" s="119" t="s">
        <v>44</v>
      </c>
      <c r="J235" s="119" t="s">
        <v>45</v>
      </c>
      <c r="K235" s="119" t="s">
        <v>676</v>
      </c>
      <c r="L235" s="119" t="s">
        <v>684</v>
      </c>
      <c r="M235" s="119" t="s">
        <v>678</v>
      </c>
      <c r="N235" s="118" t="s">
        <v>1570</v>
      </c>
      <c r="O235" s="117"/>
      <c r="P235" s="117"/>
    </row>
    <row r="236" spans="1:16">
      <c r="A236" s="121">
        <v>235</v>
      </c>
      <c r="B236" s="117" t="str">
        <f>VLOOKUP(E236,'[22]Site list Print'!$F$5:$J$515,5,)</f>
        <v>18TS02B0639</v>
      </c>
      <c r="C236" s="119" t="s">
        <v>1628</v>
      </c>
      <c r="D236" s="119" t="s">
        <v>673</v>
      </c>
      <c r="E236" s="119" t="s">
        <v>726</v>
      </c>
      <c r="F236" s="119" t="s">
        <v>727</v>
      </c>
      <c r="G236" s="120">
        <v>112.37159</v>
      </c>
      <c r="H236" s="120">
        <v>-7.9025800000000004</v>
      </c>
      <c r="I236" s="119" t="s">
        <v>44</v>
      </c>
      <c r="J236" s="119" t="s">
        <v>45</v>
      </c>
      <c r="K236" s="119" t="s">
        <v>676</v>
      </c>
      <c r="L236" s="119" t="s">
        <v>684</v>
      </c>
      <c r="M236" s="119" t="s">
        <v>678</v>
      </c>
      <c r="N236" s="118" t="s">
        <v>1570</v>
      </c>
      <c r="O236" s="117"/>
      <c r="P236" s="117"/>
    </row>
    <row r="237" spans="1:16">
      <c r="A237" s="121">
        <v>236</v>
      </c>
      <c r="B237" s="117" t="str">
        <f>VLOOKUP(E237,'[22]Site list Print'!$F$5:$J$515,5,)</f>
        <v>18TS02B0640</v>
      </c>
      <c r="C237" s="119" t="s">
        <v>1628</v>
      </c>
      <c r="D237" s="119" t="s">
        <v>673</v>
      </c>
      <c r="E237" s="119" t="s">
        <v>728</v>
      </c>
      <c r="F237" s="119" t="s">
        <v>729</v>
      </c>
      <c r="G237" s="120">
        <v>115.82186</v>
      </c>
      <c r="H237" s="120">
        <v>-7.1988599999999998</v>
      </c>
      <c r="I237" s="119" t="s">
        <v>44</v>
      </c>
      <c r="J237" s="119" t="s">
        <v>45</v>
      </c>
      <c r="K237" s="119" t="s">
        <v>676</v>
      </c>
      <c r="L237" s="119" t="s">
        <v>730</v>
      </c>
      <c r="M237" s="119" t="s">
        <v>678</v>
      </c>
      <c r="N237" s="118" t="s">
        <v>1570</v>
      </c>
      <c r="O237" s="117"/>
      <c r="P237" s="117"/>
    </row>
    <row r="238" spans="1:16">
      <c r="A238" s="121">
        <v>237</v>
      </c>
      <c r="B238" s="117" t="str">
        <f>VLOOKUP(E238,'[22]Site list Print'!$F$5:$J$515,5,)</f>
        <v>18TS02B0641</v>
      </c>
      <c r="C238" s="119" t="s">
        <v>1628</v>
      </c>
      <c r="D238" s="119" t="s">
        <v>673</v>
      </c>
      <c r="E238" s="119" t="s">
        <v>732</v>
      </c>
      <c r="F238" s="119" t="s">
        <v>733</v>
      </c>
      <c r="G238" s="120">
        <v>113.39944439999999</v>
      </c>
      <c r="H238" s="120">
        <v>-6.9755555999999999</v>
      </c>
      <c r="I238" s="119" t="s">
        <v>44</v>
      </c>
      <c r="J238" s="119" t="s">
        <v>45</v>
      </c>
      <c r="K238" s="119" t="s">
        <v>676</v>
      </c>
      <c r="L238" s="119" t="s">
        <v>734</v>
      </c>
      <c r="M238" s="119" t="s">
        <v>678</v>
      </c>
      <c r="N238" s="118" t="s">
        <v>1570</v>
      </c>
      <c r="O238" s="117"/>
      <c r="P238" s="117"/>
    </row>
    <row r="239" spans="1:16">
      <c r="A239" s="121">
        <v>238</v>
      </c>
      <c r="B239" s="117" t="str">
        <f>VLOOKUP(E239,'[22]Site list Print'!$F$5:$J$515,5,)</f>
        <v>18TS02B0642</v>
      </c>
      <c r="C239" s="119" t="s">
        <v>1628</v>
      </c>
      <c r="D239" s="119" t="s">
        <v>673</v>
      </c>
      <c r="E239" s="119" t="s">
        <v>736</v>
      </c>
      <c r="F239" s="119" t="s">
        <v>737</v>
      </c>
      <c r="G239" s="120">
        <v>112.7618529377815</v>
      </c>
      <c r="H239" s="120">
        <v>-7.5183924673496207</v>
      </c>
      <c r="I239" s="119" t="s">
        <v>44</v>
      </c>
      <c r="J239" s="119" t="s">
        <v>45</v>
      </c>
      <c r="K239" s="119" t="s">
        <v>676</v>
      </c>
      <c r="L239" s="119" t="s">
        <v>738</v>
      </c>
      <c r="M239" s="119" t="s">
        <v>678</v>
      </c>
      <c r="N239" s="118" t="s">
        <v>1570</v>
      </c>
      <c r="O239" s="117"/>
      <c r="P239" s="117"/>
    </row>
    <row r="240" spans="1:16">
      <c r="A240" s="121">
        <v>239</v>
      </c>
      <c r="B240" s="117" t="str">
        <f>VLOOKUP(E240,'[22]Site list Print'!$F$5:$J$515,5,)</f>
        <v>18TS02B0643</v>
      </c>
      <c r="C240" s="119" t="s">
        <v>1628</v>
      </c>
      <c r="D240" s="119" t="s">
        <v>673</v>
      </c>
      <c r="E240" s="119" t="s">
        <v>740</v>
      </c>
      <c r="F240" s="119" t="s">
        <v>741</v>
      </c>
      <c r="G240" s="120">
        <v>113.674412</v>
      </c>
      <c r="H240" s="120">
        <v>-7.0887320000000003</v>
      </c>
      <c r="I240" s="119" t="s">
        <v>44</v>
      </c>
      <c r="J240" s="119" t="s">
        <v>45</v>
      </c>
      <c r="K240" s="119" t="s">
        <v>676</v>
      </c>
      <c r="L240" s="119" t="s">
        <v>730</v>
      </c>
      <c r="M240" s="119" t="s">
        <v>678</v>
      </c>
      <c r="N240" s="118" t="s">
        <v>1570</v>
      </c>
      <c r="O240" s="117"/>
      <c r="P240" s="117"/>
    </row>
    <row r="241" spans="1:16">
      <c r="A241" s="121">
        <v>240</v>
      </c>
      <c r="B241" s="117" t="str">
        <f>VLOOKUP(E241,'[22]Site list Print'!$F$5:$J$515,5,)</f>
        <v>18TS02B0644</v>
      </c>
      <c r="C241" s="119" t="s">
        <v>1628</v>
      </c>
      <c r="D241" s="119" t="s">
        <v>673</v>
      </c>
      <c r="E241" s="119" t="s">
        <v>742</v>
      </c>
      <c r="F241" s="119" t="s">
        <v>743</v>
      </c>
      <c r="G241" s="120">
        <v>112.313915496777</v>
      </c>
      <c r="H241" s="120">
        <v>-7.8555338928487304</v>
      </c>
      <c r="I241" s="119" t="s">
        <v>44</v>
      </c>
      <c r="J241" s="119" t="s">
        <v>45</v>
      </c>
      <c r="K241" s="119" t="s">
        <v>676</v>
      </c>
      <c r="L241" s="119" t="s">
        <v>716</v>
      </c>
      <c r="M241" s="119" t="s">
        <v>678</v>
      </c>
      <c r="N241" s="118" t="s">
        <v>1570</v>
      </c>
      <c r="O241" s="117"/>
      <c r="P241" s="117"/>
    </row>
    <row r="242" spans="1:16">
      <c r="A242" s="121">
        <v>241</v>
      </c>
      <c r="B242" s="117" t="str">
        <f>VLOOKUP(E242,'[22]Site list Print'!$F$5:$J$515,5,)</f>
        <v>18TS02B0645</v>
      </c>
      <c r="C242" s="119" t="s">
        <v>1628</v>
      </c>
      <c r="D242" s="119" t="s">
        <v>673</v>
      </c>
      <c r="E242" s="119" t="s">
        <v>744</v>
      </c>
      <c r="F242" s="119" t="s">
        <v>745</v>
      </c>
      <c r="G242" s="120">
        <v>111.415325</v>
      </c>
      <c r="H242" s="120">
        <v>-8.1055539999999997</v>
      </c>
      <c r="I242" s="119" t="s">
        <v>44</v>
      </c>
      <c r="J242" s="119" t="s">
        <v>45</v>
      </c>
      <c r="K242" s="119" t="s">
        <v>676</v>
      </c>
      <c r="L242" s="119" t="s">
        <v>746</v>
      </c>
      <c r="M242" s="119" t="s">
        <v>678</v>
      </c>
      <c r="N242" s="118" t="s">
        <v>1570</v>
      </c>
      <c r="O242" s="117"/>
      <c r="P242" s="117"/>
    </row>
    <row r="243" spans="1:16">
      <c r="A243" s="121">
        <v>242</v>
      </c>
      <c r="B243" s="117" t="str">
        <f>VLOOKUP(E243,'[22]Site list Print'!$F$5:$J$515,5,)</f>
        <v>18TS02B0646</v>
      </c>
      <c r="C243" s="119" t="s">
        <v>1628</v>
      </c>
      <c r="D243" s="119" t="s">
        <v>673</v>
      </c>
      <c r="E243" s="119" t="s">
        <v>748</v>
      </c>
      <c r="F243" s="119" t="s">
        <v>749</v>
      </c>
      <c r="G243" s="120">
        <v>111.40567299999999</v>
      </c>
      <c r="H243" s="120">
        <v>-7.4766250000000003</v>
      </c>
      <c r="I243" s="119" t="s">
        <v>44</v>
      </c>
      <c r="J243" s="119" t="s">
        <v>45</v>
      </c>
      <c r="K243" s="119" t="s">
        <v>676</v>
      </c>
      <c r="L243" s="119" t="s">
        <v>750</v>
      </c>
      <c r="M243" s="119" t="s">
        <v>678</v>
      </c>
      <c r="N243" s="118" t="s">
        <v>1570</v>
      </c>
      <c r="O243" s="117"/>
      <c r="P243" s="117"/>
    </row>
    <row r="244" spans="1:16">
      <c r="A244" s="121">
        <v>243</v>
      </c>
      <c r="B244" s="117" t="str">
        <f>VLOOKUP(E244,'[22]Site list Print'!$F$5:$J$515,5,)</f>
        <v>18TS02B0647</v>
      </c>
      <c r="C244" s="119" t="s">
        <v>1628</v>
      </c>
      <c r="D244" s="119" t="s">
        <v>673</v>
      </c>
      <c r="E244" s="119" t="s">
        <v>753</v>
      </c>
      <c r="F244" s="119" t="s">
        <v>754</v>
      </c>
      <c r="G244" s="120">
        <v>111.65389999999999</v>
      </c>
      <c r="H244" s="120">
        <v>-7.9549260000000004</v>
      </c>
      <c r="I244" s="119" t="s">
        <v>44</v>
      </c>
      <c r="J244" s="119" t="s">
        <v>45</v>
      </c>
      <c r="K244" s="119" t="s">
        <v>676</v>
      </c>
      <c r="L244" s="119" t="s">
        <v>746</v>
      </c>
      <c r="M244" s="119" t="s">
        <v>678</v>
      </c>
      <c r="N244" s="118" t="s">
        <v>1570</v>
      </c>
      <c r="O244" s="117"/>
      <c r="P244" s="117"/>
    </row>
    <row r="245" spans="1:16">
      <c r="A245" s="121">
        <v>244</v>
      </c>
      <c r="B245" s="117" t="str">
        <f>VLOOKUP(E245,'[22]Site list Print'!$F$5:$J$515,5,)</f>
        <v>18TS02B0648</v>
      </c>
      <c r="C245" s="119" t="s">
        <v>1628</v>
      </c>
      <c r="D245" s="119" t="s">
        <v>673</v>
      </c>
      <c r="E245" s="119" t="s">
        <v>755</v>
      </c>
      <c r="F245" s="119" t="s">
        <v>756</v>
      </c>
      <c r="G245" s="120">
        <v>111.554241</v>
      </c>
      <c r="H245" s="120">
        <v>-7.7605500000000003</v>
      </c>
      <c r="I245" s="119" t="s">
        <v>44</v>
      </c>
      <c r="J245" s="119" t="s">
        <v>45</v>
      </c>
      <c r="K245" s="119" t="s">
        <v>676</v>
      </c>
      <c r="L245" s="119" t="s">
        <v>757</v>
      </c>
      <c r="M245" s="119" t="s">
        <v>678</v>
      </c>
      <c r="N245" s="118" t="s">
        <v>1570</v>
      </c>
      <c r="O245" s="117"/>
      <c r="P245" s="117"/>
    </row>
    <row r="246" spans="1:16">
      <c r="A246" s="121">
        <v>245</v>
      </c>
      <c r="B246" s="117" t="str">
        <f>VLOOKUP(E246,'[22]Site list Print'!$F$5:$J$515,5,)</f>
        <v>18TS02B0649</v>
      </c>
      <c r="C246" s="119" t="s">
        <v>1628</v>
      </c>
      <c r="D246" s="119" t="s">
        <v>673</v>
      </c>
      <c r="E246" s="119" t="s">
        <v>759</v>
      </c>
      <c r="F246" s="119" t="s">
        <v>760</v>
      </c>
      <c r="G246" s="120">
        <v>111.18837600000001</v>
      </c>
      <c r="H246" s="120">
        <v>-7.4101980000000003</v>
      </c>
      <c r="I246" s="119" t="s">
        <v>44</v>
      </c>
      <c r="J246" s="119" t="s">
        <v>45</v>
      </c>
      <c r="K246" s="119" t="s">
        <v>676</v>
      </c>
      <c r="L246" s="119" t="s">
        <v>750</v>
      </c>
      <c r="M246" s="119" t="s">
        <v>678</v>
      </c>
      <c r="N246" s="118" t="s">
        <v>1570</v>
      </c>
      <c r="O246" s="117"/>
      <c r="P246" s="117"/>
    </row>
    <row r="247" spans="1:16">
      <c r="A247" s="121">
        <v>246</v>
      </c>
      <c r="B247" s="117" t="str">
        <f>VLOOKUP(E247,'[22]Site list Print'!$F$5:$J$515,5,)</f>
        <v>18TS02B0650</v>
      </c>
      <c r="C247" s="119" t="s">
        <v>1628</v>
      </c>
      <c r="D247" s="119" t="s">
        <v>673</v>
      </c>
      <c r="E247" s="119" t="s">
        <v>761</v>
      </c>
      <c r="F247" s="119" t="s">
        <v>762</v>
      </c>
      <c r="G247" s="120">
        <v>111.62329699999999</v>
      </c>
      <c r="H247" s="120">
        <v>-8.2342270000000006</v>
      </c>
      <c r="I247" s="119" t="s">
        <v>44</v>
      </c>
      <c r="J247" s="119" t="s">
        <v>45</v>
      </c>
      <c r="K247" s="119" t="s">
        <v>676</v>
      </c>
      <c r="L247" s="119" t="s">
        <v>763</v>
      </c>
      <c r="M247" s="119" t="s">
        <v>678</v>
      </c>
      <c r="N247" s="118" t="s">
        <v>1570</v>
      </c>
      <c r="O247" s="117"/>
      <c r="P247" s="117"/>
    </row>
    <row r="248" spans="1:16">
      <c r="A248" s="121">
        <v>247</v>
      </c>
      <c r="B248" s="117" t="str">
        <f>VLOOKUP(E248,'[22]Site list Print'!$F$5:$J$515,5,)</f>
        <v>18TS02B0651</v>
      </c>
      <c r="C248" s="119" t="s">
        <v>1628</v>
      </c>
      <c r="D248" s="119" t="s">
        <v>673</v>
      </c>
      <c r="E248" s="119" t="s">
        <v>765</v>
      </c>
      <c r="F248" s="119" t="s">
        <v>766</v>
      </c>
      <c r="G248" s="120">
        <v>111.76094000000001</v>
      </c>
      <c r="H248" s="120">
        <v>-7.553369</v>
      </c>
      <c r="I248" s="119" t="s">
        <v>44</v>
      </c>
      <c r="J248" s="119" t="s">
        <v>45</v>
      </c>
      <c r="K248" s="119" t="s">
        <v>676</v>
      </c>
      <c r="L248" s="119" t="s">
        <v>757</v>
      </c>
      <c r="M248" s="119" t="s">
        <v>678</v>
      </c>
      <c r="N248" s="118" t="s">
        <v>1570</v>
      </c>
      <c r="O248" s="117"/>
      <c r="P248" s="117"/>
    </row>
    <row r="249" spans="1:16">
      <c r="A249" s="121">
        <v>248</v>
      </c>
      <c r="B249" s="117" t="str">
        <f>VLOOKUP(E249,'[22]Site list Print'!$F$5:$J$515,5,)</f>
        <v>18TS02B0599</v>
      </c>
      <c r="C249" s="119" t="s">
        <v>1628</v>
      </c>
      <c r="D249" s="119" t="s">
        <v>673</v>
      </c>
      <c r="E249" s="119" t="s">
        <v>767</v>
      </c>
      <c r="F249" s="119" t="s">
        <v>768</v>
      </c>
      <c r="G249" s="120">
        <v>112.586783</v>
      </c>
      <c r="H249" s="120">
        <v>-7.1813669999999998</v>
      </c>
      <c r="I249" s="119" t="s">
        <v>268</v>
      </c>
      <c r="J249" s="119" t="s">
        <v>45</v>
      </c>
      <c r="K249" s="119" t="s">
        <v>676</v>
      </c>
      <c r="L249" s="119" t="s">
        <v>769</v>
      </c>
      <c r="M249" s="119" t="s">
        <v>678</v>
      </c>
      <c r="N249" s="118" t="s">
        <v>1570</v>
      </c>
      <c r="O249" s="117"/>
      <c r="P249" s="117"/>
    </row>
    <row r="250" spans="1:16">
      <c r="A250" s="121">
        <v>249</v>
      </c>
      <c r="B250" s="117" t="str">
        <f>VLOOKUP(E250,'[22]Site list Print'!$F$5:$J$515,5,)</f>
        <v>18TS02B0555</v>
      </c>
      <c r="C250" s="119" t="s">
        <v>1629</v>
      </c>
      <c r="D250" s="119" t="s">
        <v>772</v>
      </c>
      <c r="E250" s="119" t="s">
        <v>773</v>
      </c>
      <c r="F250" s="119" t="s">
        <v>774</v>
      </c>
      <c r="G250" s="120">
        <v>109.635321</v>
      </c>
      <c r="H250" s="120">
        <v>0.271617</v>
      </c>
      <c r="I250" s="119" t="s">
        <v>268</v>
      </c>
      <c r="J250" s="119" t="s">
        <v>45</v>
      </c>
      <c r="K250" s="119" t="s">
        <v>775</v>
      </c>
      <c r="L250" s="118" t="s">
        <v>776</v>
      </c>
      <c r="M250" s="119" t="s">
        <v>777</v>
      </c>
      <c r="N250" s="118" t="s">
        <v>1570</v>
      </c>
      <c r="O250" s="117"/>
      <c r="P250" s="117"/>
    </row>
    <row r="251" spans="1:16">
      <c r="A251" s="121">
        <v>250</v>
      </c>
      <c r="B251" s="117" t="str">
        <f>VLOOKUP(E251,'[22]Site list Print'!$F$5:$J$515,5,)</f>
        <v>18TS02B0554</v>
      </c>
      <c r="C251" s="119" t="s">
        <v>1629</v>
      </c>
      <c r="D251" s="119" t="s">
        <v>772</v>
      </c>
      <c r="E251" s="119" t="s">
        <v>782</v>
      </c>
      <c r="F251" s="119" t="s">
        <v>783</v>
      </c>
      <c r="G251" s="120">
        <v>114.483</v>
      </c>
      <c r="H251" s="120">
        <v>-1.12148</v>
      </c>
      <c r="I251" s="119" t="s">
        <v>268</v>
      </c>
      <c r="J251" s="119" t="s">
        <v>45</v>
      </c>
      <c r="K251" s="119" t="s">
        <v>784</v>
      </c>
      <c r="L251" s="118" t="s">
        <v>785</v>
      </c>
      <c r="M251" s="119" t="s">
        <v>786</v>
      </c>
      <c r="N251" s="118" t="s">
        <v>1570</v>
      </c>
      <c r="O251" s="117"/>
      <c r="P251" s="117"/>
    </row>
    <row r="252" spans="1:16">
      <c r="A252" s="121">
        <v>251</v>
      </c>
      <c r="B252" s="117" t="str">
        <f>VLOOKUP(E252,'[22]Site list Print'!$F$5:$J$515,5,)</f>
        <v>18TS02B0515</v>
      </c>
      <c r="C252" s="119" t="s">
        <v>1629</v>
      </c>
      <c r="D252" s="119" t="s">
        <v>772</v>
      </c>
      <c r="E252" s="119" t="s">
        <v>789</v>
      </c>
      <c r="F252" s="119" t="s">
        <v>790</v>
      </c>
      <c r="G252" s="120">
        <v>116.799781</v>
      </c>
      <c r="H252" s="120">
        <v>-0.27911999999999998</v>
      </c>
      <c r="I252" s="119" t="s">
        <v>44</v>
      </c>
      <c r="J252" s="119" t="s">
        <v>45</v>
      </c>
      <c r="K252" s="119" t="s">
        <v>791</v>
      </c>
      <c r="L252" s="118" t="s">
        <v>792</v>
      </c>
      <c r="M252" s="119" t="s">
        <v>786</v>
      </c>
      <c r="N252" s="118" t="s">
        <v>1570</v>
      </c>
      <c r="O252" s="117"/>
      <c r="P252" s="117"/>
    </row>
    <row r="253" spans="1:16">
      <c r="A253" s="121">
        <v>252</v>
      </c>
      <c r="B253" s="117" t="str">
        <f>VLOOKUP(E253,'[22]Site list Print'!$F$5:$J$515,5,)</f>
        <v>18TS02B0553</v>
      </c>
      <c r="C253" s="119" t="s">
        <v>1629</v>
      </c>
      <c r="D253" s="119" t="s">
        <v>772</v>
      </c>
      <c r="E253" s="119" t="s">
        <v>795</v>
      </c>
      <c r="F253" s="119" t="s">
        <v>796</v>
      </c>
      <c r="G253" s="120">
        <v>109.1985</v>
      </c>
      <c r="H253" s="120">
        <v>1.3528888889999999</v>
      </c>
      <c r="I253" s="119" t="s">
        <v>268</v>
      </c>
      <c r="J253" s="119" t="s">
        <v>45</v>
      </c>
      <c r="K253" s="119" t="s">
        <v>775</v>
      </c>
      <c r="L253" s="118" t="s">
        <v>797</v>
      </c>
      <c r="M253" s="119" t="s">
        <v>777</v>
      </c>
      <c r="N253" s="118" t="s">
        <v>1570</v>
      </c>
      <c r="O253" s="117"/>
      <c r="P253" s="117"/>
    </row>
    <row r="254" spans="1:16">
      <c r="A254" s="121">
        <v>253</v>
      </c>
      <c r="B254" s="117" t="str">
        <f>VLOOKUP(E254,'[22]Site list Print'!$F$5:$J$515,5,)</f>
        <v>18TS02B0514</v>
      </c>
      <c r="C254" s="119" t="s">
        <v>1629</v>
      </c>
      <c r="D254" s="119" t="s">
        <v>772</v>
      </c>
      <c r="E254" s="119" t="s">
        <v>800</v>
      </c>
      <c r="F254" s="119" t="s">
        <v>801</v>
      </c>
      <c r="G254" s="120">
        <v>116.00784578213489</v>
      </c>
      <c r="H254" s="120">
        <v>-3.1509035676793671</v>
      </c>
      <c r="I254" s="119" t="s">
        <v>44</v>
      </c>
      <c r="J254" s="119" t="s">
        <v>45</v>
      </c>
      <c r="K254" s="119" t="s">
        <v>802</v>
      </c>
      <c r="L254" s="118" t="s">
        <v>803</v>
      </c>
      <c r="M254" s="119" t="s">
        <v>786</v>
      </c>
      <c r="N254" s="118" t="s">
        <v>1570</v>
      </c>
      <c r="O254" s="117"/>
      <c r="P254" s="117"/>
    </row>
    <row r="255" spans="1:16">
      <c r="A255" s="121">
        <v>254</v>
      </c>
      <c r="B255" s="117" t="str">
        <f>VLOOKUP(E255,'[22]Site list Print'!$F$5:$J$515,5,)</f>
        <v>18TS02B0513</v>
      </c>
      <c r="C255" s="119" t="s">
        <v>1629</v>
      </c>
      <c r="D255" s="119" t="s">
        <v>772</v>
      </c>
      <c r="E255" s="119" t="s">
        <v>805</v>
      </c>
      <c r="F255" s="119" t="s">
        <v>806</v>
      </c>
      <c r="G255" s="120">
        <v>113.284927</v>
      </c>
      <c r="H255" s="120">
        <v>-3.0797720000000002</v>
      </c>
      <c r="I255" s="119" t="s">
        <v>44</v>
      </c>
      <c r="J255" s="119" t="s">
        <v>45</v>
      </c>
      <c r="K255" s="119" t="s">
        <v>784</v>
      </c>
      <c r="L255" s="118" t="s">
        <v>807</v>
      </c>
      <c r="M255" s="119" t="s">
        <v>786</v>
      </c>
      <c r="N255" s="118" t="s">
        <v>1570</v>
      </c>
      <c r="O255" s="117"/>
      <c r="P255" s="117"/>
    </row>
    <row r="256" spans="1:16">
      <c r="A256" s="121">
        <v>255</v>
      </c>
      <c r="B256" s="117" t="str">
        <f>VLOOKUP(E256,'[22]Site list Print'!$F$5:$J$515,5,)</f>
        <v>18TS02B0512</v>
      </c>
      <c r="C256" s="119" t="s">
        <v>1629</v>
      </c>
      <c r="D256" s="119" t="s">
        <v>772</v>
      </c>
      <c r="E256" s="119" t="s">
        <v>809</v>
      </c>
      <c r="F256" s="119" t="s">
        <v>810</v>
      </c>
      <c r="G256" s="120">
        <v>115.26992300000001</v>
      </c>
      <c r="H256" s="120">
        <v>-2.168593</v>
      </c>
      <c r="I256" s="119" t="s">
        <v>44</v>
      </c>
      <c r="J256" s="119" t="s">
        <v>45</v>
      </c>
      <c r="K256" s="119" t="s">
        <v>784</v>
      </c>
      <c r="L256" s="118" t="s">
        <v>811</v>
      </c>
      <c r="M256" s="119" t="s">
        <v>786</v>
      </c>
      <c r="N256" s="118" t="s">
        <v>1570</v>
      </c>
      <c r="O256" s="117"/>
      <c r="P256" s="117"/>
    </row>
    <row r="257" spans="1:16">
      <c r="A257" s="121">
        <v>256</v>
      </c>
      <c r="B257" s="117" t="str">
        <f>VLOOKUP(E257,'[22]Site list Print'!$F$5:$J$515,5,)</f>
        <v>18TS02B0511</v>
      </c>
      <c r="C257" s="119" t="s">
        <v>1629</v>
      </c>
      <c r="D257" s="119" t="s">
        <v>772</v>
      </c>
      <c r="E257" s="119" t="s">
        <v>813</v>
      </c>
      <c r="F257" s="119" t="s">
        <v>814</v>
      </c>
      <c r="G257" s="120">
        <v>110.68156399999999</v>
      </c>
      <c r="H257" s="120">
        <v>-0.41375400000000001</v>
      </c>
      <c r="I257" s="119" t="s">
        <v>44</v>
      </c>
      <c r="J257" s="119" t="s">
        <v>45</v>
      </c>
      <c r="K257" s="119" t="s">
        <v>775</v>
      </c>
      <c r="L257" s="118" t="s">
        <v>815</v>
      </c>
      <c r="M257" s="119" t="s">
        <v>777</v>
      </c>
      <c r="N257" s="118" t="s">
        <v>1570</v>
      </c>
      <c r="O257" s="117"/>
      <c r="P257" s="117"/>
    </row>
    <row r="258" spans="1:16">
      <c r="A258" s="121">
        <v>257</v>
      </c>
      <c r="B258" s="117" t="str">
        <f>VLOOKUP(E258,'[22]Site list Print'!$F$5:$J$515,5,)</f>
        <v>18TS02B0510</v>
      </c>
      <c r="C258" s="119" t="s">
        <v>1629</v>
      </c>
      <c r="D258" s="119" t="s">
        <v>772</v>
      </c>
      <c r="E258" s="119" t="s">
        <v>817</v>
      </c>
      <c r="F258" s="119" t="s">
        <v>818</v>
      </c>
      <c r="G258" s="120">
        <v>111.554047</v>
      </c>
      <c r="H258" s="120">
        <v>-2.2852440000000001</v>
      </c>
      <c r="I258" s="119" t="s">
        <v>44</v>
      </c>
      <c r="J258" s="119" t="s">
        <v>45</v>
      </c>
      <c r="K258" s="119" t="s">
        <v>784</v>
      </c>
      <c r="L258" s="118" t="s">
        <v>819</v>
      </c>
      <c r="M258" s="119" t="s">
        <v>786</v>
      </c>
      <c r="N258" s="118" t="s">
        <v>1570</v>
      </c>
      <c r="O258" s="117"/>
      <c r="P258" s="117"/>
    </row>
    <row r="259" spans="1:16">
      <c r="A259" s="121">
        <v>258</v>
      </c>
      <c r="B259" s="117" t="str">
        <f>VLOOKUP(E259,'[22]Site list Print'!$F$5:$J$515,5,)</f>
        <v>18TS02B0552</v>
      </c>
      <c r="C259" s="119" t="s">
        <v>1629</v>
      </c>
      <c r="D259" s="119" t="s">
        <v>772</v>
      </c>
      <c r="E259" s="119" t="s">
        <v>821</v>
      </c>
      <c r="F259" s="119" t="s">
        <v>822</v>
      </c>
      <c r="G259" s="120">
        <v>116.4131030393668</v>
      </c>
      <c r="H259" s="120">
        <v>-1.514078401808324</v>
      </c>
      <c r="I259" s="119" t="s">
        <v>268</v>
      </c>
      <c r="J259" s="119" t="s">
        <v>45</v>
      </c>
      <c r="K259" s="119" t="s">
        <v>791</v>
      </c>
      <c r="L259" s="118" t="s">
        <v>823</v>
      </c>
      <c r="M259" s="119" t="s">
        <v>786</v>
      </c>
      <c r="N259" s="118" t="s">
        <v>1570</v>
      </c>
      <c r="O259" s="117"/>
      <c r="P259" s="117"/>
    </row>
    <row r="260" spans="1:16">
      <c r="A260" s="121">
        <v>259</v>
      </c>
      <c r="B260" s="117" t="str">
        <f>VLOOKUP(E260,'[22]Site list Print'!$F$5:$J$515,5,)</f>
        <v>18TS02B0509</v>
      </c>
      <c r="C260" s="119" t="s">
        <v>1629</v>
      </c>
      <c r="D260" s="119" t="s">
        <v>772</v>
      </c>
      <c r="E260" s="119" t="s">
        <v>825</v>
      </c>
      <c r="F260" s="119" t="s">
        <v>826</v>
      </c>
      <c r="G260" s="120">
        <v>111.65925799999999</v>
      </c>
      <c r="H260" s="120">
        <v>-2.623942</v>
      </c>
      <c r="I260" s="119" t="s">
        <v>44</v>
      </c>
      <c r="J260" s="119" t="s">
        <v>45</v>
      </c>
      <c r="K260" s="119" t="s">
        <v>784</v>
      </c>
      <c r="L260" s="118" t="s">
        <v>819</v>
      </c>
      <c r="M260" s="119" t="s">
        <v>786</v>
      </c>
      <c r="N260" s="118" t="s">
        <v>1570</v>
      </c>
      <c r="O260" s="117"/>
      <c r="P260" s="117"/>
    </row>
    <row r="261" spans="1:16">
      <c r="A261" s="121">
        <v>260</v>
      </c>
      <c r="B261" s="117" t="str">
        <f>VLOOKUP(E261,'[22]Site list Print'!$F$5:$J$515,5,)</f>
        <v>18TS02B0508</v>
      </c>
      <c r="C261" s="119" t="s">
        <v>1629</v>
      </c>
      <c r="D261" s="119" t="s">
        <v>772</v>
      </c>
      <c r="E261" s="119" t="s">
        <v>827</v>
      </c>
      <c r="F261" s="119" t="s">
        <v>828</v>
      </c>
      <c r="G261" s="120">
        <v>115.9205162250223</v>
      </c>
      <c r="H261" s="120">
        <v>-3.2934947466382418</v>
      </c>
      <c r="I261" s="119" t="s">
        <v>44</v>
      </c>
      <c r="J261" s="119" t="s">
        <v>45</v>
      </c>
      <c r="K261" s="119" t="s">
        <v>802</v>
      </c>
      <c r="L261" s="118" t="s">
        <v>803</v>
      </c>
      <c r="M261" s="119" t="s">
        <v>786</v>
      </c>
      <c r="N261" s="118" t="s">
        <v>1570</v>
      </c>
      <c r="O261" s="117"/>
      <c r="P261" s="117"/>
    </row>
    <row r="262" spans="1:16">
      <c r="A262" s="121">
        <v>261</v>
      </c>
      <c r="B262" s="117" t="str">
        <f>VLOOKUP(E262,'[22]Site list Print'!$F$5:$J$515,5,)</f>
        <v>18TS02B0507</v>
      </c>
      <c r="C262" s="119" t="s">
        <v>1629</v>
      </c>
      <c r="D262" s="119" t="s">
        <v>772</v>
      </c>
      <c r="E262" s="119" t="s">
        <v>829</v>
      </c>
      <c r="F262" s="119" t="s">
        <v>830</v>
      </c>
      <c r="G262" s="120">
        <v>111.23797399999999</v>
      </c>
      <c r="H262" s="120">
        <v>0.167491</v>
      </c>
      <c r="I262" s="119" t="s">
        <v>44</v>
      </c>
      <c r="J262" s="119" t="s">
        <v>45</v>
      </c>
      <c r="K262" s="119" t="s">
        <v>775</v>
      </c>
      <c r="L262" s="118" t="s">
        <v>815</v>
      </c>
      <c r="M262" s="119" t="s">
        <v>777</v>
      </c>
      <c r="N262" s="118" t="s">
        <v>1570</v>
      </c>
      <c r="O262" s="117"/>
      <c r="P262" s="117"/>
    </row>
    <row r="263" spans="1:16">
      <c r="A263" s="121">
        <v>262</v>
      </c>
      <c r="B263" s="117" t="str">
        <f>VLOOKUP(E263,'[22]Site list Print'!$F$5:$J$515,5,)</f>
        <v>17TS08B0549</v>
      </c>
      <c r="C263" s="122" t="s">
        <v>1629</v>
      </c>
      <c r="D263" s="122" t="s">
        <v>772</v>
      </c>
      <c r="E263" s="122" t="s">
        <v>831</v>
      </c>
      <c r="F263" s="122" t="s">
        <v>832</v>
      </c>
      <c r="G263" s="126">
        <v>108.954689</v>
      </c>
      <c r="H263" s="126">
        <v>0.48987599999999998</v>
      </c>
      <c r="I263" s="122" t="s">
        <v>44</v>
      </c>
      <c r="J263" s="125" t="s">
        <v>45</v>
      </c>
      <c r="K263" s="122" t="s">
        <v>775</v>
      </c>
      <c r="L263" s="122" t="s">
        <v>776</v>
      </c>
      <c r="M263" s="122" t="s">
        <v>777</v>
      </c>
      <c r="N263" s="118" t="s">
        <v>1570</v>
      </c>
      <c r="O263" s="117"/>
      <c r="P263" s="117"/>
    </row>
    <row r="264" spans="1:16">
      <c r="A264" s="121">
        <v>263</v>
      </c>
      <c r="B264" s="117" t="str">
        <f>VLOOKUP(E264,'[22]Site list Print'!$F$5:$J$515,5,)</f>
        <v>18TS02B0506</v>
      </c>
      <c r="C264" s="119" t="s">
        <v>1629</v>
      </c>
      <c r="D264" s="119" t="s">
        <v>772</v>
      </c>
      <c r="E264" s="119" t="s">
        <v>833</v>
      </c>
      <c r="F264" s="119" t="s">
        <v>834</v>
      </c>
      <c r="G264" s="120">
        <v>113.194035</v>
      </c>
      <c r="H264" s="120">
        <v>-1.404312</v>
      </c>
      <c r="I264" s="119" t="s">
        <v>44</v>
      </c>
      <c r="J264" s="119" t="s">
        <v>45</v>
      </c>
      <c r="K264" s="119" t="s">
        <v>784</v>
      </c>
      <c r="L264" s="118" t="s">
        <v>807</v>
      </c>
      <c r="M264" s="119" t="s">
        <v>786</v>
      </c>
      <c r="N264" s="118" t="s">
        <v>1570</v>
      </c>
      <c r="O264" s="117"/>
      <c r="P264" s="117"/>
    </row>
    <row r="265" spans="1:16">
      <c r="A265" s="121">
        <v>264</v>
      </c>
      <c r="B265" s="117" t="str">
        <f>VLOOKUP(E265,'[22]Site list Print'!$F$5:$J$515,5,)</f>
        <v>18TS02B0505</v>
      </c>
      <c r="C265" s="119" t="s">
        <v>1629</v>
      </c>
      <c r="D265" s="119" t="s">
        <v>772</v>
      </c>
      <c r="E265" s="119" t="s">
        <v>835</v>
      </c>
      <c r="F265" s="119" t="s">
        <v>836</v>
      </c>
      <c r="G265" s="120">
        <v>111.68944399999999</v>
      </c>
      <c r="H265" s="120">
        <v>-2.6045039999999999</v>
      </c>
      <c r="I265" s="119" t="s">
        <v>44</v>
      </c>
      <c r="J265" s="119" t="s">
        <v>45</v>
      </c>
      <c r="K265" s="119" t="s">
        <v>784</v>
      </c>
      <c r="L265" s="118" t="s">
        <v>819</v>
      </c>
      <c r="M265" s="119" t="s">
        <v>786</v>
      </c>
      <c r="N265" s="118" t="s">
        <v>1570</v>
      </c>
      <c r="O265" s="117"/>
      <c r="P265" s="117"/>
    </row>
    <row r="266" spans="1:16">
      <c r="A266" s="121">
        <v>265</v>
      </c>
      <c r="B266" s="117" t="str">
        <f>VLOOKUP(E266,'[22]Site list Print'!$F$5:$J$515,5,)</f>
        <v>18TS02B0551</v>
      </c>
      <c r="C266" s="119" t="s">
        <v>1629</v>
      </c>
      <c r="D266" s="119" t="s">
        <v>772</v>
      </c>
      <c r="E266" s="119" t="s">
        <v>837</v>
      </c>
      <c r="F266" s="119" t="s">
        <v>838</v>
      </c>
      <c r="G266" s="120">
        <v>116.25543</v>
      </c>
      <c r="H266" s="120">
        <v>-1.98525</v>
      </c>
      <c r="I266" s="119" t="s">
        <v>268</v>
      </c>
      <c r="J266" s="119" t="s">
        <v>45</v>
      </c>
      <c r="K266" s="119" t="s">
        <v>791</v>
      </c>
      <c r="L266" s="118" t="s">
        <v>823</v>
      </c>
      <c r="M266" s="119" t="s">
        <v>786</v>
      </c>
      <c r="N266" s="118" t="s">
        <v>1570</v>
      </c>
      <c r="O266" s="117"/>
      <c r="P266" s="117"/>
    </row>
    <row r="267" spans="1:16">
      <c r="A267" s="121">
        <v>266</v>
      </c>
      <c r="B267" s="117" t="str">
        <f>VLOOKUP(E267,'[22]Site list Print'!$F$5:$J$515,5,)</f>
        <v>17TS07B0113</v>
      </c>
      <c r="C267" s="122" t="s">
        <v>1629</v>
      </c>
      <c r="D267" s="122" t="s">
        <v>772</v>
      </c>
      <c r="E267" s="122" t="s">
        <v>839</v>
      </c>
      <c r="F267" s="122" t="s">
        <v>840</v>
      </c>
      <c r="G267" s="126">
        <v>114.455562</v>
      </c>
      <c r="H267" s="126">
        <v>-3.426463</v>
      </c>
      <c r="I267" s="122" t="s">
        <v>44</v>
      </c>
      <c r="J267" s="125" t="s">
        <v>45</v>
      </c>
      <c r="K267" s="122" t="s">
        <v>802</v>
      </c>
      <c r="L267" s="122" t="s">
        <v>841</v>
      </c>
      <c r="M267" s="122" t="s">
        <v>786</v>
      </c>
      <c r="N267" s="118" t="s">
        <v>1570</v>
      </c>
      <c r="O267" s="117"/>
      <c r="P267" s="117"/>
    </row>
    <row r="268" spans="1:16">
      <c r="A268" s="121">
        <v>267</v>
      </c>
      <c r="B268" s="117" t="str">
        <f>VLOOKUP(E268,'[22]Site list Print'!$F$5:$J$515,5,)</f>
        <v>18TS02B0504</v>
      </c>
      <c r="C268" s="119" t="s">
        <v>1629</v>
      </c>
      <c r="D268" s="119" t="s">
        <v>772</v>
      </c>
      <c r="E268" s="119" t="s">
        <v>843</v>
      </c>
      <c r="F268" s="119" t="s">
        <v>844</v>
      </c>
      <c r="G268" s="120">
        <v>109.50765800000001</v>
      </c>
      <c r="H268" s="120">
        <v>1.349842</v>
      </c>
      <c r="I268" s="119" t="s">
        <v>44</v>
      </c>
      <c r="J268" s="119" t="s">
        <v>45</v>
      </c>
      <c r="K268" s="119" t="s">
        <v>775</v>
      </c>
      <c r="L268" s="118" t="s">
        <v>797</v>
      </c>
      <c r="M268" s="119" t="s">
        <v>777</v>
      </c>
      <c r="N268" s="118" t="s">
        <v>1570</v>
      </c>
      <c r="O268" s="117"/>
      <c r="P268" s="117"/>
    </row>
    <row r="269" spans="1:16">
      <c r="A269" s="121">
        <v>268</v>
      </c>
      <c r="B269" s="117" t="str">
        <f>VLOOKUP(E269,'[22]Site list Print'!$F$5:$J$515,5,)</f>
        <v>18TS02B0503</v>
      </c>
      <c r="C269" s="119" t="s">
        <v>1629</v>
      </c>
      <c r="D269" s="119" t="s">
        <v>772</v>
      </c>
      <c r="E269" s="119" t="s">
        <v>845</v>
      </c>
      <c r="F269" s="119" t="s">
        <v>846</v>
      </c>
      <c r="G269" s="120">
        <v>111.18588889999999</v>
      </c>
      <c r="H269" s="120">
        <v>-2.1218611109999999</v>
      </c>
      <c r="I269" s="119" t="s">
        <v>44</v>
      </c>
      <c r="J269" s="119" t="s">
        <v>45</v>
      </c>
      <c r="K269" s="119" t="s">
        <v>784</v>
      </c>
      <c r="L269" s="118" t="s">
        <v>819</v>
      </c>
      <c r="M269" s="119" t="s">
        <v>786</v>
      </c>
      <c r="N269" s="118" t="s">
        <v>1570</v>
      </c>
      <c r="O269" s="117"/>
      <c r="P269" s="117"/>
    </row>
    <row r="270" spans="1:16">
      <c r="A270" s="121">
        <v>269</v>
      </c>
      <c r="B270" s="117" t="str">
        <f>VLOOKUP(E270,'[22]Site list Print'!$F$5:$J$515,5,)</f>
        <v>18TS02B0502</v>
      </c>
      <c r="C270" s="119" t="s">
        <v>1629</v>
      </c>
      <c r="D270" s="119" t="s">
        <v>772</v>
      </c>
      <c r="E270" s="119" t="s">
        <v>847</v>
      </c>
      <c r="F270" s="119" t="s">
        <v>848</v>
      </c>
      <c r="G270" s="120">
        <v>114.7672727942891</v>
      </c>
      <c r="H270" s="120">
        <v>-2.7121600820016449</v>
      </c>
      <c r="I270" s="119" t="s">
        <v>44</v>
      </c>
      <c r="J270" s="119" t="s">
        <v>45</v>
      </c>
      <c r="K270" s="119" t="s">
        <v>802</v>
      </c>
      <c r="L270" s="118" t="s">
        <v>841</v>
      </c>
      <c r="M270" s="119" t="s">
        <v>786</v>
      </c>
      <c r="N270" s="118" t="s">
        <v>1570</v>
      </c>
      <c r="O270" s="117"/>
      <c r="P270" s="117"/>
    </row>
    <row r="271" spans="1:16">
      <c r="A271" s="121">
        <v>270</v>
      </c>
      <c r="B271" s="117" t="str">
        <f>VLOOKUP(E271,'[22]Site list Print'!$F$5:$J$515,5,)</f>
        <v>18TS02B0501</v>
      </c>
      <c r="C271" s="119" t="s">
        <v>1629</v>
      </c>
      <c r="D271" s="119" t="s">
        <v>772</v>
      </c>
      <c r="E271" s="119" t="s">
        <v>849</v>
      </c>
      <c r="F271" s="119" t="s">
        <v>850</v>
      </c>
      <c r="G271" s="120">
        <v>114.8823</v>
      </c>
      <c r="H271" s="120">
        <v>-2.7032060000000002</v>
      </c>
      <c r="I271" s="119" t="s">
        <v>44</v>
      </c>
      <c r="J271" s="119" t="s">
        <v>45</v>
      </c>
      <c r="K271" s="119" t="s">
        <v>802</v>
      </c>
      <c r="L271" s="118" t="s">
        <v>851</v>
      </c>
      <c r="M271" s="119" t="s">
        <v>786</v>
      </c>
      <c r="N271" s="118" t="s">
        <v>1570</v>
      </c>
      <c r="O271" s="117"/>
      <c r="P271" s="117"/>
    </row>
    <row r="272" spans="1:16">
      <c r="A272" s="121">
        <v>271</v>
      </c>
      <c r="B272" s="117" t="str">
        <f>VLOOKUP(E272,'[22]Site list Print'!$F$5:$J$515,5,)</f>
        <v>18TS02B0550</v>
      </c>
      <c r="C272" s="119" t="s">
        <v>1629</v>
      </c>
      <c r="D272" s="119" t="s">
        <v>772</v>
      </c>
      <c r="E272" s="119" t="s">
        <v>853</v>
      </c>
      <c r="F272" s="119" t="s">
        <v>854</v>
      </c>
      <c r="G272" s="120">
        <v>110.396647</v>
      </c>
      <c r="H272" s="120">
        <v>-1.7083600000000001</v>
      </c>
      <c r="I272" s="119" t="s">
        <v>268</v>
      </c>
      <c r="J272" s="119" t="s">
        <v>45</v>
      </c>
      <c r="K272" s="119" t="s">
        <v>775</v>
      </c>
      <c r="L272" s="118" t="s">
        <v>855</v>
      </c>
      <c r="M272" s="119" t="s">
        <v>777</v>
      </c>
      <c r="N272" s="118" t="s">
        <v>1570</v>
      </c>
      <c r="O272" s="117"/>
      <c r="P272" s="117"/>
    </row>
    <row r="273" spans="1:16">
      <c r="A273" s="121">
        <v>272</v>
      </c>
      <c r="B273" s="117" t="str">
        <f>VLOOKUP(E273,'[22]Site list Print'!$F$5:$J$515,5,)</f>
        <v>18TS02B0549</v>
      </c>
      <c r="C273" s="119" t="s">
        <v>1629</v>
      </c>
      <c r="D273" s="119" t="s">
        <v>772</v>
      </c>
      <c r="E273" s="119" t="s">
        <v>857</v>
      </c>
      <c r="F273" s="119" t="s">
        <v>858</v>
      </c>
      <c r="G273" s="120">
        <v>116.09439999999999</v>
      </c>
      <c r="H273" s="120">
        <v>-1.8198399999999999</v>
      </c>
      <c r="I273" s="119" t="s">
        <v>268</v>
      </c>
      <c r="J273" s="119" t="s">
        <v>45</v>
      </c>
      <c r="K273" s="119" t="s">
        <v>791</v>
      </c>
      <c r="L273" s="118" t="s">
        <v>823</v>
      </c>
      <c r="M273" s="119" t="s">
        <v>786</v>
      </c>
      <c r="N273" s="118" t="s">
        <v>1570</v>
      </c>
      <c r="O273" s="117"/>
      <c r="P273" s="117"/>
    </row>
    <row r="274" spans="1:16">
      <c r="A274" s="121">
        <v>273</v>
      </c>
      <c r="B274" s="117" t="str">
        <f>VLOOKUP(E274,'[22]Site list Print'!$F$5:$J$515,5,)</f>
        <v>18TS02B0548</v>
      </c>
      <c r="C274" s="119" t="s">
        <v>1629</v>
      </c>
      <c r="D274" s="119" t="s">
        <v>772</v>
      </c>
      <c r="E274" s="119" t="s">
        <v>859</v>
      </c>
      <c r="F274" s="119" t="s">
        <v>860</v>
      </c>
      <c r="G274" s="120">
        <v>116.88365</v>
      </c>
      <c r="H274" s="120">
        <v>-1.13222</v>
      </c>
      <c r="I274" s="119" t="s">
        <v>268</v>
      </c>
      <c r="J274" s="119" t="s">
        <v>45</v>
      </c>
      <c r="K274" s="119" t="s">
        <v>791</v>
      </c>
      <c r="L274" s="118" t="s">
        <v>861</v>
      </c>
      <c r="M274" s="119" t="s">
        <v>786</v>
      </c>
      <c r="N274" s="118" t="s">
        <v>1570</v>
      </c>
      <c r="O274" s="117"/>
      <c r="P274" s="117"/>
    </row>
    <row r="275" spans="1:16">
      <c r="A275" s="121">
        <v>274</v>
      </c>
      <c r="B275" s="117" t="str">
        <f>VLOOKUP(E275,'[22]Site list Print'!$F$5:$J$515,5,)</f>
        <v>18TS02B0500</v>
      </c>
      <c r="C275" s="119" t="s">
        <v>1629</v>
      </c>
      <c r="D275" s="119" t="s">
        <v>772</v>
      </c>
      <c r="E275" s="119" t="s">
        <v>863</v>
      </c>
      <c r="F275" s="119" t="s">
        <v>864</v>
      </c>
      <c r="G275" s="120">
        <v>114.63615</v>
      </c>
      <c r="H275" s="120">
        <v>-3.0832820000000001</v>
      </c>
      <c r="I275" s="119" t="s">
        <v>44</v>
      </c>
      <c r="J275" s="119" t="s">
        <v>45</v>
      </c>
      <c r="K275" s="119" t="s">
        <v>802</v>
      </c>
      <c r="L275" s="118" t="s">
        <v>841</v>
      </c>
      <c r="M275" s="119" t="s">
        <v>786</v>
      </c>
      <c r="N275" s="118" t="s">
        <v>1570</v>
      </c>
      <c r="O275" s="117"/>
      <c r="P275" s="117"/>
    </row>
    <row r="276" spans="1:16">
      <c r="A276" s="121">
        <v>275</v>
      </c>
      <c r="B276" s="117" t="str">
        <f>VLOOKUP(E276,'[22]Site list Print'!$F$5:$J$515,5,)</f>
        <v>18TS02B0499</v>
      </c>
      <c r="C276" s="119" t="s">
        <v>1629</v>
      </c>
      <c r="D276" s="119" t="s">
        <v>772</v>
      </c>
      <c r="E276" s="119" t="s">
        <v>865</v>
      </c>
      <c r="F276" s="119" t="s">
        <v>866</v>
      </c>
      <c r="G276" s="120">
        <v>114.66711599999999</v>
      </c>
      <c r="H276" s="120">
        <v>-3.2287729999999999</v>
      </c>
      <c r="I276" s="119" t="s">
        <v>44</v>
      </c>
      <c r="J276" s="119" t="s">
        <v>45</v>
      </c>
      <c r="K276" s="119" t="s">
        <v>802</v>
      </c>
      <c r="L276" s="118" t="s">
        <v>841</v>
      </c>
      <c r="M276" s="119" t="s">
        <v>786</v>
      </c>
      <c r="N276" s="118" t="s">
        <v>1570</v>
      </c>
      <c r="O276" s="117"/>
      <c r="P276" s="117"/>
    </row>
    <row r="277" spans="1:16">
      <c r="A277" s="121">
        <v>276</v>
      </c>
      <c r="B277" s="117" t="str">
        <f>VLOOKUP(E277,'[22]Site list Print'!$F$5:$J$515,5,)</f>
        <v>18TS02B0498</v>
      </c>
      <c r="C277" s="119" t="s">
        <v>1629</v>
      </c>
      <c r="D277" s="119" t="s">
        <v>772</v>
      </c>
      <c r="E277" s="119" t="s">
        <v>867</v>
      </c>
      <c r="F277" s="119" t="s">
        <v>868</v>
      </c>
      <c r="G277" s="120">
        <v>114.559378</v>
      </c>
      <c r="H277" s="120">
        <v>-3.1491509999999998</v>
      </c>
      <c r="I277" s="119" t="s">
        <v>44</v>
      </c>
      <c r="J277" s="119" t="s">
        <v>45</v>
      </c>
      <c r="K277" s="119" t="s">
        <v>802</v>
      </c>
      <c r="L277" s="118" t="s">
        <v>841</v>
      </c>
      <c r="M277" s="119" t="s">
        <v>786</v>
      </c>
      <c r="N277" s="118" t="s">
        <v>1570</v>
      </c>
      <c r="O277" s="117"/>
      <c r="P277" s="117"/>
    </row>
    <row r="278" spans="1:16">
      <c r="A278" s="121">
        <v>277</v>
      </c>
      <c r="B278" s="117" t="str">
        <f>VLOOKUP(E278,'[22]Site list Print'!$F$5:$J$515,5,)</f>
        <v>18TS02B0497</v>
      </c>
      <c r="C278" s="119" t="s">
        <v>1629</v>
      </c>
      <c r="D278" s="119" t="s">
        <v>772</v>
      </c>
      <c r="E278" s="119" t="s">
        <v>869</v>
      </c>
      <c r="F278" s="119" t="s">
        <v>870</v>
      </c>
      <c r="G278" s="120">
        <v>114.5914097975355</v>
      </c>
      <c r="H278" s="120">
        <v>-3.1889921514358841</v>
      </c>
      <c r="I278" s="119" t="s">
        <v>44</v>
      </c>
      <c r="J278" s="119" t="s">
        <v>45</v>
      </c>
      <c r="K278" s="119" t="s">
        <v>802</v>
      </c>
      <c r="L278" s="118" t="s">
        <v>841</v>
      </c>
      <c r="M278" s="119" t="s">
        <v>786</v>
      </c>
      <c r="N278" s="118" t="s">
        <v>1570</v>
      </c>
      <c r="O278" s="117"/>
      <c r="P278" s="117"/>
    </row>
    <row r="279" spans="1:16">
      <c r="A279" s="121">
        <v>278</v>
      </c>
      <c r="B279" s="117" t="str">
        <f>VLOOKUP(E279,'[22]Site list Print'!$F$5:$J$515,5,)</f>
        <v>18TS02B0547</v>
      </c>
      <c r="C279" s="119" t="s">
        <v>1629</v>
      </c>
      <c r="D279" s="119" t="s">
        <v>772</v>
      </c>
      <c r="E279" s="119" t="s">
        <v>871</v>
      </c>
      <c r="F279" s="119" t="s">
        <v>872</v>
      </c>
      <c r="G279" s="120">
        <v>109.938236</v>
      </c>
      <c r="H279" s="120">
        <v>0.34036300000000003</v>
      </c>
      <c r="I279" s="119" t="s">
        <v>268</v>
      </c>
      <c r="J279" s="119" t="s">
        <v>45</v>
      </c>
      <c r="K279" s="119" t="s">
        <v>775</v>
      </c>
      <c r="L279" s="118" t="s">
        <v>776</v>
      </c>
      <c r="M279" s="119" t="s">
        <v>777</v>
      </c>
      <c r="N279" s="118" t="s">
        <v>1570</v>
      </c>
      <c r="O279" s="117"/>
      <c r="P279" s="117"/>
    </row>
    <row r="280" spans="1:16">
      <c r="A280" s="121">
        <v>279</v>
      </c>
      <c r="B280" s="117" t="str">
        <f>VLOOKUP(E280,'[22]Site list Print'!$F$5:$J$515,5,)</f>
        <v>17TS07B0123</v>
      </c>
      <c r="C280" s="122" t="s">
        <v>1629</v>
      </c>
      <c r="D280" s="122" t="s">
        <v>772</v>
      </c>
      <c r="E280" s="122" t="s">
        <v>873</v>
      </c>
      <c r="F280" s="122" t="s">
        <v>874</v>
      </c>
      <c r="G280" s="126">
        <v>116.80696500000001</v>
      </c>
      <c r="H280" s="126">
        <v>-0.32415300000000002</v>
      </c>
      <c r="I280" s="122" t="s">
        <v>44</v>
      </c>
      <c r="J280" s="125" t="s">
        <v>45</v>
      </c>
      <c r="K280" s="122" t="s">
        <v>791</v>
      </c>
      <c r="L280" s="122" t="s">
        <v>792</v>
      </c>
      <c r="M280" s="122" t="s">
        <v>786</v>
      </c>
      <c r="N280" s="118" t="s">
        <v>1570</v>
      </c>
      <c r="O280" s="117"/>
      <c r="P280" s="117"/>
    </row>
    <row r="281" spans="1:16">
      <c r="A281" s="121">
        <v>280</v>
      </c>
      <c r="B281" s="117" t="str">
        <f>VLOOKUP(E281,'[22]Site list Print'!$F$5:$J$515,5,)</f>
        <v>17TS07B0124</v>
      </c>
      <c r="C281" s="122" t="s">
        <v>1629</v>
      </c>
      <c r="D281" s="122" t="s">
        <v>772</v>
      </c>
      <c r="E281" s="122" t="s">
        <v>876</v>
      </c>
      <c r="F281" s="122" t="s">
        <v>877</v>
      </c>
      <c r="G281" s="126">
        <v>116.857783</v>
      </c>
      <c r="H281" s="126">
        <v>-0.27469300000000002</v>
      </c>
      <c r="I281" s="122" t="s">
        <v>44</v>
      </c>
      <c r="J281" s="125" t="s">
        <v>45</v>
      </c>
      <c r="K281" s="122" t="s">
        <v>791</v>
      </c>
      <c r="L281" s="122" t="s">
        <v>792</v>
      </c>
      <c r="M281" s="122" t="s">
        <v>786</v>
      </c>
      <c r="N281" s="118" t="s">
        <v>1570</v>
      </c>
      <c r="O281" s="117"/>
      <c r="P281" s="117"/>
    </row>
    <row r="282" spans="1:16">
      <c r="A282" s="121">
        <v>281</v>
      </c>
      <c r="B282" s="117" t="str">
        <f>VLOOKUP(E282,'[22]Site list Print'!$F$5:$J$515,5,)</f>
        <v>17TS07B0111</v>
      </c>
      <c r="C282" s="122" t="s">
        <v>1629</v>
      </c>
      <c r="D282" s="122" t="s">
        <v>772</v>
      </c>
      <c r="E282" s="122" t="s">
        <v>878</v>
      </c>
      <c r="F282" s="122" t="s">
        <v>879</v>
      </c>
      <c r="G282" s="126">
        <v>109.48189499999999</v>
      </c>
      <c r="H282" s="126">
        <v>-0.240844</v>
      </c>
      <c r="I282" s="122" t="s">
        <v>44</v>
      </c>
      <c r="J282" s="125" t="s">
        <v>45</v>
      </c>
      <c r="K282" s="122" t="s">
        <v>775</v>
      </c>
      <c r="L282" s="122" t="s">
        <v>776</v>
      </c>
      <c r="M282" s="122" t="s">
        <v>777</v>
      </c>
      <c r="N282" s="118" t="s">
        <v>1570</v>
      </c>
      <c r="O282" s="117"/>
      <c r="P282" s="117"/>
    </row>
    <row r="283" spans="1:16">
      <c r="A283" s="121">
        <v>282</v>
      </c>
      <c r="B283" s="117" t="str">
        <f>VLOOKUP(E283,'[22]Site list Print'!$F$5:$J$515,5,)</f>
        <v>18TS02B0496</v>
      </c>
      <c r="C283" s="119" t="s">
        <v>1629</v>
      </c>
      <c r="D283" s="119" t="s">
        <v>772</v>
      </c>
      <c r="E283" s="119" t="s">
        <v>880</v>
      </c>
      <c r="F283" s="119" t="s">
        <v>881</v>
      </c>
      <c r="G283" s="120">
        <v>114.46271</v>
      </c>
      <c r="H283" s="120">
        <v>-1.01488</v>
      </c>
      <c r="I283" s="119" t="s">
        <v>44</v>
      </c>
      <c r="J283" s="119" t="s">
        <v>45</v>
      </c>
      <c r="K283" s="119" t="s">
        <v>784</v>
      </c>
      <c r="L283" s="118" t="s">
        <v>785</v>
      </c>
      <c r="M283" s="119" t="s">
        <v>786</v>
      </c>
      <c r="N283" s="118" t="s">
        <v>1570</v>
      </c>
      <c r="O283" s="117"/>
      <c r="P283" s="117"/>
    </row>
    <row r="284" spans="1:16">
      <c r="A284" s="121">
        <v>283</v>
      </c>
      <c r="B284" s="117" t="str">
        <f>VLOOKUP(E284,'[22]Site list Print'!$F$5:$J$515,5,)</f>
        <v>18TS02B0495</v>
      </c>
      <c r="C284" s="119" t="s">
        <v>1629</v>
      </c>
      <c r="D284" s="119" t="s">
        <v>772</v>
      </c>
      <c r="E284" s="119" t="s">
        <v>882</v>
      </c>
      <c r="F284" s="119" t="s">
        <v>883</v>
      </c>
      <c r="G284" s="120">
        <v>110.48637600000001</v>
      </c>
      <c r="H284" s="120">
        <v>-2.2665670000000002</v>
      </c>
      <c r="I284" s="119" t="s">
        <v>44</v>
      </c>
      <c r="J284" s="119" t="s">
        <v>45</v>
      </c>
      <c r="K284" s="119" t="s">
        <v>775</v>
      </c>
      <c r="L284" s="118" t="s">
        <v>855</v>
      </c>
      <c r="M284" s="119" t="s">
        <v>777</v>
      </c>
      <c r="N284" s="118" t="s">
        <v>1570</v>
      </c>
      <c r="O284" s="117"/>
      <c r="P284" s="117"/>
    </row>
    <row r="285" spans="1:16">
      <c r="A285" s="121">
        <v>284</v>
      </c>
      <c r="B285" s="117" t="str">
        <f>VLOOKUP(E285,'[22]Site list Print'!$F$5:$J$515,5,)</f>
        <v>16TS11B1119</v>
      </c>
      <c r="C285" s="122" t="s">
        <v>1629</v>
      </c>
      <c r="D285" s="122" t="s">
        <v>772</v>
      </c>
      <c r="E285" s="122" t="s">
        <v>884</v>
      </c>
      <c r="F285" s="122" t="s">
        <v>885</v>
      </c>
      <c r="G285" s="126">
        <v>114.90177</v>
      </c>
      <c r="H285" s="126">
        <v>-3.1961599999999999</v>
      </c>
      <c r="I285" s="122" t="s">
        <v>268</v>
      </c>
      <c r="J285" s="125" t="s">
        <v>45</v>
      </c>
      <c r="K285" s="122" t="s">
        <v>802</v>
      </c>
      <c r="L285" s="122" t="s">
        <v>886</v>
      </c>
      <c r="M285" s="122" t="s">
        <v>786</v>
      </c>
      <c r="N285" s="118" t="s">
        <v>1570</v>
      </c>
      <c r="O285" s="117"/>
      <c r="P285" s="117"/>
    </row>
    <row r="286" spans="1:16">
      <c r="A286" s="121">
        <v>285</v>
      </c>
      <c r="B286" s="117" t="str">
        <f>VLOOKUP(E286,'[22]Site list Print'!$F$5:$J$515,5,)</f>
        <v>16TS11B1098</v>
      </c>
      <c r="C286" s="122" t="s">
        <v>1629</v>
      </c>
      <c r="D286" s="122" t="s">
        <v>772</v>
      </c>
      <c r="E286" s="122" t="s">
        <v>888</v>
      </c>
      <c r="F286" s="122" t="s">
        <v>889</v>
      </c>
      <c r="G286" s="126">
        <v>115.45139</v>
      </c>
      <c r="H286" s="126">
        <v>-2.79853</v>
      </c>
      <c r="I286" s="122" t="s">
        <v>268</v>
      </c>
      <c r="J286" s="125" t="s">
        <v>45</v>
      </c>
      <c r="K286" s="122" t="s">
        <v>802</v>
      </c>
      <c r="L286" s="122" t="s">
        <v>851</v>
      </c>
      <c r="M286" s="122" t="s">
        <v>786</v>
      </c>
      <c r="N286" s="118" t="s">
        <v>1570</v>
      </c>
      <c r="O286" s="117"/>
      <c r="P286" s="117"/>
    </row>
    <row r="287" spans="1:16">
      <c r="A287" s="121">
        <v>286</v>
      </c>
      <c r="B287" s="117" t="str">
        <f>VLOOKUP(E287,'[22]Site list Print'!$F$5:$J$515,5,)</f>
        <v>17TS03B0200</v>
      </c>
      <c r="C287" s="122" t="s">
        <v>1629</v>
      </c>
      <c r="D287" s="122" t="s">
        <v>772</v>
      </c>
      <c r="E287" s="122" t="s">
        <v>890</v>
      </c>
      <c r="F287" s="122" t="s">
        <v>891</v>
      </c>
      <c r="G287" s="126">
        <v>110.46769999999999</v>
      </c>
      <c r="H287" s="126">
        <v>0.72601000000000004</v>
      </c>
      <c r="I287" s="122" t="s">
        <v>268</v>
      </c>
      <c r="J287" s="125" t="s">
        <v>45</v>
      </c>
      <c r="K287" s="122" t="s">
        <v>775</v>
      </c>
      <c r="L287" s="122" t="s">
        <v>815</v>
      </c>
      <c r="M287" s="122" t="s">
        <v>777</v>
      </c>
      <c r="N287" s="118" t="s">
        <v>1570</v>
      </c>
      <c r="O287" s="117"/>
      <c r="P287" s="117"/>
    </row>
    <row r="288" spans="1:16">
      <c r="A288" s="121">
        <v>287</v>
      </c>
      <c r="B288" s="117" t="str">
        <f>VLOOKUP(E288,'[22]Site list Print'!$F$5:$J$515,5,)</f>
        <v>17TS03B0204</v>
      </c>
      <c r="C288" s="122" t="s">
        <v>1629</v>
      </c>
      <c r="D288" s="122" t="s">
        <v>772</v>
      </c>
      <c r="E288" s="122" t="s">
        <v>892</v>
      </c>
      <c r="F288" s="122" t="s">
        <v>893</v>
      </c>
      <c r="G288" s="126">
        <v>110.48009999999999</v>
      </c>
      <c r="H288" s="126">
        <v>0.84091000000000005</v>
      </c>
      <c r="I288" s="122" t="s">
        <v>268</v>
      </c>
      <c r="J288" s="125" t="s">
        <v>45</v>
      </c>
      <c r="K288" s="122" t="s">
        <v>775</v>
      </c>
      <c r="L288" s="122" t="s">
        <v>815</v>
      </c>
      <c r="M288" s="122" t="s">
        <v>777</v>
      </c>
      <c r="N288" s="118" t="s">
        <v>1570</v>
      </c>
      <c r="O288" s="117"/>
      <c r="P288" s="117"/>
    </row>
    <row r="289" spans="1:16">
      <c r="A289" s="121">
        <v>288</v>
      </c>
      <c r="B289" s="117" t="str">
        <f>VLOOKUP(E289,'[22]Site list Print'!$F$5:$J$515,5,)</f>
        <v>17TS03B0190</v>
      </c>
      <c r="C289" s="122" t="s">
        <v>1629</v>
      </c>
      <c r="D289" s="122" t="s">
        <v>772</v>
      </c>
      <c r="E289" s="122" t="s">
        <v>894</v>
      </c>
      <c r="F289" s="122" t="s">
        <v>895</v>
      </c>
      <c r="G289" s="126">
        <v>109.5675</v>
      </c>
      <c r="H289" s="126">
        <v>-0.12684000000000001</v>
      </c>
      <c r="I289" s="122" t="s">
        <v>268</v>
      </c>
      <c r="J289" s="125" t="s">
        <v>45</v>
      </c>
      <c r="K289" s="122" t="s">
        <v>775</v>
      </c>
      <c r="L289" s="122" t="s">
        <v>776</v>
      </c>
      <c r="M289" s="122" t="s">
        <v>777</v>
      </c>
      <c r="N289" s="118" t="s">
        <v>1570</v>
      </c>
      <c r="O289" s="117"/>
      <c r="P289" s="117"/>
    </row>
    <row r="290" spans="1:16">
      <c r="A290" s="121">
        <v>289</v>
      </c>
      <c r="B290" s="117" t="str">
        <f>VLOOKUP(E290,'[22]Site list Print'!$F$5:$J$515,5,)</f>
        <v>17TS03B0201</v>
      </c>
      <c r="C290" s="122" t="s">
        <v>1629</v>
      </c>
      <c r="D290" s="122" t="s">
        <v>772</v>
      </c>
      <c r="E290" s="122" t="s">
        <v>896</v>
      </c>
      <c r="F290" s="122" t="s">
        <v>897</v>
      </c>
      <c r="G290" s="126">
        <v>110.67453999999999</v>
      </c>
      <c r="H290" s="126">
        <v>0.78256999999999999</v>
      </c>
      <c r="I290" s="122" t="s">
        <v>268</v>
      </c>
      <c r="J290" s="125" t="s">
        <v>45</v>
      </c>
      <c r="K290" s="122" t="s">
        <v>775</v>
      </c>
      <c r="L290" s="122" t="s">
        <v>815</v>
      </c>
      <c r="M290" s="122" t="s">
        <v>777</v>
      </c>
      <c r="N290" s="118" t="s">
        <v>1570</v>
      </c>
      <c r="O290" s="117"/>
      <c r="P290" s="117"/>
    </row>
    <row r="291" spans="1:16">
      <c r="A291" s="121">
        <v>290</v>
      </c>
      <c r="B291" s="117" t="str">
        <f>VLOOKUP(E291,'[22]Site list Print'!$F$5:$J$515,5,)</f>
        <v>17TS03B0169</v>
      </c>
      <c r="C291" s="122" t="s">
        <v>1629</v>
      </c>
      <c r="D291" s="122" t="s">
        <v>772</v>
      </c>
      <c r="E291" s="122" t="s">
        <v>898</v>
      </c>
      <c r="F291" s="122" t="s">
        <v>899</v>
      </c>
      <c r="G291" s="126">
        <v>109.29984</v>
      </c>
      <c r="H291" s="126">
        <v>-0.14263000000000001</v>
      </c>
      <c r="I291" s="122" t="s">
        <v>268</v>
      </c>
      <c r="J291" s="125" t="s">
        <v>45</v>
      </c>
      <c r="K291" s="122" t="s">
        <v>775</v>
      </c>
      <c r="L291" s="122" t="s">
        <v>776</v>
      </c>
      <c r="M291" s="122" t="s">
        <v>777</v>
      </c>
      <c r="N291" s="118" t="s">
        <v>1570</v>
      </c>
      <c r="O291" s="117"/>
      <c r="P291" s="117"/>
    </row>
    <row r="292" spans="1:16">
      <c r="A292" s="121">
        <v>291</v>
      </c>
      <c r="B292" s="117" t="str">
        <f>VLOOKUP(E292,'[22]Site list Print'!$F$5:$J$515,5,)</f>
        <v>17TS07B0114</v>
      </c>
      <c r="C292" s="122" t="s">
        <v>1629</v>
      </c>
      <c r="D292" s="122" t="s">
        <v>772</v>
      </c>
      <c r="E292" s="122" t="s">
        <v>900</v>
      </c>
      <c r="F292" s="122" t="s">
        <v>901</v>
      </c>
      <c r="G292" s="126">
        <v>114.957583</v>
      </c>
      <c r="H292" s="126">
        <v>-3.4662989999999998</v>
      </c>
      <c r="I292" s="122" t="s">
        <v>268</v>
      </c>
      <c r="J292" s="125" t="s">
        <v>45</v>
      </c>
      <c r="K292" s="122" t="s">
        <v>802</v>
      </c>
      <c r="L292" s="122" t="s">
        <v>886</v>
      </c>
      <c r="M292" s="122" t="s">
        <v>786</v>
      </c>
      <c r="N292" s="118" t="s">
        <v>1570</v>
      </c>
      <c r="O292" s="117"/>
      <c r="P292" s="117"/>
    </row>
    <row r="293" spans="1:16">
      <c r="A293" s="121">
        <v>292</v>
      </c>
      <c r="B293" s="117" t="str">
        <f>VLOOKUP(E293,'[22]Site list Print'!$F$5:$J$515,5,)</f>
        <v>17TS07B0118</v>
      </c>
      <c r="C293" s="122" t="s">
        <v>1629</v>
      </c>
      <c r="D293" s="122" t="s">
        <v>772</v>
      </c>
      <c r="E293" s="122" t="s">
        <v>902</v>
      </c>
      <c r="F293" s="122" t="s">
        <v>903</v>
      </c>
      <c r="G293" s="126">
        <v>115.241426</v>
      </c>
      <c r="H293" s="126">
        <v>-2.197473</v>
      </c>
      <c r="I293" s="122" t="s">
        <v>268</v>
      </c>
      <c r="J293" s="125" t="s">
        <v>45</v>
      </c>
      <c r="K293" s="122" t="s">
        <v>784</v>
      </c>
      <c r="L293" s="122" t="s">
        <v>811</v>
      </c>
      <c r="M293" s="122" t="s">
        <v>786</v>
      </c>
      <c r="N293" s="118" t="s">
        <v>1570</v>
      </c>
      <c r="O293" s="117"/>
      <c r="P293" s="117"/>
    </row>
    <row r="294" spans="1:16">
      <c r="A294" s="121">
        <v>293</v>
      </c>
      <c r="B294" s="117" t="str">
        <f>VLOOKUP(E294,'[22]Site list Print'!$F$5:$J$515,5,)</f>
        <v>17TS07B0115</v>
      </c>
      <c r="C294" s="122" t="s">
        <v>1629</v>
      </c>
      <c r="D294" s="122" t="s">
        <v>772</v>
      </c>
      <c r="E294" s="122" t="s">
        <v>904</v>
      </c>
      <c r="F294" s="122" t="s">
        <v>905</v>
      </c>
      <c r="G294" s="126">
        <v>115.181083</v>
      </c>
      <c r="H294" s="126">
        <v>-2.1242770000000002</v>
      </c>
      <c r="I294" s="122" t="s">
        <v>268</v>
      </c>
      <c r="J294" s="125" t="s">
        <v>45</v>
      </c>
      <c r="K294" s="122" t="s">
        <v>784</v>
      </c>
      <c r="L294" s="122" t="s">
        <v>811</v>
      </c>
      <c r="M294" s="122" t="s">
        <v>786</v>
      </c>
      <c r="N294" s="118" t="s">
        <v>1570</v>
      </c>
      <c r="O294" s="117"/>
      <c r="P294" s="117"/>
    </row>
    <row r="295" spans="1:16">
      <c r="A295" s="121">
        <v>294</v>
      </c>
      <c r="B295" s="117" t="str">
        <f>VLOOKUP(E295,'[22]Site list Print'!$F$5:$J$515,5,)</f>
        <v>18TS02B0546</v>
      </c>
      <c r="C295" s="119" t="s">
        <v>1629</v>
      </c>
      <c r="D295" s="119" t="s">
        <v>772</v>
      </c>
      <c r="E295" s="119" t="s">
        <v>906</v>
      </c>
      <c r="F295" s="119" t="s">
        <v>907</v>
      </c>
      <c r="G295" s="120">
        <v>116.42778</v>
      </c>
      <c r="H295" s="120">
        <v>-1.5622199999999999</v>
      </c>
      <c r="I295" s="119" t="s">
        <v>268</v>
      </c>
      <c r="J295" s="119" t="s">
        <v>45</v>
      </c>
      <c r="K295" s="119" t="s">
        <v>791</v>
      </c>
      <c r="L295" s="118" t="s">
        <v>823</v>
      </c>
      <c r="M295" s="119" t="s">
        <v>786</v>
      </c>
      <c r="N295" s="118" t="s">
        <v>1570</v>
      </c>
      <c r="O295" s="117"/>
      <c r="P295" s="117"/>
    </row>
    <row r="296" spans="1:16">
      <c r="A296" s="121">
        <v>295</v>
      </c>
      <c r="B296" s="117" t="str">
        <f>VLOOKUP(E296,'[22]Site list Print'!$F$5:$J$515,5,)</f>
        <v>18TS02B0545</v>
      </c>
      <c r="C296" s="119" t="s">
        <v>1629</v>
      </c>
      <c r="D296" s="119" t="s">
        <v>772</v>
      </c>
      <c r="E296" s="119" t="s">
        <v>908</v>
      </c>
      <c r="F296" s="119" t="s">
        <v>909</v>
      </c>
      <c r="G296" s="120">
        <v>113.918156</v>
      </c>
      <c r="H296" s="120">
        <v>-1.46631</v>
      </c>
      <c r="I296" s="119" t="s">
        <v>268</v>
      </c>
      <c r="J296" s="119" t="s">
        <v>45</v>
      </c>
      <c r="K296" s="119" t="s">
        <v>784</v>
      </c>
      <c r="L296" s="118" t="s">
        <v>785</v>
      </c>
      <c r="M296" s="119" t="s">
        <v>786</v>
      </c>
      <c r="N296" s="118" t="s">
        <v>1570</v>
      </c>
      <c r="O296" s="117"/>
      <c r="P296" s="117"/>
    </row>
    <row r="297" spans="1:16">
      <c r="A297" s="121">
        <v>296</v>
      </c>
      <c r="B297" s="117" t="str">
        <f>VLOOKUP(E297,'[22]Site list Print'!$F$5:$J$515,5,)</f>
        <v>17TS03B0097</v>
      </c>
      <c r="C297" s="122" t="s">
        <v>1629</v>
      </c>
      <c r="D297" s="122" t="s">
        <v>772</v>
      </c>
      <c r="E297" s="122" t="s">
        <v>910</v>
      </c>
      <c r="F297" s="122" t="s">
        <v>911</v>
      </c>
      <c r="G297" s="126">
        <v>113.914383</v>
      </c>
      <c r="H297" s="126">
        <v>-1.5108459999999999</v>
      </c>
      <c r="I297" s="122" t="s">
        <v>268</v>
      </c>
      <c r="J297" s="125" t="s">
        <v>45</v>
      </c>
      <c r="K297" s="122" t="s">
        <v>784</v>
      </c>
      <c r="L297" s="122" t="s">
        <v>785</v>
      </c>
      <c r="M297" s="122" t="s">
        <v>786</v>
      </c>
      <c r="N297" s="118" t="s">
        <v>1570</v>
      </c>
      <c r="O297" s="117"/>
      <c r="P297" s="117"/>
    </row>
    <row r="298" spans="1:16">
      <c r="A298" s="121">
        <v>297</v>
      </c>
      <c r="B298" s="117" t="str">
        <f>VLOOKUP(E298,'[22]Site list Print'!$F$5:$J$515,5,)</f>
        <v>17TS07B0108</v>
      </c>
      <c r="C298" s="122" t="s">
        <v>1629</v>
      </c>
      <c r="D298" s="122" t="s">
        <v>772</v>
      </c>
      <c r="E298" s="122" t="s">
        <v>912</v>
      </c>
      <c r="F298" s="122" t="s">
        <v>913</v>
      </c>
      <c r="G298" s="126">
        <v>110.142309</v>
      </c>
      <c r="H298" s="126">
        <v>-6.191E-2</v>
      </c>
      <c r="I298" s="122" t="s">
        <v>268</v>
      </c>
      <c r="J298" s="125" t="s">
        <v>45</v>
      </c>
      <c r="K298" s="122" t="s">
        <v>775</v>
      </c>
      <c r="L298" s="122" t="s">
        <v>815</v>
      </c>
      <c r="M298" s="122" t="s">
        <v>777</v>
      </c>
      <c r="N298" s="118" t="s">
        <v>1570</v>
      </c>
      <c r="O298" s="117"/>
      <c r="P298" s="117"/>
    </row>
    <row r="299" spans="1:16">
      <c r="A299" s="121">
        <v>298</v>
      </c>
      <c r="B299" s="117" t="str">
        <f>VLOOKUP(E299,'[22]Site list Print'!$F$5:$J$515,5,)</f>
        <v>17TS07B0112</v>
      </c>
      <c r="C299" s="122" t="s">
        <v>1629</v>
      </c>
      <c r="D299" s="122" t="s">
        <v>772</v>
      </c>
      <c r="E299" s="122" t="s">
        <v>914</v>
      </c>
      <c r="F299" s="122" t="s">
        <v>915</v>
      </c>
      <c r="G299" s="126">
        <v>114.491186</v>
      </c>
      <c r="H299" s="126">
        <v>-3.4336920000000002</v>
      </c>
      <c r="I299" s="122" t="s">
        <v>268</v>
      </c>
      <c r="J299" s="125" t="s">
        <v>45</v>
      </c>
      <c r="K299" s="122" t="s">
        <v>802</v>
      </c>
      <c r="L299" s="122" t="s">
        <v>841</v>
      </c>
      <c r="M299" s="122" t="s">
        <v>786</v>
      </c>
      <c r="N299" s="118" t="s">
        <v>1570</v>
      </c>
      <c r="O299" s="117"/>
      <c r="P299" s="117"/>
    </row>
    <row r="300" spans="1:16">
      <c r="A300" s="121">
        <v>299</v>
      </c>
      <c r="B300" s="117" t="str">
        <f>VLOOKUP(E300,'[22]Site list Print'!$F$5:$J$515,5,)</f>
        <v>17TS07B0126</v>
      </c>
      <c r="C300" s="122" t="s">
        <v>1629</v>
      </c>
      <c r="D300" s="122" t="s">
        <v>772</v>
      </c>
      <c r="E300" s="122" t="s">
        <v>916</v>
      </c>
      <c r="F300" s="122" t="s">
        <v>917</v>
      </c>
      <c r="G300" s="126">
        <v>116.62539700000001</v>
      </c>
      <c r="H300" s="126">
        <v>3.6081880000000002</v>
      </c>
      <c r="I300" s="122" t="s">
        <v>268</v>
      </c>
      <c r="J300" s="125" t="s">
        <v>45</v>
      </c>
      <c r="K300" s="122" t="s">
        <v>918</v>
      </c>
      <c r="L300" s="122" t="s">
        <v>919</v>
      </c>
      <c r="M300" s="122" t="s">
        <v>920</v>
      </c>
      <c r="N300" s="118" t="s">
        <v>1570</v>
      </c>
      <c r="O300" s="117"/>
      <c r="P300" s="117"/>
    </row>
    <row r="301" spans="1:16">
      <c r="A301" s="121">
        <v>300</v>
      </c>
      <c r="B301" s="117" t="str">
        <f>VLOOKUP(E301,'[22]Site list Print'!$F$5:$J$515,5,)</f>
        <v>17TS07B0107</v>
      </c>
      <c r="C301" s="122" t="s">
        <v>1629</v>
      </c>
      <c r="D301" s="122" t="s">
        <v>772</v>
      </c>
      <c r="E301" s="122" t="s">
        <v>922</v>
      </c>
      <c r="F301" s="122" t="s">
        <v>923</v>
      </c>
      <c r="G301" s="126">
        <v>115.771225</v>
      </c>
      <c r="H301" s="126">
        <v>-3.659462</v>
      </c>
      <c r="I301" s="122" t="s">
        <v>268</v>
      </c>
      <c r="J301" s="125" t="s">
        <v>45</v>
      </c>
      <c r="K301" s="122" t="s">
        <v>802</v>
      </c>
      <c r="L301" s="122" t="s">
        <v>803</v>
      </c>
      <c r="M301" s="122" t="s">
        <v>786</v>
      </c>
      <c r="N301" s="118" t="s">
        <v>1570</v>
      </c>
      <c r="O301" s="117"/>
      <c r="P301" s="117"/>
    </row>
    <row r="302" spans="1:16">
      <c r="A302" s="121">
        <v>301</v>
      </c>
      <c r="B302" s="117" t="str">
        <f>VLOOKUP(E302,'[22]Site list Print'!$F$5:$J$515,5,)</f>
        <v>17TS07B0117</v>
      </c>
      <c r="C302" s="122" t="s">
        <v>1629</v>
      </c>
      <c r="D302" s="122" t="s">
        <v>772</v>
      </c>
      <c r="E302" s="122" t="s">
        <v>924</v>
      </c>
      <c r="F302" s="122" t="s">
        <v>925</v>
      </c>
      <c r="G302" s="126">
        <v>115.22312100000001</v>
      </c>
      <c r="H302" s="126">
        <v>-2.1709269999999998</v>
      </c>
      <c r="I302" s="122" t="s">
        <v>268</v>
      </c>
      <c r="J302" s="125" t="s">
        <v>45</v>
      </c>
      <c r="K302" s="122" t="s">
        <v>784</v>
      </c>
      <c r="L302" s="122" t="s">
        <v>811</v>
      </c>
      <c r="M302" s="122" t="s">
        <v>786</v>
      </c>
      <c r="N302" s="118" t="s">
        <v>1570</v>
      </c>
      <c r="O302" s="117"/>
      <c r="P302" s="117"/>
    </row>
    <row r="303" spans="1:16">
      <c r="A303" s="121">
        <v>302</v>
      </c>
      <c r="B303" s="117" t="str">
        <f>VLOOKUP(E303,'[22]Site list Print'!$F$5:$J$515,5,)</f>
        <v>17TS07B0110</v>
      </c>
      <c r="C303" s="122" t="s">
        <v>1629</v>
      </c>
      <c r="D303" s="122" t="s">
        <v>772</v>
      </c>
      <c r="E303" s="122" t="s">
        <v>926</v>
      </c>
      <c r="F303" s="122" t="s">
        <v>927</v>
      </c>
      <c r="G303" s="126">
        <v>110.128529</v>
      </c>
      <c r="H303" s="126">
        <v>-5.3311999999999998E-2</v>
      </c>
      <c r="I303" s="122" t="s">
        <v>268</v>
      </c>
      <c r="J303" s="125" t="s">
        <v>45</v>
      </c>
      <c r="K303" s="122" t="s">
        <v>775</v>
      </c>
      <c r="L303" s="122" t="s">
        <v>815</v>
      </c>
      <c r="M303" s="122" t="s">
        <v>777</v>
      </c>
      <c r="N303" s="118" t="s">
        <v>1570</v>
      </c>
      <c r="O303" s="117"/>
      <c r="P303" s="117"/>
    </row>
    <row r="304" spans="1:16">
      <c r="A304" s="121">
        <v>303</v>
      </c>
      <c r="B304" s="117" t="str">
        <f>VLOOKUP(E304,'[22]Site list Print'!$F$5:$J$515,5,)</f>
        <v>17TS07B0116</v>
      </c>
      <c r="C304" s="122" t="s">
        <v>1629</v>
      </c>
      <c r="D304" s="122" t="s">
        <v>772</v>
      </c>
      <c r="E304" s="122" t="s">
        <v>928</v>
      </c>
      <c r="F304" s="122" t="s">
        <v>929</v>
      </c>
      <c r="G304" s="126">
        <v>115.195955</v>
      </c>
      <c r="H304" s="126">
        <v>-2.1408830000000001</v>
      </c>
      <c r="I304" s="122" t="s">
        <v>268</v>
      </c>
      <c r="J304" s="125" t="s">
        <v>45</v>
      </c>
      <c r="K304" s="122" t="s">
        <v>784</v>
      </c>
      <c r="L304" s="122" t="s">
        <v>811</v>
      </c>
      <c r="M304" s="122" t="s">
        <v>786</v>
      </c>
      <c r="N304" s="118" t="s">
        <v>1570</v>
      </c>
      <c r="O304" s="117"/>
      <c r="P304" s="117"/>
    </row>
    <row r="305" spans="1:16">
      <c r="A305" s="121">
        <v>304</v>
      </c>
      <c r="B305" s="117" t="str">
        <f>VLOOKUP(E305,'[22]Site list Print'!$F$5:$J$515,5,)</f>
        <v>18TS02B0543</v>
      </c>
      <c r="C305" s="119" t="s">
        <v>1629</v>
      </c>
      <c r="D305" s="119" t="s">
        <v>772</v>
      </c>
      <c r="E305" s="119" t="s">
        <v>930</v>
      </c>
      <c r="F305" s="119" t="s">
        <v>931</v>
      </c>
      <c r="G305" s="120">
        <v>116.87214</v>
      </c>
      <c r="H305" s="120">
        <v>-1.266262</v>
      </c>
      <c r="I305" s="119" t="s">
        <v>268</v>
      </c>
      <c r="J305" s="119" t="s">
        <v>45</v>
      </c>
      <c r="K305" s="119" t="s">
        <v>791</v>
      </c>
      <c r="L305" s="118" t="s">
        <v>861</v>
      </c>
      <c r="M305" s="119" t="s">
        <v>786</v>
      </c>
      <c r="N305" s="118" t="s">
        <v>1570</v>
      </c>
      <c r="O305" s="117"/>
      <c r="P305" s="117"/>
    </row>
    <row r="306" spans="1:16">
      <c r="A306" s="121">
        <v>305</v>
      </c>
      <c r="B306" s="117" t="str">
        <f>VLOOKUP(E306,'[22]Site list Print'!$F$5:$J$515,5,)</f>
        <v>16TS03B0355</v>
      </c>
      <c r="C306" s="122" t="s">
        <v>1629</v>
      </c>
      <c r="D306" s="122" t="s">
        <v>932</v>
      </c>
      <c r="E306" s="122" t="s">
        <v>933</v>
      </c>
      <c r="F306" s="122" t="s">
        <v>934</v>
      </c>
      <c r="G306" s="126">
        <v>132.68860000000001</v>
      </c>
      <c r="H306" s="126">
        <v>-5.6542899999999996</v>
      </c>
      <c r="I306" s="122" t="s">
        <v>44</v>
      </c>
      <c r="J306" s="125" t="s">
        <v>45</v>
      </c>
      <c r="K306" s="122" t="s">
        <v>935</v>
      </c>
      <c r="L306" s="122" t="s">
        <v>936</v>
      </c>
      <c r="M306" s="122" t="s">
        <v>937</v>
      </c>
      <c r="N306" s="118" t="s">
        <v>1570</v>
      </c>
      <c r="O306" s="117"/>
      <c r="P306" s="117"/>
    </row>
    <row r="307" spans="1:16">
      <c r="A307" s="121">
        <v>306</v>
      </c>
      <c r="B307" s="117" t="str">
        <f>VLOOKUP(E307,'[22]Site list Print'!$F$5:$J$515,5,)</f>
        <v>18TS02B0494</v>
      </c>
      <c r="C307" s="119" t="s">
        <v>1629</v>
      </c>
      <c r="D307" s="119" t="s">
        <v>932</v>
      </c>
      <c r="E307" s="119" t="s">
        <v>939</v>
      </c>
      <c r="F307" s="119" t="s">
        <v>940</v>
      </c>
      <c r="G307" s="120">
        <v>136.26924299999999</v>
      </c>
      <c r="H307" s="120">
        <v>-4.0714499999999996</v>
      </c>
      <c r="I307" s="119" t="s">
        <v>44</v>
      </c>
      <c r="J307" s="119" t="s">
        <v>45</v>
      </c>
      <c r="K307" s="119" t="s">
        <v>941</v>
      </c>
      <c r="L307" s="119" t="s">
        <v>942</v>
      </c>
      <c r="M307" s="119" t="s">
        <v>943</v>
      </c>
      <c r="N307" s="118" t="s">
        <v>1570</v>
      </c>
      <c r="O307" s="117"/>
      <c r="P307" s="117"/>
    </row>
    <row r="308" spans="1:16">
      <c r="A308" s="121">
        <v>307</v>
      </c>
      <c r="B308" s="117" t="str">
        <f>VLOOKUP(E308,'[22]Site list Print'!$F$5:$J$515,5,)</f>
        <v>18TS02B0493</v>
      </c>
      <c r="C308" s="119" t="s">
        <v>1629</v>
      </c>
      <c r="D308" s="119" t="s">
        <v>932</v>
      </c>
      <c r="E308" s="119" t="s">
        <v>946</v>
      </c>
      <c r="F308" s="119" t="s">
        <v>947</v>
      </c>
      <c r="G308" s="120">
        <v>138.03265099999999</v>
      </c>
      <c r="H308" s="120">
        <v>-2.3002739999999999</v>
      </c>
      <c r="I308" s="119" t="s">
        <v>44</v>
      </c>
      <c r="J308" s="119" t="s">
        <v>45</v>
      </c>
      <c r="K308" s="119" t="s">
        <v>941</v>
      </c>
      <c r="L308" s="127" t="s">
        <v>948</v>
      </c>
      <c r="M308" s="119" t="s">
        <v>943</v>
      </c>
      <c r="N308" s="118" t="s">
        <v>1570</v>
      </c>
      <c r="O308" s="117"/>
      <c r="P308" s="117"/>
    </row>
    <row r="309" spans="1:16">
      <c r="A309" s="121">
        <v>308</v>
      </c>
      <c r="B309" s="117" t="str">
        <f>VLOOKUP(E309,'[22]Site list Print'!$F$5:$J$515,5,)</f>
        <v>18TS02B0492</v>
      </c>
      <c r="C309" s="119" t="s">
        <v>1629</v>
      </c>
      <c r="D309" s="119" t="s">
        <v>932</v>
      </c>
      <c r="E309" s="119" t="s">
        <v>952</v>
      </c>
      <c r="F309" s="119" t="s">
        <v>953</v>
      </c>
      <c r="G309" s="120">
        <v>140.626</v>
      </c>
      <c r="H309" s="120">
        <v>-2.8152400000000002</v>
      </c>
      <c r="I309" s="119" t="s">
        <v>44</v>
      </c>
      <c r="J309" s="119" t="s">
        <v>45</v>
      </c>
      <c r="K309" s="119" t="s">
        <v>941</v>
      </c>
      <c r="L309" s="127" t="s">
        <v>948</v>
      </c>
      <c r="M309" s="119" t="s">
        <v>943</v>
      </c>
      <c r="N309" s="118" t="s">
        <v>1570</v>
      </c>
      <c r="O309" s="117"/>
      <c r="P309" s="117"/>
    </row>
    <row r="310" spans="1:16">
      <c r="A310" s="121">
        <v>309</v>
      </c>
      <c r="B310" s="117" t="str">
        <f>VLOOKUP(E310,'[22]Site list Print'!$F$5:$J$515,5,)</f>
        <v>18TS02B0491</v>
      </c>
      <c r="C310" s="119" t="s">
        <v>1629</v>
      </c>
      <c r="D310" s="119" t="s">
        <v>932</v>
      </c>
      <c r="E310" s="119" t="s">
        <v>954</v>
      </c>
      <c r="F310" s="119" t="s">
        <v>955</v>
      </c>
      <c r="G310" s="120">
        <v>137.0403</v>
      </c>
      <c r="H310" s="120">
        <v>-3.73889</v>
      </c>
      <c r="I310" s="119" t="s">
        <v>44</v>
      </c>
      <c r="J310" s="119" t="s">
        <v>45</v>
      </c>
      <c r="K310" s="119" t="s">
        <v>941</v>
      </c>
      <c r="L310" s="119" t="s">
        <v>942</v>
      </c>
      <c r="M310" s="119" t="s">
        <v>943</v>
      </c>
      <c r="N310" s="118" t="s">
        <v>1570</v>
      </c>
      <c r="O310" s="117"/>
      <c r="P310" s="117"/>
    </row>
    <row r="311" spans="1:16">
      <c r="A311" s="121">
        <v>310</v>
      </c>
      <c r="B311" s="117" t="str">
        <f>VLOOKUP(E311,'[22]Site list Print'!$F$5:$J$515,5,)</f>
        <v>18TS02B0490</v>
      </c>
      <c r="C311" s="119" t="s">
        <v>1629</v>
      </c>
      <c r="D311" s="119" t="s">
        <v>932</v>
      </c>
      <c r="E311" s="119" t="s">
        <v>956</v>
      </c>
      <c r="F311" s="119" t="s">
        <v>957</v>
      </c>
      <c r="G311" s="120">
        <v>132.19408200000001</v>
      </c>
      <c r="H311" s="120">
        <v>-1.275396</v>
      </c>
      <c r="I311" s="119" t="s">
        <v>44</v>
      </c>
      <c r="J311" s="119" t="s">
        <v>45</v>
      </c>
      <c r="K311" s="119" t="s">
        <v>958</v>
      </c>
      <c r="L311" s="119" t="s">
        <v>959</v>
      </c>
      <c r="M311" s="119" t="s">
        <v>943</v>
      </c>
      <c r="N311" s="118" t="s">
        <v>1570</v>
      </c>
      <c r="O311" s="117"/>
      <c r="P311" s="117"/>
    </row>
    <row r="312" spans="1:16">
      <c r="A312" s="121">
        <v>311</v>
      </c>
      <c r="B312" s="117" t="str">
        <f>VLOOKUP(E312,'[22]Site list Print'!$F$5:$J$515,5,)</f>
        <v>18TS02B0489</v>
      </c>
      <c r="C312" s="119" t="s">
        <v>1629</v>
      </c>
      <c r="D312" s="119" t="s">
        <v>932</v>
      </c>
      <c r="E312" s="119" t="s">
        <v>961</v>
      </c>
      <c r="F312" s="119" t="s">
        <v>962</v>
      </c>
      <c r="G312" s="120">
        <v>138.38289800000001</v>
      </c>
      <c r="H312" s="120">
        <v>-4.6165000000000003</v>
      </c>
      <c r="I312" s="119" t="s">
        <v>44</v>
      </c>
      <c r="J312" s="119" t="s">
        <v>45</v>
      </c>
      <c r="K312" s="119" t="s">
        <v>941</v>
      </c>
      <c r="L312" s="119" t="s">
        <v>963</v>
      </c>
      <c r="M312" s="119" t="s">
        <v>943</v>
      </c>
      <c r="N312" s="118" t="s">
        <v>1570</v>
      </c>
      <c r="O312" s="117"/>
      <c r="P312" s="117"/>
    </row>
    <row r="313" spans="1:16">
      <c r="A313" s="121">
        <v>312</v>
      </c>
      <c r="B313" s="117" t="str">
        <f>VLOOKUP(E313,'[22]Site list Print'!$F$5:$J$515,5,)</f>
        <v>18TS02B0488</v>
      </c>
      <c r="C313" s="119" t="s">
        <v>1629</v>
      </c>
      <c r="D313" s="119" t="s">
        <v>932</v>
      </c>
      <c r="E313" s="119" t="s">
        <v>966</v>
      </c>
      <c r="F313" s="119" t="s">
        <v>967</v>
      </c>
      <c r="G313" s="120">
        <v>140.21859499999999</v>
      </c>
      <c r="H313" s="120">
        <v>-4.484909</v>
      </c>
      <c r="I313" s="119" t="s">
        <v>44</v>
      </c>
      <c r="J313" s="119" t="s">
        <v>45</v>
      </c>
      <c r="K313" s="119" t="s">
        <v>941</v>
      </c>
      <c r="L313" s="119" t="s">
        <v>963</v>
      </c>
      <c r="M313" s="119" t="s">
        <v>943</v>
      </c>
      <c r="N313" s="118" t="s">
        <v>1570</v>
      </c>
      <c r="O313" s="117"/>
      <c r="P313" s="117"/>
    </row>
    <row r="314" spans="1:16">
      <c r="A314" s="121">
        <v>313</v>
      </c>
      <c r="B314" s="117" t="str">
        <f>VLOOKUP(E314,'[22]Site list Print'!$F$5:$J$515,5,)</f>
        <v>18TS02B0487</v>
      </c>
      <c r="C314" s="119" t="s">
        <v>1629</v>
      </c>
      <c r="D314" s="119" t="s">
        <v>932</v>
      </c>
      <c r="E314" s="119" t="s">
        <v>968</v>
      </c>
      <c r="F314" s="119" t="s">
        <v>969</v>
      </c>
      <c r="G314" s="120">
        <v>138.891974</v>
      </c>
      <c r="H314" s="120">
        <v>-4.0411349999999997</v>
      </c>
      <c r="I314" s="119" t="s">
        <v>44</v>
      </c>
      <c r="J314" s="119" t="s">
        <v>45</v>
      </c>
      <c r="K314" s="119" t="s">
        <v>941</v>
      </c>
      <c r="L314" s="119" t="s">
        <v>963</v>
      </c>
      <c r="M314" s="119" t="s">
        <v>943</v>
      </c>
      <c r="N314" s="118" t="s">
        <v>1570</v>
      </c>
      <c r="O314" s="117"/>
      <c r="P314" s="117"/>
    </row>
    <row r="315" spans="1:16">
      <c r="A315" s="121">
        <v>314</v>
      </c>
      <c r="B315" s="117" t="str">
        <f>VLOOKUP(E315,'[22]Site list Print'!$F$5:$J$515,5,)</f>
        <v>18TS02B0542</v>
      </c>
      <c r="C315" s="119" t="s">
        <v>1629</v>
      </c>
      <c r="D315" s="119" t="s">
        <v>932</v>
      </c>
      <c r="E315" s="119" t="s">
        <v>970</v>
      </c>
      <c r="F315" s="119" t="s">
        <v>971</v>
      </c>
      <c r="G315" s="120">
        <v>138.94484499999999</v>
      </c>
      <c r="H315" s="120">
        <v>-4.0475680000000001</v>
      </c>
      <c r="I315" s="119" t="s">
        <v>268</v>
      </c>
      <c r="J315" s="119" t="s">
        <v>45</v>
      </c>
      <c r="K315" s="119" t="s">
        <v>941</v>
      </c>
      <c r="L315" s="119" t="s">
        <v>963</v>
      </c>
      <c r="M315" s="119" t="s">
        <v>943</v>
      </c>
      <c r="N315" s="118" t="s">
        <v>1570</v>
      </c>
      <c r="O315" s="117"/>
      <c r="P315" s="117"/>
    </row>
    <row r="316" spans="1:16">
      <c r="A316" s="121">
        <v>315</v>
      </c>
      <c r="B316" s="117" t="str">
        <f>VLOOKUP(E316,'[22]Site list Print'!$F$5:$J$515,5,)</f>
        <v>16TS03B0338</v>
      </c>
      <c r="C316" s="122" t="s">
        <v>1629</v>
      </c>
      <c r="D316" s="122" t="s">
        <v>932</v>
      </c>
      <c r="E316" s="122" t="s">
        <v>973</v>
      </c>
      <c r="F316" s="122" t="s">
        <v>974</v>
      </c>
      <c r="G316" s="126">
        <v>135.58234999999999</v>
      </c>
      <c r="H316" s="126">
        <v>-3.2775300000000001</v>
      </c>
      <c r="I316" s="122" t="s">
        <v>44</v>
      </c>
      <c r="J316" s="125" t="s">
        <v>45</v>
      </c>
      <c r="K316" s="122" t="s">
        <v>941</v>
      </c>
      <c r="L316" s="122" t="s">
        <v>975</v>
      </c>
      <c r="M316" s="122" t="s">
        <v>943</v>
      </c>
      <c r="N316" s="118" t="s">
        <v>1570</v>
      </c>
      <c r="O316" s="117"/>
      <c r="P316" s="117"/>
    </row>
    <row r="317" spans="1:16">
      <c r="A317" s="121">
        <v>316</v>
      </c>
      <c r="B317" s="117" t="str">
        <f>VLOOKUP(E317,'[22]Site list Print'!$F$5:$J$515,5,)</f>
        <v>18TS02B0486</v>
      </c>
      <c r="C317" s="119" t="s">
        <v>1629</v>
      </c>
      <c r="D317" s="119" t="s">
        <v>932</v>
      </c>
      <c r="E317" s="119" t="s">
        <v>977</v>
      </c>
      <c r="F317" s="119" t="s">
        <v>978</v>
      </c>
      <c r="G317" s="120">
        <v>134.038635</v>
      </c>
      <c r="H317" s="120">
        <v>-0.80263899999999999</v>
      </c>
      <c r="I317" s="119" t="s">
        <v>44</v>
      </c>
      <c r="J317" s="119" t="s">
        <v>45</v>
      </c>
      <c r="K317" s="119" t="s">
        <v>958</v>
      </c>
      <c r="L317" s="119" t="s">
        <v>979</v>
      </c>
      <c r="M317" s="119" t="s">
        <v>943</v>
      </c>
      <c r="N317" s="118" t="s">
        <v>1570</v>
      </c>
      <c r="O317" s="117"/>
      <c r="P317" s="117"/>
    </row>
    <row r="318" spans="1:16">
      <c r="A318" s="121">
        <v>317</v>
      </c>
      <c r="B318" s="117" t="str">
        <f>VLOOKUP(E318,'[22]Site list Print'!$F$5:$J$515,5,)</f>
        <v>18TS02B0485</v>
      </c>
      <c r="C318" s="119" t="s">
        <v>1629</v>
      </c>
      <c r="D318" s="119" t="s">
        <v>932</v>
      </c>
      <c r="E318" s="119" t="s">
        <v>981</v>
      </c>
      <c r="F318" s="119" t="s">
        <v>982</v>
      </c>
      <c r="G318" s="120">
        <v>131.990039</v>
      </c>
      <c r="H318" s="120">
        <v>-1.468925</v>
      </c>
      <c r="I318" s="119" t="s">
        <v>44</v>
      </c>
      <c r="J318" s="119" t="s">
        <v>45</v>
      </c>
      <c r="K318" s="119" t="s">
        <v>958</v>
      </c>
      <c r="L318" s="119" t="s">
        <v>959</v>
      </c>
      <c r="M318" s="119" t="s">
        <v>943</v>
      </c>
      <c r="N318" s="118" t="s">
        <v>1570</v>
      </c>
      <c r="O318" s="117"/>
      <c r="P318" s="117"/>
    </row>
    <row r="319" spans="1:16">
      <c r="A319" s="121">
        <v>318</v>
      </c>
      <c r="B319" s="117" t="str">
        <f>VLOOKUP(E319,'[22]Site list Print'!$F$5:$J$515,5,)</f>
        <v>18TS02B0484</v>
      </c>
      <c r="C319" s="119" t="s">
        <v>1629</v>
      </c>
      <c r="D319" s="119" t="s">
        <v>932</v>
      </c>
      <c r="E319" s="119" t="s">
        <v>983</v>
      </c>
      <c r="F319" s="119" t="s">
        <v>984</v>
      </c>
      <c r="G319" s="120">
        <v>140.01588000000001</v>
      </c>
      <c r="H319" s="120">
        <v>-2.6396459999999999</v>
      </c>
      <c r="I319" s="119" t="s">
        <v>44</v>
      </c>
      <c r="J319" s="119" t="s">
        <v>45</v>
      </c>
      <c r="K319" s="119" t="s">
        <v>941</v>
      </c>
      <c r="L319" s="127" t="s">
        <v>948</v>
      </c>
      <c r="M319" s="119" t="s">
        <v>943</v>
      </c>
      <c r="N319" s="118" t="s">
        <v>1570</v>
      </c>
      <c r="O319" s="117"/>
      <c r="P319" s="117"/>
    </row>
    <row r="320" spans="1:16">
      <c r="A320" s="121">
        <v>319</v>
      </c>
      <c r="B320" s="117" t="str">
        <f>VLOOKUP(E320,'[22]Site list Print'!$F$5:$J$515,5,)</f>
        <v>18TS02B0483</v>
      </c>
      <c r="C320" s="119" t="s">
        <v>1629</v>
      </c>
      <c r="D320" s="119" t="s">
        <v>932</v>
      </c>
      <c r="E320" s="119" t="s">
        <v>985</v>
      </c>
      <c r="F320" s="119" t="s">
        <v>986</v>
      </c>
      <c r="G320" s="120">
        <v>140.03206</v>
      </c>
      <c r="H320" s="120">
        <v>-2.5906739999999999</v>
      </c>
      <c r="I320" s="119" t="s">
        <v>44</v>
      </c>
      <c r="J320" s="119" t="s">
        <v>45</v>
      </c>
      <c r="K320" s="119" t="s">
        <v>941</v>
      </c>
      <c r="L320" s="127" t="s">
        <v>948</v>
      </c>
      <c r="M320" s="119" t="s">
        <v>943</v>
      </c>
      <c r="N320" s="118" t="s">
        <v>1570</v>
      </c>
      <c r="O320" s="117"/>
      <c r="P320" s="117"/>
    </row>
    <row r="321" spans="1:16">
      <c r="A321" s="121">
        <v>320</v>
      </c>
      <c r="B321" s="117" t="str">
        <f>VLOOKUP(E321,'[22]Site list Print'!$F$5:$J$515,5,)</f>
        <v>18TS02B0482</v>
      </c>
      <c r="C321" s="119" t="s">
        <v>1629</v>
      </c>
      <c r="D321" s="119" t="s">
        <v>932</v>
      </c>
      <c r="E321" s="119" t="s">
        <v>987</v>
      </c>
      <c r="F321" s="119" t="s">
        <v>988</v>
      </c>
      <c r="G321" s="120">
        <v>134.209293</v>
      </c>
      <c r="H321" s="120">
        <v>-1.2509030000000001</v>
      </c>
      <c r="I321" s="119" t="s">
        <v>44</v>
      </c>
      <c r="J321" s="119" t="s">
        <v>45</v>
      </c>
      <c r="K321" s="119" t="s">
        <v>958</v>
      </c>
      <c r="L321" s="119" t="s">
        <v>979</v>
      </c>
      <c r="M321" s="119" t="s">
        <v>943</v>
      </c>
      <c r="N321" s="118" t="s">
        <v>1570</v>
      </c>
      <c r="O321" s="117"/>
      <c r="P321" s="117"/>
    </row>
    <row r="322" spans="1:16">
      <c r="A322" s="121">
        <v>321</v>
      </c>
      <c r="B322" s="117" t="str">
        <f>VLOOKUP(E322,'[22]Site list Print'!$F$5:$J$515,5,)</f>
        <v>18TS02B0481</v>
      </c>
      <c r="C322" s="119" t="s">
        <v>1629</v>
      </c>
      <c r="D322" s="119" t="s">
        <v>932</v>
      </c>
      <c r="E322" s="119" t="s">
        <v>989</v>
      </c>
      <c r="F322" s="119" t="s">
        <v>982</v>
      </c>
      <c r="G322" s="120">
        <v>131.97556</v>
      </c>
      <c r="H322" s="120">
        <v>-1.4803189999999999</v>
      </c>
      <c r="I322" s="119" t="s">
        <v>44</v>
      </c>
      <c r="J322" s="119" t="s">
        <v>45</v>
      </c>
      <c r="K322" s="119" t="s">
        <v>958</v>
      </c>
      <c r="L322" s="119" t="s">
        <v>959</v>
      </c>
      <c r="M322" s="119" t="s">
        <v>943</v>
      </c>
      <c r="N322" s="118" t="s">
        <v>1570</v>
      </c>
      <c r="O322" s="117"/>
      <c r="P322" s="117"/>
    </row>
    <row r="323" spans="1:16">
      <c r="A323" s="121">
        <v>322</v>
      </c>
      <c r="B323" s="117" t="str">
        <f>VLOOKUP(E323,'[22]Site list Print'!$F$5:$J$515,5,)</f>
        <v>18TS02B0480</v>
      </c>
      <c r="C323" s="119" t="s">
        <v>1629</v>
      </c>
      <c r="D323" s="119" t="s">
        <v>932</v>
      </c>
      <c r="E323" s="119" t="s">
        <v>990</v>
      </c>
      <c r="F323" s="119" t="s">
        <v>991</v>
      </c>
      <c r="G323" s="120">
        <v>135.345654</v>
      </c>
      <c r="H323" s="120">
        <v>-3.4148700000000001</v>
      </c>
      <c r="I323" s="119" t="s">
        <v>44</v>
      </c>
      <c r="J323" s="119" t="s">
        <v>45</v>
      </c>
      <c r="K323" s="119" t="s">
        <v>941</v>
      </c>
      <c r="L323" s="119" t="s">
        <v>975</v>
      </c>
      <c r="M323" s="119" t="s">
        <v>943</v>
      </c>
      <c r="N323" s="118" t="s">
        <v>1570</v>
      </c>
      <c r="O323" s="117"/>
      <c r="P323" s="117"/>
    </row>
    <row r="324" spans="1:16">
      <c r="A324" s="121">
        <v>323</v>
      </c>
      <c r="B324" s="117" t="str">
        <f>VLOOKUP(E324,'[22]Site list Print'!$F$5:$J$515,5,)</f>
        <v>18TS02B0479</v>
      </c>
      <c r="C324" s="119" t="s">
        <v>1629</v>
      </c>
      <c r="D324" s="119" t="s">
        <v>932</v>
      </c>
      <c r="E324" s="119" t="s">
        <v>992</v>
      </c>
      <c r="F324" s="119" t="s">
        <v>993</v>
      </c>
      <c r="G324" s="120">
        <v>135.83241200000001</v>
      </c>
      <c r="H324" s="120">
        <v>-3.2162609999999998</v>
      </c>
      <c r="I324" s="119" t="s">
        <v>44</v>
      </c>
      <c r="J324" s="119" t="s">
        <v>45</v>
      </c>
      <c r="K324" s="119" t="s">
        <v>941</v>
      </c>
      <c r="L324" s="119" t="s">
        <v>975</v>
      </c>
      <c r="M324" s="119" t="s">
        <v>943</v>
      </c>
      <c r="N324" s="118" t="s">
        <v>1570</v>
      </c>
      <c r="O324" s="117"/>
      <c r="P324" s="117"/>
    </row>
    <row r="325" spans="1:16">
      <c r="A325" s="121">
        <v>324</v>
      </c>
      <c r="B325" s="117" t="str">
        <f>VLOOKUP(E325,'[22]Site list Print'!$F$5:$J$515,5,)</f>
        <v>18TS02B0478</v>
      </c>
      <c r="C325" s="119" t="s">
        <v>1629</v>
      </c>
      <c r="D325" s="119" t="s">
        <v>932</v>
      </c>
      <c r="E325" s="119" t="s">
        <v>994</v>
      </c>
      <c r="F325" s="119" t="s">
        <v>995</v>
      </c>
      <c r="G325" s="120">
        <v>135.73064600000001</v>
      </c>
      <c r="H325" s="120">
        <v>-3.1791109999999998</v>
      </c>
      <c r="I325" s="119" t="s">
        <v>44</v>
      </c>
      <c r="J325" s="119" t="s">
        <v>45</v>
      </c>
      <c r="K325" s="119" t="s">
        <v>941</v>
      </c>
      <c r="L325" s="119" t="s">
        <v>975</v>
      </c>
      <c r="M325" s="119" t="s">
        <v>943</v>
      </c>
      <c r="N325" s="118" t="s">
        <v>1570</v>
      </c>
      <c r="O325" s="117"/>
      <c r="P325" s="117"/>
    </row>
    <row r="326" spans="1:16">
      <c r="A326" s="121">
        <v>325</v>
      </c>
      <c r="B326" s="117" t="str">
        <f>VLOOKUP(E326,'[22]Site list Print'!$F$5:$J$515,5,)</f>
        <v>18TS02B0477</v>
      </c>
      <c r="C326" s="119" t="s">
        <v>1629</v>
      </c>
      <c r="D326" s="119" t="s">
        <v>932</v>
      </c>
      <c r="E326" s="119" t="s">
        <v>996</v>
      </c>
      <c r="F326" s="119" t="s">
        <v>997</v>
      </c>
      <c r="G326" s="120">
        <v>135.42026999999999</v>
      </c>
      <c r="H326" s="120">
        <v>-3.3680919999999999</v>
      </c>
      <c r="I326" s="119" t="s">
        <v>44</v>
      </c>
      <c r="J326" s="119" t="s">
        <v>45</v>
      </c>
      <c r="K326" s="119" t="s">
        <v>941</v>
      </c>
      <c r="L326" s="119" t="s">
        <v>975</v>
      </c>
      <c r="M326" s="119" t="s">
        <v>943</v>
      </c>
      <c r="N326" s="118" t="s">
        <v>1570</v>
      </c>
      <c r="O326" s="117"/>
      <c r="P326" s="117"/>
    </row>
    <row r="327" spans="1:16">
      <c r="A327" s="121">
        <v>326</v>
      </c>
      <c r="B327" s="117" t="str">
        <f>VLOOKUP(E327,'[22]Site list Print'!$F$5:$J$515,5,)</f>
        <v>18TS02B0476</v>
      </c>
      <c r="C327" s="119" t="s">
        <v>1629</v>
      </c>
      <c r="D327" s="119" t="s">
        <v>932</v>
      </c>
      <c r="E327" s="119" t="s">
        <v>998</v>
      </c>
      <c r="F327" s="119" t="s">
        <v>999</v>
      </c>
      <c r="G327" s="120">
        <v>136.20627999999999</v>
      </c>
      <c r="H327" s="120">
        <v>-1.172758</v>
      </c>
      <c r="I327" s="119" t="s">
        <v>44</v>
      </c>
      <c r="J327" s="119" t="s">
        <v>45</v>
      </c>
      <c r="K327" s="119" t="s">
        <v>941</v>
      </c>
      <c r="L327" s="119" t="s">
        <v>1000</v>
      </c>
      <c r="M327" s="119" t="s">
        <v>943</v>
      </c>
      <c r="N327" s="118" t="s">
        <v>1570</v>
      </c>
      <c r="O327" s="117"/>
      <c r="P327" s="117"/>
    </row>
    <row r="328" spans="1:16">
      <c r="A328" s="121">
        <v>327</v>
      </c>
      <c r="B328" s="117" t="str">
        <f>VLOOKUP(E328,'[22]Site list Print'!$F$5:$J$515,5,)</f>
        <v>16TS01B0361</v>
      </c>
      <c r="C328" s="122" t="s">
        <v>1629</v>
      </c>
      <c r="D328" s="122" t="s">
        <v>932</v>
      </c>
      <c r="E328" s="122" t="s">
        <v>1002</v>
      </c>
      <c r="F328" s="122" t="s">
        <v>1003</v>
      </c>
      <c r="G328" s="126">
        <v>131.25246000000001</v>
      </c>
      <c r="H328" s="126">
        <v>-0.87344999999999995</v>
      </c>
      <c r="I328" s="122" t="s">
        <v>268</v>
      </c>
      <c r="J328" s="125" t="s">
        <v>45</v>
      </c>
      <c r="K328" s="122" t="s">
        <v>958</v>
      </c>
      <c r="L328" s="122" t="s">
        <v>959</v>
      </c>
      <c r="M328" s="122" t="s">
        <v>943</v>
      </c>
      <c r="N328" s="118" t="s">
        <v>1570</v>
      </c>
      <c r="O328" s="117"/>
      <c r="P328" s="117"/>
    </row>
    <row r="329" spans="1:16">
      <c r="A329" s="121">
        <v>328</v>
      </c>
      <c r="B329" s="117" t="str">
        <f>VLOOKUP(E329,'[22]Site list Print'!$F$5:$J$515,5,)</f>
        <v>16TS03B0333</v>
      </c>
      <c r="C329" s="122" t="s">
        <v>1629</v>
      </c>
      <c r="D329" s="122" t="s">
        <v>932</v>
      </c>
      <c r="E329" s="122" t="s">
        <v>1004</v>
      </c>
      <c r="F329" s="122" t="s">
        <v>1005</v>
      </c>
      <c r="G329" s="126">
        <v>135.52802</v>
      </c>
      <c r="H329" s="126">
        <v>-3.3496199999999998</v>
      </c>
      <c r="I329" s="122" t="s">
        <v>44</v>
      </c>
      <c r="J329" s="125" t="s">
        <v>45</v>
      </c>
      <c r="K329" s="122" t="s">
        <v>941</v>
      </c>
      <c r="L329" s="122" t="s">
        <v>975</v>
      </c>
      <c r="M329" s="122" t="s">
        <v>943</v>
      </c>
      <c r="N329" s="118" t="s">
        <v>1570</v>
      </c>
      <c r="O329" s="117"/>
      <c r="P329" s="117"/>
    </row>
    <row r="330" spans="1:16">
      <c r="A330" s="121">
        <v>329</v>
      </c>
      <c r="B330" s="117" t="str">
        <f>VLOOKUP(E330,'[22]Site list Print'!$F$5:$J$515,5,)</f>
        <v>18TS02B0541</v>
      </c>
      <c r="C330" s="119" t="s">
        <v>1629</v>
      </c>
      <c r="D330" s="119" t="s">
        <v>932</v>
      </c>
      <c r="E330" s="119" t="s">
        <v>1006</v>
      </c>
      <c r="F330" s="119" t="s">
        <v>1007</v>
      </c>
      <c r="G330" s="120">
        <v>140.68126000000001</v>
      </c>
      <c r="H330" s="120">
        <v>-2.6108899999999999</v>
      </c>
      <c r="I330" s="119" t="s">
        <v>268</v>
      </c>
      <c r="J330" s="119" t="s">
        <v>45</v>
      </c>
      <c r="K330" s="119" t="s">
        <v>941</v>
      </c>
      <c r="L330" s="127" t="s">
        <v>948</v>
      </c>
      <c r="M330" s="119" t="s">
        <v>943</v>
      </c>
      <c r="N330" s="118" t="s">
        <v>1570</v>
      </c>
      <c r="O330" s="117"/>
      <c r="P330" s="117"/>
    </row>
    <row r="331" spans="1:16">
      <c r="A331" s="121">
        <v>330</v>
      </c>
      <c r="B331" s="117" t="str">
        <f>VLOOKUP(E331,'[22]Site list Print'!$F$5:$J$515,5,)</f>
        <v>18TS02B0540</v>
      </c>
      <c r="C331" s="119" t="s">
        <v>1629</v>
      </c>
      <c r="D331" s="119" t="s">
        <v>1008</v>
      </c>
      <c r="E331" s="119" t="s">
        <v>1009</v>
      </c>
      <c r="F331" s="119" t="s">
        <v>1010</v>
      </c>
      <c r="G331" s="120">
        <v>119.530171</v>
      </c>
      <c r="H331" s="120">
        <v>-5.1510870000000004</v>
      </c>
      <c r="I331" s="119" t="s">
        <v>268</v>
      </c>
      <c r="J331" s="119" t="s">
        <v>45</v>
      </c>
      <c r="K331" s="119" t="s">
        <v>1011</v>
      </c>
      <c r="L331" s="119" t="s">
        <v>1012</v>
      </c>
      <c r="M331" s="119" t="s">
        <v>1013</v>
      </c>
      <c r="N331" s="118" t="s">
        <v>1570</v>
      </c>
      <c r="O331" s="117"/>
      <c r="P331" s="117"/>
    </row>
    <row r="332" spans="1:16">
      <c r="A332" s="121">
        <v>331</v>
      </c>
      <c r="B332" s="117" t="str">
        <f>VLOOKUP(E332,'[22]Site list Print'!$F$5:$J$515,5,)</f>
        <v>18TS02B0539</v>
      </c>
      <c r="C332" s="119" t="s">
        <v>1629</v>
      </c>
      <c r="D332" s="119" t="s">
        <v>1008</v>
      </c>
      <c r="E332" s="119" t="s">
        <v>1016</v>
      </c>
      <c r="F332" s="119" t="s">
        <v>1017</v>
      </c>
      <c r="G332" s="120">
        <v>122.06235220000001</v>
      </c>
      <c r="H332" s="120">
        <v>-3.918363577</v>
      </c>
      <c r="I332" s="119" t="s">
        <v>268</v>
      </c>
      <c r="J332" s="119" t="s">
        <v>45</v>
      </c>
      <c r="K332" s="119" t="s">
        <v>1018</v>
      </c>
      <c r="L332" s="119" t="s">
        <v>1019</v>
      </c>
      <c r="M332" s="119" t="s">
        <v>1013</v>
      </c>
      <c r="N332" s="118" t="s">
        <v>1570</v>
      </c>
      <c r="O332" s="117"/>
      <c r="P332" s="117"/>
    </row>
    <row r="333" spans="1:16">
      <c r="A333" s="121">
        <v>332</v>
      </c>
      <c r="B333" s="117" t="str">
        <f>VLOOKUP(E333,'[22]Site list Print'!$F$5:$J$515,5,)</f>
        <v>18TS02B0538</v>
      </c>
      <c r="C333" s="119" t="s">
        <v>1629</v>
      </c>
      <c r="D333" s="119" t="s">
        <v>1008</v>
      </c>
      <c r="E333" s="119" t="s">
        <v>1021</v>
      </c>
      <c r="F333" s="119" t="s">
        <v>1022</v>
      </c>
      <c r="G333" s="120">
        <v>119.573695</v>
      </c>
      <c r="H333" s="120">
        <v>-4.8335910000000002</v>
      </c>
      <c r="I333" s="119" t="s">
        <v>268</v>
      </c>
      <c r="J333" s="119" t="s">
        <v>45</v>
      </c>
      <c r="K333" s="119" t="s">
        <v>1011</v>
      </c>
      <c r="L333" s="119" t="s">
        <v>1023</v>
      </c>
      <c r="M333" s="119" t="s">
        <v>1013</v>
      </c>
      <c r="N333" s="118" t="s">
        <v>1570</v>
      </c>
      <c r="O333" s="117"/>
      <c r="P333" s="117"/>
    </row>
    <row r="334" spans="1:16">
      <c r="A334" s="121">
        <v>333</v>
      </c>
      <c r="B334" s="117" t="str">
        <f>VLOOKUP(E334,'[22]Site list Print'!$F$5:$J$515,5,)</f>
        <v>18TS02B0537</v>
      </c>
      <c r="C334" s="119" t="s">
        <v>1629</v>
      </c>
      <c r="D334" s="119" t="s">
        <v>1008</v>
      </c>
      <c r="E334" s="119" t="s">
        <v>1025</v>
      </c>
      <c r="F334" s="119" t="s">
        <v>1026</v>
      </c>
      <c r="G334" s="120">
        <v>119.205901</v>
      </c>
      <c r="H334" s="120">
        <v>-3.4366896499999999</v>
      </c>
      <c r="I334" s="119" t="s">
        <v>268</v>
      </c>
      <c r="J334" s="119" t="s">
        <v>45</v>
      </c>
      <c r="K334" s="119" t="s">
        <v>1027</v>
      </c>
      <c r="L334" s="119" t="s">
        <v>1028</v>
      </c>
      <c r="M334" s="119" t="s">
        <v>1013</v>
      </c>
      <c r="N334" s="118" t="s">
        <v>1570</v>
      </c>
      <c r="O334" s="117"/>
      <c r="P334" s="117"/>
    </row>
    <row r="335" spans="1:16">
      <c r="A335" s="121">
        <v>334</v>
      </c>
      <c r="B335" s="117" t="str">
        <f>VLOOKUP(E335,'[22]Site list Print'!$F$5:$J$515,5,)</f>
        <v>18TS02B0536</v>
      </c>
      <c r="C335" s="119" t="s">
        <v>1629</v>
      </c>
      <c r="D335" s="119" t="s">
        <v>1008</v>
      </c>
      <c r="E335" s="119" t="s">
        <v>1032</v>
      </c>
      <c r="F335" s="119" t="s">
        <v>1033</v>
      </c>
      <c r="G335" s="120">
        <v>119.3191188</v>
      </c>
      <c r="H335" s="120">
        <v>-3.4272201469999999</v>
      </c>
      <c r="I335" s="119" t="s">
        <v>268</v>
      </c>
      <c r="J335" s="119" t="s">
        <v>45</v>
      </c>
      <c r="K335" s="119" t="s">
        <v>1027</v>
      </c>
      <c r="L335" s="119" t="s">
        <v>1028</v>
      </c>
      <c r="M335" s="119" t="s">
        <v>1013</v>
      </c>
      <c r="N335" s="118" t="s">
        <v>1570</v>
      </c>
      <c r="O335" s="117"/>
      <c r="P335" s="117"/>
    </row>
    <row r="336" spans="1:16">
      <c r="A336" s="121">
        <v>335</v>
      </c>
      <c r="B336" s="117" t="str">
        <f>VLOOKUP(E336,'[22]Site list Print'!$F$5:$J$515,5,)</f>
        <v>18TS02B0535</v>
      </c>
      <c r="C336" s="119" t="s">
        <v>1629</v>
      </c>
      <c r="D336" s="119" t="s">
        <v>1008</v>
      </c>
      <c r="E336" s="119" t="s">
        <v>1034</v>
      </c>
      <c r="F336" s="119" t="s">
        <v>1035</v>
      </c>
      <c r="G336" s="120">
        <v>120.9923795</v>
      </c>
      <c r="H336" s="120">
        <v>-3.3174659329999998</v>
      </c>
      <c r="I336" s="119" t="s">
        <v>268</v>
      </c>
      <c r="J336" s="119" t="s">
        <v>45</v>
      </c>
      <c r="K336" s="119" t="s">
        <v>1018</v>
      </c>
      <c r="L336" s="119" t="s">
        <v>1036</v>
      </c>
      <c r="M336" s="119" t="s">
        <v>1013</v>
      </c>
      <c r="N336" s="118" t="s">
        <v>1570</v>
      </c>
      <c r="O336" s="117"/>
      <c r="P336" s="117"/>
    </row>
    <row r="337" spans="1:16">
      <c r="A337" s="121">
        <v>336</v>
      </c>
      <c r="B337" s="117" t="str">
        <f>VLOOKUP(E337,'[22]Site list Print'!$F$5:$J$515,5,)</f>
        <v>18TS02B0534</v>
      </c>
      <c r="C337" s="119" t="s">
        <v>1629</v>
      </c>
      <c r="D337" s="119" t="s">
        <v>1008</v>
      </c>
      <c r="E337" s="119" t="s">
        <v>1040</v>
      </c>
      <c r="F337" s="119" t="s">
        <v>1041</v>
      </c>
      <c r="G337" s="120">
        <v>120.9248163</v>
      </c>
      <c r="H337" s="120">
        <v>-3.3725780460000001</v>
      </c>
      <c r="I337" s="119" t="s">
        <v>268</v>
      </c>
      <c r="J337" s="119" t="s">
        <v>45</v>
      </c>
      <c r="K337" s="119" t="s">
        <v>1018</v>
      </c>
      <c r="L337" s="119" t="s">
        <v>1036</v>
      </c>
      <c r="M337" s="119" t="s">
        <v>1013</v>
      </c>
      <c r="N337" s="118" t="s">
        <v>1570</v>
      </c>
      <c r="O337" s="117"/>
      <c r="P337" s="117"/>
    </row>
    <row r="338" spans="1:16">
      <c r="A338" s="121">
        <v>337</v>
      </c>
      <c r="B338" s="117" t="str">
        <f>VLOOKUP(E338,'[22]Site list Print'!$F$5:$J$515,5,)</f>
        <v>17TS11B0134</v>
      </c>
      <c r="C338" s="122" t="s">
        <v>1629</v>
      </c>
      <c r="D338" s="122" t="s">
        <v>1008</v>
      </c>
      <c r="E338" s="122" t="s">
        <v>1042</v>
      </c>
      <c r="F338" s="122" t="s">
        <v>1043</v>
      </c>
      <c r="G338" s="126">
        <v>128.30424099999999</v>
      </c>
      <c r="H338" s="126">
        <v>2.0368979999999999</v>
      </c>
      <c r="I338" s="122" t="s">
        <v>268</v>
      </c>
      <c r="J338" s="125" t="s">
        <v>45</v>
      </c>
      <c r="K338" s="122" t="s">
        <v>935</v>
      </c>
      <c r="L338" s="122" t="s">
        <v>1044</v>
      </c>
      <c r="M338" s="122" t="s">
        <v>937</v>
      </c>
      <c r="N338" s="118" t="s">
        <v>1570</v>
      </c>
      <c r="O338" s="117"/>
      <c r="P338" s="117"/>
    </row>
    <row r="339" spans="1:16">
      <c r="A339" s="121">
        <v>338</v>
      </c>
      <c r="B339" s="117" t="str">
        <f>VLOOKUP(E339,'[22]Site list Print'!$F$5:$J$515,5,)</f>
        <v>17TS07B0328</v>
      </c>
      <c r="C339" s="122" t="s">
        <v>1629</v>
      </c>
      <c r="D339" s="122" t="s">
        <v>1008</v>
      </c>
      <c r="E339" s="122" t="s">
        <v>1046</v>
      </c>
      <c r="F339" s="122" t="s">
        <v>1047</v>
      </c>
      <c r="G339" s="126">
        <v>120.656589</v>
      </c>
      <c r="H339" s="126">
        <v>-1.651913</v>
      </c>
      <c r="I339" s="122" t="s">
        <v>268</v>
      </c>
      <c r="J339" s="125" t="s">
        <v>45</v>
      </c>
      <c r="K339" s="122" t="s">
        <v>1048</v>
      </c>
      <c r="L339" s="122" t="s">
        <v>1049</v>
      </c>
      <c r="M339" s="122" t="s">
        <v>1050</v>
      </c>
      <c r="N339" s="118" t="s">
        <v>1570</v>
      </c>
      <c r="O339" s="117"/>
      <c r="P339" s="117"/>
    </row>
    <row r="340" spans="1:16">
      <c r="A340" s="121">
        <v>339</v>
      </c>
      <c r="B340" s="117" t="str">
        <f>VLOOKUP(E340,'[22]Site list Print'!$F$5:$J$515,5,)</f>
        <v>18TS02B0533</v>
      </c>
      <c r="C340" s="119" t="s">
        <v>1629</v>
      </c>
      <c r="D340" s="119" t="s">
        <v>1008</v>
      </c>
      <c r="E340" s="119" t="s">
        <v>1052</v>
      </c>
      <c r="F340" s="119" t="s">
        <v>1053</v>
      </c>
      <c r="G340" s="120">
        <v>122.05312600000001</v>
      </c>
      <c r="H340" s="120">
        <v>-3.8490570000000002</v>
      </c>
      <c r="I340" s="119" t="s">
        <v>268</v>
      </c>
      <c r="J340" s="119" t="s">
        <v>45</v>
      </c>
      <c r="K340" s="119" t="s">
        <v>1018</v>
      </c>
      <c r="L340" s="119" t="s">
        <v>1019</v>
      </c>
      <c r="M340" s="119" t="s">
        <v>1013</v>
      </c>
      <c r="N340" s="118" t="s">
        <v>1570</v>
      </c>
      <c r="O340" s="117"/>
      <c r="P340" s="117"/>
    </row>
    <row r="341" spans="1:16">
      <c r="A341" s="121">
        <v>340</v>
      </c>
      <c r="B341" s="117" t="str">
        <f>VLOOKUP(E341,'[22]Site list Print'!$F$5:$J$515,5,)</f>
        <v>18TS02B0475</v>
      </c>
      <c r="C341" s="119" t="s">
        <v>1629</v>
      </c>
      <c r="D341" s="119" t="s">
        <v>1008</v>
      </c>
      <c r="E341" s="119" t="s">
        <v>1055</v>
      </c>
      <c r="F341" s="119" t="s">
        <v>1056</v>
      </c>
      <c r="G341" s="120">
        <v>123.58735900000001</v>
      </c>
      <c r="H341" s="120">
        <v>-1.712771</v>
      </c>
      <c r="I341" s="119" t="s">
        <v>44</v>
      </c>
      <c r="J341" s="119" t="s">
        <v>45</v>
      </c>
      <c r="K341" s="119" t="s">
        <v>1048</v>
      </c>
      <c r="L341" s="119" t="s">
        <v>1057</v>
      </c>
      <c r="M341" s="119" t="s">
        <v>1050</v>
      </c>
      <c r="N341" s="118" t="s">
        <v>1570</v>
      </c>
      <c r="O341" s="117"/>
      <c r="P341" s="117"/>
    </row>
    <row r="342" spans="1:16">
      <c r="A342" s="121">
        <v>341</v>
      </c>
      <c r="B342" s="117" t="str">
        <f>VLOOKUP(E342,'[22]Site list Print'!$F$5:$J$515,5,)</f>
        <v>18TS02B0532</v>
      </c>
      <c r="C342" s="119" t="s">
        <v>1629</v>
      </c>
      <c r="D342" s="119" t="s">
        <v>1008</v>
      </c>
      <c r="E342" s="119" t="s">
        <v>1060</v>
      </c>
      <c r="F342" s="119" t="s">
        <v>1061</v>
      </c>
      <c r="G342" s="120">
        <v>120.38491</v>
      </c>
      <c r="H342" s="120">
        <v>-3.3671549999999999</v>
      </c>
      <c r="I342" s="119" t="s">
        <v>268</v>
      </c>
      <c r="J342" s="119" t="s">
        <v>45</v>
      </c>
      <c r="K342" s="119" t="s">
        <v>1011</v>
      </c>
      <c r="L342" s="119" t="s">
        <v>1062</v>
      </c>
      <c r="M342" s="119" t="s">
        <v>1013</v>
      </c>
      <c r="N342" s="118" t="s">
        <v>1570</v>
      </c>
      <c r="O342" s="117"/>
      <c r="P342" s="117"/>
    </row>
    <row r="343" spans="1:16">
      <c r="A343" s="121">
        <v>342</v>
      </c>
      <c r="B343" s="117" t="str">
        <f>VLOOKUP(E343,'[22]Site list Print'!$F$5:$J$515,5,)</f>
        <v>18TS02B0474</v>
      </c>
      <c r="C343" s="119" t="s">
        <v>1629</v>
      </c>
      <c r="D343" s="119" t="s">
        <v>1008</v>
      </c>
      <c r="E343" s="119" t="s">
        <v>1065</v>
      </c>
      <c r="F343" s="119" t="s">
        <v>1066</v>
      </c>
      <c r="G343" s="120">
        <v>122.372935</v>
      </c>
      <c r="H343" s="120">
        <v>-4.7515609999999997</v>
      </c>
      <c r="I343" s="119" t="s">
        <v>44</v>
      </c>
      <c r="J343" s="119" t="s">
        <v>45</v>
      </c>
      <c r="K343" s="119" t="s">
        <v>1018</v>
      </c>
      <c r="L343" s="119" t="s">
        <v>1067</v>
      </c>
      <c r="M343" s="119" t="s">
        <v>1013</v>
      </c>
      <c r="N343" s="118" t="s">
        <v>1570</v>
      </c>
      <c r="O343" s="117"/>
      <c r="P343" s="117"/>
    </row>
    <row r="344" spans="1:16">
      <c r="A344" s="121">
        <v>343</v>
      </c>
      <c r="B344" s="117" t="str">
        <f>VLOOKUP(E344,'[22]Site list Print'!$F$5:$J$515,5,)</f>
        <v>18TS02B0531</v>
      </c>
      <c r="C344" s="119" t="s">
        <v>1629</v>
      </c>
      <c r="D344" s="119" t="s">
        <v>1008</v>
      </c>
      <c r="E344" s="119" t="s">
        <v>1069</v>
      </c>
      <c r="F344" s="119" t="s">
        <v>1070</v>
      </c>
      <c r="G344" s="120">
        <v>120.247304</v>
      </c>
      <c r="H344" s="120">
        <v>-5.1365869999999996</v>
      </c>
      <c r="I344" s="119" t="s">
        <v>268</v>
      </c>
      <c r="J344" s="119" t="s">
        <v>45</v>
      </c>
      <c r="K344" s="119" t="s">
        <v>1011</v>
      </c>
      <c r="L344" s="119" t="s">
        <v>1071</v>
      </c>
      <c r="M344" s="119" t="s">
        <v>1013</v>
      </c>
      <c r="N344" s="118" t="s">
        <v>1570</v>
      </c>
      <c r="O344" s="117"/>
      <c r="P344" s="117"/>
    </row>
    <row r="345" spans="1:16">
      <c r="A345" s="121">
        <v>344</v>
      </c>
      <c r="B345" s="117" t="str">
        <f>VLOOKUP(E345,'[22]Site list Print'!$F$5:$J$515,5,)</f>
        <v>18TS02B0530</v>
      </c>
      <c r="C345" s="119" t="s">
        <v>1629</v>
      </c>
      <c r="D345" s="119" t="s">
        <v>1008</v>
      </c>
      <c r="E345" s="119" t="s">
        <v>1075</v>
      </c>
      <c r="F345" s="119" t="s">
        <v>1076</v>
      </c>
      <c r="G345" s="120">
        <v>125.0945</v>
      </c>
      <c r="H345" s="120">
        <v>1.5738000000000001</v>
      </c>
      <c r="I345" s="119" t="s">
        <v>268</v>
      </c>
      <c r="J345" s="119" t="s">
        <v>45</v>
      </c>
      <c r="K345" s="119" t="s">
        <v>1077</v>
      </c>
      <c r="L345" s="119" t="s">
        <v>1078</v>
      </c>
      <c r="M345" s="119" t="s">
        <v>1050</v>
      </c>
      <c r="N345" s="118" t="s">
        <v>1570</v>
      </c>
      <c r="O345" s="117"/>
      <c r="P345" s="117"/>
    </row>
    <row r="346" spans="1:16">
      <c r="A346" s="121">
        <v>345</v>
      </c>
      <c r="B346" s="117" t="str">
        <f>VLOOKUP(E346,'[22]Site list Print'!$F$5:$J$515,5,)</f>
        <v>18TS02B0520</v>
      </c>
      <c r="C346" s="119" t="s">
        <v>1629</v>
      </c>
      <c r="D346" s="119" t="s">
        <v>1008</v>
      </c>
      <c r="E346" s="119" t="s">
        <v>1080</v>
      </c>
      <c r="F346" s="119" t="s">
        <v>1081</v>
      </c>
      <c r="G346" s="120">
        <v>119.695882</v>
      </c>
      <c r="H346" s="120">
        <v>-0.129828</v>
      </c>
      <c r="I346" s="119" t="s">
        <v>44</v>
      </c>
      <c r="J346" s="119" t="s">
        <v>45</v>
      </c>
      <c r="K346" s="119" t="s">
        <v>1048</v>
      </c>
      <c r="L346" s="119" t="s">
        <v>1082</v>
      </c>
      <c r="M346" s="119" t="s">
        <v>1050</v>
      </c>
      <c r="N346" s="118" t="s">
        <v>1570</v>
      </c>
      <c r="O346" s="117"/>
      <c r="P346" s="117"/>
    </row>
    <row r="347" spans="1:16">
      <c r="A347" s="121">
        <v>346</v>
      </c>
      <c r="B347" s="117" t="str">
        <f>VLOOKUP(E347,'[22]Site list Print'!$F$5:$J$515,5,)</f>
        <v>18TS02B0529</v>
      </c>
      <c r="C347" s="119" t="s">
        <v>1629</v>
      </c>
      <c r="D347" s="119" t="s">
        <v>1008</v>
      </c>
      <c r="E347" s="119" t="s">
        <v>1084</v>
      </c>
      <c r="F347" s="119" t="s">
        <v>1085</v>
      </c>
      <c r="G347" s="120">
        <v>119.63337</v>
      </c>
      <c r="H347" s="120">
        <v>-4.9901289999999996</v>
      </c>
      <c r="I347" s="119" t="s">
        <v>268</v>
      </c>
      <c r="J347" s="119" t="s">
        <v>45</v>
      </c>
      <c r="K347" s="119" t="s">
        <v>1011</v>
      </c>
      <c r="L347" s="119" t="s">
        <v>1012</v>
      </c>
      <c r="M347" s="119" t="s">
        <v>1013</v>
      </c>
      <c r="N347" s="118" t="s">
        <v>1570</v>
      </c>
      <c r="O347" s="117"/>
      <c r="P347" s="117"/>
    </row>
    <row r="348" spans="1:16">
      <c r="A348" s="121">
        <v>347</v>
      </c>
      <c r="B348" s="117" t="str">
        <f>VLOOKUP(E348,'[22]Site list Print'!$F$5:$J$515,5,)</f>
        <v>18TS02B0528</v>
      </c>
      <c r="C348" s="119" t="s">
        <v>1629</v>
      </c>
      <c r="D348" s="119" t="s">
        <v>1008</v>
      </c>
      <c r="E348" s="119" t="s">
        <v>1086</v>
      </c>
      <c r="F348" s="119" t="s">
        <v>1087</v>
      </c>
      <c r="G348" s="120">
        <v>122.11418999999999</v>
      </c>
      <c r="H348" s="120">
        <v>-3.8647529999999999</v>
      </c>
      <c r="I348" s="119" t="s">
        <v>268</v>
      </c>
      <c r="J348" s="119" t="s">
        <v>45</v>
      </c>
      <c r="K348" s="119" t="s">
        <v>1018</v>
      </c>
      <c r="L348" s="119" t="s">
        <v>1019</v>
      </c>
      <c r="M348" s="119" t="s">
        <v>1013</v>
      </c>
      <c r="N348" s="118" t="s">
        <v>1570</v>
      </c>
      <c r="O348" s="117"/>
      <c r="P348" s="117"/>
    </row>
    <row r="349" spans="1:16">
      <c r="A349" s="121">
        <v>348</v>
      </c>
      <c r="B349" s="117" t="str">
        <f>VLOOKUP(E349,'[22]Site list Print'!$F$5:$J$515,5,)</f>
        <v>18TS02B0527</v>
      </c>
      <c r="C349" s="119" t="s">
        <v>1629</v>
      </c>
      <c r="D349" s="119" t="s">
        <v>1008</v>
      </c>
      <c r="E349" s="119" t="s">
        <v>1088</v>
      </c>
      <c r="F349" s="119" t="s">
        <v>1089</v>
      </c>
      <c r="G349" s="120">
        <v>118.914524</v>
      </c>
      <c r="H349" s="120">
        <v>-2.6754099999999998</v>
      </c>
      <c r="I349" s="119" t="s">
        <v>268</v>
      </c>
      <c r="J349" s="119" t="s">
        <v>45</v>
      </c>
      <c r="K349" s="119" t="s">
        <v>1027</v>
      </c>
      <c r="L349" s="119" t="s">
        <v>1090</v>
      </c>
      <c r="M349" s="119" t="s">
        <v>1013</v>
      </c>
      <c r="N349" s="118" t="s">
        <v>1570</v>
      </c>
      <c r="O349" s="117"/>
      <c r="P349" s="117"/>
    </row>
    <row r="350" spans="1:16">
      <c r="A350" s="121">
        <v>349</v>
      </c>
      <c r="B350" s="117" t="str">
        <f>VLOOKUP(E350,'[22]Site list Print'!$F$5:$J$515,5,)</f>
        <v>18TS02B0526</v>
      </c>
      <c r="C350" s="119" t="s">
        <v>1629</v>
      </c>
      <c r="D350" s="119" t="s">
        <v>932</v>
      </c>
      <c r="E350" s="119" t="s">
        <v>1092</v>
      </c>
      <c r="F350" s="119" t="s">
        <v>1093</v>
      </c>
      <c r="G350" s="120">
        <v>127.90580300000001</v>
      </c>
      <c r="H350" s="120">
        <v>1.184531</v>
      </c>
      <c r="I350" s="119" t="s">
        <v>268</v>
      </c>
      <c r="J350" s="119" t="s">
        <v>45</v>
      </c>
      <c r="K350" s="119" t="s">
        <v>935</v>
      </c>
      <c r="L350" s="119" t="s">
        <v>1044</v>
      </c>
      <c r="M350" s="119" t="s">
        <v>937</v>
      </c>
      <c r="N350" s="118" t="s">
        <v>1570</v>
      </c>
      <c r="O350" s="117"/>
      <c r="P350" s="117"/>
    </row>
    <row r="351" spans="1:16">
      <c r="A351" s="121">
        <v>350</v>
      </c>
      <c r="B351" s="117" t="str">
        <f>VLOOKUP(E351,'[22]Site list Print'!$F$5:$J$515,5,)</f>
        <v>17TS11B0135</v>
      </c>
      <c r="C351" s="122" t="s">
        <v>1629</v>
      </c>
      <c r="D351" s="122" t="s">
        <v>1008</v>
      </c>
      <c r="E351" s="122" t="s">
        <v>1095</v>
      </c>
      <c r="F351" s="122" t="s">
        <v>1096</v>
      </c>
      <c r="G351" s="126">
        <v>128.307862</v>
      </c>
      <c r="H351" s="126">
        <v>2.0557020000000001</v>
      </c>
      <c r="I351" s="122" t="s">
        <v>268</v>
      </c>
      <c r="J351" s="125" t="s">
        <v>45</v>
      </c>
      <c r="K351" s="122" t="s">
        <v>935</v>
      </c>
      <c r="L351" s="122" t="s">
        <v>1044</v>
      </c>
      <c r="M351" s="122" t="s">
        <v>937</v>
      </c>
      <c r="N351" s="118" t="s">
        <v>1570</v>
      </c>
      <c r="O351" s="117"/>
      <c r="P351" s="117"/>
    </row>
    <row r="352" spans="1:16">
      <c r="A352" s="121">
        <v>351</v>
      </c>
      <c r="B352" s="117" t="str">
        <f>VLOOKUP(E352,'[22]Site list Print'!$F$5:$J$515,5,)</f>
        <v>18TS02B0525</v>
      </c>
      <c r="C352" s="119" t="s">
        <v>1629</v>
      </c>
      <c r="D352" s="119" t="s">
        <v>1008</v>
      </c>
      <c r="E352" s="119" t="s">
        <v>1097</v>
      </c>
      <c r="F352" s="119" t="s">
        <v>1098</v>
      </c>
      <c r="G352" s="120">
        <v>122.78660000000001</v>
      </c>
      <c r="H352" s="120">
        <v>-0.99701600000000001</v>
      </c>
      <c r="I352" s="119" t="s">
        <v>268</v>
      </c>
      <c r="J352" s="119" t="s">
        <v>45</v>
      </c>
      <c r="K352" s="119" t="s">
        <v>1048</v>
      </c>
      <c r="L352" s="119" t="s">
        <v>1057</v>
      </c>
      <c r="M352" s="119" t="s">
        <v>1050</v>
      </c>
      <c r="N352" s="118" t="s">
        <v>1570</v>
      </c>
      <c r="O352" s="117"/>
      <c r="P352" s="117"/>
    </row>
    <row r="353" spans="1:16">
      <c r="A353" s="121">
        <v>352</v>
      </c>
      <c r="B353" s="117" t="str">
        <f>VLOOKUP(E353,'[22]Site list Print'!$F$5:$J$515,5,)</f>
        <v>18TS02B0519</v>
      </c>
      <c r="C353" s="119" t="s">
        <v>1629</v>
      </c>
      <c r="D353" s="119" t="s">
        <v>1008</v>
      </c>
      <c r="E353" s="119" t="s">
        <v>1099</v>
      </c>
      <c r="F353" s="119" t="s">
        <v>1100</v>
      </c>
      <c r="G353" s="120">
        <v>120.132385</v>
      </c>
      <c r="H353" s="120">
        <v>-1.1907540000000001</v>
      </c>
      <c r="I353" s="119" t="s">
        <v>44</v>
      </c>
      <c r="J353" s="119" t="s">
        <v>45</v>
      </c>
      <c r="K353" s="119" t="s">
        <v>1048</v>
      </c>
      <c r="L353" s="119" t="s">
        <v>1082</v>
      </c>
      <c r="M353" s="119" t="s">
        <v>1050</v>
      </c>
      <c r="N353" s="118" t="s">
        <v>1570</v>
      </c>
      <c r="O353" s="117"/>
      <c r="P353" s="117"/>
    </row>
    <row r="354" spans="1:16">
      <c r="A354" s="121">
        <v>353</v>
      </c>
      <c r="B354" s="117" t="str">
        <f>VLOOKUP(E354,'[22]Site list Print'!$F$5:$J$515,5,)</f>
        <v>16TS11B1060</v>
      </c>
      <c r="C354" s="122" t="s">
        <v>1629</v>
      </c>
      <c r="D354" s="122" t="s">
        <v>1008</v>
      </c>
      <c r="E354" s="122" t="s">
        <v>1101</v>
      </c>
      <c r="F354" s="122" t="s">
        <v>1102</v>
      </c>
      <c r="G354" s="126">
        <v>119.17932</v>
      </c>
      <c r="H354" s="126">
        <v>-2.9500500000000001</v>
      </c>
      <c r="I354" s="122" t="s">
        <v>44</v>
      </c>
      <c r="J354" s="125" t="s">
        <v>45</v>
      </c>
      <c r="K354" s="122" t="s">
        <v>1027</v>
      </c>
      <c r="L354" s="122" t="s">
        <v>1028</v>
      </c>
      <c r="M354" s="122" t="s">
        <v>1013</v>
      </c>
      <c r="N354" s="118" t="s">
        <v>1570</v>
      </c>
      <c r="O354" s="117"/>
      <c r="P354" s="117"/>
    </row>
    <row r="355" spans="1:16">
      <c r="A355" s="121">
        <v>354</v>
      </c>
      <c r="B355" s="117" t="str">
        <f>VLOOKUP(E355,'[22]Site list Print'!$F$5:$J$515,5,)</f>
        <v>17TS03B0219</v>
      </c>
      <c r="C355" s="122" t="s">
        <v>1629</v>
      </c>
      <c r="D355" s="122" t="s">
        <v>1008</v>
      </c>
      <c r="E355" s="122" t="s">
        <v>1103</v>
      </c>
      <c r="F355" s="122" t="s">
        <v>1104</v>
      </c>
      <c r="G355" s="126">
        <v>122.2343</v>
      </c>
      <c r="H355" s="126">
        <v>-2.92475</v>
      </c>
      <c r="I355" s="122" t="s">
        <v>44</v>
      </c>
      <c r="J355" s="125" t="s">
        <v>45</v>
      </c>
      <c r="K355" s="122" t="s">
        <v>1048</v>
      </c>
      <c r="L355" s="122" t="s">
        <v>1049</v>
      </c>
      <c r="M355" s="122" t="s">
        <v>1050</v>
      </c>
      <c r="N355" s="118" t="s">
        <v>1570</v>
      </c>
      <c r="O355" s="117"/>
      <c r="P355" s="117"/>
    </row>
    <row r="356" spans="1:16">
      <c r="A356" s="121">
        <v>355</v>
      </c>
      <c r="B356" s="117" t="str">
        <f>VLOOKUP(E356,'[22]Site list Print'!$F$5:$J$515,5,)</f>
        <v>17TS03B0220</v>
      </c>
      <c r="C356" s="122" t="s">
        <v>1629</v>
      </c>
      <c r="D356" s="122" t="s">
        <v>1008</v>
      </c>
      <c r="E356" s="122" t="s">
        <v>1105</v>
      </c>
      <c r="F356" s="122" t="s">
        <v>1106</v>
      </c>
      <c r="G356" s="126">
        <v>122.27458</v>
      </c>
      <c r="H356" s="126">
        <v>-2.9537200000000001</v>
      </c>
      <c r="I356" s="122" t="s">
        <v>44</v>
      </c>
      <c r="J356" s="125" t="s">
        <v>45</v>
      </c>
      <c r="K356" s="122" t="s">
        <v>1048</v>
      </c>
      <c r="L356" s="122" t="s">
        <v>1049</v>
      </c>
      <c r="M356" s="122" t="s">
        <v>1050</v>
      </c>
      <c r="N356" s="118" t="s">
        <v>1570</v>
      </c>
      <c r="O356" s="117"/>
      <c r="P356" s="117"/>
    </row>
    <row r="357" spans="1:16">
      <c r="A357" s="121">
        <v>356</v>
      </c>
      <c r="B357" s="117" t="str">
        <f>VLOOKUP(E357,'[22]Site list Print'!$F$5:$J$515,5,)</f>
        <v>17TS03B0340</v>
      </c>
      <c r="C357" s="122" t="s">
        <v>1629</v>
      </c>
      <c r="D357" s="122" t="s">
        <v>1008</v>
      </c>
      <c r="E357" s="122" t="s">
        <v>1107</v>
      </c>
      <c r="F357" s="122" t="s">
        <v>1108</v>
      </c>
      <c r="G357" s="126">
        <v>120.3031</v>
      </c>
      <c r="H357" s="126">
        <v>-1.3221510000000001</v>
      </c>
      <c r="I357" s="122" t="s">
        <v>44</v>
      </c>
      <c r="J357" s="125" t="s">
        <v>45</v>
      </c>
      <c r="K357" s="122" t="s">
        <v>1048</v>
      </c>
      <c r="L357" s="122" t="s">
        <v>1049</v>
      </c>
      <c r="M357" s="122" t="s">
        <v>1050</v>
      </c>
      <c r="N357" s="118" t="s">
        <v>1570</v>
      </c>
      <c r="O357" s="117"/>
      <c r="P357" s="117"/>
    </row>
    <row r="358" spans="1:16">
      <c r="A358" s="121">
        <v>357</v>
      </c>
      <c r="B358" s="117" t="str">
        <f>VLOOKUP(E358,'[22]Site list Print'!$F$5:$J$515,5,)</f>
        <v>18TS02B0518</v>
      </c>
      <c r="C358" s="119" t="s">
        <v>1629</v>
      </c>
      <c r="D358" s="119" t="s">
        <v>1008</v>
      </c>
      <c r="E358" s="119" t="s">
        <v>1109</v>
      </c>
      <c r="F358" s="119" t="s">
        <v>1110</v>
      </c>
      <c r="G358" s="120">
        <v>122.387663</v>
      </c>
      <c r="H358" s="120">
        <v>-4.8470849999999999</v>
      </c>
      <c r="I358" s="119" t="s">
        <v>44</v>
      </c>
      <c r="J358" s="119" t="s">
        <v>45</v>
      </c>
      <c r="K358" s="119" t="s">
        <v>1018</v>
      </c>
      <c r="L358" s="119" t="s">
        <v>1067</v>
      </c>
      <c r="M358" s="119" t="s">
        <v>1013</v>
      </c>
      <c r="N358" s="118" t="s">
        <v>1570</v>
      </c>
      <c r="O358" s="117"/>
      <c r="P358" s="117"/>
    </row>
    <row r="359" spans="1:16">
      <c r="A359" s="121">
        <v>358</v>
      </c>
      <c r="B359" s="117" t="str">
        <f>VLOOKUP(E359,'[22]Site list Print'!$F$5:$J$515,5,)</f>
        <v>18TS02B0524</v>
      </c>
      <c r="C359" s="119" t="s">
        <v>1629</v>
      </c>
      <c r="D359" s="119" t="s">
        <v>1008</v>
      </c>
      <c r="E359" s="119" t="s">
        <v>1111</v>
      </c>
      <c r="F359" s="119" t="s">
        <v>1112</v>
      </c>
      <c r="G359" s="120">
        <v>119.52458300000001</v>
      </c>
      <c r="H359" s="120">
        <v>-5.0304719999999996</v>
      </c>
      <c r="I359" s="119" t="s">
        <v>268</v>
      </c>
      <c r="J359" s="119" t="s">
        <v>45</v>
      </c>
      <c r="K359" s="119" t="s">
        <v>1011</v>
      </c>
      <c r="L359" s="119" t="s">
        <v>1012</v>
      </c>
      <c r="M359" s="119" t="s">
        <v>1013</v>
      </c>
      <c r="N359" s="118" t="s">
        <v>1570</v>
      </c>
      <c r="O359" s="117"/>
      <c r="P359" s="117"/>
    </row>
    <row r="360" spans="1:16">
      <c r="A360" s="121">
        <v>359</v>
      </c>
      <c r="B360" s="117" t="str">
        <f>VLOOKUP(E360,'[22]Site list Print'!$F$5:$J$515,5,)</f>
        <v>18TS02B0517</v>
      </c>
      <c r="C360" s="119" t="s">
        <v>1629</v>
      </c>
      <c r="D360" s="119" t="s">
        <v>1008</v>
      </c>
      <c r="E360" s="119" t="s">
        <v>1113</v>
      </c>
      <c r="F360" s="119" t="s">
        <v>1114</v>
      </c>
      <c r="G360" s="120">
        <v>122.222188</v>
      </c>
      <c r="H360" s="120">
        <v>-3.9902220000000002</v>
      </c>
      <c r="I360" s="119" t="s">
        <v>44</v>
      </c>
      <c r="J360" s="119" t="s">
        <v>45</v>
      </c>
      <c r="K360" s="119" t="s">
        <v>1018</v>
      </c>
      <c r="L360" s="119" t="s">
        <v>1019</v>
      </c>
      <c r="M360" s="119" t="s">
        <v>1013</v>
      </c>
      <c r="N360" s="118" t="s">
        <v>1570</v>
      </c>
      <c r="O360" s="117"/>
      <c r="P360" s="117"/>
    </row>
    <row r="361" spans="1:16">
      <c r="A361" s="121">
        <v>360</v>
      </c>
      <c r="B361" s="117" t="str">
        <f>VLOOKUP(E361,'[22]Site list Print'!$F$5:$J$515,5,)</f>
        <v>18TS02B0523</v>
      </c>
      <c r="C361" s="119" t="s">
        <v>1629</v>
      </c>
      <c r="D361" s="119" t="s">
        <v>1008</v>
      </c>
      <c r="E361" s="119" t="s">
        <v>1115</v>
      </c>
      <c r="F361" s="119" t="s">
        <v>1116</v>
      </c>
      <c r="G361" s="120">
        <v>119.2991036</v>
      </c>
      <c r="H361" s="120">
        <v>-3.3788168719999998</v>
      </c>
      <c r="I361" s="119" t="s">
        <v>268</v>
      </c>
      <c r="J361" s="119" t="s">
        <v>45</v>
      </c>
      <c r="K361" s="119" t="s">
        <v>1027</v>
      </c>
      <c r="L361" s="119" t="s">
        <v>1028</v>
      </c>
      <c r="M361" s="119" t="s">
        <v>1013</v>
      </c>
      <c r="N361" s="118" t="s">
        <v>1570</v>
      </c>
      <c r="O361" s="117"/>
      <c r="P361" s="117"/>
    </row>
    <row r="362" spans="1:16">
      <c r="A362" s="121">
        <v>361</v>
      </c>
      <c r="B362" s="117" t="str">
        <f>VLOOKUP(E362,'[22]Site list Print'!$F$5:$J$515,5,)</f>
        <v>18TS02B0522</v>
      </c>
      <c r="C362" s="119" t="s">
        <v>1629</v>
      </c>
      <c r="D362" s="119" t="s">
        <v>1008</v>
      </c>
      <c r="E362" s="119" t="s">
        <v>1117</v>
      </c>
      <c r="F362" s="119" t="s">
        <v>1118</v>
      </c>
      <c r="G362" s="120">
        <v>120.35252199999999</v>
      </c>
      <c r="H362" s="120">
        <v>-3.4201299999999999</v>
      </c>
      <c r="I362" s="119" t="s">
        <v>268</v>
      </c>
      <c r="J362" s="119" t="s">
        <v>45</v>
      </c>
      <c r="K362" s="119" t="s">
        <v>1011</v>
      </c>
      <c r="L362" s="119" t="s">
        <v>1062</v>
      </c>
      <c r="M362" s="119" t="s">
        <v>1013</v>
      </c>
      <c r="N362" s="118" t="s">
        <v>1570</v>
      </c>
      <c r="O362" s="117"/>
      <c r="P362" s="117"/>
    </row>
    <row r="363" spans="1:16">
      <c r="A363" s="121">
        <v>362</v>
      </c>
      <c r="B363" s="117" t="str">
        <f>VLOOKUP(E363,'[22]Site list Print'!$F$5:$J$515,5,)</f>
        <v>18TS02B0521</v>
      </c>
      <c r="C363" s="119" t="s">
        <v>1629</v>
      </c>
      <c r="D363" s="119" t="s">
        <v>1008</v>
      </c>
      <c r="E363" s="119" t="s">
        <v>1119</v>
      </c>
      <c r="F363" s="119" t="s">
        <v>1120</v>
      </c>
      <c r="G363" s="120">
        <v>120.3423267</v>
      </c>
      <c r="H363" s="120">
        <v>-3.3858321660000001</v>
      </c>
      <c r="I363" s="119" t="s">
        <v>268</v>
      </c>
      <c r="J363" s="119" t="s">
        <v>45</v>
      </c>
      <c r="K363" s="119" t="s">
        <v>1011</v>
      </c>
      <c r="L363" s="119" t="s">
        <v>1062</v>
      </c>
      <c r="M363" s="119" t="s">
        <v>1013</v>
      </c>
      <c r="N363" s="118" t="s">
        <v>1570</v>
      </c>
      <c r="O363" s="117"/>
      <c r="P363" s="117"/>
    </row>
    <row r="364" spans="1:16">
      <c r="A364" s="121">
        <v>363</v>
      </c>
      <c r="B364" s="117" t="str">
        <f>VLOOKUP(E364,'[22]Site list Print'!$F$5:$J$515,5,)</f>
        <v>18TS02B0569</v>
      </c>
      <c r="C364" s="119" t="s">
        <v>1629</v>
      </c>
      <c r="D364" s="119" t="s">
        <v>1008</v>
      </c>
      <c r="E364" s="119" t="s">
        <v>1121</v>
      </c>
      <c r="F364" s="119" t="s">
        <v>1122</v>
      </c>
      <c r="G364" s="120">
        <v>120.52440300000001</v>
      </c>
      <c r="H364" s="120">
        <v>-2.61503</v>
      </c>
      <c r="I364" s="119" t="s">
        <v>268</v>
      </c>
      <c r="J364" s="119" t="s">
        <v>45</v>
      </c>
      <c r="K364" s="119" t="s">
        <v>1011</v>
      </c>
      <c r="L364" s="119" t="s">
        <v>1062</v>
      </c>
      <c r="M364" s="119" t="s">
        <v>1013</v>
      </c>
      <c r="N364" s="118" t="s">
        <v>1570</v>
      </c>
      <c r="O364" s="117"/>
      <c r="P364" s="117"/>
    </row>
    <row r="365" spans="1:16">
      <c r="A365" s="121">
        <v>364</v>
      </c>
      <c r="B365" s="117" t="str">
        <f>VLOOKUP(E365,'[22]Site list Print'!$F$5:$J$515,5,)</f>
        <v>18TS02B0568</v>
      </c>
      <c r="C365" s="119" t="s">
        <v>1629</v>
      </c>
      <c r="D365" s="119" t="s">
        <v>1008</v>
      </c>
      <c r="E365" s="119" t="s">
        <v>1123</v>
      </c>
      <c r="F365" s="119" t="s">
        <v>1124</v>
      </c>
      <c r="G365" s="120">
        <v>120.451686</v>
      </c>
      <c r="H365" s="120">
        <v>-2.6098140000000001</v>
      </c>
      <c r="I365" s="119" t="s">
        <v>268</v>
      </c>
      <c r="J365" s="119" t="s">
        <v>45</v>
      </c>
      <c r="K365" s="119" t="s">
        <v>1011</v>
      </c>
      <c r="L365" s="119" t="s">
        <v>1062</v>
      </c>
      <c r="M365" s="119" t="s">
        <v>1013</v>
      </c>
      <c r="N365" s="118" t="s">
        <v>1570</v>
      </c>
      <c r="O365" s="117"/>
      <c r="P365" s="117"/>
    </row>
    <row r="366" spans="1:16">
      <c r="A366" s="121">
        <v>365</v>
      </c>
      <c r="B366" s="117" t="str">
        <f>VLOOKUP(E366,'[22]Site list Print'!$F$5:$J$515,5,)</f>
        <v>18TS02B0567</v>
      </c>
      <c r="C366" s="119" t="s">
        <v>1629</v>
      </c>
      <c r="D366" s="119" t="s">
        <v>1008</v>
      </c>
      <c r="E366" s="119" t="s">
        <v>1125</v>
      </c>
      <c r="F366" s="119" t="s">
        <v>1126</v>
      </c>
      <c r="G366" s="120">
        <v>119.754823</v>
      </c>
      <c r="H366" s="120">
        <v>-3.5529739999999999</v>
      </c>
      <c r="I366" s="119" t="s">
        <v>268</v>
      </c>
      <c r="J366" s="119" t="s">
        <v>45</v>
      </c>
      <c r="K366" s="119" t="s">
        <v>1011</v>
      </c>
      <c r="L366" s="119" t="s">
        <v>1127</v>
      </c>
      <c r="M366" s="119" t="s">
        <v>1013</v>
      </c>
      <c r="N366" s="118" t="s">
        <v>1570</v>
      </c>
      <c r="O366" s="117"/>
      <c r="P366" s="117"/>
    </row>
    <row r="367" spans="1:16">
      <c r="A367" s="121">
        <v>366</v>
      </c>
      <c r="B367" s="117" t="str">
        <f>VLOOKUP(E367,'[22]Site list Print'!$F$5:$J$515,5,)</f>
        <v>18TS02B0566</v>
      </c>
      <c r="C367" s="119" t="s">
        <v>1629</v>
      </c>
      <c r="D367" s="119" t="s">
        <v>1008</v>
      </c>
      <c r="E367" s="119" t="s">
        <v>1129</v>
      </c>
      <c r="F367" s="119" t="s">
        <v>1130</v>
      </c>
      <c r="G367" s="120">
        <v>119.86569299999999</v>
      </c>
      <c r="H367" s="120">
        <v>-3.4159329999999999</v>
      </c>
      <c r="I367" s="119" t="s">
        <v>268</v>
      </c>
      <c r="J367" s="119" t="s">
        <v>45</v>
      </c>
      <c r="K367" s="119" t="s">
        <v>1011</v>
      </c>
      <c r="L367" s="119" t="s">
        <v>1127</v>
      </c>
      <c r="M367" s="119" t="s">
        <v>1013</v>
      </c>
      <c r="N367" s="118" t="s">
        <v>1570</v>
      </c>
      <c r="O367" s="117"/>
      <c r="P367" s="117"/>
    </row>
    <row r="368" spans="1:16">
      <c r="A368" s="121">
        <v>367</v>
      </c>
      <c r="B368" s="117" t="str">
        <f>VLOOKUP(E368,'[22]Site list Print'!$F$5:$J$515,5,)</f>
        <v>18TS02B0565</v>
      </c>
      <c r="C368" s="119" t="s">
        <v>1629</v>
      </c>
      <c r="D368" s="119" t="s">
        <v>1008</v>
      </c>
      <c r="E368" s="119" t="s">
        <v>1131</v>
      </c>
      <c r="F368" s="119" t="s">
        <v>1132</v>
      </c>
      <c r="G368" s="120">
        <v>119.826806</v>
      </c>
      <c r="H368" s="120">
        <v>-3.4160759999999999</v>
      </c>
      <c r="I368" s="119" t="s">
        <v>268</v>
      </c>
      <c r="J368" s="119" t="s">
        <v>45</v>
      </c>
      <c r="K368" s="119" t="s">
        <v>1011</v>
      </c>
      <c r="L368" s="119" t="s">
        <v>1127</v>
      </c>
      <c r="M368" s="119" t="s">
        <v>1013</v>
      </c>
      <c r="N368" s="118" t="s">
        <v>1570</v>
      </c>
      <c r="O368" s="117"/>
      <c r="P368" s="117"/>
    </row>
    <row r="369" spans="1:16">
      <c r="A369" s="121">
        <v>368</v>
      </c>
      <c r="B369" s="117" t="str">
        <f>VLOOKUP(E369,'[22]Site list Print'!$F$5:$J$515,5,)</f>
        <v>18TS02B0564</v>
      </c>
      <c r="C369" s="119" t="s">
        <v>1629</v>
      </c>
      <c r="D369" s="119" t="s">
        <v>1008</v>
      </c>
      <c r="E369" s="119" t="s">
        <v>1133</v>
      </c>
      <c r="F369" s="119" t="s">
        <v>1134</v>
      </c>
      <c r="G369" s="120">
        <v>119.8161368</v>
      </c>
      <c r="H369" s="120">
        <v>-3.3564702689999999</v>
      </c>
      <c r="I369" s="119" t="s">
        <v>268</v>
      </c>
      <c r="J369" s="119" t="s">
        <v>45</v>
      </c>
      <c r="K369" s="119" t="s">
        <v>1011</v>
      </c>
      <c r="L369" s="119" t="s">
        <v>1127</v>
      </c>
      <c r="M369" s="119" t="s">
        <v>1013</v>
      </c>
      <c r="N369" s="118" t="s">
        <v>1570</v>
      </c>
      <c r="O369" s="117"/>
      <c r="P369" s="117"/>
    </row>
    <row r="370" spans="1:16">
      <c r="A370" s="121">
        <v>369</v>
      </c>
      <c r="B370" s="117" t="str">
        <f>VLOOKUP(E370,'[22]Site list Print'!$F$5:$J$515,5,)</f>
        <v>18TS02B0563</v>
      </c>
      <c r="C370" s="119" t="s">
        <v>1629</v>
      </c>
      <c r="D370" s="119" t="s">
        <v>1008</v>
      </c>
      <c r="E370" s="119" t="s">
        <v>1135</v>
      </c>
      <c r="F370" s="119" t="s">
        <v>1136</v>
      </c>
      <c r="G370" s="120">
        <v>120.014335</v>
      </c>
      <c r="H370" s="120">
        <v>-4.1437730000000004</v>
      </c>
      <c r="I370" s="119" t="s">
        <v>268</v>
      </c>
      <c r="J370" s="119" t="s">
        <v>45</v>
      </c>
      <c r="K370" s="119" t="s">
        <v>1011</v>
      </c>
      <c r="L370" s="119" t="s">
        <v>1137</v>
      </c>
      <c r="M370" s="119" t="s">
        <v>1013</v>
      </c>
      <c r="N370" s="118" t="s">
        <v>1570</v>
      </c>
      <c r="O370" s="117"/>
      <c r="P370" s="117"/>
    </row>
    <row r="371" spans="1:16">
      <c r="A371" s="121">
        <v>370</v>
      </c>
      <c r="B371" s="117" t="str">
        <f>VLOOKUP(E371,'[22]Site list Print'!$F$5:$J$515,5,)</f>
        <v>18TS02B0562</v>
      </c>
      <c r="C371" s="119" t="s">
        <v>1629</v>
      </c>
      <c r="D371" s="119" t="s">
        <v>1008</v>
      </c>
      <c r="E371" s="119" t="s">
        <v>1139</v>
      </c>
      <c r="F371" s="119" t="s">
        <v>1140</v>
      </c>
      <c r="G371" s="120">
        <v>124.10471244049999</v>
      </c>
      <c r="H371" s="120">
        <v>0.91715797610000005</v>
      </c>
      <c r="I371" s="119" t="s">
        <v>268</v>
      </c>
      <c r="J371" s="119" t="s">
        <v>45</v>
      </c>
      <c r="K371" s="119" t="s">
        <v>1077</v>
      </c>
      <c r="L371" s="119" t="s">
        <v>1141</v>
      </c>
      <c r="M371" s="119" t="s">
        <v>1050</v>
      </c>
      <c r="N371" s="118" t="s">
        <v>1570</v>
      </c>
      <c r="O371" s="117"/>
      <c r="P371" s="117"/>
    </row>
    <row r="372" spans="1:16">
      <c r="A372" s="121">
        <v>371</v>
      </c>
      <c r="B372" s="117" t="str">
        <f>VLOOKUP(E372,'[22]Site list Print'!$F$5:$J$515,5,)</f>
        <v>18TS02B0561</v>
      </c>
      <c r="C372" s="119" t="s">
        <v>1629</v>
      </c>
      <c r="D372" s="119" t="s">
        <v>1008</v>
      </c>
      <c r="E372" s="119" t="s">
        <v>1144</v>
      </c>
      <c r="F372" s="119" t="s">
        <v>1145</v>
      </c>
      <c r="G372" s="120">
        <v>122.02594008068</v>
      </c>
      <c r="H372" s="120">
        <v>-3.8478892267933</v>
      </c>
      <c r="I372" s="119" t="s">
        <v>268</v>
      </c>
      <c r="J372" s="119" t="s">
        <v>45</v>
      </c>
      <c r="K372" s="119" t="s">
        <v>1018</v>
      </c>
      <c r="L372" s="119" t="s">
        <v>1019</v>
      </c>
      <c r="M372" s="119" t="s">
        <v>1013</v>
      </c>
      <c r="N372" s="118" t="s">
        <v>1570</v>
      </c>
      <c r="O372" s="117"/>
      <c r="P372" s="117"/>
    </row>
    <row r="373" spans="1:16">
      <c r="A373" s="121">
        <v>372</v>
      </c>
      <c r="B373" s="117" t="str">
        <f>VLOOKUP(E373,'[22]Site list Print'!$F$5:$J$515,5,)</f>
        <v>18TS02B0560</v>
      </c>
      <c r="C373" s="119" t="s">
        <v>1629</v>
      </c>
      <c r="D373" s="119" t="s">
        <v>1008</v>
      </c>
      <c r="E373" s="119" t="s">
        <v>1146</v>
      </c>
      <c r="F373" s="119" t="s">
        <v>1147</v>
      </c>
      <c r="G373" s="120">
        <v>120.261073</v>
      </c>
      <c r="H373" s="120">
        <v>-5.1377899999999999</v>
      </c>
      <c r="I373" s="119" t="s">
        <v>268</v>
      </c>
      <c r="J373" s="119" t="s">
        <v>45</v>
      </c>
      <c r="K373" s="119" t="s">
        <v>1011</v>
      </c>
      <c r="L373" s="119" t="s">
        <v>1071</v>
      </c>
      <c r="M373" s="119" t="s">
        <v>1013</v>
      </c>
      <c r="N373" s="118" t="s">
        <v>1570</v>
      </c>
      <c r="O373" s="117"/>
      <c r="P373" s="117"/>
    </row>
    <row r="374" spans="1:16">
      <c r="A374" s="121">
        <v>373</v>
      </c>
      <c r="B374" s="117" t="str">
        <f>VLOOKUP(E374,'[22]Site list Print'!$F$5:$J$515,5,)</f>
        <v>18TS02B0559</v>
      </c>
      <c r="C374" s="119" t="s">
        <v>1629</v>
      </c>
      <c r="D374" s="119" t="s">
        <v>1008</v>
      </c>
      <c r="E374" s="119" t="s">
        <v>1148</v>
      </c>
      <c r="F374" s="119" t="s">
        <v>1149</v>
      </c>
      <c r="G374" s="120">
        <v>122.5455621</v>
      </c>
      <c r="H374" s="120">
        <v>-4.0342898460000001</v>
      </c>
      <c r="I374" s="119" t="s">
        <v>268</v>
      </c>
      <c r="J374" s="119" t="s">
        <v>45</v>
      </c>
      <c r="K374" s="119" t="s">
        <v>1018</v>
      </c>
      <c r="L374" s="119" t="s">
        <v>1019</v>
      </c>
      <c r="M374" s="119" t="s">
        <v>1013</v>
      </c>
      <c r="N374" s="118" t="s">
        <v>1570</v>
      </c>
      <c r="O374" s="117"/>
      <c r="P374" s="117"/>
    </row>
    <row r="375" spans="1:16">
      <c r="A375" s="121">
        <v>374</v>
      </c>
      <c r="B375" s="117" t="str">
        <f>VLOOKUP(E375,'[22]Site list Print'!$F$5:$J$515,5,)</f>
        <v>18TS02B0558</v>
      </c>
      <c r="C375" s="119" t="s">
        <v>1629</v>
      </c>
      <c r="D375" s="119" t="s">
        <v>1008</v>
      </c>
      <c r="E375" s="119" t="s">
        <v>1150</v>
      </c>
      <c r="F375" s="119" t="s">
        <v>1151</v>
      </c>
      <c r="G375" s="120">
        <v>124.088607</v>
      </c>
      <c r="H375" s="120">
        <v>0.90429400000000004</v>
      </c>
      <c r="I375" s="119" t="s">
        <v>268</v>
      </c>
      <c r="J375" s="119" t="s">
        <v>45</v>
      </c>
      <c r="K375" s="119" t="s">
        <v>1077</v>
      </c>
      <c r="L375" s="119" t="s">
        <v>1141</v>
      </c>
      <c r="M375" s="119" t="s">
        <v>1050</v>
      </c>
      <c r="N375" s="118" t="s">
        <v>1570</v>
      </c>
      <c r="O375" s="117"/>
      <c r="P375" s="117"/>
    </row>
    <row r="376" spans="1:16">
      <c r="A376" s="121">
        <v>375</v>
      </c>
      <c r="B376" s="117" t="str">
        <f>VLOOKUP(E376,'[22]Site list Print'!$F$5:$J$515,5,)</f>
        <v>18TS02B0557</v>
      </c>
      <c r="C376" s="119" t="s">
        <v>1629</v>
      </c>
      <c r="D376" s="119" t="s">
        <v>1008</v>
      </c>
      <c r="E376" s="119" t="s">
        <v>1152</v>
      </c>
      <c r="F376" s="119" t="s">
        <v>1153</v>
      </c>
      <c r="G376" s="120">
        <v>124.02487600000001</v>
      </c>
      <c r="H376" s="120">
        <v>0.55896699999999999</v>
      </c>
      <c r="I376" s="119" t="s">
        <v>268</v>
      </c>
      <c r="J376" s="119" t="s">
        <v>45</v>
      </c>
      <c r="K376" s="119" t="s">
        <v>1077</v>
      </c>
      <c r="L376" s="119" t="s">
        <v>1141</v>
      </c>
      <c r="M376" s="119" t="s">
        <v>1050</v>
      </c>
      <c r="N376" s="118" t="s">
        <v>1570</v>
      </c>
      <c r="O376" s="117"/>
      <c r="P376" s="117"/>
    </row>
    <row r="377" spans="1:16">
      <c r="A377" s="121">
        <v>376</v>
      </c>
      <c r="B377" s="117" t="str">
        <f>VLOOKUP(E377,'[22]Site list Print'!$F$5:$J$515,5,)</f>
        <v>18TS02B0556</v>
      </c>
      <c r="C377" s="119" t="s">
        <v>1629</v>
      </c>
      <c r="D377" s="119" t="s">
        <v>1008</v>
      </c>
      <c r="E377" s="119" t="s">
        <v>1154</v>
      </c>
      <c r="F377" s="119" t="s">
        <v>1155</v>
      </c>
      <c r="G377" s="120">
        <v>119.87972259999999</v>
      </c>
      <c r="H377" s="120">
        <v>-3.0106164</v>
      </c>
      <c r="I377" s="119" t="s">
        <v>268</v>
      </c>
      <c r="J377" s="119" t="s">
        <v>45</v>
      </c>
      <c r="K377" s="119" t="s">
        <v>1011</v>
      </c>
      <c r="L377" s="119" t="s">
        <v>1156</v>
      </c>
      <c r="M377" s="119" t="s">
        <v>1013</v>
      </c>
      <c r="N377" s="118" t="s">
        <v>1570</v>
      </c>
      <c r="O377" s="117"/>
      <c r="P377" s="117"/>
    </row>
    <row r="378" spans="1:16">
      <c r="A378" s="121">
        <v>377</v>
      </c>
      <c r="B378" s="117" t="str">
        <f>VLOOKUP(E378,'[22]Site list Print'!$F$5:$J$515,5,)</f>
        <v>18TS02B0516</v>
      </c>
      <c r="C378" s="119" t="s">
        <v>1629</v>
      </c>
      <c r="D378" s="119" t="s">
        <v>1008</v>
      </c>
      <c r="E378" s="119" t="s">
        <v>1158</v>
      </c>
      <c r="F378" s="119" t="s">
        <v>1159</v>
      </c>
      <c r="G378" s="120">
        <v>127.93423799999999</v>
      </c>
      <c r="H378" s="120">
        <v>0.465702</v>
      </c>
      <c r="I378" s="119" t="s">
        <v>44</v>
      </c>
      <c r="J378" s="119" t="s">
        <v>45</v>
      </c>
      <c r="K378" s="119" t="s">
        <v>935</v>
      </c>
      <c r="L378" s="119" t="s">
        <v>1044</v>
      </c>
      <c r="M378" s="119" t="s">
        <v>937</v>
      </c>
      <c r="N378" s="118" t="s">
        <v>1570</v>
      </c>
      <c r="O378" s="117"/>
      <c r="P378" s="117"/>
    </row>
    <row r="379" spans="1:16">
      <c r="A379" s="121">
        <v>378</v>
      </c>
      <c r="B379" s="117" t="str">
        <f>VLOOKUP(E379,'[22]Site list Print'!$F$5:$J$515,5,)</f>
        <v>17TS11W0802</v>
      </c>
      <c r="C379" s="122" t="s">
        <v>1627</v>
      </c>
      <c r="D379" s="122" t="s">
        <v>1162</v>
      </c>
      <c r="E379" s="122" t="s">
        <v>1163</v>
      </c>
      <c r="F379" s="122" t="s">
        <v>1164</v>
      </c>
      <c r="G379" s="123">
        <v>108.087163</v>
      </c>
      <c r="H379" s="123">
        <v>-7.0617530000000004</v>
      </c>
      <c r="I379" s="122" t="s">
        <v>268</v>
      </c>
      <c r="J379" s="122" t="s">
        <v>45</v>
      </c>
      <c r="K379" s="122" t="s">
        <v>1165</v>
      </c>
      <c r="L379" s="122" t="s">
        <v>1166</v>
      </c>
      <c r="M379" s="122" t="s">
        <v>1167</v>
      </c>
      <c r="N379" s="118" t="s">
        <v>1570</v>
      </c>
      <c r="O379" s="117"/>
      <c r="P379" s="117"/>
    </row>
    <row r="380" spans="1:16">
      <c r="A380" s="121">
        <v>379</v>
      </c>
      <c r="B380" s="117" t="str">
        <f>VLOOKUP(E380,'[22]Site list Print'!$F$5:$J$515,5,)</f>
        <v>18TS02B0191</v>
      </c>
      <c r="C380" s="119" t="s">
        <v>1627</v>
      </c>
      <c r="D380" s="119" t="s">
        <v>1162</v>
      </c>
      <c r="E380" s="119" t="s">
        <v>1170</v>
      </c>
      <c r="F380" s="119" t="s">
        <v>1171</v>
      </c>
      <c r="G380" s="120">
        <v>108.005162</v>
      </c>
      <c r="H380" s="120">
        <v>-7.15374</v>
      </c>
      <c r="I380" s="119" t="s">
        <v>268</v>
      </c>
      <c r="J380" s="119" t="s">
        <v>45</v>
      </c>
      <c r="K380" s="119" t="s">
        <v>1165</v>
      </c>
      <c r="L380" s="119" t="s">
        <v>1166</v>
      </c>
      <c r="M380" s="119" t="s">
        <v>1167</v>
      </c>
      <c r="N380" s="118" t="s">
        <v>1570</v>
      </c>
      <c r="O380" s="117"/>
      <c r="P380" s="117"/>
    </row>
    <row r="381" spans="1:16">
      <c r="A381" s="121">
        <v>380</v>
      </c>
      <c r="B381" s="117" t="str">
        <f>VLOOKUP(E381,'[22]Site list Print'!$F$5:$J$515,5,)</f>
        <v>17TS11B0824</v>
      </c>
      <c r="C381" s="122" t="s">
        <v>1627</v>
      </c>
      <c r="D381" s="122" t="s">
        <v>1162</v>
      </c>
      <c r="E381" s="122" t="s">
        <v>1173</v>
      </c>
      <c r="F381" s="122" t="s">
        <v>1174</v>
      </c>
      <c r="G381" s="123">
        <v>107.97770300000001</v>
      </c>
      <c r="H381" s="123">
        <v>-7.0139040000000001</v>
      </c>
      <c r="I381" s="122" t="s">
        <v>268</v>
      </c>
      <c r="J381" s="122" t="s">
        <v>45</v>
      </c>
      <c r="K381" s="122" t="s">
        <v>1165</v>
      </c>
      <c r="L381" s="122" t="s">
        <v>1166</v>
      </c>
      <c r="M381" s="122" t="s">
        <v>1175</v>
      </c>
      <c r="N381" s="118" t="s">
        <v>1570</v>
      </c>
      <c r="O381" s="117"/>
      <c r="P381" s="117"/>
    </row>
    <row r="382" spans="1:16">
      <c r="A382" s="121">
        <v>381</v>
      </c>
      <c r="B382" s="117" t="str">
        <f>VLOOKUP(E382,'[22]Site list Print'!$F$5:$J$515,5,)</f>
        <v>18TS02B0192</v>
      </c>
      <c r="C382" s="119" t="s">
        <v>1627</v>
      </c>
      <c r="D382" s="119" t="s">
        <v>1162</v>
      </c>
      <c r="E382" s="119" t="s">
        <v>1176</v>
      </c>
      <c r="F382" s="119" t="s">
        <v>1177</v>
      </c>
      <c r="G382" s="120">
        <v>108.181399</v>
      </c>
      <c r="H382" s="120">
        <v>-7.1308980000000002</v>
      </c>
      <c r="I382" s="119" t="s">
        <v>268</v>
      </c>
      <c r="J382" s="119" t="s">
        <v>45</v>
      </c>
      <c r="K382" s="119" t="s">
        <v>1165</v>
      </c>
      <c r="L382" s="119" t="s">
        <v>1610</v>
      </c>
      <c r="M382" s="119" t="s">
        <v>1167</v>
      </c>
      <c r="N382" s="118" t="s">
        <v>1570</v>
      </c>
      <c r="O382" s="117"/>
      <c r="P382" s="117"/>
    </row>
    <row r="383" spans="1:16">
      <c r="A383" s="121">
        <v>382</v>
      </c>
      <c r="B383" s="117" t="str">
        <f>VLOOKUP(E383,'[22]Site list Print'!$F$5:$J$515,5,)</f>
        <v>18TS02B0193</v>
      </c>
      <c r="C383" s="119" t="s">
        <v>1627</v>
      </c>
      <c r="D383" s="119" t="s">
        <v>1162</v>
      </c>
      <c r="E383" s="119" t="s">
        <v>1182</v>
      </c>
      <c r="F383" s="119" t="s">
        <v>1183</v>
      </c>
      <c r="G383" s="120">
        <v>108.13228599999999</v>
      </c>
      <c r="H383" s="120">
        <v>-7.1920840000000004</v>
      </c>
      <c r="I383" s="119" t="s">
        <v>268</v>
      </c>
      <c r="J383" s="119" t="s">
        <v>45</v>
      </c>
      <c r="K383" s="119" t="s">
        <v>1165</v>
      </c>
      <c r="L383" s="119" t="s">
        <v>1610</v>
      </c>
      <c r="M383" s="119" t="s">
        <v>1167</v>
      </c>
      <c r="N383" s="118" t="s">
        <v>1570</v>
      </c>
      <c r="O383" s="117"/>
      <c r="P383" s="117"/>
    </row>
    <row r="384" spans="1:16">
      <c r="A384" s="121">
        <v>383</v>
      </c>
      <c r="B384" s="117" t="str">
        <f>VLOOKUP(E384,'[22]Site list Print'!$F$5:$J$515,5,)</f>
        <v>18TS02B0194</v>
      </c>
      <c r="C384" s="119" t="s">
        <v>1627</v>
      </c>
      <c r="D384" s="119" t="s">
        <v>1162</v>
      </c>
      <c r="E384" s="119" t="s">
        <v>1184</v>
      </c>
      <c r="F384" s="119" t="s">
        <v>1185</v>
      </c>
      <c r="G384" s="120">
        <v>108.115719</v>
      </c>
      <c r="H384" s="120">
        <v>-7.3496350000000001</v>
      </c>
      <c r="I384" s="119" t="s">
        <v>268</v>
      </c>
      <c r="J384" s="119" t="s">
        <v>45</v>
      </c>
      <c r="K384" s="119" t="s">
        <v>1165</v>
      </c>
      <c r="L384" s="119" t="s">
        <v>1610</v>
      </c>
      <c r="M384" s="119" t="s">
        <v>1167</v>
      </c>
      <c r="N384" s="118" t="s">
        <v>1570</v>
      </c>
      <c r="O384" s="117"/>
      <c r="P384" s="117"/>
    </row>
    <row r="385" spans="1:16">
      <c r="A385" s="121">
        <v>384</v>
      </c>
      <c r="B385" s="117" t="str">
        <f>VLOOKUP(E385,'[22]Site list Print'!$F$5:$J$515,5,)</f>
        <v>18TS02B0195</v>
      </c>
      <c r="C385" s="119" t="s">
        <v>1627</v>
      </c>
      <c r="D385" s="119" t="s">
        <v>1162</v>
      </c>
      <c r="E385" s="119" t="s">
        <v>1186</v>
      </c>
      <c r="F385" s="119" t="s">
        <v>1187</v>
      </c>
      <c r="G385" s="120">
        <v>107.066655</v>
      </c>
      <c r="H385" s="120">
        <v>-6.7325879999999998</v>
      </c>
      <c r="I385" s="119" t="s">
        <v>268</v>
      </c>
      <c r="J385" s="119" t="s">
        <v>45</v>
      </c>
      <c r="K385" s="119" t="s">
        <v>1165</v>
      </c>
      <c r="L385" s="119" t="s">
        <v>1188</v>
      </c>
      <c r="M385" s="119" t="s">
        <v>1167</v>
      </c>
      <c r="N385" s="118" t="s">
        <v>1570</v>
      </c>
      <c r="O385" s="117"/>
      <c r="P385" s="117"/>
    </row>
    <row r="386" spans="1:16">
      <c r="A386" s="121">
        <v>385</v>
      </c>
      <c r="B386" s="117" t="str">
        <f>VLOOKUP(E386,'[22]Site list Print'!$F$5:$J$515,5,)</f>
        <v>18TS02B0196</v>
      </c>
      <c r="C386" s="119" t="s">
        <v>1627</v>
      </c>
      <c r="D386" s="119" t="s">
        <v>1162</v>
      </c>
      <c r="E386" s="119" t="s">
        <v>1192</v>
      </c>
      <c r="F386" s="119" t="s">
        <v>1193</v>
      </c>
      <c r="G386" s="120">
        <v>107.930615</v>
      </c>
      <c r="H386" s="120">
        <v>-6.8437239999999999</v>
      </c>
      <c r="I386" s="119" t="s">
        <v>268</v>
      </c>
      <c r="J386" s="119" t="s">
        <v>45</v>
      </c>
      <c r="K386" s="119" t="s">
        <v>1165</v>
      </c>
      <c r="L386" s="119" t="s">
        <v>1194</v>
      </c>
      <c r="M386" s="119" t="s">
        <v>1167</v>
      </c>
      <c r="N386" s="118" t="s">
        <v>1570</v>
      </c>
      <c r="O386" s="117"/>
      <c r="P386" s="117"/>
    </row>
    <row r="387" spans="1:16">
      <c r="A387" s="121">
        <v>386</v>
      </c>
      <c r="B387" s="117" t="str">
        <f>VLOOKUP(E387,'[22]Site list Print'!$F$5:$J$515,5,)</f>
        <v>17TS11W0797</v>
      </c>
      <c r="C387" s="122" t="s">
        <v>1627</v>
      </c>
      <c r="D387" s="122" t="s">
        <v>1162</v>
      </c>
      <c r="E387" s="122" t="s">
        <v>1198</v>
      </c>
      <c r="F387" s="122" t="s">
        <v>1199</v>
      </c>
      <c r="G387" s="123">
        <v>107.91091299999999</v>
      </c>
      <c r="H387" s="123">
        <v>-6.8398070000000004</v>
      </c>
      <c r="I387" s="122" t="s">
        <v>268</v>
      </c>
      <c r="J387" s="122" t="s">
        <v>45</v>
      </c>
      <c r="K387" s="122" t="s">
        <v>1165</v>
      </c>
      <c r="L387" s="122" t="s">
        <v>1194</v>
      </c>
      <c r="M387" s="122" t="s">
        <v>1167</v>
      </c>
      <c r="N387" s="118" t="s">
        <v>1570</v>
      </c>
      <c r="O387" s="117"/>
      <c r="P387" s="117"/>
    </row>
    <row r="388" spans="1:16">
      <c r="A388" s="121">
        <v>387</v>
      </c>
      <c r="B388" s="117" t="str">
        <f>VLOOKUP(E388,'[22]Site list Print'!$F$5:$J$515,5,)</f>
        <v>17TS11B0821</v>
      </c>
      <c r="C388" s="122" t="s">
        <v>1627</v>
      </c>
      <c r="D388" s="122" t="s">
        <v>1162</v>
      </c>
      <c r="E388" s="122" t="s">
        <v>1200</v>
      </c>
      <c r="F388" s="122" t="s">
        <v>1201</v>
      </c>
      <c r="G388" s="123">
        <v>107.83824</v>
      </c>
      <c r="H388" s="123">
        <v>-6.9957140000000004</v>
      </c>
      <c r="I388" s="122" t="s">
        <v>268</v>
      </c>
      <c r="J388" s="122" t="s">
        <v>45</v>
      </c>
      <c r="K388" s="122" t="s">
        <v>1165</v>
      </c>
      <c r="L388" s="122" t="s">
        <v>1202</v>
      </c>
      <c r="M388" s="122" t="s">
        <v>1175</v>
      </c>
      <c r="N388" s="118" t="s">
        <v>1570</v>
      </c>
      <c r="O388" s="117"/>
      <c r="P388" s="117"/>
    </row>
    <row r="389" spans="1:16">
      <c r="A389" s="121">
        <v>388</v>
      </c>
      <c r="B389" s="117" t="str">
        <f>VLOOKUP(E389,'[22]Site list Print'!$F$5:$J$515,5,)</f>
        <v>17TS11B0826</v>
      </c>
      <c r="C389" s="122" t="s">
        <v>1627</v>
      </c>
      <c r="D389" s="122" t="s">
        <v>1162</v>
      </c>
      <c r="E389" s="122" t="s">
        <v>1204</v>
      </c>
      <c r="F389" s="122" t="s">
        <v>1205</v>
      </c>
      <c r="G389" s="123">
        <v>108.343698</v>
      </c>
      <c r="H389" s="123">
        <v>-7.177467</v>
      </c>
      <c r="I389" s="122" t="s">
        <v>268</v>
      </c>
      <c r="J389" s="122" t="s">
        <v>45</v>
      </c>
      <c r="K389" s="122" t="s">
        <v>1165</v>
      </c>
      <c r="L389" s="122" t="s">
        <v>1206</v>
      </c>
      <c r="M389" s="122" t="s">
        <v>1175</v>
      </c>
      <c r="N389" s="118" t="s">
        <v>1570</v>
      </c>
      <c r="O389" s="117"/>
      <c r="P389" s="117"/>
    </row>
    <row r="390" spans="1:16">
      <c r="A390" s="121">
        <v>389</v>
      </c>
      <c r="B390" s="117" t="str">
        <f>VLOOKUP(E390,'[22]Site list Print'!$F$5:$J$515,5,)</f>
        <v>17TS11W0803</v>
      </c>
      <c r="C390" s="122" t="s">
        <v>1627</v>
      </c>
      <c r="D390" s="122" t="s">
        <v>1162</v>
      </c>
      <c r="E390" s="122" t="s">
        <v>1208</v>
      </c>
      <c r="F390" s="122" t="s">
        <v>1209</v>
      </c>
      <c r="G390" s="123">
        <v>108.647295</v>
      </c>
      <c r="H390" s="123">
        <v>-7.6814289999999996</v>
      </c>
      <c r="I390" s="122" t="s">
        <v>268</v>
      </c>
      <c r="J390" s="122" t="s">
        <v>45</v>
      </c>
      <c r="K390" s="122" t="s">
        <v>1165</v>
      </c>
      <c r="L390" s="122" t="s">
        <v>1206</v>
      </c>
      <c r="M390" s="122" t="s">
        <v>1167</v>
      </c>
      <c r="N390" s="118" t="s">
        <v>1570</v>
      </c>
      <c r="O390" s="117"/>
      <c r="P390" s="117"/>
    </row>
    <row r="391" spans="1:16">
      <c r="A391" s="121">
        <v>390</v>
      </c>
      <c r="B391" s="117" t="str">
        <f>VLOOKUP(E391,'[22]Site list Print'!$F$5:$J$515,5,)</f>
        <v>18TS02B0197</v>
      </c>
      <c r="C391" s="119" t="s">
        <v>1627</v>
      </c>
      <c r="D391" s="119" t="s">
        <v>1162</v>
      </c>
      <c r="E391" s="119" t="s">
        <v>1210</v>
      </c>
      <c r="F391" s="119" t="s">
        <v>1211</v>
      </c>
      <c r="G391" s="120">
        <v>108.385003</v>
      </c>
      <c r="H391" s="120">
        <v>-7.1935010000000004</v>
      </c>
      <c r="I391" s="119" t="s">
        <v>268</v>
      </c>
      <c r="J391" s="119" t="s">
        <v>45</v>
      </c>
      <c r="K391" s="119" t="s">
        <v>1165</v>
      </c>
      <c r="L391" s="119" t="s">
        <v>1206</v>
      </c>
      <c r="M391" s="119" t="s">
        <v>1167</v>
      </c>
      <c r="N391" s="118" t="s">
        <v>1570</v>
      </c>
      <c r="O391" s="117"/>
      <c r="P391" s="117"/>
    </row>
    <row r="392" spans="1:16">
      <c r="A392" s="121">
        <v>391</v>
      </c>
      <c r="B392" s="117" t="str">
        <f>VLOOKUP(E392,'[22]Site list Print'!$F$5:$J$515,5,)</f>
        <v>17TS11B0823</v>
      </c>
      <c r="C392" s="122" t="s">
        <v>1627</v>
      </c>
      <c r="D392" s="122" t="s">
        <v>1162</v>
      </c>
      <c r="E392" s="122" t="s">
        <v>1213</v>
      </c>
      <c r="F392" s="122" t="s">
        <v>1214</v>
      </c>
      <c r="G392" s="123">
        <v>108.36621100000001</v>
      </c>
      <c r="H392" s="123">
        <v>-7.1848070000000002</v>
      </c>
      <c r="I392" s="122" t="s">
        <v>268</v>
      </c>
      <c r="J392" s="122" t="s">
        <v>45</v>
      </c>
      <c r="K392" s="122" t="s">
        <v>1165</v>
      </c>
      <c r="L392" s="122" t="s">
        <v>1206</v>
      </c>
      <c r="M392" s="122" t="s">
        <v>1175</v>
      </c>
      <c r="N392" s="118" t="s">
        <v>1570</v>
      </c>
      <c r="O392" s="117"/>
      <c r="P392" s="117"/>
    </row>
    <row r="393" spans="1:16">
      <c r="A393" s="121">
        <v>392</v>
      </c>
      <c r="B393" s="117" t="str">
        <f>VLOOKUP(E393,'[22]Site list Print'!$F$5:$J$515,5,)</f>
        <v>18TS02B0198</v>
      </c>
      <c r="C393" s="119" t="s">
        <v>1627</v>
      </c>
      <c r="D393" s="119" t="s">
        <v>1162</v>
      </c>
      <c r="E393" s="119" t="s">
        <v>1215</v>
      </c>
      <c r="F393" s="119" t="s">
        <v>1216</v>
      </c>
      <c r="G393" s="120">
        <v>108.197383</v>
      </c>
      <c r="H393" s="120">
        <v>-7.2630860000000004</v>
      </c>
      <c r="I393" s="119" t="s">
        <v>268</v>
      </c>
      <c r="J393" s="119" t="s">
        <v>45</v>
      </c>
      <c r="K393" s="119" t="s">
        <v>1165</v>
      </c>
      <c r="L393" s="119" t="s">
        <v>1206</v>
      </c>
      <c r="M393" s="119" t="s">
        <v>1167</v>
      </c>
      <c r="N393" s="118" t="s">
        <v>1570</v>
      </c>
      <c r="O393" s="117"/>
      <c r="P393" s="117"/>
    </row>
    <row r="394" spans="1:16">
      <c r="A394" s="121">
        <v>393</v>
      </c>
      <c r="B394" s="117" t="str">
        <f>VLOOKUP(E394,'[22]Site list Print'!$F$5:$J$515,5,)</f>
        <v>18TS02B0199</v>
      </c>
      <c r="C394" s="119" t="s">
        <v>1627</v>
      </c>
      <c r="D394" s="119" t="s">
        <v>1162</v>
      </c>
      <c r="E394" s="119" t="s">
        <v>1218</v>
      </c>
      <c r="F394" s="119" t="s">
        <v>1219</v>
      </c>
      <c r="G394" s="120">
        <v>108.227797</v>
      </c>
      <c r="H394" s="120">
        <v>-7.1313430000000002</v>
      </c>
      <c r="I394" s="119" t="s">
        <v>268</v>
      </c>
      <c r="J394" s="119" t="s">
        <v>45</v>
      </c>
      <c r="K394" s="119" t="s">
        <v>1165</v>
      </c>
      <c r="L394" s="119" t="s">
        <v>1206</v>
      </c>
      <c r="M394" s="119" t="s">
        <v>1167</v>
      </c>
      <c r="N394" s="118" t="s">
        <v>1570</v>
      </c>
      <c r="O394" s="117"/>
      <c r="P394" s="117"/>
    </row>
    <row r="395" spans="1:16">
      <c r="A395" s="121">
        <v>394</v>
      </c>
      <c r="B395" s="117" t="str">
        <f>VLOOKUP(E395,'[22]Site list Print'!$F$5:$J$515,5,)</f>
        <v>17TS11W0801</v>
      </c>
      <c r="C395" s="122" t="s">
        <v>1627</v>
      </c>
      <c r="D395" s="122" t="s">
        <v>1162</v>
      </c>
      <c r="E395" s="122" t="s">
        <v>1220</v>
      </c>
      <c r="F395" s="122" t="s">
        <v>1221</v>
      </c>
      <c r="G395" s="123">
        <v>108.496939</v>
      </c>
      <c r="H395" s="123">
        <v>-7.7090420000000002</v>
      </c>
      <c r="I395" s="122" t="s">
        <v>268</v>
      </c>
      <c r="J395" s="122" t="s">
        <v>45</v>
      </c>
      <c r="K395" s="122" t="s">
        <v>1165</v>
      </c>
      <c r="L395" s="122" t="s">
        <v>1206</v>
      </c>
      <c r="M395" s="122" t="s">
        <v>1167</v>
      </c>
      <c r="N395" s="118" t="s">
        <v>1570</v>
      </c>
      <c r="O395" s="117"/>
      <c r="P395" s="117"/>
    </row>
    <row r="396" spans="1:16">
      <c r="A396" s="121">
        <v>395</v>
      </c>
      <c r="B396" s="117" t="str">
        <f>VLOOKUP(E396,'[22]Site list Print'!$F$5:$J$515,5,)</f>
        <v>18TS02B0200</v>
      </c>
      <c r="C396" s="119" t="s">
        <v>1627</v>
      </c>
      <c r="D396" s="119" t="s">
        <v>1162</v>
      </c>
      <c r="E396" s="119" t="s">
        <v>1222</v>
      </c>
      <c r="F396" s="119" t="s">
        <v>1223</v>
      </c>
      <c r="G396" s="120">
        <v>107.64913</v>
      </c>
      <c r="H396" s="120">
        <v>-6.8200900000000004</v>
      </c>
      <c r="I396" s="119" t="s">
        <v>268</v>
      </c>
      <c r="J396" s="119" t="s">
        <v>45</v>
      </c>
      <c r="K396" s="119" t="s">
        <v>1165</v>
      </c>
      <c r="L396" s="119" t="s">
        <v>1609</v>
      </c>
      <c r="M396" s="119" t="s">
        <v>1167</v>
      </c>
      <c r="N396" s="118" t="s">
        <v>1570</v>
      </c>
      <c r="O396" s="117"/>
      <c r="P396" s="117"/>
    </row>
    <row r="397" spans="1:16">
      <c r="A397" s="121">
        <v>396</v>
      </c>
      <c r="B397" s="117" t="str">
        <f>VLOOKUP(E397,'[22]Site list Print'!$F$5:$J$515,5,)</f>
        <v>18TS02B0201</v>
      </c>
      <c r="C397" s="119" t="s">
        <v>1627</v>
      </c>
      <c r="D397" s="119" t="s">
        <v>1162</v>
      </c>
      <c r="E397" s="119" t="s">
        <v>1225</v>
      </c>
      <c r="F397" s="119" t="s">
        <v>1226</v>
      </c>
      <c r="G397" s="120">
        <v>107.587605</v>
      </c>
      <c r="H397" s="120">
        <v>-6.838184</v>
      </c>
      <c r="I397" s="119" t="s">
        <v>268</v>
      </c>
      <c r="J397" s="119" t="s">
        <v>45</v>
      </c>
      <c r="K397" s="119" t="s">
        <v>1165</v>
      </c>
      <c r="L397" s="119" t="s">
        <v>1609</v>
      </c>
      <c r="M397" s="119" t="s">
        <v>1167</v>
      </c>
      <c r="N397" s="118" t="s">
        <v>1570</v>
      </c>
      <c r="O397" s="117"/>
      <c r="P397" s="117"/>
    </row>
    <row r="398" spans="1:16">
      <c r="A398" s="121">
        <v>397</v>
      </c>
      <c r="B398" s="117" t="str">
        <f>VLOOKUP(E398,'[22]Site list Print'!$F$5:$J$515,5,)</f>
        <v>18TS02B0202</v>
      </c>
      <c r="C398" s="119" t="s">
        <v>1627</v>
      </c>
      <c r="D398" s="119" t="s">
        <v>1162</v>
      </c>
      <c r="E398" s="119" t="s">
        <v>1227</v>
      </c>
      <c r="F398" s="119" t="s">
        <v>1228</v>
      </c>
      <c r="G398" s="120">
        <v>107.578709</v>
      </c>
      <c r="H398" s="120">
        <v>-6.7897119999999997</v>
      </c>
      <c r="I398" s="119" t="s">
        <v>268</v>
      </c>
      <c r="J398" s="119" t="s">
        <v>45</v>
      </c>
      <c r="K398" s="119" t="s">
        <v>1165</v>
      </c>
      <c r="L398" s="119" t="s">
        <v>1609</v>
      </c>
      <c r="M398" s="119" t="s">
        <v>1167</v>
      </c>
      <c r="N398" s="118" t="s">
        <v>1570</v>
      </c>
      <c r="O398" s="117"/>
      <c r="P398" s="117"/>
    </row>
    <row r="399" spans="1:16">
      <c r="A399" s="121">
        <v>398</v>
      </c>
      <c r="B399" s="117" t="str">
        <f>VLOOKUP(E399,'[22]Site list Print'!$F$5:$J$515,5,)</f>
        <v>18TS02B0203</v>
      </c>
      <c r="C399" s="119" t="s">
        <v>1627</v>
      </c>
      <c r="D399" s="119" t="s">
        <v>1162</v>
      </c>
      <c r="E399" s="119" t="s">
        <v>1229</v>
      </c>
      <c r="F399" s="119" t="s">
        <v>1230</v>
      </c>
      <c r="G399" s="120">
        <v>107.69033666670001</v>
      </c>
      <c r="H399" s="120">
        <v>-6.7028549999999996</v>
      </c>
      <c r="I399" s="119" t="s">
        <v>268</v>
      </c>
      <c r="J399" s="119" t="s">
        <v>45</v>
      </c>
      <c r="K399" s="119" t="s">
        <v>1165</v>
      </c>
      <c r="L399" s="119" t="s">
        <v>1231</v>
      </c>
      <c r="M399" s="119" t="s">
        <v>1167</v>
      </c>
      <c r="N399" s="118" t="s">
        <v>1570</v>
      </c>
      <c r="O399" s="117"/>
      <c r="P399" s="117"/>
    </row>
    <row r="400" spans="1:16">
      <c r="A400" s="121">
        <v>399</v>
      </c>
      <c r="B400" s="117" t="str">
        <f>VLOOKUP(E400,'[22]Site list Print'!$F$5:$J$515,5,)</f>
        <v>18TS02B0204</v>
      </c>
      <c r="C400" s="119" t="s">
        <v>1627</v>
      </c>
      <c r="D400" s="119" t="s">
        <v>1162</v>
      </c>
      <c r="E400" s="119" t="s">
        <v>1235</v>
      </c>
      <c r="F400" s="119" t="s">
        <v>1236</v>
      </c>
      <c r="G400" s="120">
        <v>107.775829</v>
      </c>
      <c r="H400" s="120">
        <v>-6.5683179999999997</v>
      </c>
      <c r="I400" s="119" t="s">
        <v>268</v>
      </c>
      <c r="J400" s="119" t="s">
        <v>45</v>
      </c>
      <c r="K400" s="119" t="s">
        <v>1165</v>
      </c>
      <c r="L400" s="119" t="s">
        <v>1231</v>
      </c>
      <c r="M400" s="119" t="s">
        <v>1167</v>
      </c>
      <c r="N400" s="118" t="s">
        <v>1570</v>
      </c>
      <c r="O400" s="117"/>
      <c r="P400" s="117"/>
    </row>
    <row r="401" spans="1:16">
      <c r="A401" s="121">
        <v>400</v>
      </c>
      <c r="B401" s="117" t="str">
        <f>VLOOKUP(E401,'[22]Site list Print'!$F$5:$J$515,5,)</f>
        <v>18TS02B0205</v>
      </c>
      <c r="C401" s="119" t="s">
        <v>1627</v>
      </c>
      <c r="D401" s="119" t="s">
        <v>1162</v>
      </c>
      <c r="E401" s="119" t="s">
        <v>1237</v>
      </c>
      <c r="F401" s="119" t="s">
        <v>1238</v>
      </c>
      <c r="G401" s="120">
        <v>107.61415100000001</v>
      </c>
      <c r="H401" s="120">
        <v>-6.4372429999999996</v>
      </c>
      <c r="I401" s="119" t="s">
        <v>268</v>
      </c>
      <c r="J401" s="119" t="s">
        <v>45</v>
      </c>
      <c r="K401" s="119" t="s">
        <v>1165</v>
      </c>
      <c r="L401" s="119" t="s">
        <v>1231</v>
      </c>
      <c r="M401" s="119" t="s">
        <v>1167</v>
      </c>
      <c r="N401" s="118" t="s">
        <v>1570</v>
      </c>
      <c r="O401" s="117"/>
      <c r="P401" s="117"/>
    </row>
    <row r="402" spans="1:16">
      <c r="A402" s="121">
        <v>401</v>
      </c>
      <c r="B402" s="117" t="str">
        <f>VLOOKUP(E402,'[22]Site list Print'!$F$5:$J$515,5,)</f>
        <v>17TS11B0820</v>
      </c>
      <c r="C402" s="122" t="s">
        <v>1627</v>
      </c>
      <c r="D402" s="122" t="s">
        <v>1162</v>
      </c>
      <c r="E402" s="122" t="s">
        <v>1239</v>
      </c>
      <c r="F402" s="122" t="s">
        <v>1240</v>
      </c>
      <c r="G402" s="123">
        <v>107.900003</v>
      </c>
      <c r="H402" s="123">
        <v>-6.4161999999999999</v>
      </c>
      <c r="I402" s="122" t="s">
        <v>268</v>
      </c>
      <c r="J402" s="122" t="s">
        <v>45</v>
      </c>
      <c r="K402" s="122" t="s">
        <v>1165</v>
      </c>
      <c r="L402" s="122" t="s">
        <v>1303</v>
      </c>
      <c r="M402" s="122" t="s">
        <v>1175</v>
      </c>
      <c r="N402" s="118" t="s">
        <v>1570</v>
      </c>
      <c r="O402" s="117"/>
      <c r="P402" s="117"/>
    </row>
    <row r="403" spans="1:16">
      <c r="A403" s="121">
        <v>402</v>
      </c>
      <c r="B403" s="117" t="str">
        <f>VLOOKUP(E403,'[22]Site list Print'!$F$5:$J$515,5,)</f>
        <v>17TS11W0800</v>
      </c>
      <c r="C403" s="122" t="s">
        <v>1627</v>
      </c>
      <c r="D403" s="122" t="s">
        <v>1162</v>
      </c>
      <c r="E403" s="122" t="s">
        <v>1241</v>
      </c>
      <c r="F403" s="122" t="s">
        <v>1242</v>
      </c>
      <c r="G403" s="123">
        <v>107.494624</v>
      </c>
      <c r="H403" s="123">
        <v>-6.9318489999999997</v>
      </c>
      <c r="I403" s="122" t="s">
        <v>268</v>
      </c>
      <c r="J403" s="122" t="s">
        <v>45</v>
      </c>
      <c r="K403" s="122" t="s">
        <v>1165</v>
      </c>
      <c r="L403" s="122" t="s">
        <v>1609</v>
      </c>
      <c r="M403" s="122" t="s">
        <v>1167</v>
      </c>
      <c r="N403" s="118" t="s">
        <v>1570</v>
      </c>
      <c r="O403" s="117"/>
      <c r="P403" s="117"/>
    </row>
    <row r="404" spans="1:16">
      <c r="A404" s="121">
        <v>403</v>
      </c>
      <c r="B404" s="117" t="str">
        <f>VLOOKUP(E404,'[22]Site list Print'!$F$5:$J$515,5,)</f>
        <v>18TS02B0206</v>
      </c>
      <c r="C404" s="119" t="s">
        <v>1627</v>
      </c>
      <c r="D404" s="119" t="s">
        <v>1162</v>
      </c>
      <c r="E404" s="119" t="s">
        <v>1243</v>
      </c>
      <c r="F404" s="119" t="s">
        <v>1244</v>
      </c>
      <c r="G404" s="120">
        <v>108.688835</v>
      </c>
      <c r="H404" s="120">
        <v>-7.5382220000000002</v>
      </c>
      <c r="I404" s="119" t="s">
        <v>268</v>
      </c>
      <c r="J404" s="119" t="s">
        <v>45</v>
      </c>
      <c r="K404" s="119" t="s">
        <v>1165</v>
      </c>
      <c r="L404" s="119" t="s">
        <v>1206</v>
      </c>
      <c r="M404" s="119" t="s">
        <v>1167</v>
      </c>
      <c r="N404" s="118" t="s">
        <v>1570</v>
      </c>
      <c r="O404" s="117"/>
      <c r="P404" s="117"/>
    </row>
    <row r="405" spans="1:16">
      <c r="A405" s="121">
        <v>404</v>
      </c>
      <c r="B405" s="117" t="str">
        <f>VLOOKUP(E405,'[22]Site list Print'!$F$5:$J$515,5,)</f>
        <v>18TS02B0207</v>
      </c>
      <c r="C405" s="119" t="s">
        <v>1627</v>
      </c>
      <c r="D405" s="119" t="s">
        <v>1162</v>
      </c>
      <c r="E405" s="119" t="s">
        <v>1245</v>
      </c>
      <c r="F405" s="119" t="s">
        <v>1246</v>
      </c>
      <c r="G405" s="120">
        <v>107.826891</v>
      </c>
      <c r="H405" s="120">
        <v>-7.2216870000000002</v>
      </c>
      <c r="I405" s="119" t="s">
        <v>268</v>
      </c>
      <c r="J405" s="119" t="s">
        <v>45</v>
      </c>
      <c r="K405" s="119" t="s">
        <v>1165</v>
      </c>
      <c r="L405" s="119" t="s">
        <v>1166</v>
      </c>
      <c r="M405" s="119" t="s">
        <v>1167</v>
      </c>
      <c r="N405" s="118" t="s">
        <v>1570</v>
      </c>
      <c r="O405" s="117"/>
      <c r="P405" s="117"/>
    </row>
    <row r="406" spans="1:16">
      <c r="A406" s="121">
        <v>405</v>
      </c>
      <c r="B406" s="117" t="str">
        <f>VLOOKUP(E406,'[22]Site list Print'!$F$5:$J$515,5,)</f>
        <v>17TS11B0825</v>
      </c>
      <c r="C406" s="122" t="s">
        <v>1627</v>
      </c>
      <c r="D406" s="122" t="s">
        <v>1162</v>
      </c>
      <c r="E406" s="122" t="s">
        <v>1248</v>
      </c>
      <c r="F406" s="122" t="s">
        <v>1249</v>
      </c>
      <c r="G406" s="123">
        <v>107.91895100000001</v>
      </c>
      <c r="H406" s="123">
        <v>-7.0687100000000003</v>
      </c>
      <c r="I406" s="122" t="s">
        <v>268</v>
      </c>
      <c r="J406" s="122" t="s">
        <v>45</v>
      </c>
      <c r="K406" s="122" t="s">
        <v>1165</v>
      </c>
      <c r="L406" s="122" t="s">
        <v>1166</v>
      </c>
      <c r="M406" s="122" t="s">
        <v>1175</v>
      </c>
      <c r="N406" s="118" t="s">
        <v>1570</v>
      </c>
      <c r="O406" s="117"/>
      <c r="P406" s="117"/>
    </row>
    <row r="407" spans="1:16">
      <c r="A407" s="121">
        <v>406</v>
      </c>
      <c r="B407" s="117" t="str">
        <f>VLOOKUP(E407,'[22]Site list Print'!$F$5:$J$515,5,)</f>
        <v>17TS11W0799</v>
      </c>
      <c r="C407" s="122" t="s">
        <v>1627</v>
      </c>
      <c r="D407" s="122" t="s">
        <v>1162</v>
      </c>
      <c r="E407" s="122" t="s">
        <v>1250</v>
      </c>
      <c r="F407" s="122" t="s">
        <v>1251</v>
      </c>
      <c r="G407" s="123">
        <v>107.627995</v>
      </c>
      <c r="H407" s="123">
        <v>-6.9999979999999997</v>
      </c>
      <c r="I407" s="122" t="s">
        <v>268</v>
      </c>
      <c r="J407" s="122" t="s">
        <v>45</v>
      </c>
      <c r="K407" s="122" t="s">
        <v>1165</v>
      </c>
      <c r="L407" s="122" t="s">
        <v>1202</v>
      </c>
      <c r="M407" s="122" t="s">
        <v>1167</v>
      </c>
      <c r="N407" s="118" t="s">
        <v>1570</v>
      </c>
      <c r="O407" s="117"/>
      <c r="P407" s="117"/>
    </row>
    <row r="408" spans="1:16">
      <c r="A408" s="121">
        <v>407</v>
      </c>
      <c r="B408" s="117" t="str">
        <f>VLOOKUP(E408,'[22]Site list Print'!$F$5:$J$515,5,)</f>
        <v>17TS11W0804</v>
      </c>
      <c r="C408" s="122" t="s">
        <v>1627</v>
      </c>
      <c r="D408" s="122" t="s">
        <v>1162</v>
      </c>
      <c r="E408" s="122" t="s">
        <v>1252</v>
      </c>
      <c r="F408" s="122" t="s">
        <v>1253</v>
      </c>
      <c r="G408" s="123">
        <v>108.08929000000001</v>
      </c>
      <c r="H408" s="123">
        <v>-7.068295</v>
      </c>
      <c r="I408" s="122" t="s">
        <v>268</v>
      </c>
      <c r="J408" s="122" t="s">
        <v>45</v>
      </c>
      <c r="K408" s="122" t="s">
        <v>1165</v>
      </c>
      <c r="L408" s="122" t="s">
        <v>1166</v>
      </c>
      <c r="M408" s="122" t="s">
        <v>1167</v>
      </c>
      <c r="N408" s="118" t="s">
        <v>1570</v>
      </c>
      <c r="O408" s="117"/>
      <c r="P408" s="117"/>
    </row>
    <row r="409" spans="1:16">
      <c r="A409" s="121">
        <v>408</v>
      </c>
      <c r="B409" s="117" t="str">
        <f>VLOOKUP(E409,'[22]Site list Print'!$F$5:$J$515,5,)</f>
        <v>18TS02B0208</v>
      </c>
      <c r="C409" s="119" t="s">
        <v>1627</v>
      </c>
      <c r="D409" s="119" t="s">
        <v>1162</v>
      </c>
      <c r="E409" s="119" t="s">
        <v>1254</v>
      </c>
      <c r="F409" s="119" t="s">
        <v>1255</v>
      </c>
      <c r="G409" s="120">
        <v>107.94596199999999</v>
      </c>
      <c r="H409" s="120">
        <v>-6.8082529999999997</v>
      </c>
      <c r="I409" s="119" t="s">
        <v>268</v>
      </c>
      <c r="J409" s="119" t="s">
        <v>45</v>
      </c>
      <c r="K409" s="119" t="s">
        <v>1165</v>
      </c>
      <c r="L409" s="119" t="s">
        <v>1194</v>
      </c>
      <c r="M409" s="119" t="s">
        <v>1167</v>
      </c>
      <c r="N409" s="118" t="s">
        <v>1570</v>
      </c>
      <c r="O409" s="117"/>
      <c r="P409" s="117"/>
    </row>
    <row r="410" spans="1:16">
      <c r="A410" s="121">
        <v>409</v>
      </c>
      <c r="B410" s="117" t="str">
        <f>VLOOKUP(E410,'[22]Site list Print'!$F$5:$J$515,5,)</f>
        <v>17TS11B0819</v>
      </c>
      <c r="C410" s="122" t="s">
        <v>1627</v>
      </c>
      <c r="D410" s="122" t="s">
        <v>1162</v>
      </c>
      <c r="E410" s="122" t="s">
        <v>1257</v>
      </c>
      <c r="F410" s="122" t="s">
        <v>1258</v>
      </c>
      <c r="G410" s="123">
        <v>107.502206</v>
      </c>
      <c r="H410" s="123">
        <v>-6.8292609999999998</v>
      </c>
      <c r="I410" s="122" t="s">
        <v>268</v>
      </c>
      <c r="J410" s="122" t="s">
        <v>45</v>
      </c>
      <c r="K410" s="122" t="s">
        <v>1165</v>
      </c>
      <c r="L410" s="122" t="s">
        <v>1609</v>
      </c>
      <c r="M410" s="122" t="s">
        <v>1175</v>
      </c>
      <c r="N410" s="118" t="s">
        <v>1570</v>
      </c>
      <c r="O410" s="117"/>
      <c r="P410" s="117"/>
    </row>
    <row r="411" spans="1:16">
      <c r="A411" s="121">
        <v>410</v>
      </c>
      <c r="B411" s="117" t="str">
        <f>VLOOKUP(E411,'[22]Site list Print'!$F$5:$J$515,5,)</f>
        <v>17TS11B0822</v>
      </c>
      <c r="C411" s="122" t="s">
        <v>1627</v>
      </c>
      <c r="D411" s="122" t="s">
        <v>1162</v>
      </c>
      <c r="E411" s="122" t="s">
        <v>1259</v>
      </c>
      <c r="F411" s="122" t="s">
        <v>1260</v>
      </c>
      <c r="G411" s="123">
        <v>108.64601999999999</v>
      </c>
      <c r="H411" s="123">
        <v>-6.8424459999999998</v>
      </c>
      <c r="I411" s="122" t="s">
        <v>268</v>
      </c>
      <c r="J411" s="122" t="s">
        <v>45</v>
      </c>
      <c r="K411" s="122" t="s">
        <v>1165</v>
      </c>
      <c r="L411" s="122" t="s">
        <v>1261</v>
      </c>
      <c r="M411" s="122" t="s">
        <v>1175</v>
      </c>
      <c r="N411" s="118" t="s">
        <v>1570</v>
      </c>
      <c r="O411" s="117"/>
      <c r="P411" s="117"/>
    </row>
    <row r="412" spans="1:16">
      <c r="A412" s="121">
        <v>411</v>
      </c>
      <c r="B412" s="117" t="str">
        <f>VLOOKUP(E412,'[22]Site list Print'!$F$5:$J$515,5,)</f>
        <v xml:space="preserve"> 17TS11W0798</v>
      </c>
      <c r="C412" s="122" t="s">
        <v>1627</v>
      </c>
      <c r="D412" s="122" t="s">
        <v>1162</v>
      </c>
      <c r="E412" s="122" t="s">
        <v>1263</v>
      </c>
      <c r="F412" s="122" t="s">
        <v>1264</v>
      </c>
      <c r="G412" s="123">
        <v>108.445888</v>
      </c>
      <c r="H412" s="123">
        <v>-6.9946140000000003</v>
      </c>
      <c r="I412" s="122" t="s">
        <v>268</v>
      </c>
      <c r="J412" s="122" t="s">
        <v>45</v>
      </c>
      <c r="K412" s="122" t="s">
        <v>1165</v>
      </c>
      <c r="L412" s="122" t="s">
        <v>1265</v>
      </c>
      <c r="M412" s="122" t="s">
        <v>1167</v>
      </c>
      <c r="N412" s="118" t="s">
        <v>1570</v>
      </c>
      <c r="O412" s="117"/>
      <c r="P412" s="117"/>
    </row>
    <row r="413" spans="1:16">
      <c r="A413" s="121">
        <v>412</v>
      </c>
      <c r="B413" s="117" t="str">
        <f>VLOOKUP(E413,'[22]Site list Print'!$F$5:$J$515,5,)</f>
        <v>18TS02B0209</v>
      </c>
      <c r="C413" s="119" t="s">
        <v>1627</v>
      </c>
      <c r="D413" s="119" t="s">
        <v>1162</v>
      </c>
      <c r="E413" s="119" t="s">
        <v>1268</v>
      </c>
      <c r="F413" s="119" t="s">
        <v>1269</v>
      </c>
      <c r="G413" s="120">
        <v>108.00319</v>
      </c>
      <c r="H413" s="120">
        <v>-7.2202190000000002</v>
      </c>
      <c r="I413" s="119" t="s">
        <v>268</v>
      </c>
      <c r="J413" s="119" t="s">
        <v>45</v>
      </c>
      <c r="K413" s="119" t="s">
        <v>1165</v>
      </c>
      <c r="L413" s="119" t="s">
        <v>1166</v>
      </c>
      <c r="M413" s="119" t="s">
        <v>1167</v>
      </c>
      <c r="N413" s="118" t="s">
        <v>1570</v>
      </c>
      <c r="O413" s="117"/>
      <c r="P413" s="117"/>
    </row>
    <row r="414" spans="1:16">
      <c r="A414" s="121">
        <v>413</v>
      </c>
      <c r="B414" s="117" t="str">
        <f>VLOOKUP(E414,'[22]Site list Print'!$F$5:$J$515,5,)</f>
        <v>18TS02B0210</v>
      </c>
      <c r="C414" s="119" t="s">
        <v>1627</v>
      </c>
      <c r="D414" s="119" t="s">
        <v>1162</v>
      </c>
      <c r="E414" s="119" t="s">
        <v>1271</v>
      </c>
      <c r="F414" s="119" t="s">
        <v>1272</v>
      </c>
      <c r="G414" s="120">
        <v>107.759229</v>
      </c>
      <c r="H414" s="120">
        <v>-7.2172169999999998</v>
      </c>
      <c r="I414" s="119" t="s">
        <v>268</v>
      </c>
      <c r="J414" s="119" t="s">
        <v>45</v>
      </c>
      <c r="K414" s="119" t="s">
        <v>1165</v>
      </c>
      <c r="L414" s="119" t="s">
        <v>1166</v>
      </c>
      <c r="M414" s="119" t="s">
        <v>1167</v>
      </c>
      <c r="N414" s="118" t="s">
        <v>1570</v>
      </c>
      <c r="O414" s="117"/>
      <c r="P414" s="117"/>
    </row>
    <row r="415" spans="1:16">
      <c r="A415" s="121">
        <v>414</v>
      </c>
      <c r="B415" s="117" t="str">
        <f>VLOOKUP(E415,'[22]Site list Print'!$F$5:$J$515,5,)</f>
        <v>18TS02B0211</v>
      </c>
      <c r="C415" s="119" t="s">
        <v>1627</v>
      </c>
      <c r="D415" s="119" t="s">
        <v>1162</v>
      </c>
      <c r="E415" s="119" t="s">
        <v>1273</v>
      </c>
      <c r="F415" s="119" t="s">
        <v>1274</v>
      </c>
      <c r="G415" s="120">
        <v>108.00469099999999</v>
      </c>
      <c r="H415" s="120">
        <v>-6.9845009999999998</v>
      </c>
      <c r="I415" s="119" t="s">
        <v>268</v>
      </c>
      <c r="J415" s="119" t="s">
        <v>45</v>
      </c>
      <c r="K415" s="119" t="s">
        <v>1165</v>
      </c>
      <c r="L415" s="119" t="s">
        <v>1166</v>
      </c>
      <c r="M415" s="119" t="s">
        <v>1167</v>
      </c>
      <c r="N415" s="118" t="s">
        <v>1570</v>
      </c>
      <c r="O415" s="117"/>
      <c r="P415" s="117"/>
    </row>
    <row r="416" spans="1:16">
      <c r="A416" s="121">
        <v>415</v>
      </c>
      <c r="B416" s="117" t="str">
        <f>VLOOKUP(E416,'[22]Site list Print'!$F$5:$J$515,5,)</f>
        <v>18TS02B0212</v>
      </c>
      <c r="C416" s="119" t="s">
        <v>1627</v>
      </c>
      <c r="D416" s="119" t="s">
        <v>1162</v>
      </c>
      <c r="E416" s="119" t="s">
        <v>1275</v>
      </c>
      <c r="F416" s="119" t="s">
        <v>1276</v>
      </c>
      <c r="G416" s="120">
        <v>108.09805799999999</v>
      </c>
      <c r="H416" s="120">
        <v>-7.3470969999999998</v>
      </c>
      <c r="I416" s="119" t="s">
        <v>268</v>
      </c>
      <c r="J416" s="119" t="s">
        <v>45</v>
      </c>
      <c r="K416" s="119" t="s">
        <v>1165</v>
      </c>
      <c r="L416" s="119" t="s">
        <v>1610</v>
      </c>
      <c r="M416" s="119" t="s">
        <v>1167</v>
      </c>
      <c r="N416" s="118" t="s">
        <v>1570</v>
      </c>
      <c r="O416" s="117"/>
      <c r="P416" s="117"/>
    </row>
    <row r="417" spans="1:16">
      <c r="A417" s="121">
        <v>416</v>
      </c>
      <c r="B417" s="117" t="str">
        <f>VLOOKUP(E417,'[22]Site list Print'!$F$5:$J$515,5,)</f>
        <v>18TS02B0213</v>
      </c>
      <c r="C417" s="119" t="s">
        <v>1627</v>
      </c>
      <c r="D417" s="119" t="s">
        <v>1162</v>
      </c>
      <c r="E417" s="119" t="s">
        <v>1278</v>
      </c>
      <c r="F417" s="119" t="s">
        <v>1279</v>
      </c>
      <c r="G417" s="120">
        <v>108.151008</v>
      </c>
      <c r="H417" s="120">
        <v>-7.2356660000000002</v>
      </c>
      <c r="I417" s="119" t="s">
        <v>268</v>
      </c>
      <c r="J417" s="119" t="s">
        <v>45</v>
      </c>
      <c r="K417" s="119" t="s">
        <v>1165</v>
      </c>
      <c r="L417" s="119" t="s">
        <v>1610</v>
      </c>
      <c r="M417" s="119" t="s">
        <v>1167</v>
      </c>
      <c r="N417" s="118" t="s">
        <v>1570</v>
      </c>
      <c r="O417" s="117"/>
      <c r="P417" s="117"/>
    </row>
    <row r="418" spans="1:16">
      <c r="A418" s="121">
        <v>417</v>
      </c>
      <c r="B418" s="117" t="str">
        <f>VLOOKUP(E418,'[22]Site list Print'!$F$5:$J$515,5,)</f>
        <v>18TS02B0214</v>
      </c>
      <c r="C418" s="119" t="s">
        <v>1627</v>
      </c>
      <c r="D418" s="119" t="s">
        <v>1162</v>
      </c>
      <c r="E418" s="119" t="s">
        <v>1280</v>
      </c>
      <c r="F418" s="119" t="s">
        <v>1281</v>
      </c>
      <c r="G418" s="120">
        <v>108.083794</v>
      </c>
      <c r="H418" s="120">
        <v>-7.4902930000000003</v>
      </c>
      <c r="I418" s="119" t="s">
        <v>268</v>
      </c>
      <c r="J418" s="119" t="s">
        <v>45</v>
      </c>
      <c r="K418" s="119" t="s">
        <v>1165</v>
      </c>
      <c r="L418" s="119" t="s">
        <v>1610</v>
      </c>
      <c r="M418" s="119" t="s">
        <v>1167</v>
      </c>
      <c r="N418" s="118" t="s">
        <v>1570</v>
      </c>
      <c r="O418" s="117"/>
      <c r="P418" s="117"/>
    </row>
    <row r="419" spans="1:16">
      <c r="A419" s="121">
        <v>418</v>
      </c>
      <c r="B419" s="117" t="str">
        <f>VLOOKUP(E419,'[22]Site list Print'!$F$5:$J$515,5,)</f>
        <v>18TS02B0215</v>
      </c>
      <c r="C419" s="119" t="s">
        <v>1627</v>
      </c>
      <c r="D419" s="119" t="s">
        <v>1162</v>
      </c>
      <c r="E419" s="119" t="s">
        <v>1282</v>
      </c>
      <c r="F419" s="119" t="s">
        <v>1283</v>
      </c>
      <c r="G419" s="120">
        <v>108.11969499999999</v>
      </c>
      <c r="H419" s="120">
        <v>-7.3760690000000002</v>
      </c>
      <c r="I419" s="119" t="s">
        <v>268</v>
      </c>
      <c r="J419" s="119" t="s">
        <v>45</v>
      </c>
      <c r="K419" s="119" t="s">
        <v>1165</v>
      </c>
      <c r="L419" s="119" t="s">
        <v>1610</v>
      </c>
      <c r="M419" s="119" t="s">
        <v>1167</v>
      </c>
      <c r="N419" s="118" t="s">
        <v>1570</v>
      </c>
      <c r="O419" s="117"/>
      <c r="P419" s="117"/>
    </row>
    <row r="420" spans="1:16">
      <c r="A420" s="121">
        <v>419</v>
      </c>
      <c r="B420" s="117" t="str">
        <f>VLOOKUP(E420,'[22]Site list Print'!$F$5:$J$515,5,)</f>
        <v>18TS02B0216</v>
      </c>
      <c r="C420" s="119" t="s">
        <v>1627</v>
      </c>
      <c r="D420" s="119" t="s">
        <v>1162</v>
      </c>
      <c r="E420" s="119" t="s">
        <v>1285</v>
      </c>
      <c r="F420" s="119" t="s">
        <v>1286</v>
      </c>
      <c r="G420" s="120">
        <v>107.920402</v>
      </c>
      <c r="H420" s="120">
        <v>-6.8463500000000002</v>
      </c>
      <c r="I420" s="119" t="s">
        <v>268</v>
      </c>
      <c r="J420" s="119" t="s">
        <v>45</v>
      </c>
      <c r="K420" s="119" t="s">
        <v>1165</v>
      </c>
      <c r="L420" s="119" t="s">
        <v>1194</v>
      </c>
      <c r="M420" s="119" t="s">
        <v>1167</v>
      </c>
      <c r="N420" s="118" t="s">
        <v>1570</v>
      </c>
      <c r="O420" s="117"/>
      <c r="P420" s="117"/>
    </row>
    <row r="421" spans="1:16">
      <c r="A421" s="121">
        <v>420</v>
      </c>
      <c r="B421" s="117" t="str">
        <f>VLOOKUP(E421,'[22]Site list Print'!$F$5:$J$515,5,)</f>
        <v>18TS02B0217</v>
      </c>
      <c r="C421" s="119" t="s">
        <v>1627</v>
      </c>
      <c r="D421" s="119" t="s">
        <v>1162</v>
      </c>
      <c r="E421" s="119" t="s">
        <v>1287</v>
      </c>
      <c r="F421" s="119" t="s">
        <v>1288</v>
      </c>
      <c r="G421" s="120">
        <v>108.371943</v>
      </c>
      <c r="H421" s="120">
        <v>-7.1651280000000002</v>
      </c>
      <c r="I421" s="119" t="s">
        <v>268</v>
      </c>
      <c r="J421" s="119" t="s">
        <v>45</v>
      </c>
      <c r="K421" s="119" t="s">
        <v>1165</v>
      </c>
      <c r="L421" s="119" t="s">
        <v>1206</v>
      </c>
      <c r="M421" s="119" t="s">
        <v>1167</v>
      </c>
      <c r="N421" s="118" t="s">
        <v>1570</v>
      </c>
      <c r="O421" s="117"/>
      <c r="P421" s="117"/>
    </row>
    <row r="422" spans="1:16">
      <c r="A422" s="121">
        <v>421</v>
      </c>
      <c r="B422" s="117" t="str">
        <f>VLOOKUP(E422,'[22]Site list Print'!$F$5:$J$515,5,)</f>
        <v>18TS02B0218</v>
      </c>
      <c r="C422" s="119" t="s">
        <v>1627</v>
      </c>
      <c r="D422" s="119" t="s">
        <v>1162</v>
      </c>
      <c r="E422" s="119" t="s">
        <v>1289</v>
      </c>
      <c r="F422" s="119" t="s">
        <v>1290</v>
      </c>
      <c r="G422" s="120">
        <v>108.324564</v>
      </c>
      <c r="H422" s="120">
        <v>-7.3108639999999996</v>
      </c>
      <c r="I422" s="119" t="s">
        <v>268</v>
      </c>
      <c r="J422" s="119" t="s">
        <v>45</v>
      </c>
      <c r="K422" s="119" t="s">
        <v>1165</v>
      </c>
      <c r="L422" s="119" t="s">
        <v>1206</v>
      </c>
      <c r="M422" s="119" t="s">
        <v>1167</v>
      </c>
      <c r="N422" s="118" t="s">
        <v>1570</v>
      </c>
      <c r="O422" s="117"/>
      <c r="P422" s="117"/>
    </row>
    <row r="423" spans="1:16">
      <c r="A423" s="121">
        <v>422</v>
      </c>
      <c r="B423" s="117" t="str">
        <f>VLOOKUP(E423,'[22]Site list Print'!$F$5:$J$515,5,)</f>
        <v>18TS02B0219</v>
      </c>
      <c r="C423" s="119" t="s">
        <v>1627</v>
      </c>
      <c r="D423" s="119" t="s">
        <v>1162</v>
      </c>
      <c r="E423" s="119" t="s">
        <v>1291</v>
      </c>
      <c r="F423" s="119" t="s">
        <v>1292</v>
      </c>
      <c r="G423" s="120">
        <v>108.328</v>
      </c>
      <c r="H423" s="120">
        <v>-7.3355100000000002</v>
      </c>
      <c r="I423" s="119" t="s">
        <v>268</v>
      </c>
      <c r="J423" s="119" t="s">
        <v>45</v>
      </c>
      <c r="K423" s="119" t="s">
        <v>1165</v>
      </c>
      <c r="L423" s="119" t="s">
        <v>1206</v>
      </c>
      <c r="M423" s="119" t="s">
        <v>1167</v>
      </c>
      <c r="N423" s="118" t="s">
        <v>1570</v>
      </c>
      <c r="O423" s="117"/>
      <c r="P423" s="117"/>
    </row>
    <row r="424" spans="1:16">
      <c r="A424" s="121">
        <v>423</v>
      </c>
      <c r="B424" s="117" t="str">
        <f>VLOOKUP(E424,'[22]Site list Print'!$F$5:$J$515,5,)</f>
        <v>18TS02B0220</v>
      </c>
      <c r="C424" s="119" t="s">
        <v>1627</v>
      </c>
      <c r="D424" s="119" t="s">
        <v>1162</v>
      </c>
      <c r="E424" s="119" t="s">
        <v>1293</v>
      </c>
      <c r="F424" s="119" t="s">
        <v>1294</v>
      </c>
      <c r="G424" s="120">
        <v>108.36655</v>
      </c>
      <c r="H424" s="120">
        <v>-7.3464159999999996</v>
      </c>
      <c r="I424" s="119" t="s">
        <v>268</v>
      </c>
      <c r="J424" s="119" t="s">
        <v>45</v>
      </c>
      <c r="K424" s="119" t="s">
        <v>1165</v>
      </c>
      <c r="L424" s="119" t="s">
        <v>1206</v>
      </c>
      <c r="M424" s="119" t="s">
        <v>1167</v>
      </c>
      <c r="N424" s="118" t="s">
        <v>1570</v>
      </c>
      <c r="O424" s="117"/>
      <c r="P424" s="117"/>
    </row>
    <row r="425" spans="1:16">
      <c r="A425" s="121">
        <v>424</v>
      </c>
      <c r="B425" s="117" t="str">
        <f>VLOOKUP(E425,'[22]Site list Print'!$F$5:$J$515,5,)</f>
        <v>17TS05W0338</v>
      </c>
      <c r="C425" s="119" t="s">
        <v>1627</v>
      </c>
      <c r="D425" s="119" t="s">
        <v>1162</v>
      </c>
      <c r="E425" s="119" t="s">
        <v>1295</v>
      </c>
      <c r="F425" s="119" t="s">
        <v>1296</v>
      </c>
      <c r="G425" s="120">
        <v>107.754006</v>
      </c>
      <c r="H425" s="120">
        <v>-6.5523470000000001</v>
      </c>
      <c r="I425" s="119" t="s">
        <v>268</v>
      </c>
      <c r="J425" s="119" t="s">
        <v>45</v>
      </c>
      <c r="K425" s="119" t="s">
        <v>1165</v>
      </c>
      <c r="L425" s="119" t="s">
        <v>1231</v>
      </c>
      <c r="M425" s="119" t="s">
        <v>1167</v>
      </c>
      <c r="N425" s="118" t="s">
        <v>1570</v>
      </c>
      <c r="O425" s="117"/>
      <c r="P425" s="117"/>
    </row>
    <row r="426" spans="1:16">
      <c r="A426" s="121">
        <v>425</v>
      </c>
      <c r="B426" s="117" t="str">
        <f>VLOOKUP(E426,'[22]Site list Print'!$F$5:$J$515,5,)</f>
        <v>18TS02B0221</v>
      </c>
      <c r="C426" s="119" t="s">
        <v>1627</v>
      </c>
      <c r="D426" s="119" t="s">
        <v>1162</v>
      </c>
      <c r="E426" s="119" t="s">
        <v>1297</v>
      </c>
      <c r="F426" s="119" t="s">
        <v>1298</v>
      </c>
      <c r="G426" s="120">
        <v>107.68817199999999</v>
      </c>
      <c r="H426" s="120">
        <v>-6.6672599999999997</v>
      </c>
      <c r="I426" s="119" t="s">
        <v>268</v>
      </c>
      <c r="J426" s="119" t="s">
        <v>45</v>
      </c>
      <c r="K426" s="119" t="s">
        <v>1165</v>
      </c>
      <c r="L426" s="119" t="s">
        <v>1231</v>
      </c>
      <c r="M426" s="119" t="s">
        <v>1167</v>
      </c>
      <c r="N426" s="118" t="s">
        <v>1570</v>
      </c>
      <c r="O426" s="117"/>
      <c r="P426" s="117"/>
    </row>
    <row r="427" spans="1:16">
      <c r="A427" s="121">
        <v>426</v>
      </c>
      <c r="B427" s="117" t="str">
        <f>VLOOKUP(E427,'[22]Site list Print'!$F$5:$J$515,5,)</f>
        <v>18TS02B0222</v>
      </c>
      <c r="C427" s="119" t="s">
        <v>1627</v>
      </c>
      <c r="D427" s="119" t="s">
        <v>1162</v>
      </c>
      <c r="E427" s="119" t="s">
        <v>1299</v>
      </c>
      <c r="F427" s="119" t="s">
        <v>1300</v>
      </c>
      <c r="G427" s="120">
        <v>107.572098295041</v>
      </c>
      <c r="H427" s="120">
        <v>-6.8551453237104099</v>
      </c>
      <c r="I427" s="119" t="s">
        <v>268</v>
      </c>
      <c r="J427" s="119" t="s">
        <v>45</v>
      </c>
      <c r="K427" s="119" t="s">
        <v>1165</v>
      </c>
      <c r="L427" s="119" t="s">
        <v>1609</v>
      </c>
      <c r="M427" s="119" t="s">
        <v>1167</v>
      </c>
      <c r="N427" s="118" t="s">
        <v>1570</v>
      </c>
      <c r="O427" s="117"/>
      <c r="P427" s="117"/>
    </row>
    <row r="428" spans="1:16">
      <c r="A428" s="121">
        <v>427</v>
      </c>
      <c r="B428" s="117" t="str">
        <f>VLOOKUP(E428,'[22]Site list Print'!$F$5:$J$515,5,)</f>
        <v>18TS02B0223</v>
      </c>
      <c r="C428" s="119" t="s">
        <v>1627</v>
      </c>
      <c r="D428" s="119" t="s">
        <v>1162</v>
      </c>
      <c r="E428" s="119" t="s">
        <v>1301</v>
      </c>
      <c r="F428" s="119" t="s">
        <v>1302</v>
      </c>
      <c r="G428" s="120">
        <v>108.336274</v>
      </c>
      <c r="H428" s="120">
        <v>-6.35562</v>
      </c>
      <c r="I428" s="119" t="s">
        <v>268</v>
      </c>
      <c r="J428" s="119" t="s">
        <v>45</v>
      </c>
      <c r="K428" s="119" t="s">
        <v>1165</v>
      </c>
      <c r="L428" s="119" t="s">
        <v>1303</v>
      </c>
      <c r="M428" s="119" t="s">
        <v>1167</v>
      </c>
      <c r="N428" s="118" t="s">
        <v>1570</v>
      </c>
      <c r="O428" s="117"/>
      <c r="P428" s="117"/>
    </row>
    <row r="429" spans="1:16">
      <c r="A429" s="121">
        <v>428</v>
      </c>
      <c r="B429" s="117" t="str">
        <f>VLOOKUP(E429,'[22]Site list Print'!$F$5:$J$515,5,)</f>
        <v>18TS02B0224</v>
      </c>
      <c r="C429" s="119" t="s">
        <v>1627</v>
      </c>
      <c r="D429" s="119" t="s">
        <v>1162</v>
      </c>
      <c r="E429" s="119" t="s">
        <v>1306</v>
      </c>
      <c r="F429" s="119" t="s">
        <v>1307</v>
      </c>
      <c r="G429" s="120">
        <v>107.47754500000001</v>
      </c>
      <c r="H429" s="120">
        <v>-6.930536</v>
      </c>
      <c r="I429" s="119" t="s">
        <v>268</v>
      </c>
      <c r="J429" s="119" t="s">
        <v>45</v>
      </c>
      <c r="K429" s="119" t="s">
        <v>1165</v>
      </c>
      <c r="L429" s="119" t="s">
        <v>1609</v>
      </c>
      <c r="M429" s="119" t="s">
        <v>1167</v>
      </c>
      <c r="N429" s="118" t="s">
        <v>1570</v>
      </c>
      <c r="O429" s="117"/>
      <c r="P429" s="117"/>
    </row>
    <row r="430" spans="1:16">
      <c r="A430" s="121">
        <v>429</v>
      </c>
      <c r="B430" s="117" t="str">
        <f>VLOOKUP(E430,'[22]Site list Print'!$F$5:$J$515,5,)</f>
        <v>18TS02B0267</v>
      </c>
      <c r="C430" s="119" t="s">
        <v>1627</v>
      </c>
      <c r="D430" s="119" t="s">
        <v>1162</v>
      </c>
      <c r="E430" s="119" t="s">
        <v>1309</v>
      </c>
      <c r="F430" s="119" t="s">
        <v>1310</v>
      </c>
      <c r="G430" s="120">
        <v>107.56956599999999</v>
      </c>
      <c r="H430" s="120">
        <v>-6.5284209999999998</v>
      </c>
      <c r="I430" s="119" t="s">
        <v>44</v>
      </c>
      <c r="J430" s="119" t="s">
        <v>45</v>
      </c>
      <c r="K430" s="119" t="s">
        <v>1165</v>
      </c>
      <c r="L430" s="119" t="s">
        <v>1231</v>
      </c>
      <c r="M430" s="119" t="s">
        <v>1167</v>
      </c>
      <c r="N430" s="118" t="s">
        <v>1570</v>
      </c>
      <c r="O430" s="117"/>
      <c r="P430" s="117"/>
    </row>
    <row r="431" spans="1:16">
      <c r="A431" s="121">
        <v>430</v>
      </c>
      <c r="B431" s="117" t="str">
        <f>VLOOKUP(E431,'[22]Site list Print'!$F$5:$J$515,5,)</f>
        <v>18TS02B0268</v>
      </c>
      <c r="C431" s="119" t="s">
        <v>1627</v>
      </c>
      <c r="D431" s="119" t="s">
        <v>1162</v>
      </c>
      <c r="E431" s="119" t="s">
        <v>1313</v>
      </c>
      <c r="F431" s="119" t="s">
        <v>1314</v>
      </c>
      <c r="G431" s="120">
        <v>107.8318</v>
      </c>
      <c r="H431" s="120">
        <v>-6.4922820000000003</v>
      </c>
      <c r="I431" s="119" t="s">
        <v>44</v>
      </c>
      <c r="J431" s="119" t="s">
        <v>45</v>
      </c>
      <c r="K431" s="119" t="s">
        <v>1165</v>
      </c>
      <c r="L431" s="119" t="s">
        <v>1231</v>
      </c>
      <c r="M431" s="119" t="s">
        <v>1167</v>
      </c>
      <c r="N431" s="118" t="s">
        <v>1570</v>
      </c>
      <c r="O431" s="117"/>
      <c r="P431" s="117"/>
    </row>
    <row r="432" spans="1:16">
      <c r="A432" s="121">
        <v>431</v>
      </c>
      <c r="B432" s="117" t="str">
        <f>VLOOKUP(E432,'[22]Site list Print'!$F$5:$J$515,5,)</f>
        <v>18TS02B0260</v>
      </c>
      <c r="C432" s="119" t="s">
        <v>1627</v>
      </c>
      <c r="D432" s="119" t="s">
        <v>1162</v>
      </c>
      <c r="E432" s="119" t="s">
        <v>1315</v>
      </c>
      <c r="F432" s="119" t="s">
        <v>1316</v>
      </c>
      <c r="G432" s="120">
        <v>107.117414</v>
      </c>
      <c r="H432" s="120">
        <v>-6.6936340000000003</v>
      </c>
      <c r="I432" s="119" t="s">
        <v>44</v>
      </c>
      <c r="J432" s="119" t="s">
        <v>45</v>
      </c>
      <c r="K432" s="119" t="s">
        <v>1165</v>
      </c>
      <c r="L432" s="119" t="s">
        <v>1188</v>
      </c>
      <c r="M432" s="119" t="s">
        <v>1167</v>
      </c>
      <c r="N432" s="118" t="s">
        <v>1570</v>
      </c>
      <c r="O432" s="117"/>
      <c r="P432" s="117"/>
    </row>
    <row r="433" spans="1:16">
      <c r="A433" s="121">
        <v>432</v>
      </c>
      <c r="B433" s="117" t="str">
        <f>VLOOKUP(E433,'[22]Site list Print'!$F$5:$J$515,5,)</f>
        <v>18TS02B0261</v>
      </c>
      <c r="C433" s="119" t="s">
        <v>1627</v>
      </c>
      <c r="D433" s="119" t="s">
        <v>1162</v>
      </c>
      <c r="E433" s="119" t="s">
        <v>1319</v>
      </c>
      <c r="F433" s="119" t="s">
        <v>1320</v>
      </c>
      <c r="G433" s="120">
        <v>108.020061</v>
      </c>
      <c r="H433" s="120">
        <v>-7.1424580000000004</v>
      </c>
      <c r="I433" s="119" t="s">
        <v>44</v>
      </c>
      <c r="J433" s="119" t="s">
        <v>45</v>
      </c>
      <c r="K433" s="119" t="s">
        <v>1165</v>
      </c>
      <c r="L433" s="119" t="s">
        <v>1166</v>
      </c>
      <c r="M433" s="119" t="s">
        <v>1167</v>
      </c>
      <c r="N433" s="118" t="s">
        <v>1570</v>
      </c>
      <c r="O433" s="117"/>
      <c r="P433" s="117"/>
    </row>
    <row r="434" spans="1:16">
      <c r="A434" s="121">
        <v>433</v>
      </c>
      <c r="B434" s="117" t="str">
        <f>VLOOKUP(E434,'[22]Site list Print'!$F$5:$J$515,5,)</f>
        <v>18TS02B0262</v>
      </c>
      <c r="C434" s="119" t="s">
        <v>1627</v>
      </c>
      <c r="D434" s="119" t="s">
        <v>1162</v>
      </c>
      <c r="E434" s="119" t="s">
        <v>1321</v>
      </c>
      <c r="F434" s="119" t="s">
        <v>1322</v>
      </c>
      <c r="G434" s="120">
        <v>107.990965</v>
      </c>
      <c r="H434" s="120">
        <v>-7.2169340000000002</v>
      </c>
      <c r="I434" s="119" t="s">
        <v>44</v>
      </c>
      <c r="J434" s="119" t="s">
        <v>45</v>
      </c>
      <c r="K434" s="119" t="s">
        <v>1165</v>
      </c>
      <c r="L434" s="119" t="s">
        <v>1166</v>
      </c>
      <c r="M434" s="119" t="s">
        <v>1167</v>
      </c>
      <c r="N434" s="118" t="s">
        <v>1570</v>
      </c>
      <c r="O434" s="117"/>
      <c r="P434" s="117"/>
    </row>
    <row r="435" spans="1:16">
      <c r="A435" s="121">
        <v>434</v>
      </c>
      <c r="B435" s="117" t="str">
        <f>VLOOKUP(E435,'[22]Site list Print'!$F$5:$J$515,5,)</f>
        <v>18TS02B0269</v>
      </c>
      <c r="C435" s="119" t="s">
        <v>1627</v>
      </c>
      <c r="D435" s="119" t="s">
        <v>1162</v>
      </c>
      <c r="E435" s="119" t="s">
        <v>1323</v>
      </c>
      <c r="F435" s="119" t="s">
        <v>1324</v>
      </c>
      <c r="G435" s="120">
        <v>108.115217</v>
      </c>
      <c r="H435" s="120">
        <v>-7.1901070000000002</v>
      </c>
      <c r="I435" s="119" t="s">
        <v>44</v>
      </c>
      <c r="J435" s="119" t="s">
        <v>45</v>
      </c>
      <c r="K435" s="119" t="s">
        <v>1165</v>
      </c>
      <c r="L435" s="119" t="s">
        <v>1178</v>
      </c>
      <c r="M435" s="119" t="s">
        <v>1167</v>
      </c>
      <c r="N435" s="118" t="s">
        <v>1570</v>
      </c>
      <c r="O435" s="117"/>
      <c r="P435" s="117"/>
    </row>
    <row r="436" spans="1:16">
      <c r="A436" s="121">
        <v>435</v>
      </c>
      <c r="B436" s="117" t="str">
        <f>VLOOKUP(E436,'[22]Site list Print'!$F$5:$J$515,5,)</f>
        <v>18TS02B0270</v>
      </c>
      <c r="C436" s="119" t="s">
        <v>1627</v>
      </c>
      <c r="D436" s="119" t="s">
        <v>1162</v>
      </c>
      <c r="E436" s="119" t="s">
        <v>1325</v>
      </c>
      <c r="F436" s="119" t="s">
        <v>1326</v>
      </c>
      <c r="G436" s="120">
        <v>108.109939</v>
      </c>
      <c r="H436" s="120">
        <v>-7.4568019999999997</v>
      </c>
      <c r="I436" s="119" t="s">
        <v>44</v>
      </c>
      <c r="J436" s="119" t="s">
        <v>45</v>
      </c>
      <c r="K436" s="119" t="s">
        <v>1165</v>
      </c>
      <c r="L436" s="119" t="s">
        <v>1178</v>
      </c>
      <c r="M436" s="119" t="s">
        <v>1167</v>
      </c>
      <c r="N436" s="118" t="s">
        <v>1570</v>
      </c>
      <c r="O436" s="117"/>
      <c r="P436" s="117"/>
    </row>
    <row r="437" spans="1:16">
      <c r="A437" s="121">
        <v>436</v>
      </c>
      <c r="B437" s="117" t="str">
        <f>VLOOKUP(E437,'[22]Site list Print'!$F$5:$J$515,5,)</f>
        <v>18TS02B0271</v>
      </c>
      <c r="C437" s="119" t="s">
        <v>1627</v>
      </c>
      <c r="D437" s="119" t="s">
        <v>1162</v>
      </c>
      <c r="E437" s="119" t="s">
        <v>1327</v>
      </c>
      <c r="F437" s="119" t="s">
        <v>1328</v>
      </c>
      <c r="G437" s="120">
        <v>107.852704</v>
      </c>
      <c r="H437" s="120">
        <v>-7.5563890000000002</v>
      </c>
      <c r="I437" s="119" t="s">
        <v>44</v>
      </c>
      <c r="J437" s="119" t="s">
        <v>45</v>
      </c>
      <c r="K437" s="119" t="s">
        <v>1165</v>
      </c>
      <c r="L437" s="119" t="s">
        <v>1166</v>
      </c>
      <c r="M437" s="119" t="s">
        <v>1167</v>
      </c>
      <c r="N437" s="118" t="s">
        <v>1570</v>
      </c>
      <c r="O437" s="117"/>
      <c r="P437" s="117"/>
    </row>
    <row r="438" spans="1:16">
      <c r="A438" s="121">
        <v>437</v>
      </c>
      <c r="B438" s="117" t="str">
        <f>VLOOKUP(E438,'[22]Site list Print'!$F$5:$J$515,5,)</f>
        <v>18TS02B0272</v>
      </c>
      <c r="C438" s="119" t="s">
        <v>1627</v>
      </c>
      <c r="D438" s="119" t="s">
        <v>1162</v>
      </c>
      <c r="E438" s="119" t="s">
        <v>1329</v>
      </c>
      <c r="F438" s="119" t="s">
        <v>1330</v>
      </c>
      <c r="G438" s="120">
        <v>108.052116</v>
      </c>
      <c r="H438" s="120">
        <v>-7.459873</v>
      </c>
      <c r="I438" s="119" t="s">
        <v>44</v>
      </c>
      <c r="J438" s="119" t="s">
        <v>45</v>
      </c>
      <c r="K438" s="119" t="s">
        <v>1165</v>
      </c>
      <c r="L438" s="119" t="s">
        <v>1178</v>
      </c>
      <c r="M438" s="119" t="s">
        <v>1167</v>
      </c>
      <c r="N438" s="118" t="s">
        <v>1570</v>
      </c>
      <c r="O438" s="117"/>
      <c r="P438" s="117"/>
    </row>
    <row r="439" spans="1:16">
      <c r="A439" s="121">
        <v>438</v>
      </c>
      <c r="B439" s="117" t="str">
        <f>VLOOKUP(E439,'[22]Site list Print'!$F$5:$J$515,5,)</f>
        <v>18TS02B0273</v>
      </c>
      <c r="C439" s="119" t="s">
        <v>1627</v>
      </c>
      <c r="D439" s="119" t="s">
        <v>1162</v>
      </c>
      <c r="E439" s="119" t="s">
        <v>1331</v>
      </c>
      <c r="F439" s="119" t="s">
        <v>1332</v>
      </c>
      <c r="G439" s="120">
        <v>108.087452</v>
      </c>
      <c r="H439" s="120">
        <v>-7.5385910000000003</v>
      </c>
      <c r="I439" s="119" t="s">
        <v>44</v>
      </c>
      <c r="J439" s="119" t="s">
        <v>45</v>
      </c>
      <c r="K439" s="119" t="s">
        <v>1165</v>
      </c>
      <c r="L439" s="119" t="s">
        <v>1178</v>
      </c>
      <c r="M439" s="119" t="s">
        <v>1167</v>
      </c>
      <c r="N439" s="118" t="s">
        <v>1570</v>
      </c>
      <c r="O439" s="117"/>
      <c r="P439" s="117"/>
    </row>
    <row r="440" spans="1:16">
      <c r="A440" s="121">
        <v>439</v>
      </c>
      <c r="B440" s="117" t="str">
        <f>VLOOKUP(E440,'[22]Site list Print'!$F$5:$J$515,5,)</f>
        <v>18TS02B0274</v>
      </c>
      <c r="C440" s="119" t="s">
        <v>1627</v>
      </c>
      <c r="D440" s="119" t="s">
        <v>1162</v>
      </c>
      <c r="E440" s="119" t="s">
        <v>1333</v>
      </c>
      <c r="F440" s="119" t="s">
        <v>1334</v>
      </c>
      <c r="G440" s="120">
        <v>107.696337</v>
      </c>
      <c r="H440" s="120">
        <v>-6.367159</v>
      </c>
      <c r="I440" s="119" t="s">
        <v>44</v>
      </c>
      <c r="J440" s="119" t="s">
        <v>45</v>
      </c>
      <c r="K440" s="119" t="s">
        <v>1165</v>
      </c>
      <c r="L440" s="119" t="s">
        <v>1231</v>
      </c>
      <c r="M440" s="119" t="s">
        <v>1167</v>
      </c>
      <c r="N440" s="118" t="s">
        <v>1570</v>
      </c>
      <c r="O440" s="117"/>
      <c r="P440" s="117"/>
    </row>
    <row r="441" spans="1:16">
      <c r="A441" s="121">
        <v>440</v>
      </c>
      <c r="B441" s="117" t="str">
        <f>VLOOKUP(E441,'[22]Site list Print'!$F$5:$J$515,5,)</f>
        <v>18TS02B0275</v>
      </c>
      <c r="C441" s="119" t="s">
        <v>1627</v>
      </c>
      <c r="D441" s="119" t="s">
        <v>1162</v>
      </c>
      <c r="E441" s="119" t="s">
        <v>1335</v>
      </c>
      <c r="F441" s="119" t="s">
        <v>1336</v>
      </c>
      <c r="G441" s="120">
        <v>107.903881</v>
      </c>
      <c r="H441" s="120">
        <v>-6.3569599999999999</v>
      </c>
      <c r="I441" s="119" t="s">
        <v>44</v>
      </c>
      <c r="J441" s="119" t="s">
        <v>45</v>
      </c>
      <c r="K441" s="119" t="s">
        <v>1165</v>
      </c>
      <c r="L441" s="119" t="s">
        <v>1231</v>
      </c>
      <c r="M441" s="119" t="s">
        <v>1167</v>
      </c>
      <c r="N441" s="118" t="s">
        <v>1570</v>
      </c>
      <c r="O441" s="117"/>
      <c r="P441" s="117"/>
    </row>
    <row r="442" spans="1:16">
      <c r="A442" s="121">
        <v>441</v>
      </c>
      <c r="B442" s="117" t="str">
        <f>VLOOKUP(E442,'[22]Site list Print'!$F$5:$J$515,5,)</f>
        <v>18TS02B0263</v>
      </c>
      <c r="C442" s="119" t="s">
        <v>1627</v>
      </c>
      <c r="D442" s="119" t="s">
        <v>1162</v>
      </c>
      <c r="E442" s="119" t="s">
        <v>1337</v>
      </c>
      <c r="F442" s="119" t="s">
        <v>1338</v>
      </c>
      <c r="G442" s="120">
        <v>108.36703799999999</v>
      </c>
      <c r="H442" s="120">
        <v>-6.4341989999999996</v>
      </c>
      <c r="I442" s="119" t="s">
        <v>44</v>
      </c>
      <c r="J442" s="119" t="s">
        <v>45</v>
      </c>
      <c r="K442" s="119" t="s">
        <v>1165</v>
      </c>
      <c r="L442" s="119" t="s">
        <v>1303</v>
      </c>
      <c r="M442" s="119" t="s">
        <v>1167</v>
      </c>
      <c r="N442" s="118" t="s">
        <v>1570</v>
      </c>
      <c r="O442" s="117"/>
      <c r="P442" s="117"/>
    </row>
    <row r="443" spans="1:16">
      <c r="A443" s="121">
        <v>442</v>
      </c>
      <c r="B443" s="117" t="str">
        <f>VLOOKUP(E443,'[22]Site list Print'!$F$5:$J$515,5,)</f>
        <v>18TS02B0264</v>
      </c>
      <c r="C443" s="119" t="s">
        <v>1627</v>
      </c>
      <c r="D443" s="119" t="s">
        <v>1162</v>
      </c>
      <c r="E443" s="119" t="s">
        <v>1339</v>
      </c>
      <c r="F443" s="119" t="s">
        <v>1340</v>
      </c>
      <c r="G443" s="120">
        <v>108.093335</v>
      </c>
      <c r="H443" s="120">
        <v>-6.4821739999999997</v>
      </c>
      <c r="I443" s="119" t="s">
        <v>44</v>
      </c>
      <c r="J443" s="119" t="s">
        <v>45</v>
      </c>
      <c r="K443" s="119" t="s">
        <v>1165</v>
      </c>
      <c r="L443" s="119" t="s">
        <v>1303</v>
      </c>
      <c r="M443" s="119" t="s">
        <v>1167</v>
      </c>
      <c r="N443" s="118" t="s">
        <v>1570</v>
      </c>
      <c r="O443" s="117"/>
      <c r="P443" s="117"/>
    </row>
    <row r="444" spans="1:16">
      <c r="A444" s="121">
        <v>443</v>
      </c>
      <c r="B444" s="117" t="str">
        <f>VLOOKUP(E444,'[22]Site list Print'!$F$5:$J$515,5,)</f>
        <v>18TS02B0265</v>
      </c>
      <c r="C444" s="119" t="s">
        <v>1627</v>
      </c>
      <c r="D444" s="119" t="s">
        <v>1162</v>
      </c>
      <c r="E444" s="119" t="s">
        <v>1341</v>
      </c>
      <c r="F444" s="119" t="s">
        <v>1342</v>
      </c>
      <c r="G444" s="120">
        <v>107.942847</v>
      </c>
      <c r="H444" s="120">
        <v>-6.4040179999999998</v>
      </c>
      <c r="I444" s="119" t="s">
        <v>44</v>
      </c>
      <c r="J444" s="119" t="s">
        <v>45</v>
      </c>
      <c r="K444" s="119" t="s">
        <v>1165</v>
      </c>
      <c r="L444" s="119" t="s">
        <v>1303</v>
      </c>
      <c r="M444" s="119" t="s">
        <v>1167</v>
      </c>
      <c r="N444" s="118" t="s">
        <v>1570</v>
      </c>
      <c r="O444" s="117"/>
      <c r="P444" s="117"/>
    </row>
    <row r="445" spans="1:16">
      <c r="A445" s="121">
        <v>444</v>
      </c>
      <c r="B445" s="117" t="str">
        <f>VLOOKUP(E445,'[22]Site list Print'!$F$5:$J$515,5,)</f>
        <v>18TS02B0276</v>
      </c>
      <c r="C445" s="119" t="s">
        <v>1627</v>
      </c>
      <c r="D445" s="119" t="s">
        <v>1162</v>
      </c>
      <c r="E445" s="119" t="s">
        <v>1343</v>
      </c>
      <c r="F445" s="119" t="s">
        <v>1344</v>
      </c>
      <c r="G445" s="120">
        <v>107.104214</v>
      </c>
      <c r="H445" s="120">
        <v>-6.894177</v>
      </c>
      <c r="I445" s="119" t="s">
        <v>44</v>
      </c>
      <c r="J445" s="119" t="s">
        <v>45</v>
      </c>
      <c r="K445" s="119" t="s">
        <v>1165</v>
      </c>
      <c r="L445" s="119" t="s">
        <v>1188</v>
      </c>
      <c r="M445" s="119" t="s">
        <v>1167</v>
      </c>
      <c r="N445" s="118" t="s">
        <v>1570</v>
      </c>
      <c r="O445" s="117"/>
      <c r="P445" s="117"/>
    </row>
    <row r="446" spans="1:16">
      <c r="A446" s="121">
        <v>445</v>
      </c>
      <c r="B446" s="117" t="str">
        <f>VLOOKUP(E446,'[22]Site list Print'!$F$5:$J$515,5,)</f>
        <v>17TS05W0339</v>
      </c>
      <c r="C446" s="119" t="s">
        <v>1627</v>
      </c>
      <c r="D446" s="119" t="s">
        <v>1162</v>
      </c>
      <c r="E446" s="119" t="s">
        <v>1345</v>
      </c>
      <c r="F446" s="119" t="s">
        <v>1346</v>
      </c>
      <c r="G446" s="120">
        <v>108.169146</v>
      </c>
      <c r="H446" s="120">
        <v>-7.3575619999999997</v>
      </c>
      <c r="I446" s="119" t="s">
        <v>268</v>
      </c>
      <c r="J446" s="119" t="s">
        <v>45</v>
      </c>
      <c r="K446" s="119" t="s">
        <v>1165</v>
      </c>
      <c r="L446" s="119" t="s">
        <v>1610</v>
      </c>
      <c r="M446" s="119" t="s">
        <v>1167</v>
      </c>
      <c r="N446" s="118" t="s">
        <v>1570</v>
      </c>
      <c r="O446" s="117"/>
      <c r="P446" s="117"/>
    </row>
    <row r="447" spans="1:16">
      <c r="A447" s="121">
        <v>446</v>
      </c>
      <c r="B447" s="117" t="str">
        <f>VLOOKUP(E447,'[22]Site list Print'!$F$5:$J$515,5,)</f>
        <v>18TS02B0225</v>
      </c>
      <c r="C447" s="119" t="s">
        <v>1627</v>
      </c>
      <c r="D447" s="119" t="s">
        <v>1162</v>
      </c>
      <c r="E447" s="119" t="s">
        <v>1347</v>
      </c>
      <c r="F447" s="119" t="s">
        <v>1348</v>
      </c>
      <c r="G447" s="120">
        <v>107.61199999999999</v>
      </c>
      <c r="H447" s="120">
        <v>-6.8458899999999998</v>
      </c>
      <c r="I447" s="119" t="s">
        <v>268</v>
      </c>
      <c r="J447" s="119" t="s">
        <v>45</v>
      </c>
      <c r="K447" s="119" t="s">
        <v>1165</v>
      </c>
      <c r="L447" s="119" t="s">
        <v>1609</v>
      </c>
      <c r="M447" s="119" t="s">
        <v>1167</v>
      </c>
      <c r="N447" s="118" t="s">
        <v>1570</v>
      </c>
      <c r="O447" s="117"/>
      <c r="P447" s="117"/>
    </row>
    <row r="448" spans="1:16">
      <c r="A448" s="121">
        <v>447</v>
      </c>
      <c r="B448" s="117" t="str">
        <f>VLOOKUP(E448,'[22]Site list Print'!$F$5:$J$515,5,)</f>
        <v>18TS02B0226</v>
      </c>
      <c r="C448" s="119" t="s">
        <v>1627</v>
      </c>
      <c r="D448" s="119" t="s">
        <v>1162</v>
      </c>
      <c r="E448" s="119" t="s">
        <v>1349</v>
      </c>
      <c r="F448" s="119" t="s">
        <v>1350</v>
      </c>
      <c r="G448" s="120">
        <v>107.58426</v>
      </c>
      <c r="H448" s="120">
        <v>-6.7956000000000003</v>
      </c>
      <c r="I448" s="119" t="s">
        <v>268</v>
      </c>
      <c r="J448" s="119" t="s">
        <v>45</v>
      </c>
      <c r="K448" s="119" t="s">
        <v>1165</v>
      </c>
      <c r="L448" s="119" t="s">
        <v>1609</v>
      </c>
      <c r="M448" s="119" t="s">
        <v>1167</v>
      </c>
      <c r="N448" s="118" t="s">
        <v>1570</v>
      </c>
      <c r="O448" s="117"/>
      <c r="P448" s="117"/>
    </row>
    <row r="449" spans="1:16">
      <c r="A449" s="121">
        <v>448</v>
      </c>
      <c r="B449" s="117" t="str">
        <f>VLOOKUP(E449,'[22]Site list Print'!$F$5:$J$515,5,)</f>
        <v>18TS02B0266</v>
      </c>
      <c r="C449" s="119" t="s">
        <v>1627</v>
      </c>
      <c r="D449" s="119" t="s">
        <v>1162</v>
      </c>
      <c r="E449" s="119" t="s">
        <v>1351</v>
      </c>
      <c r="F449" s="119" t="s">
        <v>1352</v>
      </c>
      <c r="G449" s="120">
        <v>107.449791</v>
      </c>
      <c r="H449" s="120">
        <v>-6.7936699999999997</v>
      </c>
      <c r="I449" s="119" t="s">
        <v>44</v>
      </c>
      <c r="J449" s="119" t="s">
        <v>45</v>
      </c>
      <c r="K449" s="119" t="s">
        <v>1165</v>
      </c>
      <c r="L449" s="119" t="s">
        <v>1609</v>
      </c>
      <c r="M449" s="119" t="s">
        <v>1167</v>
      </c>
      <c r="N449" s="118" t="s">
        <v>1570</v>
      </c>
      <c r="O449" s="117"/>
      <c r="P449" s="117"/>
    </row>
    <row r="450" spans="1:16">
      <c r="A450" s="121">
        <v>449</v>
      </c>
      <c r="B450" s="117" t="str">
        <f>VLOOKUP(E450,'[22]Site list Print'!$F$5:$J$515,5,)</f>
        <v>18TS02B0277</v>
      </c>
      <c r="C450" s="119" t="s">
        <v>1627</v>
      </c>
      <c r="D450" s="119" t="s">
        <v>1308</v>
      </c>
      <c r="E450" s="119" t="s">
        <v>1353</v>
      </c>
      <c r="F450" s="119" t="s">
        <v>1354</v>
      </c>
      <c r="G450" s="120">
        <v>107.450908</v>
      </c>
      <c r="H450" s="120">
        <v>-6.5739780000000003</v>
      </c>
      <c r="I450" s="119" t="s">
        <v>44</v>
      </c>
      <c r="J450" s="119" t="s">
        <v>45</v>
      </c>
      <c r="K450" s="119" t="s">
        <v>1165</v>
      </c>
      <c r="L450" s="119" t="s">
        <v>1311</v>
      </c>
      <c r="M450" s="119" t="s">
        <v>1167</v>
      </c>
      <c r="N450" s="118" t="s">
        <v>1570</v>
      </c>
      <c r="O450" s="117"/>
      <c r="P450" s="117"/>
    </row>
    <row r="451" spans="1:16">
      <c r="A451" s="121">
        <v>450</v>
      </c>
      <c r="B451" s="117" t="str">
        <f>VLOOKUP(E451,'[22]Site list Print'!$F$5:$J$515,5,)</f>
        <v>18TS02B0278</v>
      </c>
      <c r="C451" s="119" t="s">
        <v>1627</v>
      </c>
      <c r="D451" s="119" t="s">
        <v>1308</v>
      </c>
      <c r="E451" s="119" t="s">
        <v>1356</v>
      </c>
      <c r="F451" s="119" t="s">
        <v>1357</v>
      </c>
      <c r="G451" s="120">
        <v>107.493591</v>
      </c>
      <c r="H451" s="120">
        <v>-6.4710850000000004</v>
      </c>
      <c r="I451" s="119" t="s">
        <v>44</v>
      </c>
      <c r="J451" s="119" t="s">
        <v>45</v>
      </c>
      <c r="K451" s="119" t="s">
        <v>1165</v>
      </c>
      <c r="L451" s="119" t="s">
        <v>1311</v>
      </c>
      <c r="M451" s="119" t="s">
        <v>1167</v>
      </c>
      <c r="N451" s="118" t="s">
        <v>1570</v>
      </c>
      <c r="O451" s="117"/>
      <c r="P451" s="117"/>
    </row>
    <row r="452" spans="1:16">
      <c r="A452" s="121">
        <v>451</v>
      </c>
      <c r="B452" s="117" t="str">
        <f>VLOOKUP(E452,'[22]Site list Print'!$F$5:$J$515,5,)</f>
        <v>18TS02B0279</v>
      </c>
      <c r="C452" s="119" t="s">
        <v>1627</v>
      </c>
      <c r="D452" s="119" t="s">
        <v>1308</v>
      </c>
      <c r="E452" s="119" t="s">
        <v>1358</v>
      </c>
      <c r="F452" s="119" t="s">
        <v>1359</v>
      </c>
      <c r="G452" s="120">
        <v>107.53186700000001</v>
      </c>
      <c r="H452" s="120">
        <v>-6.4506180000000004</v>
      </c>
      <c r="I452" s="119" t="s">
        <v>44</v>
      </c>
      <c r="J452" s="119" t="s">
        <v>45</v>
      </c>
      <c r="K452" s="119" t="s">
        <v>1165</v>
      </c>
      <c r="L452" s="119" t="s">
        <v>1311</v>
      </c>
      <c r="M452" s="119" t="s">
        <v>1167</v>
      </c>
      <c r="N452" s="118" t="s">
        <v>1570</v>
      </c>
      <c r="O452" s="117"/>
      <c r="P452" s="117"/>
    </row>
    <row r="453" spans="1:16">
      <c r="A453" s="121">
        <v>452</v>
      </c>
      <c r="B453" s="117" t="str">
        <f>VLOOKUP(E453,'[22]Site list Print'!$F$5:$J$515,5,)</f>
        <v>18TS02B0280</v>
      </c>
      <c r="C453" s="119" t="s">
        <v>1627</v>
      </c>
      <c r="D453" s="119" t="s">
        <v>1308</v>
      </c>
      <c r="E453" s="119" t="s">
        <v>1360</v>
      </c>
      <c r="F453" s="119" t="s">
        <v>1361</v>
      </c>
      <c r="G453" s="120">
        <v>107.367178</v>
      </c>
      <c r="H453" s="120">
        <v>-6.6468100000000003</v>
      </c>
      <c r="I453" s="119" t="s">
        <v>44</v>
      </c>
      <c r="J453" s="119" t="s">
        <v>45</v>
      </c>
      <c r="K453" s="119" t="s">
        <v>1165</v>
      </c>
      <c r="L453" s="119" t="s">
        <v>1311</v>
      </c>
      <c r="M453" s="119" t="s">
        <v>1167</v>
      </c>
      <c r="N453" s="118" t="s">
        <v>1570</v>
      </c>
      <c r="O453" s="117"/>
      <c r="P453" s="117"/>
    </row>
    <row r="454" spans="1:16">
      <c r="A454" s="121">
        <v>453</v>
      </c>
      <c r="B454" s="117" t="str">
        <f>VLOOKUP(E454,'[22]Site list Print'!$F$5:$J$515,5,)</f>
        <v>18TS02B0281</v>
      </c>
      <c r="C454" s="119" t="s">
        <v>1627</v>
      </c>
      <c r="D454" s="119" t="s">
        <v>1308</v>
      </c>
      <c r="E454" s="119" t="s">
        <v>1362</v>
      </c>
      <c r="F454" s="119" t="s">
        <v>1363</v>
      </c>
      <c r="G454" s="120">
        <v>107.478309</v>
      </c>
      <c r="H454" s="120">
        <v>-6.566821</v>
      </c>
      <c r="I454" s="119" t="s">
        <v>44</v>
      </c>
      <c r="J454" s="119" t="s">
        <v>45</v>
      </c>
      <c r="K454" s="119" t="s">
        <v>1165</v>
      </c>
      <c r="L454" s="119" t="s">
        <v>1311</v>
      </c>
      <c r="M454" s="119" t="s">
        <v>1167</v>
      </c>
      <c r="N454" s="118" t="s">
        <v>1570</v>
      </c>
      <c r="O454" s="117"/>
      <c r="P454" s="117"/>
    </row>
    <row r="455" spans="1:16">
      <c r="A455" s="121">
        <v>454</v>
      </c>
      <c r="B455" s="117" t="str">
        <f>VLOOKUP(E455,'[22]Site list Print'!$F$5:$J$515,5,)</f>
        <v>18TS02B0282</v>
      </c>
      <c r="C455" s="119" t="s">
        <v>1627</v>
      </c>
      <c r="D455" s="119" t="s">
        <v>1308</v>
      </c>
      <c r="E455" s="119" t="s">
        <v>1364</v>
      </c>
      <c r="F455" s="119" t="s">
        <v>1365</v>
      </c>
      <c r="G455" s="120">
        <v>107.465013</v>
      </c>
      <c r="H455" s="120">
        <v>-6.5781280000000004</v>
      </c>
      <c r="I455" s="119" t="s">
        <v>44</v>
      </c>
      <c r="J455" s="119" t="s">
        <v>45</v>
      </c>
      <c r="K455" s="119" t="s">
        <v>1165</v>
      </c>
      <c r="L455" s="119" t="s">
        <v>1311</v>
      </c>
      <c r="M455" s="119" t="s">
        <v>1167</v>
      </c>
      <c r="N455" s="118" t="s">
        <v>1570</v>
      </c>
      <c r="O455" s="117"/>
      <c r="P455" s="117"/>
    </row>
    <row r="456" spans="1:16">
      <c r="A456" s="121">
        <v>455</v>
      </c>
      <c r="B456" s="117" t="str">
        <f>VLOOKUP(E456,'[22]Site list Print'!$F$5:$J$515,5,)</f>
        <v>18TS02B0283</v>
      </c>
      <c r="C456" s="119" t="s">
        <v>1627</v>
      </c>
      <c r="D456" s="119" t="s">
        <v>1308</v>
      </c>
      <c r="E456" s="119" t="s">
        <v>1366</v>
      </c>
      <c r="F456" s="119" t="s">
        <v>1367</v>
      </c>
      <c r="G456" s="120">
        <v>107.436601</v>
      </c>
      <c r="H456" s="120">
        <v>-6.5453720000000004</v>
      </c>
      <c r="I456" s="119" t="s">
        <v>44</v>
      </c>
      <c r="J456" s="119" t="s">
        <v>45</v>
      </c>
      <c r="K456" s="119" t="s">
        <v>1165</v>
      </c>
      <c r="L456" s="119" t="s">
        <v>1311</v>
      </c>
      <c r="M456" s="119" t="s">
        <v>1167</v>
      </c>
      <c r="N456" s="118" t="s">
        <v>1570</v>
      </c>
      <c r="O456" s="117"/>
      <c r="P456" s="117"/>
    </row>
    <row r="457" spans="1:16">
      <c r="A457" s="121">
        <v>456</v>
      </c>
      <c r="B457" s="117" t="str">
        <f>VLOOKUP(E457,'[22]Site list Print'!$F$5:$J$515,5,)</f>
        <v>18TS02B0284</v>
      </c>
      <c r="C457" s="119" t="s">
        <v>1627</v>
      </c>
      <c r="D457" s="119" t="s">
        <v>1308</v>
      </c>
      <c r="E457" s="119" t="s">
        <v>1369</v>
      </c>
      <c r="F457" s="119" t="s">
        <v>1370</v>
      </c>
      <c r="G457" s="120">
        <v>107.485714</v>
      </c>
      <c r="H457" s="120">
        <v>-6.4896960000000004</v>
      </c>
      <c r="I457" s="119" t="s">
        <v>44</v>
      </c>
      <c r="J457" s="119" t="s">
        <v>45</v>
      </c>
      <c r="K457" s="119" t="s">
        <v>1165</v>
      </c>
      <c r="L457" s="119" t="s">
        <v>1311</v>
      </c>
      <c r="M457" s="119" t="s">
        <v>1167</v>
      </c>
      <c r="N457" s="118" t="s">
        <v>1570</v>
      </c>
      <c r="O457" s="117"/>
      <c r="P457" s="117"/>
    </row>
    <row r="458" spans="1:16">
      <c r="A458" s="121">
        <v>457</v>
      </c>
      <c r="B458" s="117" t="str">
        <f>VLOOKUP(E458,'[22]Site list Print'!$F$5:$J$515,5,)</f>
        <v>18TS02B0285</v>
      </c>
      <c r="C458" s="119" t="s">
        <v>1627</v>
      </c>
      <c r="D458" s="119" t="s">
        <v>1308</v>
      </c>
      <c r="E458" s="119" t="s">
        <v>1371</v>
      </c>
      <c r="F458" s="119" t="s">
        <v>1372</v>
      </c>
      <c r="G458" s="120">
        <v>107.435928</v>
      </c>
      <c r="H458" s="120">
        <v>-6.5544789999999997</v>
      </c>
      <c r="I458" s="119" t="s">
        <v>44</v>
      </c>
      <c r="J458" s="119" t="s">
        <v>45</v>
      </c>
      <c r="K458" s="119" t="s">
        <v>1165</v>
      </c>
      <c r="L458" s="119" t="s">
        <v>1311</v>
      </c>
      <c r="M458" s="119" t="s">
        <v>1167</v>
      </c>
      <c r="N458" s="118" t="s">
        <v>1570</v>
      </c>
      <c r="O458" s="117"/>
      <c r="P458" s="117"/>
    </row>
    <row r="459" spans="1:16">
      <c r="A459" s="121">
        <v>458</v>
      </c>
      <c r="B459" s="117" t="str">
        <f>VLOOKUP(E459,'[22]Site list Print'!$F$5:$J$515,5,)</f>
        <v>18TS02B0286</v>
      </c>
      <c r="C459" s="119" t="s">
        <v>1627</v>
      </c>
      <c r="D459" s="119" t="s">
        <v>1308</v>
      </c>
      <c r="E459" s="119" t="s">
        <v>1373</v>
      </c>
      <c r="F459" s="119" t="s">
        <v>1374</v>
      </c>
      <c r="G459" s="120">
        <v>107.46584300000001</v>
      </c>
      <c r="H459" s="120">
        <v>-6.5257420000000002</v>
      </c>
      <c r="I459" s="119" t="s">
        <v>44</v>
      </c>
      <c r="J459" s="119" t="s">
        <v>45</v>
      </c>
      <c r="K459" s="119" t="s">
        <v>1165</v>
      </c>
      <c r="L459" s="119" t="s">
        <v>1311</v>
      </c>
      <c r="M459" s="119" t="s">
        <v>1167</v>
      </c>
      <c r="N459" s="118" t="s">
        <v>1570</v>
      </c>
      <c r="O459" s="117"/>
      <c r="P459" s="117"/>
    </row>
    <row r="460" spans="1:16">
      <c r="A460" s="121">
        <v>459</v>
      </c>
      <c r="B460" s="117" t="str">
        <f>VLOOKUP(E460,'[22]Site list Print'!$F$5:$J$515,5,)</f>
        <v>18TS02B0287</v>
      </c>
      <c r="C460" s="119" t="s">
        <v>1627</v>
      </c>
      <c r="D460" s="119" t="s">
        <v>1308</v>
      </c>
      <c r="E460" s="119" t="s">
        <v>1376</v>
      </c>
      <c r="F460" s="119" t="s">
        <v>1377</v>
      </c>
      <c r="G460" s="120">
        <v>106.210497</v>
      </c>
      <c r="H460" s="120">
        <v>-6.1436169999999999</v>
      </c>
      <c r="I460" s="119" t="s">
        <v>44</v>
      </c>
      <c r="J460" s="119" t="s">
        <v>45</v>
      </c>
      <c r="K460" s="119" t="s">
        <v>1378</v>
      </c>
      <c r="L460" s="119" t="s">
        <v>1608</v>
      </c>
      <c r="M460" s="119" t="s">
        <v>1175</v>
      </c>
      <c r="N460" s="118" t="s">
        <v>1570</v>
      </c>
      <c r="O460" s="117"/>
      <c r="P460" s="117"/>
    </row>
    <row r="461" spans="1:16">
      <c r="A461" s="121">
        <v>460</v>
      </c>
      <c r="B461" s="117" t="str">
        <f>VLOOKUP(E461,'[22]Site list Print'!$F$5:$J$515,5,)</f>
        <v>18TS02B0288</v>
      </c>
      <c r="C461" s="119" t="s">
        <v>1627</v>
      </c>
      <c r="D461" s="119" t="s">
        <v>1308</v>
      </c>
      <c r="E461" s="119" t="s">
        <v>1381</v>
      </c>
      <c r="F461" s="119" t="s">
        <v>1382</v>
      </c>
      <c r="G461" s="120">
        <v>106.128636</v>
      </c>
      <c r="H461" s="120">
        <v>-6.1167579999999999</v>
      </c>
      <c r="I461" s="119" t="s">
        <v>44</v>
      </c>
      <c r="J461" s="119" t="s">
        <v>45</v>
      </c>
      <c r="K461" s="119" t="s">
        <v>1378</v>
      </c>
      <c r="L461" s="119" t="s">
        <v>1608</v>
      </c>
      <c r="M461" s="119" t="s">
        <v>1175</v>
      </c>
      <c r="N461" s="118" t="s">
        <v>1570</v>
      </c>
      <c r="O461" s="117"/>
      <c r="P461" s="117"/>
    </row>
    <row r="462" spans="1:16">
      <c r="A462" s="121">
        <v>461</v>
      </c>
      <c r="B462" s="117" t="str">
        <f>VLOOKUP(E462,'[22]Site list Print'!$F$5:$J$515,5,)</f>
        <v>18TS02B0289</v>
      </c>
      <c r="C462" s="119" t="s">
        <v>1627</v>
      </c>
      <c r="D462" s="119" t="s">
        <v>1308</v>
      </c>
      <c r="E462" s="119" t="s">
        <v>1383</v>
      </c>
      <c r="F462" s="119" t="s">
        <v>1384</v>
      </c>
      <c r="G462" s="120">
        <v>106.121548</v>
      </c>
      <c r="H462" s="120">
        <v>-6.0883079999999996</v>
      </c>
      <c r="I462" s="119" t="s">
        <v>44</v>
      </c>
      <c r="J462" s="119" t="s">
        <v>45</v>
      </c>
      <c r="K462" s="119" t="s">
        <v>1378</v>
      </c>
      <c r="L462" s="119" t="s">
        <v>1608</v>
      </c>
      <c r="M462" s="119" t="s">
        <v>1175</v>
      </c>
      <c r="N462" s="118" t="s">
        <v>1570</v>
      </c>
      <c r="O462" s="117"/>
      <c r="P462" s="117"/>
    </row>
    <row r="463" spans="1:16">
      <c r="A463" s="121">
        <v>462</v>
      </c>
      <c r="B463" s="117" t="str">
        <f>VLOOKUP(E463,'[22]Site list Print'!$F$5:$J$515,5,)</f>
        <v>18TS02B0290</v>
      </c>
      <c r="C463" s="119" t="s">
        <v>1627</v>
      </c>
      <c r="D463" s="119" t="s">
        <v>1308</v>
      </c>
      <c r="E463" s="119" t="s">
        <v>1385</v>
      </c>
      <c r="F463" s="119" t="s">
        <v>1386</v>
      </c>
      <c r="G463" s="120">
        <v>106.145646</v>
      </c>
      <c r="H463" s="120">
        <v>-6.077528</v>
      </c>
      <c r="I463" s="119" t="s">
        <v>44</v>
      </c>
      <c r="J463" s="119" t="s">
        <v>45</v>
      </c>
      <c r="K463" s="119" t="s">
        <v>1378</v>
      </c>
      <c r="L463" s="119" t="s">
        <v>1608</v>
      </c>
      <c r="M463" s="119" t="s">
        <v>1175</v>
      </c>
      <c r="N463" s="118" t="s">
        <v>1570</v>
      </c>
      <c r="O463" s="117"/>
      <c r="P463" s="117"/>
    </row>
    <row r="464" spans="1:16">
      <c r="A464" s="121">
        <v>463</v>
      </c>
      <c r="B464" s="117" t="str">
        <f>VLOOKUP(E464,'[22]Site list Print'!$F$5:$J$515,5,)</f>
        <v>18TS02B0291</v>
      </c>
      <c r="C464" s="119" t="s">
        <v>1627</v>
      </c>
      <c r="D464" s="119" t="s">
        <v>1308</v>
      </c>
      <c r="E464" s="119" t="s">
        <v>1387</v>
      </c>
      <c r="F464" s="119" t="s">
        <v>1388</v>
      </c>
      <c r="G464" s="120">
        <v>106.20004299999999</v>
      </c>
      <c r="H464" s="120">
        <v>-6.0826529999999996</v>
      </c>
      <c r="I464" s="119" t="s">
        <v>44</v>
      </c>
      <c r="J464" s="119" t="s">
        <v>45</v>
      </c>
      <c r="K464" s="119" t="s">
        <v>1378</v>
      </c>
      <c r="L464" s="119" t="s">
        <v>1608</v>
      </c>
      <c r="M464" s="119" t="s">
        <v>1175</v>
      </c>
      <c r="N464" s="118" t="s">
        <v>1570</v>
      </c>
      <c r="O464" s="117"/>
      <c r="P464" s="117"/>
    </row>
    <row r="465" spans="1:16">
      <c r="A465" s="121">
        <v>464</v>
      </c>
      <c r="B465" s="117" t="str">
        <f>VLOOKUP(E465,'[22]Site list Print'!$F$5:$J$515,5,)</f>
        <v>18TS02B0292</v>
      </c>
      <c r="C465" s="119" t="s">
        <v>1627</v>
      </c>
      <c r="D465" s="119" t="s">
        <v>1308</v>
      </c>
      <c r="E465" s="119" t="s">
        <v>1389</v>
      </c>
      <c r="F465" s="119" t="s">
        <v>1390</v>
      </c>
      <c r="G465" s="120">
        <v>106.151493</v>
      </c>
      <c r="H465" s="120">
        <v>-6.0529640000000002</v>
      </c>
      <c r="I465" s="119" t="s">
        <v>44</v>
      </c>
      <c r="J465" s="119" t="s">
        <v>45</v>
      </c>
      <c r="K465" s="119" t="s">
        <v>1378</v>
      </c>
      <c r="L465" s="119" t="s">
        <v>1608</v>
      </c>
      <c r="M465" s="119" t="s">
        <v>1175</v>
      </c>
      <c r="N465" s="118" t="s">
        <v>1570</v>
      </c>
      <c r="O465" s="117"/>
      <c r="P465" s="117"/>
    </row>
    <row r="466" spans="1:16">
      <c r="A466" s="121">
        <v>465</v>
      </c>
      <c r="B466" s="117" t="str">
        <f>VLOOKUP(E466,'[22]Site list Print'!$F$5:$J$515,5,)</f>
        <v>18TS02B0293</v>
      </c>
      <c r="C466" s="119" t="s">
        <v>1627</v>
      </c>
      <c r="D466" s="119" t="s">
        <v>1308</v>
      </c>
      <c r="E466" s="119" t="s">
        <v>1391</v>
      </c>
      <c r="F466" s="119" t="s">
        <v>1392</v>
      </c>
      <c r="G466" s="120">
        <v>106.176</v>
      </c>
      <c r="H466" s="120">
        <v>-6.0808999999999997</v>
      </c>
      <c r="I466" s="119" t="s">
        <v>44</v>
      </c>
      <c r="J466" s="119" t="s">
        <v>45</v>
      </c>
      <c r="K466" s="119" t="s">
        <v>1378</v>
      </c>
      <c r="L466" s="119" t="s">
        <v>1608</v>
      </c>
      <c r="M466" s="119" t="s">
        <v>1175</v>
      </c>
      <c r="N466" s="118" t="s">
        <v>1570</v>
      </c>
      <c r="O466" s="117"/>
      <c r="P466" s="117"/>
    </row>
    <row r="467" spans="1:16">
      <c r="A467" s="121">
        <v>466</v>
      </c>
      <c r="B467" s="117" t="str">
        <f>VLOOKUP(E467,'[22]Site list Print'!$F$5:$J$515,5,)</f>
        <v>18TS02B0294</v>
      </c>
      <c r="C467" s="119" t="s">
        <v>1627</v>
      </c>
      <c r="D467" s="119" t="s">
        <v>1308</v>
      </c>
      <c r="E467" s="119" t="s">
        <v>1393</v>
      </c>
      <c r="F467" s="119" t="s">
        <v>1394</v>
      </c>
      <c r="G467" s="120">
        <v>106.22799999999999</v>
      </c>
      <c r="H467" s="120">
        <v>-6.1676900000000003</v>
      </c>
      <c r="I467" s="119" t="s">
        <v>44</v>
      </c>
      <c r="J467" s="119" t="s">
        <v>45</v>
      </c>
      <c r="K467" s="119" t="s">
        <v>1378</v>
      </c>
      <c r="L467" s="119" t="s">
        <v>1608</v>
      </c>
      <c r="M467" s="119" t="s">
        <v>1175</v>
      </c>
      <c r="N467" s="118" t="s">
        <v>1570</v>
      </c>
      <c r="O467" s="117"/>
      <c r="P467" s="117"/>
    </row>
    <row r="468" spans="1:16">
      <c r="A468" s="121">
        <v>467</v>
      </c>
      <c r="B468" s="117" t="str">
        <f>VLOOKUP(E468,'[22]Site list Print'!$F$5:$J$515,5,)</f>
        <v>18TS02B0295</v>
      </c>
      <c r="C468" s="119" t="s">
        <v>1627</v>
      </c>
      <c r="D468" s="119" t="s">
        <v>1308</v>
      </c>
      <c r="E468" s="119" t="s">
        <v>1395</v>
      </c>
      <c r="F468" s="119" t="s">
        <v>1396</v>
      </c>
      <c r="G468" s="120">
        <v>106.146</v>
      </c>
      <c r="H468" s="120">
        <v>-6.16092</v>
      </c>
      <c r="I468" s="119" t="s">
        <v>44</v>
      </c>
      <c r="J468" s="119" t="s">
        <v>45</v>
      </c>
      <c r="K468" s="119" t="s">
        <v>1378</v>
      </c>
      <c r="L468" s="119" t="s">
        <v>1608</v>
      </c>
      <c r="M468" s="119" t="s">
        <v>1175</v>
      </c>
      <c r="N468" s="118" t="s">
        <v>1570</v>
      </c>
      <c r="O468" s="117"/>
      <c r="P468" s="117"/>
    </row>
    <row r="469" spans="1:16">
      <c r="A469" s="121">
        <v>468</v>
      </c>
      <c r="B469" s="117" t="str">
        <f>VLOOKUP(E469,'[22]Site list Print'!$F$5:$J$515,5,)</f>
        <v>18TS02B0296</v>
      </c>
      <c r="C469" s="119" t="s">
        <v>1627</v>
      </c>
      <c r="D469" s="119" t="s">
        <v>1308</v>
      </c>
      <c r="E469" s="119" t="s">
        <v>1397</v>
      </c>
      <c r="F469" s="119" t="s">
        <v>1398</v>
      </c>
      <c r="G469" s="120">
        <v>106.242</v>
      </c>
      <c r="H469" s="120">
        <v>-6.1468100000000003</v>
      </c>
      <c r="I469" s="119" t="s">
        <v>44</v>
      </c>
      <c r="J469" s="119" t="s">
        <v>45</v>
      </c>
      <c r="K469" s="119" t="s">
        <v>1378</v>
      </c>
      <c r="L469" s="119" t="s">
        <v>1608</v>
      </c>
      <c r="M469" s="119" t="s">
        <v>1175</v>
      </c>
      <c r="N469" s="118" t="s">
        <v>1570</v>
      </c>
      <c r="O469" s="117"/>
      <c r="P469" s="117"/>
    </row>
    <row r="470" spans="1:16">
      <c r="A470" s="121">
        <v>469</v>
      </c>
      <c r="B470" s="117" t="str">
        <f>VLOOKUP(E470,'[22]Site list Print'!$F$5:$J$515,5,)</f>
        <v>18TS02B0297</v>
      </c>
      <c r="C470" s="119" t="s">
        <v>1627</v>
      </c>
      <c r="D470" s="119" t="s">
        <v>1308</v>
      </c>
      <c r="E470" s="119" t="s">
        <v>1399</v>
      </c>
      <c r="F470" s="119" t="s">
        <v>1400</v>
      </c>
      <c r="G470" s="120">
        <v>106.126</v>
      </c>
      <c r="H470" s="120">
        <v>-6.1418299999999997</v>
      </c>
      <c r="I470" s="119" t="s">
        <v>44</v>
      </c>
      <c r="J470" s="119" t="s">
        <v>45</v>
      </c>
      <c r="K470" s="119" t="s">
        <v>1378</v>
      </c>
      <c r="L470" s="119" t="s">
        <v>1608</v>
      </c>
      <c r="M470" s="119" t="s">
        <v>1175</v>
      </c>
      <c r="N470" s="118" t="s">
        <v>1570</v>
      </c>
      <c r="O470" s="117"/>
      <c r="P470" s="117"/>
    </row>
    <row r="471" spans="1:16">
      <c r="A471" s="121">
        <v>470</v>
      </c>
      <c r="B471" s="117" t="str">
        <f>VLOOKUP(E471,'[22]Site list Print'!$F$5:$J$515,5,)</f>
        <v>18TS02B0298</v>
      </c>
      <c r="C471" s="119" t="s">
        <v>1627</v>
      </c>
      <c r="D471" s="119" t="s">
        <v>1308</v>
      </c>
      <c r="E471" s="119" t="s">
        <v>1401</v>
      </c>
      <c r="F471" s="119" t="s">
        <v>1402</v>
      </c>
      <c r="G471" s="120">
        <v>106.218</v>
      </c>
      <c r="H471" s="120">
        <v>-6.1913299999999998</v>
      </c>
      <c r="I471" s="119" t="s">
        <v>44</v>
      </c>
      <c r="J471" s="119" t="s">
        <v>45</v>
      </c>
      <c r="K471" s="119" t="s">
        <v>1378</v>
      </c>
      <c r="L471" s="119" t="s">
        <v>1608</v>
      </c>
      <c r="M471" s="119" t="s">
        <v>1175</v>
      </c>
      <c r="N471" s="118" t="s">
        <v>1570</v>
      </c>
      <c r="O471" s="117"/>
      <c r="P471" s="117"/>
    </row>
    <row r="472" spans="1:16">
      <c r="A472" s="121">
        <v>471</v>
      </c>
      <c r="B472" s="117" t="str">
        <f>VLOOKUP(E472,'[22]Site list Print'!$F$5:$J$515,5,)</f>
        <v>18TS02B0299</v>
      </c>
      <c r="C472" s="119" t="s">
        <v>1627</v>
      </c>
      <c r="D472" s="119" t="s">
        <v>1308</v>
      </c>
      <c r="E472" s="119" t="s">
        <v>1403</v>
      </c>
      <c r="F472" s="119" t="s">
        <v>1404</v>
      </c>
      <c r="G472" s="120">
        <v>106.18899999999999</v>
      </c>
      <c r="H472" s="120">
        <v>-6.1535500000000001</v>
      </c>
      <c r="I472" s="119" t="s">
        <v>44</v>
      </c>
      <c r="J472" s="119" t="s">
        <v>45</v>
      </c>
      <c r="K472" s="119" t="s">
        <v>1378</v>
      </c>
      <c r="L472" s="119" t="s">
        <v>1608</v>
      </c>
      <c r="M472" s="119" t="s">
        <v>1175</v>
      </c>
      <c r="N472" s="118" t="s">
        <v>1570</v>
      </c>
      <c r="O472" s="117"/>
      <c r="P472" s="117"/>
    </row>
    <row r="473" spans="1:16">
      <c r="A473" s="121">
        <v>472</v>
      </c>
      <c r="B473" s="117" t="str">
        <f>VLOOKUP(E473,'[22]Site list Print'!$F$5:$J$515,5,)</f>
        <v>18TS02B0300</v>
      </c>
      <c r="C473" s="119" t="s">
        <v>1627</v>
      </c>
      <c r="D473" s="119" t="s">
        <v>1308</v>
      </c>
      <c r="E473" s="119" t="s">
        <v>1405</v>
      </c>
      <c r="F473" s="119" t="s">
        <v>1406</v>
      </c>
      <c r="G473" s="120">
        <v>107.30605</v>
      </c>
      <c r="H473" s="120">
        <v>-6.6789500000000004</v>
      </c>
      <c r="I473" s="119" t="s">
        <v>44</v>
      </c>
      <c r="J473" s="119" t="s">
        <v>45</v>
      </c>
      <c r="K473" s="119" t="s">
        <v>1165</v>
      </c>
      <c r="L473" s="119" t="s">
        <v>1311</v>
      </c>
      <c r="M473" s="119" t="s">
        <v>1167</v>
      </c>
      <c r="N473" s="118" t="s">
        <v>1570</v>
      </c>
      <c r="O473" s="117"/>
      <c r="P473" s="117"/>
    </row>
    <row r="474" spans="1:16">
      <c r="A474" s="121">
        <v>473</v>
      </c>
      <c r="B474" s="117" t="str">
        <f>VLOOKUP(E474,'[22]Site list Print'!$F$5:$J$515,5,)</f>
        <v>18TS02B0301</v>
      </c>
      <c r="C474" s="119" t="s">
        <v>1627</v>
      </c>
      <c r="D474" s="119" t="s">
        <v>1308</v>
      </c>
      <c r="E474" s="119" t="s">
        <v>1407</v>
      </c>
      <c r="F474" s="119" t="s">
        <v>1408</v>
      </c>
      <c r="G474" s="120">
        <v>107.34494170000001</v>
      </c>
      <c r="H474" s="120">
        <v>-6.6278888890000003</v>
      </c>
      <c r="I474" s="119" t="s">
        <v>44</v>
      </c>
      <c r="J474" s="119" t="s">
        <v>45</v>
      </c>
      <c r="K474" s="119" t="s">
        <v>1165</v>
      </c>
      <c r="L474" s="119" t="s">
        <v>1311</v>
      </c>
      <c r="M474" s="119" t="s">
        <v>1167</v>
      </c>
      <c r="N474" s="118" t="s">
        <v>1570</v>
      </c>
      <c r="O474" s="117"/>
      <c r="P474" s="117"/>
    </row>
    <row r="475" spans="1:16">
      <c r="A475" s="121">
        <v>474</v>
      </c>
      <c r="B475" s="117" t="str">
        <f>VLOOKUP(E475,'[22]Site list Print'!$F$5:$J$515,5,)</f>
        <v>18TS02B0302</v>
      </c>
      <c r="C475" s="119" t="s">
        <v>1627</v>
      </c>
      <c r="D475" s="119" t="s">
        <v>1308</v>
      </c>
      <c r="E475" s="119" t="s">
        <v>1409</v>
      </c>
      <c r="F475" s="119" t="s">
        <v>1410</v>
      </c>
      <c r="G475" s="120">
        <v>107.55563890000001</v>
      </c>
      <c r="H475" s="120">
        <v>-6.4829972219999998</v>
      </c>
      <c r="I475" s="119" t="s">
        <v>44</v>
      </c>
      <c r="J475" s="119" t="s">
        <v>45</v>
      </c>
      <c r="K475" s="119" t="s">
        <v>1165</v>
      </c>
      <c r="L475" s="119" t="s">
        <v>1311</v>
      </c>
      <c r="M475" s="119" t="s">
        <v>1167</v>
      </c>
      <c r="N475" s="118" t="s">
        <v>1570</v>
      </c>
      <c r="O475" s="117"/>
      <c r="P475" s="117"/>
    </row>
    <row r="476" spans="1:16">
      <c r="A476" s="121">
        <v>475</v>
      </c>
      <c r="B476" s="117" t="str">
        <f>VLOOKUP(E476,'[22]Site list Print'!$F$5:$J$515,5,)</f>
        <v>18TS02B0303</v>
      </c>
      <c r="C476" s="119" t="s">
        <v>1627</v>
      </c>
      <c r="D476" s="119" t="s">
        <v>1308</v>
      </c>
      <c r="E476" s="119" t="s">
        <v>1411</v>
      </c>
      <c r="F476" s="119" t="s">
        <v>1412</v>
      </c>
      <c r="G476" s="120">
        <v>107.46488890000001</v>
      </c>
      <c r="H476" s="120">
        <v>-6.6130805559999999</v>
      </c>
      <c r="I476" s="119" t="s">
        <v>44</v>
      </c>
      <c r="J476" s="119" t="s">
        <v>45</v>
      </c>
      <c r="K476" s="119" t="s">
        <v>1165</v>
      </c>
      <c r="L476" s="119" t="s">
        <v>1311</v>
      </c>
      <c r="M476" s="119" t="s">
        <v>1167</v>
      </c>
      <c r="N476" s="118" t="s">
        <v>1570</v>
      </c>
      <c r="O476" s="117"/>
      <c r="P476" s="117"/>
    </row>
    <row r="477" spans="1:16">
      <c r="A477" s="121">
        <v>476</v>
      </c>
      <c r="B477" s="117" t="str">
        <f>VLOOKUP(E477,'[22]Site list Print'!$F$5:$J$515,5,)</f>
        <v>18TS02B0304</v>
      </c>
      <c r="C477" s="119" t="s">
        <v>1627</v>
      </c>
      <c r="D477" s="119" t="s">
        <v>1308</v>
      </c>
      <c r="E477" s="119" t="s">
        <v>1413</v>
      </c>
      <c r="F477" s="119" t="s">
        <v>1414</v>
      </c>
      <c r="G477" s="120">
        <v>107.37577779999999</v>
      </c>
      <c r="H477" s="120">
        <v>-6.6734166669999997</v>
      </c>
      <c r="I477" s="119" t="s">
        <v>44</v>
      </c>
      <c r="J477" s="119" t="s">
        <v>45</v>
      </c>
      <c r="K477" s="119" t="s">
        <v>1165</v>
      </c>
      <c r="L477" s="119" t="s">
        <v>1311</v>
      </c>
      <c r="M477" s="119" t="s">
        <v>1167</v>
      </c>
      <c r="N477" s="118" t="s">
        <v>1570</v>
      </c>
      <c r="O477" s="117"/>
      <c r="P477" s="117"/>
    </row>
    <row r="478" spans="1:16">
      <c r="A478" s="121">
        <v>477</v>
      </c>
      <c r="B478" s="117" t="str">
        <f>VLOOKUP(E478,'[22]Site list Print'!$F$5:$J$515,5,)</f>
        <v>18TS02B0305</v>
      </c>
      <c r="C478" s="119" t="s">
        <v>1627</v>
      </c>
      <c r="D478" s="119" t="s">
        <v>1308</v>
      </c>
      <c r="E478" s="119" t="s">
        <v>1415</v>
      </c>
      <c r="F478" s="119" t="s">
        <v>1416</v>
      </c>
      <c r="G478" s="120">
        <v>106.1902857</v>
      </c>
      <c r="H478" s="120">
        <v>-6.1588595000000002</v>
      </c>
      <c r="I478" s="119" t="s">
        <v>44</v>
      </c>
      <c r="J478" s="119" t="s">
        <v>45</v>
      </c>
      <c r="K478" s="119" t="s">
        <v>1378</v>
      </c>
      <c r="L478" s="119" t="s">
        <v>1608</v>
      </c>
      <c r="M478" s="119" t="s">
        <v>1175</v>
      </c>
      <c r="N478" s="118" t="s">
        <v>1570</v>
      </c>
      <c r="O478" s="117"/>
      <c r="P478" s="117"/>
    </row>
    <row r="479" spans="1:16">
      <c r="A479" s="121">
        <v>478</v>
      </c>
      <c r="B479" s="117" t="str">
        <f>VLOOKUP(E479,'[22]Site list Print'!$F$5:$J$515,5,)</f>
        <v>18TS02B0227</v>
      </c>
      <c r="C479" s="119" t="s">
        <v>1627</v>
      </c>
      <c r="D479" s="119" t="s">
        <v>1308</v>
      </c>
      <c r="E479" s="119" t="s">
        <v>1417</v>
      </c>
      <c r="F479" s="119" t="s">
        <v>1418</v>
      </c>
      <c r="G479" s="120">
        <v>106.91758299999999</v>
      </c>
      <c r="H479" s="120">
        <v>-6.92469</v>
      </c>
      <c r="I479" s="119" t="s">
        <v>268</v>
      </c>
      <c r="J479" s="119" t="s">
        <v>45</v>
      </c>
      <c r="K479" s="119" t="s">
        <v>1165</v>
      </c>
      <c r="L479" s="119" t="s">
        <v>1607</v>
      </c>
      <c r="M479" s="119" t="s">
        <v>1175</v>
      </c>
      <c r="N479" s="118" t="s">
        <v>1570</v>
      </c>
      <c r="O479" s="117"/>
      <c r="P479" s="117"/>
    </row>
    <row r="480" spans="1:16">
      <c r="A480" s="121">
        <v>479</v>
      </c>
      <c r="B480" s="117" t="str">
        <f>VLOOKUP(E480,'[22]Site list Print'!$F$5:$J$515,5,)</f>
        <v>18TS02B0228</v>
      </c>
      <c r="C480" s="119" t="s">
        <v>1627</v>
      </c>
      <c r="D480" s="119" t="s">
        <v>1308</v>
      </c>
      <c r="E480" s="119" t="s">
        <v>1421</v>
      </c>
      <c r="F480" s="119" t="s">
        <v>1422</v>
      </c>
      <c r="G480" s="120">
        <v>107.084419</v>
      </c>
      <c r="H480" s="120">
        <v>-6.2651529999999998</v>
      </c>
      <c r="I480" s="119" t="s">
        <v>268</v>
      </c>
      <c r="J480" s="119" t="s">
        <v>45</v>
      </c>
      <c r="K480" s="119" t="s">
        <v>1165</v>
      </c>
      <c r="L480" s="119" t="s">
        <v>1423</v>
      </c>
      <c r="M480" s="119" t="s">
        <v>1175</v>
      </c>
      <c r="N480" s="118" t="s">
        <v>1570</v>
      </c>
      <c r="O480" s="117"/>
      <c r="P480" s="117"/>
    </row>
    <row r="481" spans="1:16">
      <c r="A481" s="121">
        <v>480</v>
      </c>
      <c r="B481" s="117" t="str">
        <f>VLOOKUP(E481,'[22]Site list Print'!$F$5:$J$515,5,)</f>
        <v>18TS02B0229</v>
      </c>
      <c r="C481" s="119" t="s">
        <v>1627</v>
      </c>
      <c r="D481" s="119" t="s">
        <v>1308</v>
      </c>
      <c r="E481" s="119" t="s">
        <v>1425</v>
      </c>
      <c r="F481" s="119" t="s">
        <v>1426</v>
      </c>
      <c r="G481" s="120">
        <v>106.943977</v>
      </c>
      <c r="H481" s="120">
        <v>-6.9238039999999996</v>
      </c>
      <c r="I481" s="119" t="s">
        <v>268</v>
      </c>
      <c r="J481" s="119" t="s">
        <v>45</v>
      </c>
      <c r="K481" s="119" t="s">
        <v>1165</v>
      </c>
      <c r="L481" s="119" t="s">
        <v>1607</v>
      </c>
      <c r="M481" s="119" t="s">
        <v>1175</v>
      </c>
      <c r="N481" s="118" t="s">
        <v>1570</v>
      </c>
      <c r="O481" s="117"/>
      <c r="P481" s="117"/>
    </row>
    <row r="482" spans="1:16">
      <c r="A482" s="121">
        <v>481</v>
      </c>
      <c r="B482" s="117" t="str">
        <f>VLOOKUP(E482,'[22]Site list Print'!$F$5:$J$515,5,)</f>
        <v>18TS02B0230</v>
      </c>
      <c r="C482" s="119" t="s">
        <v>1627</v>
      </c>
      <c r="D482" s="119" t="s">
        <v>1308</v>
      </c>
      <c r="E482" s="119" t="s">
        <v>1427</v>
      </c>
      <c r="F482" s="119" t="s">
        <v>1428</v>
      </c>
      <c r="G482" s="120">
        <v>106.01227280000001</v>
      </c>
      <c r="H482" s="120">
        <v>-6.0424921999999999</v>
      </c>
      <c r="I482" s="119" t="s">
        <v>268</v>
      </c>
      <c r="J482" s="119" t="s">
        <v>45</v>
      </c>
      <c r="K482" s="119" t="s">
        <v>1378</v>
      </c>
      <c r="L482" s="119" t="s">
        <v>1606</v>
      </c>
      <c r="M482" s="119" t="s">
        <v>1175</v>
      </c>
      <c r="N482" s="118" t="s">
        <v>1570</v>
      </c>
      <c r="O482" s="117"/>
      <c r="P482" s="117"/>
    </row>
    <row r="483" spans="1:16">
      <c r="A483" s="121">
        <v>482</v>
      </c>
      <c r="B483" s="117" t="str">
        <f>VLOOKUP(E483,'[22]Site list Print'!$F$5:$J$515,5,)</f>
        <v>17TS11B0833</v>
      </c>
      <c r="C483" s="122" t="s">
        <v>1627</v>
      </c>
      <c r="D483" s="122" t="s">
        <v>1308</v>
      </c>
      <c r="E483" s="122" t="s">
        <v>1429</v>
      </c>
      <c r="F483" s="122" t="s">
        <v>1430</v>
      </c>
      <c r="G483" s="123">
        <v>106.193248</v>
      </c>
      <c r="H483" s="123">
        <v>-6.1327090000000002</v>
      </c>
      <c r="I483" s="122" t="s">
        <v>268</v>
      </c>
      <c r="J483" s="122" t="s">
        <v>45</v>
      </c>
      <c r="K483" s="122" t="s">
        <v>1378</v>
      </c>
      <c r="L483" s="122" t="s">
        <v>1606</v>
      </c>
      <c r="M483" s="122" t="s">
        <v>1175</v>
      </c>
      <c r="N483" s="118" t="s">
        <v>1570</v>
      </c>
      <c r="O483" s="117"/>
      <c r="P483" s="117"/>
    </row>
    <row r="484" spans="1:16">
      <c r="A484" s="121">
        <v>483</v>
      </c>
      <c r="B484" s="117" t="str">
        <f>VLOOKUP(E484,'[22]Site list Print'!$F$5:$J$515,5,)</f>
        <v>18TS02B0231</v>
      </c>
      <c r="C484" s="122" t="s">
        <v>1627</v>
      </c>
      <c r="D484" s="122" t="s">
        <v>1308</v>
      </c>
      <c r="E484" s="122" t="s">
        <v>1431</v>
      </c>
      <c r="F484" s="122" t="s">
        <v>1432</v>
      </c>
      <c r="G484" s="123">
        <v>106.404263</v>
      </c>
      <c r="H484" s="123">
        <v>-6.2718769999999999</v>
      </c>
      <c r="I484" s="122" t="s">
        <v>268</v>
      </c>
      <c r="J484" s="122" t="s">
        <v>45</v>
      </c>
      <c r="K484" s="122" t="s">
        <v>1378</v>
      </c>
      <c r="L484" s="122" t="s">
        <v>1605</v>
      </c>
      <c r="M484" s="122" t="s">
        <v>1175</v>
      </c>
      <c r="N484" s="118" t="s">
        <v>1570</v>
      </c>
      <c r="O484" s="117"/>
      <c r="P484" s="117"/>
    </row>
    <row r="485" spans="1:16">
      <c r="A485" s="121">
        <v>484</v>
      </c>
      <c r="B485" s="117" t="str">
        <f>VLOOKUP(E485,'[22]Site list Print'!$F$5:$J$515,5,)</f>
        <v>18TS02B0232</v>
      </c>
      <c r="C485" s="122" t="s">
        <v>1627</v>
      </c>
      <c r="D485" s="122" t="s">
        <v>1308</v>
      </c>
      <c r="E485" s="122" t="s">
        <v>1433</v>
      </c>
      <c r="F485" s="122" t="s">
        <v>1434</v>
      </c>
      <c r="G485" s="123">
        <v>106.46318599999999</v>
      </c>
      <c r="H485" s="123">
        <v>-6.2745369999999996</v>
      </c>
      <c r="I485" s="122" t="s">
        <v>268</v>
      </c>
      <c r="J485" s="122" t="s">
        <v>45</v>
      </c>
      <c r="K485" s="122" t="s">
        <v>1378</v>
      </c>
      <c r="L485" s="122" t="s">
        <v>1601</v>
      </c>
      <c r="M485" s="122" t="s">
        <v>1175</v>
      </c>
      <c r="N485" s="118" t="s">
        <v>1570</v>
      </c>
      <c r="O485" s="117"/>
      <c r="P485" s="117"/>
    </row>
    <row r="486" spans="1:16">
      <c r="A486" s="121">
        <v>485</v>
      </c>
      <c r="B486" s="117" t="str">
        <f>VLOOKUP(E486,'[22]Site list Print'!$F$5:$J$515,5,)</f>
        <v>18TS02B0233</v>
      </c>
      <c r="C486" s="119" t="s">
        <v>1627</v>
      </c>
      <c r="D486" s="119" t="s">
        <v>1308</v>
      </c>
      <c r="E486" s="119" t="s">
        <v>1437</v>
      </c>
      <c r="F486" s="119" t="s">
        <v>1438</v>
      </c>
      <c r="G486" s="120">
        <v>106.910984</v>
      </c>
      <c r="H486" s="120">
        <v>-6.3964350000000003</v>
      </c>
      <c r="I486" s="119" t="s">
        <v>268</v>
      </c>
      <c r="J486" s="119" t="s">
        <v>45</v>
      </c>
      <c r="K486" s="119" t="s">
        <v>1165</v>
      </c>
      <c r="L486" s="119" t="s">
        <v>1602</v>
      </c>
      <c r="M486" s="119" t="s">
        <v>1175</v>
      </c>
      <c r="N486" s="118" t="s">
        <v>1570</v>
      </c>
      <c r="O486" s="117"/>
      <c r="P486" s="117"/>
    </row>
    <row r="487" spans="1:16">
      <c r="A487" s="121">
        <v>486</v>
      </c>
      <c r="B487" s="117" t="str">
        <f>VLOOKUP(E487,'[22]Site list Print'!$F$5:$J$515,5,)</f>
        <v>18TS02B0234</v>
      </c>
      <c r="C487" s="119" t="s">
        <v>1627</v>
      </c>
      <c r="D487" s="119" t="s">
        <v>1308</v>
      </c>
      <c r="E487" s="119" t="s">
        <v>1439</v>
      </c>
      <c r="F487" s="119" t="s">
        <v>1440</v>
      </c>
      <c r="G487" s="120">
        <v>106.892295</v>
      </c>
      <c r="H487" s="120">
        <v>-6.4027159999999999</v>
      </c>
      <c r="I487" s="119" t="s">
        <v>268</v>
      </c>
      <c r="J487" s="119" t="s">
        <v>45</v>
      </c>
      <c r="K487" s="119" t="s">
        <v>1165</v>
      </c>
      <c r="L487" s="119" t="s">
        <v>1602</v>
      </c>
      <c r="M487" s="119" t="s">
        <v>1175</v>
      </c>
      <c r="N487" s="118" t="s">
        <v>1570</v>
      </c>
      <c r="O487" s="117"/>
      <c r="P487" s="117"/>
    </row>
    <row r="488" spans="1:16">
      <c r="A488" s="121">
        <v>487</v>
      </c>
      <c r="B488" s="117" t="str">
        <f>VLOOKUP(E488,'[22]Site list Print'!$F$5:$J$515,5,)</f>
        <v>18TS02B0235</v>
      </c>
      <c r="C488" s="122" t="s">
        <v>1627</v>
      </c>
      <c r="D488" s="122" t="s">
        <v>1308</v>
      </c>
      <c r="E488" s="122" t="s">
        <v>1441</v>
      </c>
      <c r="F488" s="122" t="s">
        <v>1442</v>
      </c>
      <c r="G488" s="123">
        <v>107.046064</v>
      </c>
      <c r="H488" s="123">
        <v>-6.4544040000000003</v>
      </c>
      <c r="I488" s="122" t="s">
        <v>268</v>
      </c>
      <c r="J488" s="122" t="s">
        <v>45</v>
      </c>
      <c r="K488" s="122" t="s">
        <v>1165</v>
      </c>
      <c r="L488" s="122" t="s">
        <v>1317</v>
      </c>
      <c r="M488" s="122" t="s">
        <v>1175</v>
      </c>
      <c r="N488" s="118" t="s">
        <v>1570</v>
      </c>
      <c r="O488" s="117"/>
      <c r="P488" s="117"/>
    </row>
    <row r="489" spans="1:16">
      <c r="A489" s="121">
        <v>488</v>
      </c>
      <c r="B489" s="117" t="str">
        <f>VLOOKUP(E489,'[22]Site list Print'!$F$5:$J$515,5,)</f>
        <v>18TS02B0236</v>
      </c>
      <c r="C489" s="119" t="s">
        <v>1627</v>
      </c>
      <c r="D489" s="119" t="s">
        <v>1308</v>
      </c>
      <c r="E489" s="119" t="s">
        <v>1443</v>
      </c>
      <c r="F489" s="119" t="s">
        <v>1444</v>
      </c>
      <c r="G489" s="120">
        <v>106.782918</v>
      </c>
      <c r="H489" s="120">
        <v>-6.5798870000000003</v>
      </c>
      <c r="I489" s="119" t="s">
        <v>268</v>
      </c>
      <c r="J489" s="119" t="s">
        <v>45</v>
      </c>
      <c r="K489" s="119" t="s">
        <v>1165</v>
      </c>
      <c r="L489" s="119" t="s">
        <v>1603</v>
      </c>
      <c r="M489" s="119" t="s">
        <v>1175</v>
      </c>
      <c r="N489" s="118" t="s">
        <v>1570</v>
      </c>
      <c r="O489" s="117"/>
      <c r="P489" s="117"/>
    </row>
    <row r="490" spans="1:16">
      <c r="A490" s="121">
        <v>489</v>
      </c>
      <c r="B490" s="117" t="str">
        <f>VLOOKUP(E490,'[22]Site list Print'!$F$5:$J$515,5,)</f>
        <v>18TS02B0237</v>
      </c>
      <c r="C490" s="122" t="s">
        <v>1627</v>
      </c>
      <c r="D490" s="122" t="s">
        <v>1308</v>
      </c>
      <c r="E490" s="122" t="s">
        <v>1445</v>
      </c>
      <c r="F490" s="122" t="s">
        <v>1446</v>
      </c>
      <c r="G490" s="123">
        <v>106.92854199999999</v>
      </c>
      <c r="H490" s="123">
        <v>-6.3480999999999996</v>
      </c>
      <c r="I490" s="122" t="s">
        <v>268</v>
      </c>
      <c r="J490" s="122" t="s">
        <v>45</v>
      </c>
      <c r="K490" s="122" t="s">
        <v>1165</v>
      </c>
      <c r="L490" s="122" t="s">
        <v>1604</v>
      </c>
      <c r="M490" s="122" t="s">
        <v>1175</v>
      </c>
      <c r="N490" s="118" t="s">
        <v>1570</v>
      </c>
      <c r="O490" s="117"/>
      <c r="P490" s="117"/>
    </row>
    <row r="491" spans="1:16">
      <c r="A491" s="121">
        <v>490</v>
      </c>
      <c r="B491" s="117" t="str">
        <f>VLOOKUP(E491,'[22]Site list Print'!$F$5:$J$515,5,)</f>
        <v>18TS02B0238</v>
      </c>
      <c r="C491" s="122" t="s">
        <v>1627</v>
      </c>
      <c r="D491" s="122" t="s">
        <v>1308</v>
      </c>
      <c r="E491" s="122" t="s">
        <v>1447</v>
      </c>
      <c r="F491" s="122" t="s">
        <v>1448</v>
      </c>
      <c r="G491" s="123">
        <v>106.857</v>
      </c>
      <c r="H491" s="123">
        <v>-6.4383299999999997</v>
      </c>
      <c r="I491" s="122" t="s">
        <v>268</v>
      </c>
      <c r="J491" s="122" t="s">
        <v>45</v>
      </c>
      <c r="K491" s="122" t="s">
        <v>1165</v>
      </c>
      <c r="L491" s="122" t="s">
        <v>1602</v>
      </c>
      <c r="M491" s="122" t="s">
        <v>1175</v>
      </c>
      <c r="N491" s="118" t="s">
        <v>1570</v>
      </c>
      <c r="O491" s="117"/>
      <c r="P491" s="117"/>
    </row>
    <row r="492" spans="1:16">
      <c r="A492" s="121">
        <v>491</v>
      </c>
      <c r="B492" s="117" t="str">
        <f>VLOOKUP(E492,'[22]Site list Print'!$F$5:$J$515,5,)</f>
        <v>18TS02B0239</v>
      </c>
      <c r="C492" s="122" t="s">
        <v>1627</v>
      </c>
      <c r="D492" s="122" t="s">
        <v>1308</v>
      </c>
      <c r="E492" s="122" t="s">
        <v>1449</v>
      </c>
      <c r="F492" s="122" t="s">
        <v>1450</v>
      </c>
      <c r="G492" s="123">
        <v>106.844757</v>
      </c>
      <c r="H492" s="123">
        <v>-6.4911029999999998</v>
      </c>
      <c r="I492" s="122" t="s">
        <v>268</v>
      </c>
      <c r="J492" s="122" t="s">
        <v>45</v>
      </c>
      <c r="K492" s="122" t="s">
        <v>1165</v>
      </c>
      <c r="L492" s="122" t="s">
        <v>1317</v>
      </c>
      <c r="M492" s="122" t="s">
        <v>1175</v>
      </c>
      <c r="N492" s="118" t="s">
        <v>1570</v>
      </c>
      <c r="O492" s="117"/>
      <c r="P492" s="117"/>
    </row>
    <row r="493" spans="1:16">
      <c r="A493" s="121">
        <v>492</v>
      </c>
      <c r="B493" s="117" t="str">
        <f>VLOOKUP(E493,'[22]Site list Print'!$F$5:$J$515,5,)</f>
        <v>18TS02B0240</v>
      </c>
      <c r="C493" s="122" t="s">
        <v>1627</v>
      </c>
      <c r="D493" s="122" t="s">
        <v>1308</v>
      </c>
      <c r="E493" s="122" t="s">
        <v>1451</v>
      </c>
      <c r="F493" s="122" t="s">
        <v>1452</v>
      </c>
      <c r="G493" s="123">
        <v>106.934854</v>
      </c>
      <c r="H493" s="123">
        <v>-6.4271330000000004</v>
      </c>
      <c r="I493" s="122" t="s">
        <v>268</v>
      </c>
      <c r="J493" s="122" t="s">
        <v>45</v>
      </c>
      <c r="K493" s="122" t="s">
        <v>1165</v>
      </c>
      <c r="L493" s="122" t="s">
        <v>1317</v>
      </c>
      <c r="M493" s="122" t="s">
        <v>1175</v>
      </c>
      <c r="N493" s="118" t="s">
        <v>1570</v>
      </c>
      <c r="O493" s="117"/>
      <c r="P493" s="117"/>
    </row>
    <row r="494" spans="1:16">
      <c r="A494" s="121">
        <v>493</v>
      </c>
      <c r="B494" s="117" t="str">
        <f>VLOOKUP(E494,'[22]Site list Print'!$F$5:$J$515,5,)</f>
        <v>18TS02B0241</v>
      </c>
      <c r="C494" s="122" t="s">
        <v>1627</v>
      </c>
      <c r="D494" s="122" t="s">
        <v>1308</v>
      </c>
      <c r="E494" s="122" t="s">
        <v>1453</v>
      </c>
      <c r="F494" s="122" t="s">
        <v>1454</v>
      </c>
      <c r="G494" s="123">
        <v>106.874</v>
      </c>
      <c r="H494" s="123">
        <v>-6.3904800000000002</v>
      </c>
      <c r="I494" s="122" t="s">
        <v>268</v>
      </c>
      <c r="J494" s="122" t="s">
        <v>45</v>
      </c>
      <c r="K494" s="122" t="s">
        <v>1165</v>
      </c>
      <c r="L494" s="122" t="s">
        <v>1602</v>
      </c>
      <c r="M494" s="122" t="s">
        <v>1175</v>
      </c>
      <c r="N494" s="118" t="s">
        <v>1570</v>
      </c>
      <c r="O494" s="117"/>
      <c r="P494" s="117"/>
    </row>
    <row r="495" spans="1:16">
      <c r="A495" s="121">
        <v>494</v>
      </c>
      <c r="B495" s="117" t="str">
        <f>VLOOKUP(E495,'[22]Site list Print'!$F$5:$J$515,5,)</f>
        <v>18TS02B0242</v>
      </c>
      <c r="C495" s="119" t="s">
        <v>1627</v>
      </c>
      <c r="D495" s="119" t="s">
        <v>1308</v>
      </c>
      <c r="E495" s="119" t="s">
        <v>1455</v>
      </c>
      <c r="F495" s="124" t="s">
        <v>1456</v>
      </c>
      <c r="G495" s="120">
        <v>106.963489</v>
      </c>
      <c r="H495" s="120">
        <v>-6.355137</v>
      </c>
      <c r="I495" s="119" t="s">
        <v>268</v>
      </c>
      <c r="J495" s="119" t="s">
        <v>45</v>
      </c>
      <c r="K495" s="119" t="s">
        <v>1165</v>
      </c>
      <c r="L495" s="119" t="s">
        <v>1317</v>
      </c>
      <c r="M495" s="119" t="s">
        <v>1175</v>
      </c>
      <c r="N495" s="118" t="s">
        <v>1570</v>
      </c>
      <c r="O495" s="117"/>
      <c r="P495" s="117"/>
    </row>
    <row r="496" spans="1:16">
      <c r="A496" s="121">
        <v>495</v>
      </c>
      <c r="B496" s="117" t="str">
        <f>VLOOKUP(E496,'[22]Site list Print'!$F$5:$J$515,5,)</f>
        <v>18TS02B0243</v>
      </c>
      <c r="C496" s="119" t="s">
        <v>1627</v>
      </c>
      <c r="D496" s="119" t="s">
        <v>1308</v>
      </c>
      <c r="E496" s="119" t="s">
        <v>1457</v>
      </c>
      <c r="F496" s="119" t="s">
        <v>1458</v>
      </c>
      <c r="G496" s="120">
        <v>106.737148</v>
      </c>
      <c r="H496" s="120">
        <v>-6.3761619999999999</v>
      </c>
      <c r="I496" s="119" t="s">
        <v>268</v>
      </c>
      <c r="J496" s="119" t="s">
        <v>45</v>
      </c>
      <c r="K496" s="119" t="s">
        <v>1378</v>
      </c>
      <c r="L496" s="119" t="s">
        <v>1602</v>
      </c>
      <c r="M496" s="119" t="s">
        <v>1175</v>
      </c>
      <c r="N496" s="118" t="s">
        <v>1570</v>
      </c>
      <c r="O496" s="117"/>
      <c r="P496" s="117"/>
    </row>
    <row r="497" spans="1:16">
      <c r="A497" s="121">
        <v>496</v>
      </c>
      <c r="B497" s="117" t="str">
        <f>VLOOKUP(E497,'[22]Site list Print'!$F$5:$J$515,5,)</f>
        <v>18TS02B0244</v>
      </c>
      <c r="C497" s="119" t="s">
        <v>1627</v>
      </c>
      <c r="D497" s="119" t="s">
        <v>1308</v>
      </c>
      <c r="E497" s="119" t="s">
        <v>1459</v>
      </c>
      <c r="F497" s="119" t="s">
        <v>1460</v>
      </c>
      <c r="G497" s="120">
        <v>107.408629</v>
      </c>
      <c r="H497" s="120">
        <v>-6.3907999999999996</v>
      </c>
      <c r="I497" s="119" t="s">
        <v>268</v>
      </c>
      <c r="J497" s="119" t="s">
        <v>45</v>
      </c>
      <c r="K497" s="119" t="s">
        <v>1165</v>
      </c>
      <c r="L497" s="119" t="s">
        <v>1461</v>
      </c>
      <c r="M497" s="119" t="s">
        <v>1175</v>
      </c>
      <c r="N497" s="118" t="s">
        <v>1570</v>
      </c>
      <c r="O497" s="117"/>
      <c r="P497" s="117"/>
    </row>
    <row r="498" spans="1:16">
      <c r="A498" s="121">
        <v>497</v>
      </c>
      <c r="B498" s="117" t="str">
        <f>VLOOKUP(E498,'[22]Site list Print'!$F$5:$J$515,5,)</f>
        <v>18TS02B0245</v>
      </c>
      <c r="C498" s="119" t="s">
        <v>1627</v>
      </c>
      <c r="D498" s="119" t="s">
        <v>1308</v>
      </c>
      <c r="E498" s="119" t="s">
        <v>1463</v>
      </c>
      <c r="F498" s="119" t="s">
        <v>1464</v>
      </c>
      <c r="G498" s="120">
        <v>107.441896</v>
      </c>
      <c r="H498" s="120">
        <v>-6.5308700000000002</v>
      </c>
      <c r="I498" s="119" t="s">
        <v>268</v>
      </c>
      <c r="J498" s="119" t="s">
        <v>45</v>
      </c>
      <c r="K498" s="119" t="s">
        <v>1165</v>
      </c>
      <c r="L498" s="119" t="s">
        <v>1311</v>
      </c>
      <c r="M498" s="119" t="s">
        <v>1167</v>
      </c>
      <c r="N498" s="118" t="s">
        <v>1570</v>
      </c>
      <c r="O498" s="117"/>
      <c r="P498" s="117"/>
    </row>
    <row r="499" spans="1:16">
      <c r="A499" s="121">
        <v>498</v>
      </c>
      <c r="B499" s="117" t="str">
        <f>VLOOKUP(E499,'[22]Site list Print'!$F$5:$J$515,5,)</f>
        <v>18TS02B0246</v>
      </c>
      <c r="C499" s="119" t="s">
        <v>1627</v>
      </c>
      <c r="D499" s="119" t="s">
        <v>1308</v>
      </c>
      <c r="E499" s="119" t="s">
        <v>1465</v>
      </c>
      <c r="F499" s="119" t="s">
        <v>1466</v>
      </c>
      <c r="G499" s="120">
        <v>107.101512</v>
      </c>
      <c r="H499" s="120">
        <v>-6.2375239999999996</v>
      </c>
      <c r="I499" s="119" t="s">
        <v>268</v>
      </c>
      <c r="J499" s="119" t="s">
        <v>45</v>
      </c>
      <c r="K499" s="119" t="s">
        <v>1165</v>
      </c>
      <c r="L499" s="119" t="s">
        <v>1423</v>
      </c>
      <c r="M499" s="119" t="s">
        <v>1175</v>
      </c>
      <c r="N499" s="118" t="s">
        <v>1570</v>
      </c>
      <c r="O499" s="117"/>
      <c r="P499" s="117"/>
    </row>
    <row r="500" spans="1:16">
      <c r="A500" s="121">
        <v>499</v>
      </c>
      <c r="B500" s="117" t="str">
        <f>VLOOKUP(E500,'[22]Site list Print'!$F$5:$J$515,5,)</f>
        <v>18TS02B0247</v>
      </c>
      <c r="C500" s="119" t="s">
        <v>1627</v>
      </c>
      <c r="D500" s="119" t="s">
        <v>1308</v>
      </c>
      <c r="E500" s="119" t="s">
        <v>1467</v>
      </c>
      <c r="F500" s="119" t="s">
        <v>1468</v>
      </c>
      <c r="G500" s="120">
        <v>106.82243</v>
      </c>
      <c r="H500" s="120">
        <v>-6.5698850000000002</v>
      </c>
      <c r="I500" s="119" t="s">
        <v>268</v>
      </c>
      <c r="J500" s="119" t="s">
        <v>45</v>
      </c>
      <c r="K500" s="119" t="s">
        <v>1165</v>
      </c>
      <c r="L500" s="119" t="s">
        <v>1603</v>
      </c>
      <c r="M500" s="119" t="s">
        <v>1175</v>
      </c>
      <c r="N500" s="118" t="s">
        <v>1570</v>
      </c>
      <c r="O500" s="117"/>
      <c r="P500" s="117"/>
    </row>
    <row r="501" spans="1:16">
      <c r="A501" s="121">
        <v>500</v>
      </c>
      <c r="B501" s="117" t="str">
        <f>VLOOKUP(E501,'[22]Site list Print'!$F$5:$J$515,5,)</f>
        <v>18TS02B0248</v>
      </c>
      <c r="C501" s="122" t="s">
        <v>1627</v>
      </c>
      <c r="D501" s="122" t="s">
        <v>1308</v>
      </c>
      <c r="E501" s="122" t="s">
        <v>1469</v>
      </c>
      <c r="F501" s="122" t="s">
        <v>1470</v>
      </c>
      <c r="G501" s="123">
        <v>107.47207899999999</v>
      </c>
      <c r="H501" s="123">
        <v>-6.3968069999999999</v>
      </c>
      <c r="I501" s="122" t="s">
        <v>268</v>
      </c>
      <c r="J501" s="122" t="s">
        <v>45</v>
      </c>
      <c r="K501" s="122" t="s">
        <v>1165</v>
      </c>
      <c r="L501" s="122" t="s">
        <v>1461</v>
      </c>
      <c r="M501" s="122" t="s">
        <v>1175</v>
      </c>
      <c r="N501" s="118" t="s">
        <v>1570</v>
      </c>
      <c r="O501" s="117"/>
      <c r="P501" s="117"/>
    </row>
    <row r="502" spans="1:16">
      <c r="A502" s="121">
        <v>501</v>
      </c>
      <c r="B502" s="117" t="str">
        <f>VLOOKUP(E502,'[22]Site list Print'!$F$5:$J$515,5,)</f>
        <v>18TS02B0249</v>
      </c>
      <c r="C502" s="122" t="s">
        <v>1627</v>
      </c>
      <c r="D502" s="122" t="s">
        <v>1308</v>
      </c>
      <c r="E502" s="122" t="s">
        <v>1471</v>
      </c>
      <c r="F502" s="122" t="s">
        <v>1472</v>
      </c>
      <c r="G502" s="123">
        <v>106.75904</v>
      </c>
      <c r="H502" s="123">
        <v>-6.3767800000000001</v>
      </c>
      <c r="I502" s="122" t="s">
        <v>268</v>
      </c>
      <c r="J502" s="122" t="s">
        <v>45</v>
      </c>
      <c r="K502" s="122" t="s">
        <v>1378</v>
      </c>
      <c r="L502" s="122" t="s">
        <v>1602</v>
      </c>
      <c r="M502" s="122" t="s">
        <v>1175</v>
      </c>
      <c r="N502" s="118" t="s">
        <v>1570</v>
      </c>
      <c r="O502" s="117"/>
      <c r="P502" s="117"/>
    </row>
    <row r="503" spans="1:16">
      <c r="A503" s="121">
        <v>502</v>
      </c>
      <c r="B503" s="117" t="str">
        <f>VLOOKUP(E503,'[22]Site list Print'!$F$5:$J$515,5,)</f>
        <v>18TS02B0250</v>
      </c>
      <c r="C503" s="119" t="s">
        <v>1627</v>
      </c>
      <c r="D503" s="119" t="s">
        <v>1308</v>
      </c>
      <c r="E503" s="119" t="s">
        <v>1473</v>
      </c>
      <c r="F503" s="119" t="s">
        <v>1474</v>
      </c>
      <c r="G503" s="120">
        <v>107.34988300000001</v>
      </c>
      <c r="H503" s="120">
        <v>-6.3219469999999998</v>
      </c>
      <c r="I503" s="119" t="s">
        <v>268</v>
      </c>
      <c r="J503" s="119" t="s">
        <v>45</v>
      </c>
      <c r="K503" s="119" t="s">
        <v>1165</v>
      </c>
      <c r="L503" s="119" t="s">
        <v>1461</v>
      </c>
      <c r="M503" s="119" t="s">
        <v>1175</v>
      </c>
      <c r="N503" s="118" t="s">
        <v>1570</v>
      </c>
      <c r="O503" s="117"/>
      <c r="P503" s="117"/>
    </row>
    <row r="504" spans="1:16">
      <c r="A504" s="121">
        <v>503</v>
      </c>
      <c r="B504" s="117" t="str">
        <f>VLOOKUP(E504,'[22]Site list Print'!$F$5:$J$515,5,)</f>
        <v>18TS02B0251</v>
      </c>
      <c r="C504" s="119" t="s">
        <v>1627</v>
      </c>
      <c r="D504" s="119" t="s">
        <v>1308</v>
      </c>
      <c r="E504" s="119" t="s">
        <v>1475</v>
      </c>
      <c r="F504" s="119" t="s">
        <v>1476</v>
      </c>
      <c r="G504" s="120">
        <v>107.1104</v>
      </c>
      <c r="H504" s="120">
        <v>-6.2525729999999999</v>
      </c>
      <c r="I504" s="119" t="s">
        <v>268</v>
      </c>
      <c r="J504" s="119" t="s">
        <v>45</v>
      </c>
      <c r="K504" s="119" t="s">
        <v>1165</v>
      </c>
      <c r="L504" s="119" t="s">
        <v>1423</v>
      </c>
      <c r="M504" s="119" t="s">
        <v>1175</v>
      </c>
      <c r="N504" s="118" t="s">
        <v>1570</v>
      </c>
      <c r="O504" s="117"/>
      <c r="P504" s="117"/>
    </row>
    <row r="505" spans="1:16">
      <c r="A505" s="121">
        <v>504</v>
      </c>
      <c r="B505" s="117" t="str">
        <f>VLOOKUP(E505,'[22]Site list Print'!$F$5:$J$515,5,)</f>
        <v>18TS02B0252</v>
      </c>
      <c r="C505" s="119" t="s">
        <v>1627</v>
      </c>
      <c r="D505" s="119" t="s">
        <v>1308</v>
      </c>
      <c r="E505" s="119" t="s">
        <v>1477</v>
      </c>
      <c r="F505" s="119" t="s">
        <v>1478</v>
      </c>
      <c r="G505" s="120">
        <v>107.300698</v>
      </c>
      <c r="H505" s="120">
        <v>-6.3301400000000001</v>
      </c>
      <c r="I505" s="119" t="s">
        <v>268</v>
      </c>
      <c r="J505" s="119" t="s">
        <v>45</v>
      </c>
      <c r="K505" s="119" t="s">
        <v>1165</v>
      </c>
      <c r="L505" s="119" t="s">
        <v>1461</v>
      </c>
      <c r="M505" s="119" t="s">
        <v>1175</v>
      </c>
      <c r="N505" s="118" t="s">
        <v>1570</v>
      </c>
      <c r="O505" s="117"/>
      <c r="P505" s="117"/>
    </row>
    <row r="506" spans="1:16">
      <c r="A506" s="121">
        <v>505</v>
      </c>
      <c r="B506" s="117" t="str">
        <f>VLOOKUP(E506,'[22]Site list Print'!$F$5:$J$515,5,)</f>
        <v>18TS02B0253</v>
      </c>
      <c r="C506" s="119" t="s">
        <v>1627</v>
      </c>
      <c r="D506" s="119" t="s">
        <v>1308</v>
      </c>
      <c r="E506" s="119" t="s">
        <v>1479</v>
      </c>
      <c r="F506" s="119" t="s">
        <v>1480</v>
      </c>
      <c r="G506" s="120">
        <v>106.76618000000001</v>
      </c>
      <c r="H506" s="120">
        <v>-6.5868909999999996</v>
      </c>
      <c r="I506" s="119" t="s">
        <v>268</v>
      </c>
      <c r="J506" s="119" t="s">
        <v>45</v>
      </c>
      <c r="K506" s="119" t="s">
        <v>1165</v>
      </c>
      <c r="L506" s="119" t="s">
        <v>1317</v>
      </c>
      <c r="M506" s="119" t="s">
        <v>1175</v>
      </c>
      <c r="N506" s="118" t="s">
        <v>1570</v>
      </c>
      <c r="O506" s="117"/>
      <c r="P506" s="117"/>
    </row>
    <row r="507" spans="1:16">
      <c r="A507" s="121">
        <v>506</v>
      </c>
      <c r="B507" s="117" t="str">
        <f>VLOOKUP(E507,'[22]Site list Print'!$F$5:$J$515,5,)</f>
        <v>18TS02B0254</v>
      </c>
      <c r="C507" s="119" t="s">
        <v>1627</v>
      </c>
      <c r="D507" s="119" t="s">
        <v>1308</v>
      </c>
      <c r="E507" s="119" t="s">
        <v>1481</v>
      </c>
      <c r="F507" s="119" t="s">
        <v>1482</v>
      </c>
      <c r="G507" s="120">
        <v>106.858954</v>
      </c>
      <c r="H507" s="120">
        <v>-6.4511229999999999</v>
      </c>
      <c r="I507" s="119" t="s">
        <v>268</v>
      </c>
      <c r="J507" s="119" t="s">
        <v>45</v>
      </c>
      <c r="K507" s="119" t="s">
        <v>1165</v>
      </c>
      <c r="L507" s="119" t="s">
        <v>1602</v>
      </c>
      <c r="M507" s="119" t="s">
        <v>1175</v>
      </c>
      <c r="N507" s="118" t="s">
        <v>1570</v>
      </c>
      <c r="O507" s="117"/>
      <c r="P507" s="117"/>
    </row>
    <row r="508" spans="1:16">
      <c r="A508" s="121">
        <v>507</v>
      </c>
      <c r="B508" s="117" t="str">
        <f>VLOOKUP(E508,'[22]Site list Print'!$F$5:$J$515,5,)</f>
        <v>18TS02B0255</v>
      </c>
      <c r="C508" s="119" t="s">
        <v>1627</v>
      </c>
      <c r="D508" s="119" t="s">
        <v>1308</v>
      </c>
      <c r="E508" s="119" t="s">
        <v>1483</v>
      </c>
      <c r="F508" s="119" t="s">
        <v>1484</v>
      </c>
      <c r="G508" s="120">
        <v>106.95733799999999</v>
      </c>
      <c r="H508" s="120">
        <v>-6.3887939999999999</v>
      </c>
      <c r="I508" s="119" t="s">
        <v>268</v>
      </c>
      <c r="J508" s="119" t="s">
        <v>45</v>
      </c>
      <c r="K508" s="119" t="s">
        <v>1165</v>
      </c>
      <c r="L508" s="119" t="s">
        <v>1317</v>
      </c>
      <c r="M508" s="119" t="s">
        <v>1175</v>
      </c>
      <c r="N508" s="118" t="s">
        <v>1570</v>
      </c>
      <c r="O508" s="117"/>
      <c r="P508" s="117"/>
    </row>
    <row r="509" spans="1:16">
      <c r="A509" s="121">
        <v>508</v>
      </c>
      <c r="B509" s="117" t="str">
        <f>VLOOKUP(E509,'[22]Site list Print'!$F$5:$J$515,5,)</f>
        <v>18TS02B0256</v>
      </c>
      <c r="C509" s="122" t="s">
        <v>1627</v>
      </c>
      <c r="D509" s="122" t="s">
        <v>1308</v>
      </c>
      <c r="E509" s="122" t="s">
        <v>1485</v>
      </c>
      <c r="F509" s="122" t="s">
        <v>1486</v>
      </c>
      <c r="G509" s="123">
        <v>106.507693</v>
      </c>
      <c r="H509" s="123">
        <v>-6.2124980000000001</v>
      </c>
      <c r="I509" s="122" t="s">
        <v>268</v>
      </c>
      <c r="J509" s="122" t="s">
        <v>45</v>
      </c>
      <c r="K509" s="122" t="s">
        <v>1378</v>
      </c>
      <c r="L509" s="122" t="s">
        <v>1601</v>
      </c>
      <c r="M509" s="122" t="s">
        <v>1175</v>
      </c>
      <c r="N509" s="118" t="s">
        <v>1570</v>
      </c>
      <c r="O509" s="117"/>
      <c r="P509" s="117"/>
    </row>
    <row r="510" spans="1:16">
      <c r="A510" s="121">
        <v>509</v>
      </c>
      <c r="B510" s="117" t="str">
        <f>VLOOKUP(E510,'[22]Site list Print'!$F$5:$J$515,5,)</f>
        <v>18TS02B0257</v>
      </c>
      <c r="C510" s="119" t="s">
        <v>1627</v>
      </c>
      <c r="D510" s="119" t="s">
        <v>1308</v>
      </c>
      <c r="E510" s="119" t="s">
        <v>1487</v>
      </c>
      <c r="F510" s="119" t="s">
        <v>1488</v>
      </c>
      <c r="G510" s="120">
        <v>106.71439100000001</v>
      </c>
      <c r="H510" s="120">
        <v>-6.0896559999999997</v>
      </c>
      <c r="I510" s="119" t="s">
        <v>268</v>
      </c>
      <c r="J510" s="119" t="s">
        <v>45</v>
      </c>
      <c r="K510" s="119" t="s">
        <v>1378</v>
      </c>
      <c r="L510" s="119" t="s">
        <v>1601</v>
      </c>
      <c r="M510" s="119" t="s">
        <v>1175</v>
      </c>
      <c r="N510" s="118" t="s">
        <v>1570</v>
      </c>
      <c r="O510" s="117"/>
      <c r="P510" s="117"/>
    </row>
    <row r="511" spans="1:16">
      <c r="A511" s="121">
        <v>510</v>
      </c>
      <c r="B511" s="117" t="str">
        <f>VLOOKUP(E511,'[22]Site list Print'!$F$5:$J$515,5,)</f>
        <v>18TS02B0258</v>
      </c>
      <c r="C511" s="119" t="s">
        <v>1627</v>
      </c>
      <c r="D511" s="119" t="s">
        <v>1308</v>
      </c>
      <c r="E511" s="119" t="s">
        <v>1489</v>
      </c>
      <c r="F511" s="119" t="s">
        <v>1490</v>
      </c>
      <c r="G511" s="120">
        <v>106.53802</v>
      </c>
      <c r="H511" s="120">
        <v>-6.2637010000000002</v>
      </c>
      <c r="I511" s="119" t="s">
        <v>268</v>
      </c>
      <c r="J511" s="119" t="s">
        <v>45</v>
      </c>
      <c r="K511" s="119" t="s">
        <v>1378</v>
      </c>
      <c r="L511" s="119" t="s">
        <v>1601</v>
      </c>
      <c r="M511" s="119" t="s">
        <v>1175</v>
      </c>
      <c r="N511" s="118" t="s">
        <v>1570</v>
      </c>
      <c r="O511" s="117"/>
      <c r="P511" s="117"/>
    </row>
    <row r="512" spans="1:16">
      <c r="A512" s="121">
        <v>511</v>
      </c>
      <c r="B512" s="117" t="str">
        <f>VLOOKUP(E512,'[22]Site list Print'!$F$5:$J$515,5,)</f>
        <v>18TS02B0259</v>
      </c>
      <c r="C512" s="119" t="s">
        <v>1627</v>
      </c>
      <c r="D512" s="119" t="s">
        <v>1308</v>
      </c>
      <c r="E512" s="119" t="s">
        <v>1491</v>
      </c>
      <c r="F512" s="119" t="s">
        <v>1492</v>
      </c>
      <c r="G512" s="120">
        <v>106.584194</v>
      </c>
      <c r="H512" s="120">
        <v>-6.2538299999999998</v>
      </c>
      <c r="I512" s="119" t="s">
        <v>268</v>
      </c>
      <c r="J512" s="119" t="s">
        <v>45</v>
      </c>
      <c r="K512" s="119" t="s">
        <v>1378</v>
      </c>
      <c r="L512" s="119" t="s">
        <v>1601</v>
      </c>
      <c r="M512" s="119" t="s">
        <v>1175</v>
      </c>
      <c r="N512" s="118" t="s">
        <v>1570</v>
      </c>
      <c r="O512" s="117"/>
      <c r="P512" s="1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7"/>
  <sheetViews>
    <sheetView topLeftCell="G1" zoomScale="85" zoomScaleNormal="85" workbookViewId="0">
      <selection activeCell="I26" sqref="I26"/>
    </sheetView>
  </sheetViews>
  <sheetFormatPr defaultRowHeight="14.4"/>
  <cols>
    <col min="2" max="3" width="22.88671875" customWidth="1"/>
    <col min="4" max="4" width="24.6640625" customWidth="1"/>
    <col min="5" max="5" width="28.109375" customWidth="1"/>
    <col min="6" max="6" width="23" customWidth="1"/>
    <col min="7" max="7" width="25" customWidth="1"/>
    <col min="8" max="8" width="27.88671875" customWidth="1"/>
    <col min="9" max="9" width="33.88671875" customWidth="1"/>
    <col min="10" max="10" width="26.88671875" customWidth="1"/>
    <col min="11" max="11" width="19" customWidth="1"/>
    <col min="12" max="12" width="20.33203125" customWidth="1"/>
    <col min="13" max="13" width="18.6640625" customWidth="1"/>
    <col min="14" max="14" width="18" customWidth="1"/>
    <col min="15" max="15" width="23.109375" customWidth="1"/>
  </cols>
  <sheetData>
    <row r="1" spans="1:16" ht="31.2">
      <c r="E1" s="95"/>
      <c r="F1" s="95"/>
      <c r="G1" s="131" t="s">
        <v>1535</v>
      </c>
      <c r="H1" s="95"/>
      <c r="I1" s="95"/>
    </row>
    <row r="2" spans="1:16">
      <c r="A2" t="s">
        <v>1621</v>
      </c>
      <c r="B2" t="s">
        <v>1622</v>
      </c>
      <c r="C2" t="s">
        <v>1623</v>
      </c>
      <c r="D2" s="135" t="s">
        <v>23</v>
      </c>
      <c r="E2" s="136" t="s">
        <v>1556</v>
      </c>
      <c r="F2" s="136" t="s">
        <v>1557</v>
      </c>
      <c r="G2" s="136" t="s">
        <v>1558</v>
      </c>
      <c r="H2" s="136" t="s">
        <v>1559</v>
      </c>
      <c r="I2" s="136" t="s">
        <v>1560</v>
      </c>
      <c r="J2" s="136" t="s">
        <v>1561</v>
      </c>
      <c r="K2" s="136" t="s">
        <v>1562</v>
      </c>
      <c r="L2" s="136" t="s">
        <v>1558</v>
      </c>
      <c r="M2" s="136" t="s">
        <v>1624</v>
      </c>
      <c r="N2" s="136" t="s">
        <v>1620</v>
      </c>
      <c r="O2" s="136" t="s">
        <v>1557</v>
      </c>
      <c r="P2" s="136" t="s">
        <v>1625</v>
      </c>
    </row>
    <row r="3" spans="1:16">
      <c r="A3" t="s">
        <v>1580</v>
      </c>
      <c r="B3" t="s">
        <v>58</v>
      </c>
      <c r="C3" s="118" t="s">
        <v>1570</v>
      </c>
      <c r="D3" s="98">
        <v>106000000</v>
      </c>
      <c r="E3" s="104">
        <f t="shared" ref="E3:E27" si="0">M3*N3</f>
        <v>34060951</v>
      </c>
      <c r="F3" s="104">
        <f t="shared" ref="F3:F27" si="1">M3*O3</f>
        <v>42543748</v>
      </c>
      <c r="G3" s="105">
        <f t="shared" ref="G3:G27" si="2">L3*P3</f>
        <v>67269994</v>
      </c>
      <c r="H3" s="104">
        <v>8307202</v>
      </c>
      <c r="I3" s="104">
        <v>57710700</v>
      </c>
      <c r="J3" s="104">
        <v>35197304</v>
      </c>
      <c r="K3" s="104">
        <v>29436100</v>
      </c>
      <c r="L3" s="98">
        <v>3057727</v>
      </c>
      <c r="M3" s="103">
        <v>7.0460000000000003</v>
      </c>
      <c r="N3" s="98">
        <v>4834083.3096792502</v>
      </c>
      <c r="O3" s="108">
        <v>6038000</v>
      </c>
      <c r="P3">
        <v>22</v>
      </c>
    </row>
    <row r="4" spans="1:16">
      <c r="A4" t="s">
        <v>1580</v>
      </c>
      <c r="B4" t="s">
        <v>48</v>
      </c>
      <c r="C4" s="118" t="s">
        <v>1570</v>
      </c>
      <c r="D4" s="98">
        <v>106000000</v>
      </c>
      <c r="E4" s="104">
        <f t="shared" si="0"/>
        <v>33544017.000000004</v>
      </c>
      <c r="F4" s="104">
        <f t="shared" si="1"/>
        <v>37837020</v>
      </c>
      <c r="G4" s="105">
        <f t="shared" si="2"/>
        <v>65219528</v>
      </c>
      <c r="H4" s="104">
        <v>7948364</v>
      </c>
      <c r="I4" s="104">
        <v>55418300</v>
      </c>
      <c r="J4" s="104">
        <v>34124460</v>
      </c>
      <c r="K4" s="104">
        <v>28916800</v>
      </c>
      <c r="L4" s="98">
        <v>2964524</v>
      </c>
      <c r="M4" s="103">
        <v>7.0460000000000003</v>
      </c>
      <c r="N4">
        <v>4760717.712177122</v>
      </c>
      <c r="O4">
        <v>5370000</v>
      </c>
      <c r="P4">
        <v>22</v>
      </c>
    </row>
    <row r="5" spans="1:16">
      <c r="A5" t="s">
        <v>1580</v>
      </c>
      <c r="B5" t="s">
        <v>91</v>
      </c>
      <c r="C5" s="118" t="s">
        <v>1570</v>
      </c>
      <c r="D5" s="98">
        <v>106000000</v>
      </c>
      <c r="E5" s="104">
        <f t="shared" si="0"/>
        <v>35298050</v>
      </c>
      <c r="F5" s="104">
        <f t="shared" si="1"/>
        <v>42952416</v>
      </c>
      <c r="G5" s="105">
        <f t="shared" si="2"/>
        <v>73141728</v>
      </c>
      <c r="H5" s="104">
        <v>8583182</v>
      </c>
      <c r="I5" s="104">
        <v>57710700</v>
      </c>
      <c r="J5" s="104">
        <v>38269538</v>
      </c>
      <c r="K5" s="104">
        <v>28916800</v>
      </c>
      <c r="L5" s="98">
        <v>3324624</v>
      </c>
      <c r="M5" s="103">
        <v>7.0460000000000003</v>
      </c>
      <c r="N5">
        <v>5009657.9619642347</v>
      </c>
      <c r="O5">
        <v>6096000</v>
      </c>
      <c r="P5">
        <v>22</v>
      </c>
    </row>
    <row r="6" spans="1:16">
      <c r="A6" t="s">
        <v>1579</v>
      </c>
      <c r="B6" t="s">
        <v>1542</v>
      </c>
      <c r="C6" s="118" t="s">
        <v>1570</v>
      </c>
      <c r="D6" s="98">
        <v>106000000</v>
      </c>
      <c r="E6" s="104">
        <f t="shared" si="0"/>
        <v>35298050</v>
      </c>
      <c r="F6" s="104">
        <f t="shared" si="1"/>
        <v>42952416</v>
      </c>
      <c r="G6" s="105">
        <f t="shared" si="2"/>
        <v>73141728</v>
      </c>
      <c r="H6" s="104">
        <v>8583182</v>
      </c>
      <c r="I6" s="104">
        <v>57710700</v>
      </c>
      <c r="J6" s="104">
        <v>38269538</v>
      </c>
      <c r="K6" s="104">
        <v>28916800</v>
      </c>
      <c r="L6" s="98">
        <v>3324624</v>
      </c>
      <c r="M6" s="103">
        <v>7.0460000000000003</v>
      </c>
      <c r="N6">
        <v>5009657.9619642347</v>
      </c>
      <c r="O6">
        <v>6096000</v>
      </c>
      <c r="P6">
        <v>22</v>
      </c>
    </row>
    <row r="7" spans="1:16">
      <c r="A7" t="s">
        <v>1579</v>
      </c>
      <c r="B7" t="s">
        <v>159</v>
      </c>
      <c r="C7" s="118" t="s">
        <v>1570</v>
      </c>
      <c r="D7" s="98">
        <v>106000000</v>
      </c>
      <c r="E7" s="104">
        <f t="shared" si="0"/>
        <v>33652283</v>
      </c>
      <c r="F7" s="104">
        <f t="shared" si="1"/>
        <v>39429416</v>
      </c>
      <c r="G7" s="105">
        <f t="shared" si="2"/>
        <v>65219528</v>
      </c>
      <c r="H7" s="104">
        <v>7948364</v>
      </c>
      <c r="I7" s="104">
        <v>57022900</v>
      </c>
      <c r="J7" s="104">
        <v>34124460</v>
      </c>
      <c r="K7" s="104">
        <v>28916800</v>
      </c>
      <c r="L7" s="98">
        <v>2964524</v>
      </c>
      <c r="M7" s="103">
        <v>7.0460000000000003</v>
      </c>
      <c r="N7">
        <v>4776083.3096792502</v>
      </c>
      <c r="O7">
        <v>5596000</v>
      </c>
      <c r="P7">
        <v>22</v>
      </c>
    </row>
    <row r="8" spans="1:16">
      <c r="A8" t="s">
        <v>1578</v>
      </c>
      <c r="B8" t="s">
        <v>301</v>
      </c>
      <c r="C8" s="118" t="s">
        <v>1570</v>
      </c>
      <c r="D8" s="98">
        <v>106000000</v>
      </c>
      <c r="E8" s="104">
        <f t="shared" si="0"/>
        <v>32384259.999999996</v>
      </c>
      <c r="F8" s="104">
        <f t="shared" si="1"/>
        <v>34962252</v>
      </c>
      <c r="G8" s="105">
        <f t="shared" si="2"/>
        <v>68200198</v>
      </c>
      <c r="H8" s="104">
        <v>8120731</v>
      </c>
      <c r="I8" s="104">
        <v>55991400</v>
      </c>
      <c r="J8" s="104">
        <v>35683999</v>
      </c>
      <c r="K8" s="104">
        <v>29436100</v>
      </c>
      <c r="L8" s="98">
        <v>3100009</v>
      </c>
      <c r="M8" s="103">
        <v>7.0460000000000003</v>
      </c>
      <c r="N8">
        <v>4596119.7842747653</v>
      </c>
      <c r="O8">
        <v>4962000</v>
      </c>
      <c r="P8">
        <v>22</v>
      </c>
    </row>
    <row r="9" spans="1:16">
      <c r="A9" t="s">
        <v>1578</v>
      </c>
      <c r="B9" t="s">
        <v>271</v>
      </c>
      <c r="C9" s="118" t="s">
        <v>1570</v>
      </c>
      <c r="D9" s="98">
        <v>106000000</v>
      </c>
      <c r="E9" s="104">
        <f t="shared" si="0"/>
        <v>30154772.000000004</v>
      </c>
      <c r="F9" s="104">
        <f t="shared" si="1"/>
        <v>34962252</v>
      </c>
      <c r="G9" s="105">
        <f t="shared" si="2"/>
        <v>63293824</v>
      </c>
      <c r="H9" s="104">
        <v>7649951</v>
      </c>
      <c r="I9" s="104">
        <v>54845200</v>
      </c>
      <c r="J9" s="104">
        <v>33116876</v>
      </c>
      <c r="K9" s="104">
        <v>28137800</v>
      </c>
      <c r="L9" s="98">
        <v>2876992</v>
      </c>
      <c r="M9" s="103">
        <v>7.0460000000000003</v>
      </c>
      <c r="N9">
        <v>4279700.8231620779</v>
      </c>
      <c r="O9">
        <v>4962000</v>
      </c>
      <c r="P9">
        <v>22</v>
      </c>
    </row>
    <row r="10" spans="1:16">
      <c r="A10" t="s">
        <v>1577</v>
      </c>
      <c r="B10" t="s">
        <v>1543</v>
      </c>
      <c r="C10" s="118" t="s">
        <v>1570</v>
      </c>
      <c r="D10" s="98">
        <v>106000000</v>
      </c>
      <c r="E10" s="104">
        <f t="shared" si="0"/>
        <v>20573237</v>
      </c>
      <c r="F10" s="104">
        <f t="shared" si="1"/>
        <v>13535366</v>
      </c>
      <c r="G10" s="105">
        <f t="shared" si="2"/>
        <v>66862928</v>
      </c>
      <c r="H10" s="104">
        <v>7671034</v>
      </c>
      <c r="I10" s="104">
        <v>49687400</v>
      </c>
      <c r="J10" s="104">
        <v>34984313</v>
      </c>
      <c r="K10" s="104">
        <v>26706400</v>
      </c>
      <c r="L10" s="98">
        <v>3039224</v>
      </c>
      <c r="M10" s="103">
        <v>7.0460000000000003</v>
      </c>
      <c r="N10">
        <v>2919846.2957706498</v>
      </c>
      <c r="O10">
        <v>1921000</v>
      </c>
      <c r="P10">
        <v>22</v>
      </c>
    </row>
    <row r="11" spans="1:16">
      <c r="A11" t="s">
        <v>1577</v>
      </c>
      <c r="B11" t="s">
        <v>1175</v>
      </c>
      <c r="C11" s="118" t="s">
        <v>1570</v>
      </c>
      <c r="D11" s="98">
        <v>106000000</v>
      </c>
      <c r="E11" s="104">
        <f t="shared" si="0"/>
        <v>20573237</v>
      </c>
      <c r="F11" s="104">
        <f t="shared" si="1"/>
        <v>16353766</v>
      </c>
      <c r="G11" s="105">
        <f t="shared" si="2"/>
        <v>66862928</v>
      </c>
      <c r="H11" s="104">
        <v>7671034</v>
      </c>
      <c r="I11" s="104">
        <v>49687400</v>
      </c>
      <c r="J11" s="104">
        <v>34984313</v>
      </c>
      <c r="K11" s="104">
        <v>26706400</v>
      </c>
      <c r="L11" s="98">
        <v>3039224</v>
      </c>
      <c r="M11" s="103">
        <v>7.0460000000000003</v>
      </c>
      <c r="N11">
        <v>2919846.2957706498</v>
      </c>
      <c r="O11">
        <v>2321000</v>
      </c>
      <c r="P11">
        <v>22</v>
      </c>
    </row>
    <row r="12" spans="1:16">
      <c r="A12" t="s">
        <v>1165</v>
      </c>
      <c r="B12" t="s">
        <v>1576</v>
      </c>
      <c r="C12" s="118" t="s">
        <v>1570</v>
      </c>
      <c r="D12" s="98">
        <v>106000000</v>
      </c>
      <c r="E12" s="104">
        <f t="shared" si="0"/>
        <v>21417944</v>
      </c>
      <c r="F12" s="104">
        <f t="shared" si="1"/>
        <v>16184662</v>
      </c>
      <c r="G12" s="105">
        <f t="shared" si="2"/>
        <v>62570134</v>
      </c>
      <c r="H12" s="104">
        <v>7392128</v>
      </c>
      <c r="I12" s="104">
        <v>51406600</v>
      </c>
      <c r="J12" s="104">
        <v>32738226</v>
      </c>
      <c r="K12" s="104">
        <v>26839600</v>
      </c>
      <c r="L12" s="98">
        <v>2844097</v>
      </c>
      <c r="M12" s="103">
        <v>7.0460000000000003</v>
      </c>
      <c r="N12">
        <v>3039730.9111552653</v>
      </c>
      <c r="O12">
        <v>2297000</v>
      </c>
      <c r="P12">
        <v>22</v>
      </c>
    </row>
    <row r="13" spans="1:16">
      <c r="A13" t="s">
        <v>1165</v>
      </c>
      <c r="B13" t="s">
        <v>1544</v>
      </c>
      <c r="C13" s="118" t="s">
        <v>1570</v>
      </c>
      <c r="D13" s="98">
        <v>106000000</v>
      </c>
      <c r="E13" s="104">
        <f t="shared" si="0"/>
        <v>21417944</v>
      </c>
      <c r="F13" s="104">
        <f t="shared" si="1"/>
        <v>16184662</v>
      </c>
      <c r="G13" s="105">
        <f t="shared" si="2"/>
        <v>62570134</v>
      </c>
      <c r="H13" s="104">
        <v>7392128</v>
      </c>
      <c r="I13" s="104">
        <v>51406600</v>
      </c>
      <c r="J13" s="104">
        <v>32738226</v>
      </c>
      <c r="K13" s="104">
        <v>26839600</v>
      </c>
      <c r="L13" s="98">
        <v>2844097</v>
      </c>
      <c r="M13" s="103">
        <v>7.0460000000000003</v>
      </c>
      <c r="N13">
        <v>3039730.9111552653</v>
      </c>
      <c r="O13">
        <v>2297000</v>
      </c>
      <c r="P13">
        <v>22</v>
      </c>
    </row>
    <row r="14" spans="1:16">
      <c r="A14" t="s">
        <v>505</v>
      </c>
      <c r="B14" t="s">
        <v>1575</v>
      </c>
      <c r="C14" s="118" t="s">
        <v>1570</v>
      </c>
      <c r="D14" s="98">
        <v>106000000</v>
      </c>
      <c r="E14" s="104">
        <f t="shared" si="0"/>
        <v>24837150</v>
      </c>
      <c r="F14" s="104">
        <f t="shared" si="1"/>
        <v>20546136</v>
      </c>
      <c r="G14" s="105">
        <f t="shared" si="2"/>
        <v>59611662</v>
      </c>
      <c r="H14" s="104">
        <v>7210265</v>
      </c>
      <c r="I14" s="104">
        <v>53125900</v>
      </c>
      <c r="J14" s="104">
        <v>31190276</v>
      </c>
      <c r="K14" s="104">
        <v>26706400</v>
      </c>
      <c r="L14" s="98">
        <v>2709621</v>
      </c>
      <c r="M14" s="103">
        <v>7.0460000000000003</v>
      </c>
      <c r="N14">
        <v>3525000</v>
      </c>
      <c r="O14">
        <v>2916000</v>
      </c>
      <c r="P14">
        <v>22</v>
      </c>
    </row>
    <row r="15" spans="1:16">
      <c r="A15" t="s">
        <v>505</v>
      </c>
      <c r="B15" t="s">
        <v>1545</v>
      </c>
      <c r="C15" s="118" t="s">
        <v>1570</v>
      </c>
      <c r="D15" s="98">
        <v>106000000</v>
      </c>
      <c r="E15" s="104">
        <f t="shared" si="0"/>
        <v>24837150</v>
      </c>
      <c r="F15" s="104">
        <f t="shared" si="1"/>
        <v>20546136</v>
      </c>
      <c r="G15" s="105">
        <f t="shared" si="2"/>
        <v>59611662</v>
      </c>
      <c r="H15" s="104">
        <v>7210265</v>
      </c>
      <c r="I15" s="104">
        <v>53125900</v>
      </c>
      <c r="J15" s="104">
        <v>31190276</v>
      </c>
      <c r="K15" s="104">
        <v>26706400</v>
      </c>
      <c r="L15" s="98">
        <v>2709621</v>
      </c>
      <c r="M15" s="103">
        <v>7.0460000000000003</v>
      </c>
      <c r="N15">
        <v>3525000</v>
      </c>
      <c r="O15">
        <v>2916000</v>
      </c>
      <c r="P15">
        <v>22</v>
      </c>
    </row>
    <row r="16" spans="1:16">
      <c r="A16" t="s">
        <v>676</v>
      </c>
      <c r="B16" t="s">
        <v>1574</v>
      </c>
      <c r="C16" s="118" t="s">
        <v>1570</v>
      </c>
      <c r="D16" s="98">
        <v>106000000</v>
      </c>
      <c r="E16" s="104">
        <f t="shared" si="0"/>
        <v>27253928</v>
      </c>
      <c r="F16" s="104">
        <f t="shared" si="1"/>
        <v>21814416</v>
      </c>
      <c r="G16" s="105">
        <f t="shared" si="2"/>
        <v>60505984</v>
      </c>
      <c r="H16" s="104">
        <v>7286406</v>
      </c>
      <c r="I16" s="104">
        <v>53699000</v>
      </c>
      <c r="J16" s="104">
        <v>31658211</v>
      </c>
      <c r="K16" s="104">
        <v>26173800</v>
      </c>
      <c r="L16" s="98">
        <v>2750272</v>
      </c>
      <c r="M16" s="103">
        <v>7.0460000000000003</v>
      </c>
      <c r="N16">
        <v>3868000</v>
      </c>
      <c r="O16">
        <v>3096000</v>
      </c>
      <c r="P16">
        <v>22</v>
      </c>
    </row>
    <row r="17" spans="1:16">
      <c r="A17" t="s">
        <v>676</v>
      </c>
      <c r="B17" t="s">
        <v>1546</v>
      </c>
      <c r="C17" s="118" t="s">
        <v>1570</v>
      </c>
      <c r="D17" s="98">
        <v>106000000</v>
      </c>
      <c r="E17" s="104">
        <f t="shared" si="0"/>
        <v>27253928</v>
      </c>
      <c r="F17" s="104">
        <f t="shared" si="1"/>
        <v>21814416</v>
      </c>
      <c r="G17" s="105">
        <f t="shared" si="2"/>
        <v>60505984</v>
      </c>
      <c r="H17" s="104">
        <v>7286406</v>
      </c>
      <c r="I17" s="104">
        <v>53699000</v>
      </c>
      <c r="J17" s="104">
        <v>31658211</v>
      </c>
      <c r="K17" s="104">
        <v>26173800</v>
      </c>
      <c r="L17" s="98">
        <v>2750272</v>
      </c>
      <c r="M17" s="103">
        <v>7.0460000000000003</v>
      </c>
      <c r="N17">
        <v>3868000</v>
      </c>
      <c r="O17">
        <v>3096000</v>
      </c>
      <c r="P17">
        <v>22</v>
      </c>
    </row>
    <row r="18" spans="1:16">
      <c r="A18" t="s">
        <v>1573</v>
      </c>
      <c r="B18" t="s">
        <v>619</v>
      </c>
      <c r="C18" s="118" t="s">
        <v>1570</v>
      </c>
      <c r="D18" s="98">
        <v>106000000</v>
      </c>
      <c r="E18" s="104">
        <f t="shared" si="0"/>
        <v>28684266</v>
      </c>
      <c r="F18" s="104">
        <f t="shared" si="1"/>
        <v>26810030</v>
      </c>
      <c r="G18" s="105">
        <f t="shared" si="2"/>
        <v>61517500</v>
      </c>
      <c r="H18" s="104">
        <v>7459875</v>
      </c>
      <c r="I18" s="104">
        <v>55991400</v>
      </c>
      <c r="J18" s="104">
        <v>32187461</v>
      </c>
      <c r="K18" s="104">
        <v>27438800</v>
      </c>
      <c r="L18" s="98">
        <v>2796250</v>
      </c>
      <c r="M18" s="103">
        <v>7.0460000000000003</v>
      </c>
      <c r="N18">
        <v>4071000</v>
      </c>
      <c r="O18">
        <v>3805000</v>
      </c>
      <c r="P18">
        <v>22</v>
      </c>
    </row>
    <row r="19" spans="1:16">
      <c r="A19" t="s">
        <v>1573</v>
      </c>
      <c r="B19" t="s">
        <v>625</v>
      </c>
      <c r="C19" s="118" t="s">
        <v>1570</v>
      </c>
      <c r="D19" s="98">
        <v>106000000</v>
      </c>
      <c r="E19" s="104">
        <f t="shared" si="0"/>
        <v>35998014</v>
      </c>
      <c r="F19" s="104">
        <f t="shared" si="1"/>
        <v>42043482</v>
      </c>
      <c r="G19" s="105">
        <f t="shared" si="2"/>
        <v>64857012</v>
      </c>
      <c r="H19" s="104">
        <v>7856496</v>
      </c>
      <c r="I19" s="104">
        <v>57710700</v>
      </c>
      <c r="J19" s="104">
        <v>33934783</v>
      </c>
      <c r="K19" s="104">
        <v>28137800</v>
      </c>
      <c r="L19" s="98">
        <v>2948046</v>
      </c>
      <c r="M19" s="103">
        <v>7.0460000000000003</v>
      </c>
      <c r="N19">
        <v>5109000</v>
      </c>
      <c r="O19">
        <v>5967000</v>
      </c>
      <c r="P19">
        <v>22</v>
      </c>
    </row>
    <row r="20" spans="1:16">
      <c r="A20" t="s">
        <v>1573</v>
      </c>
      <c r="B20" t="s">
        <v>612</v>
      </c>
      <c r="C20" s="118" t="s">
        <v>1570</v>
      </c>
      <c r="D20" s="98">
        <v>106000000</v>
      </c>
      <c r="E20" s="104">
        <f t="shared" si="0"/>
        <v>30213248</v>
      </c>
      <c r="F20" s="104">
        <f t="shared" si="1"/>
        <v>36082566</v>
      </c>
      <c r="G20" s="105">
        <f t="shared" si="2"/>
        <v>64857012</v>
      </c>
      <c r="H20" s="104">
        <v>7856496</v>
      </c>
      <c r="I20" s="104">
        <v>57710700</v>
      </c>
      <c r="J20" s="104">
        <v>33934783</v>
      </c>
      <c r="K20" s="104">
        <v>28137800</v>
      </c>
      <c r="L20" s="98">
        <v>2948046</v>
      </c>
      <c r="M20" s="103">
        <v>7.0460000000000003</v>
      </c>
      <c r="N20">
        <v>4288000</v>
      </c>
      <c r="O20">
        <v>5121000</v>
      </c>
      <c r="P20">
        <v>22</v>
      </c>
    </row>
    <row r="21" spans="1:16">
      <c r="A21" t="s">
        <v>1572</v>
      </c>
      <c r="B21" t="s">
        <v>786</v>
      </c>
      <c r="C21" s="118" t="s">
        <v>1570</v>
      </c>
      <c r="D21" s="98">
        <v>106000000</v>
      </c>
      <c r="E21" s="104">
        <f t="shared" si="0"/>
        <v>38104529</v>
      </c>
      <c r="F21" s="104">
        <f t="shared" si="1"/>
        <v>48411899</v>
      </c>
      <c r="G21" s="105">
        <f t="shared" si="2"/>
        <v>77871061.644444451</v>
      </c>
      <c r="H21" s="104">
        <v>9214907</v>
      </c>
      <c r="I21" s="104">
        <v>60560600</v>
      </c>
      <c r="J21" s="104">
        <v>40908403</v>
      </c>
      <c r="K21" s="104">
        <v>33675900</v>
      </c>
      <c r="L21" s="98">
        <v>3539593.7111111111</v>
      </c>
      <c r="M21" s="103">
        <v>7.0460000000000003</v>
      </c>
      <c r="N21">
        <v>5407966.080045416</v>
      </c>
      <c r="O21">
        <v>6870834.3741129721</v>
      </c>
      <c r="P21">
        <v>22</v>
      </c>
    </row>
    <row r="22" spans="1:16">
      <c r="A22" t="s">
        <v>1572</v>
      </c>
      <c r="B22" t="s">
        <v>777</v>
      </c>
      <c r="C22" s="118" t="s">
        <v>1570</v>
      </c>
      <c r="D22" s="98">
        <v>106000000</v>
      </c>
      <c r="E22" s="104">
        <f t="shared" si="0"/>
        <v>44721484</v>
      </c>
      <c r="F22" s="104">
        <f t="shared" si="1"/>
        <v>49657911</v>
      </c>
      <c r="G22" s="105">
        <f t="shared" si="2"/>
        <v>75432152.400000006</v>
      </c>
      <c r="H22" s="104">
        <v>9000702</v>
      </c>
      <c r="I22" s="104">
        <v>62431900</v>
      </c>
      <c r="J22" s="104">
        <v>39627144</v>
      </c>
      <c r="K22" s="104">
        <v>33675900</v>
      </c>
      <c r="L22" s="98">
        <v>3428734.2</v>
      </c>
      <c r="M22" s="103">
        <v>7.0460000000000003</v>
      </c>
      <c r="N22">
        <v>6347074.0845869994</v>
      </c>
      <c r="O22">
        <v>7047673.9994323021</v>
      </c>
      <c r="P22">
        <v>22</v>
      </c>
    </row>
    <row r="23" spans="1:16">
      <c r="A23" t="s">
        <v>1572</v>
      </c>
      <c r="B23" t="s">
        <v>920</v>
      </c>
      <c r="C23" s="118" t="s">
        <v>1570</v>
      </c>
      <c r="D23" s="98">
        <v>106000000</v>
      </c>
      <c r="E23" s="104">
        <f t="shared" si="0"/>
        <v>42631438</v>
      </c>
      <c r="F23" s="104">
        <f t="shared" si="1"/>
        <v>48411899</v>
      </c>
      <c r="G23" s="105">
        <f t="shared" si="2"/>
        <v>78473665.111111119</v>
      </c>
      <c r="H23" s="104">
        <v>9234180</v>
      </c>
      <c r="I23" s="104">
        <v>61184400</v>
      </c>
      <c r="J23" s="104">
        <v>41224967</v>
      </c>
      <c r="K23" s="104">
        <v>33675900</v>
      </c>
      <c r="L23" s="98">
        <v>3566984.777777778</v>
      </c>
      <c r="M23" s="103">
        <v>7.0460000000000003</v>
      </c>
      <c r="N23">
        <v>6050445.3590689749</v>
      </c>
      <c r="O23">
        <v>6870834.3741129721</v>
      </c>
      <c r="P23">
        <v>22</v>
      </c>
    </row>
    <row r="24" spans="1:16">
      <c r="A24" t="s">
        <v>1571</v>
      </c>
      <c r="B24" t="s">
        <v>1013</v>
      </c>
      <c r="C24" s="118" t="s">
        <v>1570</v>
      </c>
      <c r="D24" s="98">
        <v>106000000</v>
      </c>
      <c r="E24" s="104">
        <f t="shared" si="0"/>
        <v>36026198</v>
      </c>
      <c r="F24" s="104">
        <f t="shared" si="1"/>
        <v>44086822</v>
      </c>
      <c r="G24" s="105">
        <f t="shared" si="2"/>
        <v>66980100</v>
      </c>
      <c r="H24" s="104">
        <v>8161073</v>
      </c>
      <c r="I24" s="104">
        <v>58283800</v>
      </c>
      <c r="J24" s="104">
        <v>35045628</v>
      </c>
      <c r="K24" s="104">
        <v>30168400</v>
      </c>
      <c r="L24" s="98">
        <v>3044550</v>
      </c>
      <c r="M24" s="103">
        <v>7.0460000000000003</v>
      </c>
      <c r="N24">
        <v>5113000</v>
      </c>
      <c r="O24">
        <v>6257000</v>
      </c>
      <c r="P24">
        <v>22</v>
      </c>
    </row>
    <row r="25" spans="1:16">
      <c r="A25" t="s">
        <v>1571</v>
      </c>
      <c r="B25" t="s">
        <v>1050</v>
      </c>
      <c r="C25" s="118" t="s">
        <v>1570</v>
      </c>
      <c r="D25" s="98">
        <v>106000000</v>
      </c>
      <c r="E25" s="104">
        <f t="shared" si="0"/>
        <v>35272276</v>
      </c>
      <c r="F25" s="104">
        <f t="shared" si="1"/>
        <v>42903094</v>
      </c>
      <c r="G25" s="105">
        <f t="shared" si="2"/>
        <v>69254988</v>
      </c>
      <c r="H25" s="104">
        <v>8337618</v>
      </c>
      <c r="I25" s="104">
        <v>57710700</v>
      </c>
      <c r="J25" s="104">
        <v>36235904</v>
      </c>
      <c r="K25" s="104">
        <v>30168400</v>
      </c>
      <c r="L25" s="98">
        <v>3147954</v>
      </c>
      <c r="M25" s="103">
        <v>7.0460000000000003</v>
      </c>
      <c r="N25">
        <v>5006000</v>
      </c>
      <c r="O25">
        <v>6089000</v>
      </c>
      <c r="P25">
        <v>22</v>
      </c>
    </row>
    <row r="26" spans="1:16">
      <c r="A26" t="s">
        <v>1571</v>
      </c>
      <c r="B26" t="s">
        <v>937</v>
      </c>
      <c r="C26" s="118" t="s">
        <v>1570</v>
      </c>
      <c r="D26" s="98">
        <v>106000000</v>
      </c>
      <c r="E26" s="104">
        <f t="shared" si="0"/>
        <v>45376240</v>
      </c>
      <c r="F26" s="104">
        <f t="shared" si="1"/>
        <v>67979808</v>
      </c>
      <c r="G26" s="105">
        <f t="shared" si="2"/>
        <v>93608108</v>
      </c>
      <c r="H26" s="104">
        <v>10451830</v>
      </c>
      <c r="I26" s="104">
        <v>61149200</v>
      </c>
      <c r="J26" s="104">
        <v>48978038</v>
      </c>
      <c r="K26" s="104">
        <v>31500000</v>
      </c>
      <c r="L26" s="98">
        <v>4254914</v>
      </c>
      <c r="M26" s="103">
        <v>7.0460000000000003</v>
      </c>
      <c r="N26">
        <v>6440000</v>
      </c>
      <c r="O26">
        <v>9648000</v>
      </c>
      <c r="P26">
        <v>22</v>
      </c>
    </row>
    <row r="27" spans="1:16">
      <c r="A27" t="s">
        <v>1571</v>
      </c>
      <c r="B27" t="s">
        <v>943</v>
      </c>
      <c r="C27" s="118" t="s">
        <v>1570</v>
      </c>
      <c r="D27" s="98">
        <v>106000000</v>
      </c>
      <c r="E27" s="104">
        <f t="shared" si="0"/>
        <v>48131226</v>
      </c>
      <c r="F27" s="104">
        <f t="shared" si="1"/>
        <v>76385686</v>
      </c>
      <c r="G27" s="105">
        <f t="shared" si="2"/>
        <v>0</v>
      </c>
      <c r="H27" s="104">
        <v>12339852</v>
      </c>
      <c r="I27" s="104">
        <v>70611500</v>
      </c>
      <c r="J27" s="104">
        <v>59508316</v>
      </c>
      <c r="K27" s="104">
        <v>31500000</v>
      </c>
      <c r="L27" s="98">
        <v>5317427</v>
      </c>
      <c r="M27" s="103">
        <v>7.0460000000000003</v>
      </c>
      <c r="N27">
        <v>6831000</v>
      </c>
      <c r="O27">
        <v>10841000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RowHeight="14.4"/>
  <cols>
    <col min="1" max="1" width="13.109375" bestFit="1" customWidth="1"/>
    <col min="2" max="2" width="45" bestFit="1" customWidth="1"/>
    <col min="3" max="3" width="17" customWidth="1"/>
    <col min="4" max="5" width="17" style="95" customWidth="1"/>
    <col min="6" max="6" width="20.5546875" style="95" bestFit="1" customWidth="1"/>
    <col min="7" max="9" width="17" style="95" customWidth="1"/>
    <col min="10" max="10" width="20.5546875" style="95" bestFit="1" customWidth="1"/>
    <col min="11" max="11" width="17" customWidth="1"/>
    <col min="12" max="13" width="15.109375" bestFit="1" customWidth="1"/>
    <col min="14" max="14" width="20.6640625" bestFit="1" customWidth="1"/>
    <col min="15" max="15" width="13.44140625" bestFit="1" customWidth="1"/>
    <col min="16" max="16" width="19.109375" bestFit="1" customWidth="1"/>
    <col min="17" max="17" width="12.33203125" bestFit="1" customWidth="1"/>
    <col min="18" max="18" width="3.5546875" bestFit="1" customWidth="1"/>
    <col min="19" max="19" width="12.33203125" bestFit="1" customWidth="1"/>
    <col min="20" max="20" width="40.88671875" customWidth="1"/>
    <col min="21" max="23" width="13" customWidth="1"/>
    <col min="24" max="24" width="7.33203125" style="95" bestFit="1" customWidth="1"/>
    <col min="25" max="25" width="9.5546875" style="95" bestFit="1" customWidth="1"/>
    <col min="26" max="26" width="8" style="95" bestFit="1" customWidth="1"/>
    <col min="27" max="27" width="14.44140625" style="95" customWidth="1"/>
    <col min="28" max="28" width="15.88671875" bestFit="1" customWidth="1"/>
    <col min="29" max="29" width="14.88671875" bestFit="1" customWidth="1"/>
    <col min="30" max="30" width="14.88671875" customWidth="1"/>
    <col min="31" max="31" width="17.88671875" customWidth="1"/>
    <col min="32" max="32" width="16.6640625" customWidth="1"/>
    <col min="33" max="33" width="0.6640625" customWidth="1"/>
    <col min="34" max="34" width="13.44140625" style="95" customWidth="1"/>
    <col min="35" max="35" width="14.6640625" customWidth="1"/>
    <col min="36" max="36" width="12.88671875" customWidth="1"/>
    <col min="37" max="37" width="14.33203125" style="95" customWidth="1"/>
    <col min="39" max="39" width="13" bestFit="1" customWidth="1"/>
    <col min="40" max="40" width="12" customWidth="1"/>
    <col min="42" max="42" width="12" bestFit="1" customWidth="1"/>
    <col min="43" max="44" width="13" bestFit="1" customWidth="1"/>
    <col min="45" max="46" width="12" bestFit="1" customWidth="1"/>
    <col min="47" max="47" width="12.88671875" customWidth="1"/>
    <col min="48" max="48" width="24.88671875" customWidth="1"/>
  </cols>
  <sheetData>
    <row r="1" spans="1:48" ht="36.6">
      <c r="G1" s="131" t="s">
        <v>1535</v>
      </c>
      <c r="R1" s="109"/>
      <c r="S1" s="109"/>
      <c r="T1" s="109"/>
      <c r="U1" s="132" t="s">
        <v>1528</v>
      </c>
      <c r="V1" s="110"/>
      <c r="W1" s="109"/>
      <c r="X1" s="111"/>
      <c r="Y1" s="111"/>
      <c r="Z1" s="111"/>
      <c r="AA1" s="111"/>
      <c r="AB1" s="110"/>
      <c r="AC1" s="109"/>
      <c r="AD1" s="109"/>
      <c r="AE1" s="109"/>
      <c r="AF1" s="109"/>
      <c r="AG1" s="109"/>
      <c r="AH1" s="111"/>
      <c r="AI1" s="133" t="s">
        <v>1532</v>
      </c>
      <c r="AJ1" s="109"/>
      <c r="AK1" s="111"/>
      <c r="AL1" s="109"/>
      <c r="AM1" s="109"/>
      <c r="AN1" s="109"/>
      <c r="AO1" s="109"/>
      <c r="AP1" s="113"/>
      <c r="AQ1" s="113"/>
      <c r="AR1" s="113"/>
      <c r="AS1" s="113"/>
      <c r="AT1" s="109"/>
      <c r="AU1" s="109"/>
      <c r="AV1" s="112"/>
    </row>
    <row r="3" spans="1:48" ht="15" customHeight="1">
      <c r="A3" t="s">
        <v>1515</v>
      </c>
      <c r="B3" t="s">
        <v>18</v>
      </c>
      <c r="C3" t="s">
        <v>23</v>
      </c>
      <c r="D3" s="114" t="s">
        <v>1556</v>
      </c>
      <c r="E3" s="114" t="s">
        <v>1557</v>
      </c>
      <c r="F3" s="114" t="s">
        <v>1558</v>
      </c>
      <c r="G3" s="114" t="s">
        <v>1559</v>
      </c>
      <c r="H3" s="114" t="s">
        <v>1560</v>
      </c>
      <c r="I3" s="114" t="s">
        <v>1561</v>
      </c>
      <c r="J3" s="114" t="s">
        <v>1562</v>
      </c>
      <c r="K3" s="95" t="s">
        <v>1599</v>
      </c>
      <c r="L3" s="95" t="s">
        <v>1558</v>
      </c>
      <c r="N3" s="95" t="s">
        <v>1598</v>
      </c>
      <c r="O3" s="95" t="s">
        <v>1557</v>
      </c>
      <c r="R3" s="156" t="s">
        <v>1536</v>
      </c>
      <c r="S3" s="156" t="s">
        <v>1515</v>
      </c>
      <c r="T3" s="156" t="s">
        <v>18</v>
      </c>
      <c r="U3" s="156" t="s">
        <v>25</v>
      </c>
      <c r="V3" s="157" t="s">
        <v>1507</v>
      </c>
      <c r="W3" s="157" t="s">
        <v>27</v>
      </c>
      <c r="X3" s="157" t="s">
        <v>1597</v>
      </c>
      <c r="Y3" s="157"/>
      <c r="Z3" s="157"/>
      <c r="AA3" s="157"/>
      <c r="AB3" s="157" t="s">
        <v>29</v>
      </c>
      <c r="AC3" s="157" t="s">
        <v>1587</v>
      </c>
      <c r="AD3" s="152" t="s">
        <v>1595</v>
      </c>
      <c r="AE3" s="156" t="s">
        <v>1596</v>
      </c>
      <c r="AH3" s="152" t="s">
        <v>1594</v>
      </c>
      <c r="AI3" s="152" t="s">
        <v>1593</v>
      </c>
      <c r="AJ3" s="152" t="s">
        <v>1592</v>
      </c>
      <c r="AK3" s="152" t="s">
        <v>1591</v>
      </c>
      <c r="AL3" s="152" t="s">
        <v>1590</v>
      </c>
      <c r="AM3" s="152" t="s">
        <v>1589</v>
      </c>
      <c r="AN3" s="152" t="s">
        <v>1588</v>
      </c>
      <c r="AP3" s="154" t="s">
        <v>1507</v>
      </c>
      <c r="AQ3" s="154" t="s">
        <v>27</v>
      </c>
      <c r="AR3" s="154" t="s">
        <v>29</v>
      </c>
      <c r="AS3" s="154" t="s">
        <v>1587</v>
      </c>
      <c r="AT3" s="154" t="s">
        <v>1586</v>
      </c>
      <c r="AU3" s="154" t="s">
        <v>1585</v>
      </c>
      <c r="AV3" s="154" t="s">
        <v>1584</v>
      </c>
    </row>
    <row r="4" spans="1:48">
      <c r="A4" t="s">
        <v>1580</v>
      </c>
      <c r="B4" t="s">
        <v>58</v>
      </c>
      <c r="C4" s="98">
        <v>106000000</v>
      </c>
      <c r="D4" s="104">
        <f t="shared" ref="D4:D28" si="0">M4*N4</f>
        <v>34060951</v>
      </c>
      <c r="E4" s="104">
        <f t="shared" ref="E4:E28" si="1">M4*O4</f>
        <v>42543748</v>
      </c>
      <c r="F4" s="105">
        <f t="shared" ref="F4:F28" si="2">L4*P4</f>
        <v>67269994</v>
      </c>
      <c r="G4" s="104">
        <v>8307202</v>
      </c>
      <c r="H4" s="104">
        <v>57710700</v>
      </c>
      <c r="I4" s="104">
        <v>35197304</v>
      </c>
      <c r="J4" s="104">
        <v>29436100</v>
      </c>
      <c r="K4" s="98">
        <f t="shared" ref="K4:K28" si="3">SUM(D4:I4)</f>
        <v>245089899</v>
      </c>
      <c r="L4" s="98">
        <v>3057727</v>
      </c>
      <c r="M4" s="103">
        <v>7.0460000000000003</v>
      </c>
      <c r="N4" s="98">
        <v>4834083.3096792502</v>
      </c>
      <c r="O4" s="108">
        <v>6038000</v>
      </c>
      <c r="P4">
        <v>22</v>
      </c>
      <c r="R4" s="156"/>
      <c r="S4" s="156"/>
      <c r="T4" s="156"/>
      <c r="U4" s="156"/>
      <c r="V4" s="157"/>
      <c r="W4" s="157"/>
      <c r="X4" s="107" t="s">
        <v>1583</v>
      </c>
      <c r="Y4" s="107" t="s">
        <v>1582</v>
      </c>
      <c r="Z4" s="107" t="s">
        <v>1550</v>
      </c>
      <c r="AA4" s="107" t="s">
        <v>1581</v>
      </c>
      <c r="AB4" s="157"/>
      <c r="AC4" s="157"/>
      <c r="AD4" s="153"/>
      <c r="AE4" s="156"/>
      <c r="AH4" s="153"/>
      <c r="AI4" s="153"/>
      <c r="AJ4" s="153"/>
      <c r="AK4" s="153"/>
      <c r="AL4" s="153"/>
      <c r="AM4" s="153"/>
      <c r="AN4" s="153"/>
      <c r="AP4" s="155"/>
      <c r="AQ4" s="155"/>
      <c r="AR4" s="155"/>
      <c r="AS4" s="155"/>
      <c r="AT4" s="155"/>
      <c r="AU4" s="155"/>
      <c r="AV4" s="155"/>
    </row>
    <row r="5" spans="1:48">
      <c r="A5" t="s">
        <v>1580</v>
      </c>
      <c r="B5" t="s">
        <v>48</v>
      </c>
      <c r="C5" s="98">
        <v>106000000</v>
      </c>
      <c r="D5" s="104">
        <f t="shared" si="0"/>
        <v>33544017.000000004</v>
      </c>
      <c r="E5" s="104">
        <f t="shared" si="1"/>
        <v>37837020</v>
      </c>
      <c r="F5" s="105">
        <f t="shared" si="2"/>
        <v>65219528</v>
      </c>
      <c r="G5" s="104">
        <v>7948364</v>
      </c>
      <c r="H5" s="104">
        <v>55418300</v>
      </c>
      <c r="I5" s="104">
        <v>34124460</v>
      </c>
      <c r="J5" s="104">
        <v>28916800</v>
      </c>
      <c r="K5" s="98">
        <f t="shared" si="3"/>
        <v>234091689</v>
      </c>
      <c r="L5" s="98">
        <v>2964524</v>
      </c>
      <c r="M5" s="103">
        <v>7.0460000000000003</v>
      </c>
      <c r="N5">
        <v>4760717.712177122</v>
      </c>
      <c r="O5">
        <v>5370000</v>
      </c>
      <c r="P5">
        <v>22</v>
      </c>
      <c r="R5" s="102">
        <v>1</v>
      </c>
      <c r="S5" s="101" t="s">
        <v>1580</v>
      </c>
      <c r="T5" s="101" t="s">
        <v>58</v>
      </c>
      <c r="U5" s="97">
        <v>5680500</v>
      </c>
      <c r="V5" s="97">
        <f t="shared" ref="V5:V29" si="4">AP5*1.5</f>
        <v>107493000</v>
      </c>
      <c r="W5" s="97">
        <f t="shared" ref="W5:W29" si="5">AQ5*1.5</f>
        <v>94680552</v>
      </c>
      <c r="X5" s="100">
        <v>7046</v>
      </c>
      <c r="Y5" s="100">
        <v>14700</v>
      </c>
      <c r="Z5" s="100">
        <v>22</v>
      </c>
      <c r="AA5" s="100">
        <f t="shared" ref="AA5:AA29" si="6">X5*Y5</f>
        <v>103576200</v>
      </c>
      <c r="AB5" s="97">
        <f t="shared" ref="AB5:AB29" si="7">K4</f>
        <v>245089899</v>
      </c>
      <c r="AC5" s="97">
        <f t="shared" ref="AC5:AC29" si="8">J4</f>
        <v>29436100</v>
      </c>
      <c r="AD5" s="97">
        <v>153000000</v>
      </c>
      <c r="AE5" s="99">
        <f>AC5+AB5+AA5+W5+V5+U5+AD5</f>
        <v>738956251</v>
      </c>
      <c r="AH5" s="95">
        <f t="shared" ref="AH5:AH29" si="9">10*12</f>
        <v>120</v>
      </c>
      <c r="AK5" s="95">
        <v>0.1</v>
      </c>
      <c r="AL5" s="95">
        <v>11</v>
      </c>
      <c r="AP5" s="97">
        <v>71662000</v>
      </c>
      <c r="AQ5" s="97">
        <v>63120368</v>
      </c>
      <c r="AR5" s="97">
        <v>225352306</v>
      </c>
      <c r="AS5" s="97">
        <v>29436100</v>
      </c>
      <c r="AT5" s="97">
        <v>10000000</v>
      </c>
      <c r="AU5" s="96">
        <v>27000000</v>
      </c>
      <c r="AV5" s="40">
        <f>AU5+AT5</f>
        <v>37000000</v>
      </c>
    </row>
    <row r="6" spans="1:48">
      <c r="A6" t="s">
        <v>1580</v>
      </c>
      <c r="B6" t="s">
        <v>91</v>
      </c>
      <c r="C6" s="98">
        <v>106000000</v>
      </c>
      <c r="D6" s="104">
        <f t="shared" si="0"/>
        <v>35298050</v>
      </c>
      <c r="E6" s="104">
        <f t="shared" si="1"/>
        <v>42952416</v>
      </c>
      <c r="F6" s="105">
        <f t="shared" si="2"/>
        <v>73141728</v>
      </c>
      <c r="G6" s="104">
        <v>8583182</v>
      </c>
      <c r="H6" s="104">
        <v>57710700</v>
      </c>
      <c r="I6" s="104">
        <v>38269538</v>
      </c>
      <c r="J6" s="104">
        <v>28916800</v>
      </c>
      <c r="K6" s="98">
        <f t="shared" si="3"/>
        <v>255955614</v>
      </c>
      <c r="L6" s="98">
        <v>3324624</v>
      </c>
      <c r="M6" s="103">
        <v>7.0460000000000003</v>
      </c>
      <c r="N6">
        <v>5009657.9619642347</v>
      </c>
      <c r="O6">
        <v>6096000</v>
      </c>
      <c r="P6">
        <v>22</v>
      </c>
      <c r="R6" s="102">
        <v>2</v>
      </c>
      <c r="S6" s="101" t="s">
        <v>1580</v>
      </c>
      <c r="T6" s="101" t="s">
        <v>48</v>
      </c>
      <c r="U6" s="97">
        <v>5554500</v>
      </c>
      <c r="V6" s="97">
        <f t="shared" si="4"/>
        <v>99225000</v>
      </c>
      <c r="W6" s="97">
        <f t="shared" si="5"/>
        <v>91186110</v>
      </c>
      <c r="X6" s="100">
        <v>7046</v>
      </c>
      <c r="Y6" s="100">
        <v>14700</v>
      </c>
      <c r="Z6" s="100">
        <v>22</v>
      </c>
      <c r="AA6" s="100">
        <f t="shared" si="6"/>
        <v>103576200</v>
      </c>
      <c r="AB6" s="97">
        <f t="shared" si="7"/>
        <v>234091689</v>
      </c>
      <c r="AC6" s="97">
        <f t="shared" si="8"/>
        <v>28916800</v>
      </c>
      <c r="AD6" s="97">
        <v>190000000</v>
      </c>
      <c r="AE6" s="99">
        <f t="shared" ref="AE6:AE29" si="10">AC6+AB6+AA6+W6+V6+U6+AD6</f>
        <v>752550299</v>
      </c>
      <c r="AH6" s="95">
        <f t="shared" si="9"/>
        <v>120</v>
      </c>
      <c r="AK6" s="95">
        <v>0.1</v>
      </c>
      <c r="AL6" s="95">
        <v>11</v>
      </c>
      <c r="AP6" s="97">
        <v>66150000</v>
      </c>
      <c r="AQ6" s="97">
        <v>60790740</v>
      </c>
      <c r="AR6" s="97">
        <v>214955715</v>
      </c>
      <c r="AS6" s="97">
        <v>28916800</v>
      </c>
      <c r="AT6" s="97">
        <v>10000000</v>
      </c>
      <c r="AU6" s="96">
        <v>27000000</v>
      </c>
      <c r="AV6" s="40">
        <f>AU6+AT6</f>
        <v>37000000</v>
      </c>
    </row>
    <row r="7" spans="1:48">
      <c r="A7" t="s">
        <v>1579</v>
      </c>
      <c r="B7" t="s">
        <v>1542</v>
      </c>
      <c r="C7" s="98">
        <v>106000000</v>
      </c>
      <c r="D7" s="104">
        <f t="shared" si="0"/>
        <v>35298050</v>
      </c>
      <c r="E7" s="104">
        <f t="shared" si="1"/>
        <v>42952416</v>
      </c>
      <c r="F7" s="105">
        <f t="shared" si="2"/>
        <v>73141728</v>
      </c>
      <c r="G7" s="104">
        <v>8583182</v>
      </c>
      <c r="H7" s="104">
        <v>57710700</v>
      </c>
      <c r="I7" s="104">
        <v>38269538</v>
      </c>
      <c r="J7" s="104">
        <v>28916800</v>
      </c>
      <c r="K7" s="98">
        <f t="shared" si="3"/>
        <v>255955614</v>
      </c>
      <c r="L7" s="98">
        <v>3324624</v>
      </c>
      <c r="M7" s="103">
        <v>7.0460000000000003</v>
      </c>
      <c r="N7">
        <v>5009657.9619642347</v>
      </c>
      <c r="O7">
        <v>6096000</v>
      </c>
      <c r="P7">
        <v>22</v>
      </c>
      <c r="R7" s="102">
        <v>3</v>
      </c>
      <c r="S7" s="101" t="s">
        <v>1580</v>
      </c>
      <c r="T7" s="101" t="s">
        <v>91</v>
      </c>
      <c r="U7" s="97">
        <v>6604500</v>
      </c>
      <c r="V7" s="97">
        <f t="shared" si="4"/>
        <v>105012000</v>
      </c>
      <c r="W7" s="97">
        <f t="shared" si="5"/>
        <v>92845859.25</v>
      </c>
      <c r="X7" s="100">
        <v>7046</v>
      </c>
      <c r="Y7" s="100">
        <v>14700</v>
      </c>
      <c r="Z7" s="100">
        <v>22</v>
      </c>
      <c r="AA7" s="100">
        <f t="shared" si="6"/>
        <v>103576200</v>
      </c>
      <c r="AB7" s="97">
        <f t="shared" si="7"/>
        <v>255955614</v>
      </c>
      <c r="AC7" s="97">
        <f t="shared" si="8"/>
        <v>28916800</v>
      </c>
      <c r="AD7" s="97">
        <v>106416666.56284723</v>
      </c>
      <c r="AE7" s="99">
        <f t="shared" si="10"/>
        <v>699327639.81284726</v>
      </c>
      <c r="AH7" s="95">
        <f t="shared" si="9"/>
        <v>120</v>
      </c>
      <c r="AK7" s="95">
        <v>0.1</v>
      </c>
      <c r="AL7" s="95">
        <v>11</v>
      </c>
      <c r="AP7" s="97">
        <v>70008000</v>
      </c>
      <c r="AQ7" s="97">
        <v>61897239.5</v>
      </c>
      <c r="AR7" s="97">
        <v>234495205</v>
      </c>
      <c r="AS7" s="97">
        <v>28916800</v>
      </c>
      <c r="AT7" s="97">
        <v>10000000</v>
      </c>
      <c r="AU7" s="96">
        <v>27000000</v>
      </c>
      <c r="AV7" s="40" t="e">
        <f>AU7+AT7+#REF!</f>
        <v>#REF!</v>
      </c>
    </row>
    <row r="8" spans="1:48">
      <c r="A8" t="s">
        <v>1579</v>
      </c>
      <c r="B8" t="s">
        <v>159</v>
      </c>
      <c r="C8" s="98">
        <v>106000000</v>
      </c>
      <c r="D8" s="104">
        <f t="shared" si="0"/>
        <v>33652283</v>
      </c>
      <c r="E8" s="104">
        <f t="shared" si="1"/>
        <v>39429416</v>
      </c>
      <c r="F8" s="105">
        <f t="shared" si="2"/>
        <v>65219528</v>
      </c>
      <c r="G8" s="104">
        <v>7948364</v>
      </c>
      <c r="H8" s="104">
        <v>57022900</v>
      </c>
      <c r="I8" s="104">
        <v>34124460</v>
      </c>
      <c r="J8" s="104">
        <v>28916800</v>
      </c>
      <c r="K8" s="98">
        <f t="shared" si="3"/>
        <v>237396951</v>
      </c>
      <c r="L8" s="98">
        <v>2964524</v>
      </c>
      <c r="M8" s="103">
        <v>7.0460000000000003</v>
      </c>
      <c r="N8">
        <v>4776083.3096792502</v>
      </c>
      <c r="O8">
        <v>5596000</v>
      </c>
      <c r="P8">
        <v>22</v>
      </c>
      <c r="R8" s="102">
        <v>4</v>
      </c>
      <c r="S8" s="101" t="s">
        <v>1579</v>
      </c>
      <c r="T8" s="101" t="s">
        <v>1542</v>
      </c>
      <c r="U8" s="97">
        <v>6604500</v>
      </c>
      <c r="V8" s="97">
        <f t="shared" si="4"/>
        <v>105012000</v>
      </c>
      <c r="W8" s="97">
        <f t="shared" si="5"/>
        <v>92845859.25</v>
      </c>
      <c r="X8" s="100">
        <v>7046</v>
      </c>
      <c r="Y8" s="100">
        <v>14700</v>
      </c>
      <c r="Z8" s="100">
        <v>22</v>
      </c>
      <c r="AA8" s="100">
        <f t="shared" si="6"/>
        <v>103576200</v>
      </c>
      <c r="AB8" s="97">
        <f t="shared" si="7"/>
        <v>255955614</v>
      </c>
      <c r="AC8" s="97">
        <f t="shared" si="8"/>
        <v>28916800</v>
      </c>
      <c r="AD8" s="97">
        <v>129058643.33333351</v>
      </c>
      <c r="AE8" s="99">
        <f t="shared" si="10"/>
        <v>721969616.58333349</v>
      </c>
      <c r="AH8" s="95">
        <f t="shared" si="9"/>
        <v>120</v>
      </c>
      <c r="AK8" s="95">
        <v>0.1</v>
      </c>
      <c r="AL8" s="95">
        <v>11</v>
      </c>
      <c r="AP8" s="97">
        <v>70008000</v>
      </c>
      <c r="AQ8" s="97">
        <v>61897239.5</v>
      </c>
      <c r="AR8" s="97">
        <v>234495205</v>
      </c>
      <c r="AS8" s="97">
        <v>28916800</v>
      </c>
      <c r="AT8" s="97">
        <v>10000000</v>
      </c>
      <c r="AU8" s="96">
        <v>27000000</v>
      </c>
      <c r="AV8" s="40" t="e">
        <f>AU8+AT8+#REF!</f>
        <v>#REF!</v>
      </c>
    </row>
    <row r="9" spans="1:48">
      <c r="A9" t="s">
        <v>1578</v>
      </c>
      <c r="B9" t="s">
        <v>301</v>
      </c>
      <c r="C9" s="98">
        <v>106000000</v>
      </c>
      <c r="D9" s="104">
        <f t="shared" si="0"/>
        <v>32384259.999999996</v>
      </c>
      <c r="E9" s="104">
        <f t="shared" si="1"/>
        <v>34962252</v>
      </c>
      <c r="F9" s="105">
        <f t="shared" si="2"/>
        <v>68200198</v>
      </c>
      <c r="G9" s="104">
        <v>8120731</v>
      </c>
      <c r="H9" s="104">
        <v>55991400</v>
      </c>
      <c r="I9" s="104">
        <v>35683999</v>
      </c>
      <c r="J9" s="104">
        <v>29436100</v>
      </c>
      <c r="K9" s="98">
        <f t="shared" si="3"/>
        <v>235342840</v>
      </c>
      <c r="L9" s="98">
        <v>3100009</v>
      </c>
      <c r="M9" s="103">
        <v>7.0460000000000003</v>
      </c>
      <c r="N9">
        <v>4596119.7842747653</v>
      </c>
      <c r="O9">
        <v>4962000</v>
      </c>
      <c r="P9">
        <v>22</v>
      </c>
      <c r="R9" s="102">
        <v>5</v>
      </c>
      <c r="S9" s="101" t="s">
        <v>1579</v>
      </c>
      <c r="T9" s="101" t="s">
        <v>159</v>
      </c>
      <c r="U9" s="97">
        <v>5554500</v>
      </c>
      <c r="V9" s="97">
        <f t="shared" si="4"/>
        <v>103360500</v>
      </c>
      <c r="W9" s="97">
        <f t="shared" si="5"/>
        <v>97461398.25</v>
      </c>
      <c r="X9" s="100">
        <v>7046</v>
      </c>
      <c r="Y9" s="100">
        <v>14700</v>
      </c>
      <c r="Z9" s="100">
        <v>22</v>
      </c>
      <c r="AA9" s="100">
        <f t="shared" si="6"/>
        <v>103576200</v>
      </c>
      <c r="AB9" s="97">
        <f t="shared" si="7"/>
        <v>237396951</v>
      </c>
      <c r="AC9" s="97">
        <f t="shared" si="8"/>
        <v>28916800</v>
      </c>
      <c r="AD9" s="97">
        <v>167000000</v>
      </c>
      <c r="AE9" s="99">
        <f t="shared" si="10"/>
        <v>743266349.25</v>
      </c>
      <c r="AH9" s="95">
        <f t="shared" si="9"/>
        <v>120</v>
      </c>
      <c r="AK9" s="95">
        <v>0.1</v>
      </c>
      <c r="AL9" s="95">
        <v>11</v>
      </c>
      <c r="AP9" s="97">
        <v>68907000</v>
      </c>
      <c r="AQ9" s="97">
        <v>64974265.5</v>
      </c>
      <c r="AR9" s="97">
        <v>218260977</v>
      </c>
      <c r="AS9" s="97">
        <v>28916800</v>
      </c>
      <c r="AT9" s="97">
        <v>10000000</v>
      </c>
      <c r="AU9" s="96">
        <v>27000000</v>
      </c>
      <c r="AV9" s="40" t="e">
        <f>AU9+AT9+#REF!</f>
        <v>#REF!</v>
      </c>
    </row>
    <row r="10" spans="1:48" ht="14.25" customHeight="1">
      <c r="A10" t="s">
        <v>1578</v>
      </c>
      <c r="B10" t="s">
        <v>271</v>
      </c>
      <c r="C10" s="98">
        <v>106000000</v>
      </c>
      <c r="D10" s="104">
        <f t="shared" si="0"/>
        <v>30154772.000000004</v>
      </c>
      <c r="E10" s="104">
        <f t="shared" si="1"/>
        <v>34962252</v>
      </c>
      <c r="F10" s="105">
        <f t="shared" si="2"/>
        <v>63293824</v>
      </c>
      <c r="G10" s="104">
        <v>7649951</v>
      </c>
      <c r="H10" s="104">
        <v>54845200</v>
      </c>
      <c r="I10" s="104">
        <v>33116876</v>
      </c>
      <c r="J10" s="104">
        <v>28137800</v>
      </c>
      <c r="K10" s="98">
        <f t="shared" si="3"/>
        <v>224022875</v>
      </c>
      <c r="L10" s="98">
        <v>2876992</v>
      </c>
      <c r="M10" s="103">
        <v>7.0460000000000003</v>
      </c>
      <c r="N10">
        <v>4279700.8231620779</v>
      </c>
      <c r="O10">
        <v>4962000</v>
      </c>
      <c r="P10">
        <v>22</v>
      </c>
      <c r="R10" s="102">
        <v>6</v>
      </c>
      <c r="S10" s="101" t="s">
        <v>1578</v>
      </c>
      <c r="T10" s="101" t="s">
        <v>301</v>
      </c>
      <c r="U10" s="97">
        <v>5337805.2</v>
      </c>
      <c r="V10" s="97">
        <f t="shared" si="4"/>
        <v>99225000</v>
      </c>
      <c r="W10" s="97">
        <f t="shared" si="5"/>
        <v>105878265</v>
      </c>
      <c r="X10" s="100">
        <v>7046</v>
      </c>
      <c r="Y10" s="100">
        <v>14700</v>
      </c>
      <c r="Z10" s="100">
        <v>22</v>
      </c>
      <c r="AA10" s="100">
        <f t="shared" si="6"/>
        <v>103576200</v>
      </c>
      <c r="AB10" s="97">
        <f t="shared" si="7"/>
        <v>235342840</v>
      </c>
      <c r="AC10" s="97">
        <f t="shared" si="8"/>
        <v>29436100</v>
      </c>
      <c r="AD10" s="97">
        <v>197500000</v>
      </c>
      <c r="AE10" s="99">
        <f t="shared" si="10"/>
        <v>776296210.20000005</v>
      </c>
      <c r="AH10" s="95">
        <f t="shared" si="9"/>
        <v>120</v>
      </c>
      <c r="AK10" s="95">
        <v>0.1</v>
      </c>
      <c r="AL10" s="95">
        <v>11</v>
      </c>
      <c r="AP10" s="97">
        <v>66150000</v>
      </c>
      <c r="AQ10" s="97">
        <v>70585510</v>
      </c>
      <c r="AR10" s="97">
        <v>215332324</v>
      </c>
      <c r="AS10" s="97">
        <v>29436100</v>
      </c>
      <c r="AT10" s="97">
        <v>10000000</v>
      </c>
      <c r="AU10" s="96">
        <v>27000000</v>
      </c>
      <c r="AV10" s="40" t="e">
        <f>AU10+AT10+#REF!</f>
        <v>#REF!</v>
      </c>
    </row>
    <row r="11" spans="1:48">
      <c r="A11" t="s">
        <v>1577</v>
      </c>
      <c r="B11" t="s">
        <v>1543</v>
      </c>
      <c r="C11" s="98">
        <v>106000000</v>
      </c>
      <c r="D11" s="104">
        <f t="shared" si="0"/>
        <v>20573237</v>
      </c>
      <c r="E11" s="104">
        <f t="shared" si="1"/>
        <v>13535366</v>
      </c>
      <c r="F11" s="105">
        <f t="shared" si="2"/>
        <v>66862928</v>
      </c>
      <c r="G11" s="104">
        <v>7671034</v>
      </c>
      <c r="H11" s="104">
        <v>49687400</v>
      </c>
      <c r="I11" s="104">
        <v>34984313</v>
      </c>
      <c r="J11" s="104">
        <v>26706400</v>
      </c>
      <c r="K11" s="98">
        <f t="shared" si="3"/>
        <v>193314278</v>
      </c>
      <c r="L11" s="98">
        <v>3039224</v>
      </c>
      <c r="M11" s="103">
        <v>7.0460000000000003</v>
      </c>
      <c r="N11">
        <v>2919846.2957706498</v>
      </c>
      <c r="O11">
        <v>1921000</v>
      </c>
      <c r="P11">
        <v>22</v>
      </c>
      <c r="R11" s="102">
        <v>7</v>
      </c>
      <c r="S11" s="101" t="s">
        <v>1578</v>
      </c>
      <c r="T11" s="101" t="s">
        <v>271</v>
      </c>
      <c r="U11" s="97">
        <v>5337805.2</v>
      </c>
      <c r="V11" s="97">
        <f t="shared" si="4"/>
        <v>99225000</v>
      </c>
      <c r="W11" s="97">
        <f t="shared" si="5"/>
        <v>120861114</v>
      </c>
      <c r="X11" s="100">
        <v>7046</v>
      </c>
      <c r="Y11" s="100">
        <v>14700</v>
      </c>
      <c r="Z11" s="100">
        <v>22</v>
      </c>
      <c r="AA11" s="100">
        <f t="shared" si="6"/>
        <v>103576200</v>
      </c>
      <c r="AB11" s="97">
        <f t="shared" si="7"/>
        <v>224022875</v>
      </c>
      <c r="AC11" s="97">
        <f t="shared" si="8"/>
        <v>28137800</v>
      </c>
      <c r="AD11" s="97">
        <v>190000000</v>
      </c>
      <c r="AE11" s="99">
        <f t="shared" si="10"/>
        <v>771160794.20000005</v>
      </c>
      <c r="AH11" s="95">
        <f t="shared" si="9"/>
        <v>120</v>
      </c>
      <c r="AK11" s="95">
        <v>0.1</v>
      </c>
      <c r="AL11" s="95">
        <v>11</v>
      </c>
      <c r="AP11" s="97">
        <v>66150000</v>
      </c>
      <c r="AQ11" s="97">
        <v>80574076</v>
      </c>
      <c r="AR11" s="97">
        <v>205451924</v>
      </c>
      <c r="AS11" s="97">
        <v>28137800</v>
      </c>
      <c r="AT11" s="97">
        <v>10000000</v>
      </c>
      <c r="AU11" s="96">
        <v>27000000</v>
      </c>
      <c r="AV11" s="40" t="e">
        <f>AU11+AT11+#REF!</f>
        <v>#REF!</v>
      </c>
    </row>
    <row r="12" spans="1:48">
      <c r="A12" t="s">
        <v>1577</v>
      </c>
      <c r="B12" t="s">
        <v>1175</v>
      </c>
      <c r="C12" s="98">
        <v>106000000</v>
      </c>
      <c r="D12" s="104">
        <f t="shared" si="0"/>
        <v>20573237</v>
      </c>
      <c r="E12" s="104">
        <f t="shared" si="1"/>
        <v>16353766</v>
      </c>
      <c r="F12" s="105">
        <f t="shared" si="2"/>
        <v>66862928</v>
      </c>
      <c r="G12" s="104">
        <v>7671034</v>
      </c>
      <c r="H12" s="104">
        <v>49687400</v>
      </c>
      <c r="I12" s="104">
        <v>34984313</v>
      </c>
      <c r="J12" s="104">
        <v>26706400</v>
      </c>
      <c r="K12" s="98">
        <f t="shared" si="3"/>
        <v>196132678</v>
      </c>
      <c r="L12" s="98">
        <v>3039224</v>
      </c>
      <c r="M12" s="103">
        <v>7.0460000000000003</v>
      </c>
      <c r="N12">
        <v>2919846.2957706498</v>
      </c>
      <c r="O12">
        <v>2321000</v>
      </c>
      <c r="P12">
        <v>22</v>
      </c>
      <c r="R12" s="102">
        <v>8</v>
      </c>
      <c r="S12" s="101" t="s">
        <v>1577</v>
      </c>
      <c r="T12" s="101" t="s">
        <v>1543</v>
      </c>
      <c r="U12" s="97">
        <v>3592680</v>
      </c>
      <c r="V12" s="97">
        <f t="shared" si="4"/>
        <v>91966500</v>
      </c>
      <c r="W12" s="97">
        <f t="shared" si="5"/>
        <v>186188602.5</v>
      </c>
      <c r="X12" s="100">
        <v>7046</v>
      </c>
      <c r="Y12" s="100">
        <v>14700</v>
      </c>
      <c r="Z12" s="100">
        <v>22</v>
      </c>
      <c r="AA12" s="100">
        <f t="shared" si="6"/>
        <v>103576200</v>
      </c>
      <c r="AB12" s="97">
        <f t="shared" si="7"/>
        <v>193314278</v>
      </c>
      <c r="AC12" s="97">
        <f t="shared" si="8"/>
        <v>26706400</v>
      </c>
      <c r="AD12" s="97">
        <v>375770201.969697</v>
      </c>
      <c r="AE12" s="99">
        <f t="shared" si="10"/>
        <v>981114862.469697</v>
      </c>
      <c r="AH12" s="95">
        <f t="shared" si="9"/>
        <v>120</v>
      </c>
      <c r="AK12" s="95">
        <v>0.1</v>
      </c>
      <c r="AL12" s="95">
        <v>11</v>
      </c>
      <c r="AP12" s="97">
        <v>61311000</v>
      </c>
      <c r="AQ12" s="97">
        <v>124125735</v>
      </c>
      <c r="AR12" s="97">
        <v>173696124</v>
      </c>
      <c r="AS12" s="97">
        <v>26706400</v>
      </c>
      <c r="AT12" s="97">
        <v>10000000</v>
      </c>
      <c r="AU12" s="96">
        <v>27000000</v>
      </c>
      <c r="AV12" s="40" t="e">
        <f>AU12+AT12+#REF!</f>
        <v>#REF!</v>
      </c>
    </row>
    <row r="13" spans="1:48">
      <c r="A13" t="s">
        <v>1165</v>
      </c>
      <c r="B13" t="s">
        <v>1576</v>
      </c>
      <c r="C13" s="98">
        <v>106000000</v>
      </c>
      <c r="D13" s="104">
        <f t="shared" si="0"/>
        <v>21417944</v>
      </c>
      <c r="E13" s="104">
        <f t="shared" si="1"/>
        <v>16184662</v>
      </c>
      <c r="F13" s="105">
        <f t="shared" si="2"/>
        <v>62570134</v>
      </c>
      <c r="G13" s="104">
        <v>7392128</v>
      </c>
      <c r="H13" s="104">
        <v>51406600</v>
      </c>
      <c r="I13" s="104">
        <v>32738226</v>
      </c>
      <c r="J13" s="104">
        <v>26839600</v>
      </c>
      <c r="K13" s="98">
        <f t="shared" si="3"/>
        <v>191709694</v>
      </c>
      <c r="L13" s="98">
        <v>2844097</v>
      </c>
      <c r="M13" s="103">
        <v>7.0460000000000003</v>
      </c>
      <c r="N13">
        <v>3039730.9111552653</v>
      </c>
      <c r="O13">
        <v>2297000</v>
      </c>
      <c r="P13">
        <v>22</v>
      </c>
      <c r="R13" s="102">
        <v>9</v>
      </c>
      <c r="S13" s="101" t="s">
        <v>1577</v>
      </c>
      <c r="T13" s="101" t="s">
        <v>1175</v>
      </c>
      <c r="U13" s="97">
        <v>3592680</v>
      </c>
      <c r="V13" s="97">
        <f t="shared" si="4"/>
        <v>91966500</v>
      </c>
      <c r="W13" s="97">
        <f t="shared" si="5"/>
        <v>156579720</v>
      </c>
      <c r="X13" s="100">
        <v>7046</v>
      </c>
      <c r="Y13" s="100">
        <v>14700</v>
      </c>
      <c r="Z13" s="100">
        <v>22</v>
      </c>
      <c r="AA13" s="100">
        <f t="shared" si="6"/>
        <v>103576200</v>
      </c>
      <c r="AB13" s="97">
        <f t="shared" si="7"/>
        <v>196132678</v>
      </c>
      <c r="AC13" s="97">
        <f t="shared" si="8"/>
        <v>26706400</v>
      </c>
      <c r="AD13" s="97">
        <v>313942436.38821954</v>
      </c>
      <c r="AE13" s="99">
        <f t="shared" si="10"/>
        <v>892496614.38821959</v>
      </c>
      <c r="AH13" s="95">
        <f t="shared" si="9"/>
        <v>120</v>
      </c>
      <c r="AK13" s="95">
        <v>0.1</v>
      </c>
      <c r="AL13" s="95">
        <v>11</v>
      </c>
      <c r="AP13" s="97">
        <v>61311000</v>
      </c>
      <c r="AQ13" s="97">
        <v>104386480</v>
      </c>
      <c r="AR13" s="97">
        <v>176514524</v>
      </c>
      <c r="AS13" s="97">
        <v>26706400</v>
      </c>
      <c r="AT13" s="97">
        <v>10000000</v>
      </c>
      <c r="AU13" s="96">
        <v>27000000</v>
      </c>
      <c r="AV13" s="40" t="e">
        <f>AU13+AT13+#REF!</f>
        <v>#REF!</v>
      </c>
    </row>
    <row r="14" spans="1:48">
      <c r="A14" t="s">
        <v>1165</v>
      </c>
      <c r="B14" t="s">
        <v>1544</v>
      </c>
      <c r="C14" s="98">
        <v>106000000</v>
      </c>
      <c r="D14" s="104">
        <f t="shared" si="0"/>
        <v>21417944</v>
      </c>
      <c r="E14" s="104">
        <f t="shared" si="1"/>
        <v>16184662</v>
      </c>
      <c r="F14" s="105">
        <f t="shared" si="2"/>
        <v>62570134</v>
      </c>
      <c r="G14" s="104">
        <v>7392128</v>
      </c>
      <c r="H14" s="104">
        <v>51406600</v>
      </c>
      <c r="I14" s="104">
        <v>32738226</v>
      </c>
      <c r="J14" s="104">
        <v>26839600</v>
      </c>
      <c r="K14" s="98">
        <f t="shared" si="3"/>
        <v>191709694</v>
      </c>
      <c r="L14" s="98">
        <v>2844097</v>
      </c>
      <c r="M14" s="103">
        <v>7.0460000000000003</v>
      </c>
      <c r="N14">
        <v>3039730.9111552653</v>
      </c>
      <c r="O14">
        <v>2297000</v>
      </c>
      <c r="P14">
        <v>22</v>
      </c>
      <c r="R14" s="102">
        <v>10</v>
      </c>
      <c r="S14" s="101" t="s">
        <v>1165</v>
      </c>
      <c r="T14" s="101" t="s">
        <v>1576</v>
      </c>
      <c r="U14" s="97">
        <v>3592680</v>
      </c>
      <c r="V14" s="97">
        <f t="shared" si="4"/>
        <v>89716500</v>
      </c>
      <c r="W14" s="97">
        <f t="shared" si="5"/>
        <v>107211892.5</v>
      </c>
      <c r="X14" s="100">
        <v>7046</v>
      </c>
      <c r="Y14" s="100">
        <v>14700</v>
      </c>
      <c r="Z14" s="100">
        <v>22</v>
      </c>
      <c r="AA14" s="100">
        <f t="shared" si="6"/>
        <v>103576200</v>
      </c>
      <c r="AB14" s="97">
        <f t="shared" si="7"/>
        <v>191709694</v>
      </c>
      <c r="AC14" s="97">
        <f t="shared" si="8"/>
        <v>26839600</v>
      </c>
      <c r="AD14" s="97">
        <v>240000000</v>
      </c>
      <c r="AE14" s="99">
        <f t="shared" si="10"/>
        <v>762646566.5</v>
      </c>
      <c r="AH14" s="95">
        <f t="shared" si="9"/>
        <v>120</v>
      </c>
      <c r="AK14" s="95">
        <v>0.1</v>
      </c>
      <c r="AL14" s="95">
        <v>11</v>
      </c>
      <c r="AP14" s="97">
        <v>59811000</v>
      </c>
      <c r="AQ14" s="97">
        <v>71474595</v>
      </c>
      <c r="AR14" s="97">
        <v>173351079</v>
      </c>
      <c r="AS14" s="97">
        <v>26839600</v>
      </c>
      <c r="AT14" s="97">
        <v>10000000</v>
      </c>
      <c r="AU14" s="96">
        <v>27000000</v>
      </c>
      <c r="AV14" s="40" t="e">
        <f>AU14+AT14+#REF!</f>
        <v>#REF!</v>
      </c>
    </row>
    <row r="15" spans="1:48">
      <c r="A15" t="s">
        <v>505</v>
      </c>
      <c r="B15" t="s">
        <v>1575</v>
      </c>
      <c r="C15" s="98">
        <v>106000000</v>
      </c>
      <c r="D15" s="104">
        <f t="shared" si="0"/>
        <v>24837150</v>
      </c>
      <c r="E15" s="104">
        <f t="shared" si="1"/>
        <v>20546136</v>
      </c>
      <c r="F15" s="105">
        <f t="shared" si="2"/>
        <v>59611662</v>
      </c>
      <c r="G15" s="104">
        <v>7210265</v>
      </c>
      <c r="H15" s="104">
        <v>53125900</v>
      </c>
      <c r="I15" s="104">
        <v>31190276</v>
      </c>
      <c r="J15" s="104">
        <v>26706400</v>
      </c>
      <c r="K15" s="98">
        <f t="shared" si="3"/>
        <v>196521389</v>
      </c>
      <c r="L15" s="98">
        <v>2709621</v>
      </c>
      <c r="M15" s="103">
        <v>7.0460000000000003</v>
      </c>
      <c r="N15">
        <v>3525000</v>
      </c>
      <c r="O15">
        <v>2916000</v>
      </c>
      <c r="P15">
        <v>22</v>
      </c>
      <c r="R15" s="102">
        <v>11</v>
      </c>
      <c r="S15" s="101" t="s">
        <v>1165</v>
      </c>
      <c r="T15" s="101" t="s">
        <v>1544</v>
      </c>
      <c r="U15" s="97">
        <v>3592680</v>
      </c>
      <c r="V15" s="97">
        <f t="shared" si="4"/>
        <v>89716500</v>
      </c>
      <c r="W15" s="97">
        <f t="shared" si="5"/>
        <v>101762335.5</v>
      </c>
      <c r="X15" s="100">
        <v>7046</v>
      </c>
      <c r="Y15" s="100">
        <v>14700</v>
      </c>
      <c r="Z15" s="100">
        <v>22</v>
      </c>
      <c r="AA15" s="100">
        <f t="shared" si="6"/>
        <v>103576200</v>
      </c>
      <c r="AB15" s="97">
        <f t="shared" si="7"/>
        <v>191709694</v>
      </c>
      <c r="AC15" s="97">
        <f t="shared" si="8"/>
        <v>26839600</v>
      </c>
      <c r="AD15" s="97">
        <v>210000000</v>
      </c>
      <c r="AE15" s="99">
        <f t="shared" si="10"/>
        <v>727197009.5</v>
      </c>
      <c r="AH15" s="95">
        <f t="shared" si="9"/>
        <v>120</v>
      </c>
      <c r="AK15" s="95">
        <v>0.1</v>
      </c>
      <c r="AL15" s="95">
        <v>11</v>
      </c>
      <c r="AP15" s="97">
        <v>59811000</v>
      </c>
      <c r="AQ15" s="97">
        <v>67841557</v>
      </c>
      <c r="AR15" s="97">
        <v>173351079</v>
      </c>
      <c r="AS15" s="97">
        <v>26839600</v>
      </c>
      <c r="AT15" s="97">
        <v>10000000</v>
      </c>
      <c r="AU15" s="96">
        <v>27000000</v>
      </c>
      <c r="AV15" s="40" t="e">
        <f>AU15+AT15+#REF!</f>
        <v>#REF!</v>
      </c>
    </row>
    <row r="16" spans="1:48">
      <c r="A16" t="s">
        <v>505</v>
      </c>
      <c r="B16" t="s">
        <v>1545</v>
      </c>
      <c r="C16" s="98">
        <v>106000000</v>
      </c>
      <c r="D16" s="104">
        <f t="shared" si="0"/>
        <v>24837150</v>
      </c>
      <c r="E16" s="104">
        <f t="shared" si="1"/>
        <v>20546136</v>
      </c>
      <c r="F16" s="105">
        <f t="shared" si="2"/>
        <v>59611662</v>
      </c>
      <c r="G16" s="104">
        <v>7210265</v>
      </c>
      <c r="H16" s="104">
        <v>53125900</v>
      </c>
      <c r="I16" s="104">
        <v>31190276</v>
      </c>
      <c r="J16" s="104">
        <v>26706400</v>
      </c>
      <c r="K16" s="98">
        <f t="shared" si="3"/>
        <v>196521389</v>
      </c>
      <c r="L16" s="98">
        <v>2709621</v>
      </c>
      <c r="M16" s="103">
        <v>7.0460000000000003</v>
      </c>
      <c r="N16">
        <v>3525000</v>
      </c>
      <c r="O16">
        <v>2916000</v>
      </c>
      <c r="P16">
        <v>22</v>
      </c>
      <c r="R16" s="102">
        <v>12</v>
      </c>
      <c r="S16" s="101" t="s">
        <v>505</v>
      </c>
      <c r="T16" s="101" t="s">
        <v>1575</v>
      </c>
      <c r="U16" s="97">
        <v>5733000</v>
      </c>
      <c r="V16" s="97">
        <f t="shared" si="4"/>
        <v>90957000</v>
      </c>
      <c r="W16" s="97">
        <f t="shared" si="5"/>
        <v>172964965.5</v>
      </c>
      <c r="X16" s="100">
        <v>7046</v>
      </c>
      <c r="Y16" s="100">
        <v>14700</v>
      </c>
      <c r="Z16" s="100">
        <v>22</v>
      </c>
      <c r="AA16" s="100">
        <f t="shared" si="6"/>
        <v>103576200</v>
      </c>
      <c r="AB16" s="97">
        <f t="shared" si="7"/>
        <v>196521389</v>
      </c>
      <c r="AC16" s="97">
        <f t="shared" si="8"/>
        <v>26706400</v>
      </c>
      <c r="AD16" s="97">
        <v>225000000</v>
      </c>
      <c r="AE16" s="99">
        <f t="shared" si="10"/>
        <v>821458954.5</v>
      </c>
      <c r="AH16" s="95">
        <f t="shared" si="9"/>
        <v>120</v>
      </c>
      <c r="AI16" s="98">
        <v>1500000</v>
      </c>
      <c r="AJ16" s="40">
        <f>AI16*AH16</f>
        <v>180000000</v>
      </c>
      <c r="AK16" s="95">
        <v>0.1</v>
      </c>
      <c r="AL16" s="95">
        <v>11</v>
      </c>
      <c r="AM16" s="40">
        <f>AJ16*AK16*AL16</f>
        <v>198000000</v>
      </c>
      <c r="AN16" s="106" t="e">
        <f>(#REF!-AM16)/#REF!</f>
        <v>#REF!</v>
      </c>
      <c r="AP16" s="97">
        <v>60638000</v>
      </c>
      <c r="AQ16" s="97">
        <v>115309977</v>
      </c>
      <c r="AR16" s="97">
        <v>179030818</v>
      </c>
      <c r="AS16" s="97">
        <v>26706400</v>
      </c>
      <c r="AT16" s="97">
        <v>10000000</v>
      </c>
      <c r="AU16" s="96">
        <v>27000000</v>
      </c>
      <c r="AV16" s="40" t="e">
        <f>AU16+AT16+#REF!</f>
        <v>#REF!</v>
      </c>
    </row>
    <row r="17" spans="1:48">
      <c r="A17" t="s">
        <v>676</v>
      </c>
      <c r="B17" t="s">
        <v>1574</v>
      </c>
      <c r="C17" s="98">
        <v>106000000</v>
      </c>
      <c r="D17" s="104">
        <f t="shared" si="0"/>
        <v>27253928</v>
      </c>
      <c r="E17" s="104">
        <f t="shared" si="1"/>
        <v>21814416</v>
      </c>
      <c r="F17" s="105">
        <f t="shared" si="2"/>
        <v>60505984</v>
      </c>
      <c r="G17" s="104">
        <v>7286406</v>
      </c>
      <c r="H17" s="104">
        <v>53699000</v>
      </c>
      <c r="I17" s="104">
        <v>31658211</v>
      </c>
      <c r="J17" s="104">
        <v>26173800</v>
      </c>
      <c r="K17" s="98">
        <f t="shared" si="3"/>
        <v>202217945</v>
      </c>
      <c r="L17" s="98">
        <v>2750272</v>
      </c>
      <c r="M17" s="103">
        <v>7.0460000000000003</v>
      </c>
      <c r="N17">
        <v>3868000</v>
      </c>
      <c r="O17">
        <v>3096000</v>
      </c>
      <c r="P17">
        <v>22</v>
      </c>
      <c r="R17" s="102">
        <v>13</v>
      </c>
      <c r="S17" s="101" t="s">
        <v>505</v>
      </c>
      <c r="T17" s="101" t="s">
        <v>1545</v>
      </c>
      <c r="U17" s="97">
        <v>5733000</v>
      </c>
      <c r="V17" s="97">
        <f t="shared" si="4"/>
        <v>90957000</v>
      </c>
      <c r="W17" s="97">
        <f t="shared" si="5"/>
        <v>152961699</v>
      </c>
      <c r="X17" s="100">
        <v>7046</v>
      </c>
      <c r="Y17" s="100">
        <v>14700</v>
      </c>
      <c r="Z17" s="100">
        <v>22</v>
      </c>
      <c r="AA17" s="100">
        <f t="shared" si="6"/>
        <v>103576200</v>
      </c>
      <c r="AB17" s="97">
        <f t="shared" si="7"/>
        <v>196521389</v>
      </c>
      <c r="AC17" s="97">
        <f t="shared" si="8"/>
        <v>26706400</v>
      </c>
      <c r="AD17" s="97">
        <v>200000000</v>
      </c>
      <c r="AE17" s="99">
        <f t="shared" si="10"/>
        <v>776455688</v>
      </c>
      <c r="AH17" s="95">
        <f t="shared" si="9"/>
        <v>120</v>
      </c>
      <c r="AK17" s="95">
        <v>0.1</v>
      </c>
      <c r="AL17" s="95">
        <v>11</v>
      </c>
      <c r="AP17" s="97">
        <v>60638000</v>
      </c>
      <c r="AQ17" s="97">
        <v>101974466</v>
      </c>
      <c r="AR17" s="97">
        <v>179030818</v>
      </c>
      <c r="AS17" s="97">
        <v>26706400</v>
      </c>
      <c r="AT17" s="97">
        <v>10000000</v>
      </c>
      <c r="AU17" s="96">
        <v>27000000</v>
      </c>
      <c r="AV17" s="40" t="e">
        <f>AU17+AT17+#REF!</f>
        <v>#REF!</v>
      </c>
    </row>
    <row r="18" spans="1:48">
      <c r="A18" t="s">
        <v>676</v>
      </c>
      <c r="B18" t="s">
        <v>1546</v>
      </c>
      <c r="C18" s="98">
        <v>106000000</v>
      </c>
      <c r="D18" s="104">
        <f t="shared" si="0"/>
        <v>27253928</v>
      </c>
      <c r="E18" s="104">
        <f t="shared" si="1"/>
        <v>21814416</v>
      </c>
      <c r="F18" s="105">
        <f t="shared" si="2"/>
        <v>60505984</v>
      </c>
      <c r="G18" s="104">
        <v>7286406</v>
      </c>
      <c r="H18" s="104">
        <v>53699000</v>
      </c>
      <c r="I18" s="104">
        <v>31658211</v>
      </c>
      <c r="J18" s="104">
        <v>26173800</v>
      </c>
      <c r="K18" s="98">
        <f t="shared" si="3"/>
        <v>202217945</v>
      </c>
      <c r="L18" s="98">
        <v>2750272</v>
      </c>
      <c r="M18" s="103">
        <v>7.0460000000000003</v>
      </c>
      <c r="N18">
        <v>3868000</v>
      </c>
      <c r="O18">
        <v>3096000</v>
      </c>
      <c r="P18">
        <v>22</v>
      </c>
      <c r="R18" s="102">
        <v>14</v>
      </c>
      <c r="S18" s="101" t="s">
        <v>676</v>
      </c>
      <c r="T18" s="101" t="s">
        <v>1574</v>
      </c>
      <c r="U18" s="97">
        <v>5236140</v>
      </c>
      <c r="V18" s="97">
        <f t="shared" si="4"/>
        <v>92608500</v>
      </c>
      <c r="W18" s="97">
        <f t="shared" si="5"/>
        <v>183510551.25</v>
      </c>
      <c r="X18" s="100">
        <v>7046</v>
      </c>
      <c r="Y18" s="100">
        <v>14700</v>
      </c>
      <c r="Z18" s="100">
        <v>22</v>
      </c>
      <c r="AA18" s="100">
        <f t="shared" si="6"/>
        <v>103576200</v>
      </c>
      <c r="AB18" s="97">
        <f t="shared" si="7"/>
        <v>202217945</v>
      </c>
      <c r="AC18" s="97">
        <f t="shared" si="8"/>
        <v>26173800</v>
      </c>
      <c r="AD18" s="97">
        <v>280000000</v>
      </c>
      <c r="AE18" s="99">
        <f t="shared" si="10"/>
        <v>893323136.25</v>
      </c>
      <c r="AH18" s="95">
        <f t="shared" si="9"/>
        <v>120</v>
      </c>
      <c r="AK18" s="95">
        <v>0.1</v>
      </c>
      <c r="AL18" s="95">
        <v>11</v>
      </c>
      <c r="AP18" s="97">
        <v>61739000</v>
      </c>
      <c r="AQ18" s="97">
        <v>122340367.5</v>
      </c>
      <c r="AR18" s="97">
        <v>184464970</v>
      </c>
      <c r="AS18" s="97">
        <v>26173800</v>
      </c>
      <c r="AT18" s="97">
        <v>10000000</v>
      </c>
      <c r="AU18" s="96">
        <v>27000000</v>
      </c>
      <c r="AV18" s="40" t="e">
        <f>AU18+AT18+#REF!</f>
        <v>#REF!</v>
      </c>
    </row>
    <row r="19" spans="1:48">
      <c r="A19" t="s">
        <v>1573</v>
      </c>
      <c r="B19" t="s">
        <v>619</v>
      </c>
      <c r="C19" s="98">
        <v>106000000</v>
      </c>
      <c r="D19" s="104">
        <f t="shared" si="0"/>
        <v>28684266</v>
      </c>
      <c r="E19" s="104">
        <f t="shared" si="1"/>
        <v>26810030</v>
      </c>
      <c r="F19" s="105">
        <f t="shared" si="2"/>
        <v>61517500</v>
      </c>
      <c r="G19" s="104">
        <v>7459875</v>
      </c>
      <c r="H19" s="104">
        <v>55991400</v>
      </c>
      <c r="I19" s="104">
        <v>32187461</v>
      </c>
      <c r="J19" s="104">
        <v>27438800</v>
      </c>
      <c r="K19" s="98">
        <f t="shared" si="3"/>
        <v>212650532</v>
      </c>
      <c r="L19" s="98">
        <v>2796250</v>
      </c>
      <c r="M19" s="103">
        <v>7.0460000000000003</v>
      </c>
      <c r="N19">
        <v>4071000</v>
      </c>
      <c r="O19">
        <v>3805000</v>
      </c>
      <c r="P19">
        <v>22</v>
      </c>
      <c r="R19" s="102">
        <v>15</v>
      </c>
      <c r="S19" s="101" t="s">
        <v>676</v>
      </c>
      <c r="T19" s="101" t="s">
        <v>1546</v>
      </c>
      <c r="U19" s="97">
        <v>5236140</v>
      </c>
      <c r="V19" s="97">
        <f t="shared" si="4"/>
        <v>92608500</v>
      </c>
      <c r="W19" s="97">
        <f t="shared" si="5"/>
        <v>183510551.25</v>
      </c>
      <c r="X19" s="100">
        <v>7046</v>
      </c>
      <c r="Y19" s="100">
        <v>14700</v>
      </c>
      <c r="Z19" s="100">
        <v>22</v>
      </c>
      <c r="AA19" s="100">
        <f t="shared" si="6"/>
        <v>103576200</v>
      </c>
      <c r="AB19" s="97">
        <f t="shared" si="7"/>
        <v>202217945</v>
      </c>
      <c r="AC19" s="97">
        <f t="shared" si="8"/>
        <v>26173800</v>
      </c>
      <c r="AD19" s="97">
        <v>225000000</v>
      </c>
      <c r="AE19" s="99">
        <f t="shared" si="10"/>
        <v>838323136.25</v>
      </c>
      <c r="AH19" s="95">
        <f t="shared" si="9"/>
        <v>120</v>
      </c>
      <c r="AK19" s="95">
        <v>0.1</v>
      </c>
      <c r="AL19" s="95">
        <v>11</v>
      </c>
      <c r="AP19" s="97">
        <v>61739000</v>
      </c>
      <c r="AQ19" s="97">
        <v>122340367.5</v>
      </c>
      <c r="AR19" s="97">
        <v>184464970</v>
      </c>
      <c r="AS19" s="97">
        <v>26173800</v>
      </c>
      <c r="AT19" s="97">
        <v>10000000</v>
      </c>
      <c r="AU19" s="96">
        <v>27000000</v>
      </c>
      <c r="AV19" s="40" t="e">
        <f>AU19+AT19+#REF!</f>
        <v>#REF!</v>
      </c>
    </row>
    <row r="20" spans="1:48">
      <c r="A20" t="s">
        <v>1573</v>
      </c>
      <c r="B20" t="s">
        <v>625</v>
      </c>
      <c r="C20" s="98">
        <v>106000000</v>
      </c>
      <c r="D20" s="104">
        <f t="shared" si="0"/>
        <v>35998014</v>
      </c>
      <c r="E20" s="104">
        <f t="shared" si="1"/>
        <v>42043482</v>
      </c>
      <c r="F20" s="105">
        <f t="shared" si="2"/>
        <v>64857012</v>
      </c>
      <c r="G20" s="104">
        <v>7856496</v>
      </c>
      <c r="H20" s="104">
        <v>57710700</v>
      </c>
      <c r="I20" s="104">
        <v>33934783</v>
      </c>
      <c r="J20" s="104">
        <v>28137800</v>
      </c>
      <c r="K20" s="98">
        <f t="shared" si="3"/>
        <v>242400487</v>
      </c>
      <c r="L20" s="98">
        <v>2948046</v>
      </c>
      <c r="M20" s="103">
        <v>7.0460000000000003</v>
      </c>
      <c r="N20">
        <v>5109000</v>
      </c>
      <c r="O20">
        <v>5967000</v>
      </c>
      <c r="P20">
        <v>22</v>
      </c>
      <c r="R20" s="102">
        <v>16</v>
      </c>
      <c r="S20" s="101" t="s">
        <v>1573</v>
      </c>
      <c r="T20" s="101" t="s">
        <v>619</v>
      </c>
      <c r="U20" s="97">
        <v>4968600</v>
      </c>
      <c r="V20" s="97">
        <f t="shared" si="4"/>
        <v>95089500</v>
      </c>
      <c r="W20" s="97">
        <f t="shared" si="5"/>
        <v>120389664.75</v>
      </c>
      <c r="X20" s="100">
        <v>7046</v>
      </c>
      <c r="Y20" s="100">
        <v>14700</v>
      </c>
      <c r="Z20" s="100">
        <v>22</v>
      </c>
      <c r="AA20" s="100">
        <f t="shared" si="6"/>
        <v>103576200</v>
      </c>
      <c r="AB20" s="97">
        <f t="shared" si="7"/>
        <v>212650532</v>
      </c>
      <c r="AC20" s="97">
        <f t="shared" si="8"/>
        <v>27438800</v>
      </c>
      <c r="AD20" s="97">
        <v>273495370.29166663</v>
      </c>
      <c r="AE20" s="99">
        <f t="shared" si="10"/>
        <v>837608667.04166663</v>
      </c>
      <c r="AH20" s="95">
        <f t="shared" si="9"/>
        <v>120</v>
      </c>
      <c r="AK20" s="95">
        <v>0.1</v>
      </c>
      <c r="AL20" s="95">
        <v>11</v>
      </c>
      <c r="AP20" s="97">
        <v>63393000</v>
      </c>
      <c r="AQ20" s="97">
        <v>80259776.5</v>
      </c>
      <c r="AR20" s="97">
        <v>194600769</v>
      </c>
      <c r="AS20" s="97">
        <v>27438800</v>
      </c>
      <c r="AT20" s="97">
        <v>10000000</v>
      </c>
      <c r="AU20" s="96">
        <v>27000000</v>
      </c>
      <c r="AV20" s="40" t="e">
        <f>AU20+AT20+#REF!</f>
        <v>#REF!</v>
      </c>
    </row>
    <row r="21" spans="1:48">
      <c r="A21" t="s">
        <v>1573</v>
      </c>
      <c r="B21" t="s">
        <v>612</v>
      </c>
      <c r="C21" s="98">
        <v>106000000</v>
      </c>
      <c r="D21" s="104">
        <f t="shared" si="0"/>
        <v>30213248</v>
      </c>
      <c r="E21" s="104">
        <f t="shared" si="1"/>
        <v>36082566</v>
      </c>
      <c r="F21" s="105">
        <f t="shared" si="2"/>
        <v>64857012</v>
      </c>
      <c r="G21" s="104">
        <v>7856496</v>
      </c>
      <c r="H21" s="104">
        <v>57710700</v>
      </c>
      <c r="I21" s="104">
        <v>33934783</v>
      </c>
      <c r="J21" s="104">
        <v>28137800</v>
      </c>
      <c r="K21" s="98">
        <f t="shared" si="3"/>
        <v>230654805</v>
      </c>
      <c r="L21" s="98">
        <v>2948046</v>
      </c>
      <c r="M21" s="103">
        <v>7.0460000000000003</v>
      </c>
      <c r="N21">
        <v>4288000</v>
      </c>
      <c r="O21">
        <v>5121000</v>
      </c>
      <c r="P21">
        <v>22</v>
      </c>
      <c r="R21" s="102">
        <v>17</v>
      </c>
      <c r="S21" s="101" t="s">
        <v>1573</v>
      </c>
      <c r="T21" s="101" t="s">
        <v>625</v>
      </c>
      <c r="U21" s="97">
        <v>6497400</v>
      </c>
      <c r="V21" s="97">
        <f t="shared" si="4"/>
        <v>99225000</v>
      </c>
      <c r="W21" s="97">
        <f t="shared" si="5"/>
        <v>50418334.5</v>
      </c>
      <c r="X21" s="100">
        <v>7046</v>
      </c>
      <c r="Y21" s="100">
        <v>14700</v>
      </c>
      <c r="Z21" s="100">
        <v>22</v>
      </c>
      <c r="AA21" s="100">
        <f t="shared" si="6"/>
        <v>103576200</v>
      </c>
      <c r="AB21" s="97">
        <f t="shared" si="7"/>
        <v>242400487</v>
      </c>
      <c r="AC21" s="97">
        <f t="shared" si="8"/>
        <v>28137800</v>
      </c>
      <c r="AD21" s="97">
        <v>147916666.66666666</v>
      </c>
      <c r="AE21" s="99">
        <f t="shared" si="10"/>
        <v>678171888.16666663</v>
      </c>
      <c r="AH21" s="95">
        <f t="shared" si="9"/>
        <v>120</v>
      </c>
      <c r="AK21" s="95">
        <v>0.1</v>
      </c>
      <c r="AL21" s="95">
        <v>11</v>
      </c>
      <c r="AP21" s="97">
        <v>66150000</v>
      </c>
      <c r="AQ21" s="97">
        <v>33612223</v>
      </c>
      <c r="AR21" s="97">
        <v>223370879</v>
      </c>
      <c r="AS21" s="97">
        <v>28137800</v>
      </c>
      <c r="AT21" s="97">
        <v>10000000</v>
      </c>
      <c r="AU21" s="96">
        <v>27000000</v>
      </c>
      <c r="AV21" s="40" t="e">
        <f>AU21+AT21+#REF!</f>
        <v>#REF!</v>
      </c>
    </row>
    <row r="22" spans="1:48">
      <c r="A22" t="s">
        <v>1572</v>
      </c>
      <c r="B22" t="s">
        <v>786</v>
      </c>
      <c r="C22" s="98">
        <v>106000000</v>
      </c>
      <c r="D22" s="104">
        <f t="shared" si="0"/>
        <v>38104529</v>
      </c>
      <c r="E22" s="104">
        <f t="shared" si="1"/>
        <v>48411899</v>
      </c>
      <c r="F22" s="105">
        <f t="shared" si="2"/>
        <v>77871061.644444451</v>
      </c>
      <c r="G22" s="104">
        <v>9214907</v>
      </c>
      <c r="H22" s="104">
        <v>60560600</v>
      </c>
      <c r="I22" s="104">
        <v>40908403</v>
      </c>
      <c r="J22" s="104">
        <v>33675900</v>
      </c>
      <c r="K22" s="98">
        <f t="shared" si="3"/>
        <v>275071399.64444447</v>
      </c>
      <c r="L22" s="98">
        <v>3539593.7111111111</v>
      </c>
      <c r="M22" s="103">
        <v>7.0460000000000003</v>
      </c>
      <c r="N22">
        <v>5407966.080045416</v>
      </c>
      <c r="O22">
        <v>6870834.3741129721</v>
      </c>
      <c r="P22">
        <v>22</v>
      </c>
      <c r="R22" s="102">
        <v>18</v>
      </c>
      <c r="S22" s="101" t="s">
        <v>1573</v>
      </c>
      <c r="T22" s="101" t="s">
        <v>612</v>
      </c>
      <c r="U22" s="97">
        <v>6497400</v>
      </c>
      <c r="V22" s="97">
        <f t="shared" si="4"/>
        <v>99225000</v>
      </c>
      <c r="W22" s="97">
        <f t="shared" si="5"/>
        <v>85295580</v>
      </c>
      <c r="X22" s="100">
        <v>7046</v>
      </c>
      <c r="Y22" s="100">
        <v>14700</v>
      </c>
      <c r="Z22" s="100">
        <v>22</v>
      </c>
      <c r="AA22" s="100">
        <f t="shared" si="6"/>
        <v>103576200</v>
      </c>
      <c r="AB22" s="97">
        <f t="shared" si="7"/>
        <v>230654805</v>
      </c>
      <c r="AC22" s="97">
        <f t="shared" si="8"/>
        <v>28137800</v>
      </c>
      <c r="AD22" s="97">
        <v>210000000</v>
      </c>
      <c r="AE22" s="99">
        <f t="shared" si="10"/>
        <v>763386785</v>
      </c>
      <c r="AH22" s="95">
        <f t="shared" si="9"/>
        <v>120</v>
      </c>
      <c r="AK22" s="95">
        <v>0.1</v>
      </c>
      <c r="AL22" s="95">
        <v>11</v>
      </c>
      <c r="AP22" s="97">
        <v>66150000</v>
      </c>
      <c r="AQ22" s="97">
        <v>56863720</v>
      </c>
      <c r="AR22" s="97">
        <v>211625197</v>
      </c>
      <c r="AS22" s="97">
        <v>28137800</v>
      </c>
      <c r="AT22" s="97">
        <v>10000000</v>
      </c>
      <c r="AU22" s="96">
        <v>27000000</v>
      </c>
      <c r="AV22" s="40" t="e">
        <f>AU22+AT22+#REF!</f>
        <v>#REF!</v>
      </c>
    </row>
    <row r="23" spans="1:48">
      <c r="A23" t="s">
        <v>1572</v>
      </c>
      <c r="B23" t="s">
        <v>777</v>
      </c>
      <c r="C23" s="98">
        <v>106000000</v>
      </c>
      <c r="D23" s="104">
        <f t="shared" si="0"/>
        <v>44721484</v>
      </c>
      <c r="E23" s="104">
        <f t="shared" si="1"/>
        <v>49657911</v>
      </c>
      <c r="F23" s="105">
        <f t="shared" si="2"/>
        <v>75432152.400000006</v>
      </c>
      <c r="G23" s="104">
        <v>9000702</v>
      </c>
      <c r="H23" s="104">
        <v>62431900</v>
      </c>
      <c r="I23" s="104">
        <v>39627144</v>
      </c>
      <c r="J23" s="104">
        <v>33675900</v>
      </c>
      <c r="K23" s="98">
        <f t="shared" si="3"/>
        <v>280871293.39999998</v>
      </c>
      <c r="L23" s="98">
        <v>3428734.2</v>
      </c>
      <c r="M23" s="103">
        <v>7.0460000000000003</v>
      </c>
      <c r="N23">
        <v>6347074.0845869994</v>
      </c>
      <c r="O23">
        <v>7047673.9994323021</v>
      </c>
      <c r="P23">
        <v>22</v>
      </c>
      <c r="R23" s="102">
        <v>19</v>
      </c>
      <c r="S23" s="101" t="s">
        <v>1572</v>
      </c>
      <c r="T23" s="101" t="s">
        <v>786</v>
      </c>
      <c r="U23" s="97">
        <v>7452900</v>
      </c>
      <c r="V23" s="97">
        <f t="shared" si="4"/>
        <v>99225000</v>
      </c>
      <c r="W23" s="97">
        <f t="shared" si="5"/>
        <v>79364922</v>
      </c>
      <c r="X23" s="100">
        <v>7046</v>
      </c>
      <c r="Y23" s="100">
        <v>14700</v>
      </c>
      <c r="Z23" s="100">
        <v>22</v>
      </c>
      <c r="AA23" s="100">
        <f t="shared" si="6"/>
        <v>103576200</v>
      </c>
      <c r="AB23" s="97">
        <f t="shared" si="7"/>
        <v>275071399.64444447</v>
      </c>
      <c r="AC23" s="97">
        <f t="shared" si="8"/>
        <v>33675900</v>
      </c>
      <c r="AD23" s="97">
        <v>200000000</v>
      </c>
      <c r="AE23" s="99">
        <f t="shared" si="10"/>
        <v>798366321.64444447</v>
      </c>
      <c r="AH23" s="95">
        <f t="shared" si="9"/>
        <v>120</v>
      </c>
      <c r="AK23" s="95">
        <v>0.1</v>
      </c>
      <c r="AL23" s="95">
        <v>11</v>
      </c>
      <c r="AP23" s="97">
        <v>66150000</v>
      </c>
      <c r="AQ23" s="97">
        <v>52909948</v>
      </c>
      <c r="AR23" s="97">
        <v>252131193.64444447</v>
      </c>
      <c r="AS23" s="97">
        <v>33675900</v>
      </c>
      <c r="AT23" s="97">
        <v>10000000</v>
      </c>
      <c r="AU23" s="96">
        <v>27000000</v>
      </c>
      <c r="AV23" s="40" t="e">
        <f>AU23+AT23+#REF!</f>
        <v>#REF!</v>
      </c>
    </row>
    <row r="24" spans="1:48">
      <c r="A24" t="s">
        <v>1572</v>
      </c>
      <c r="B24" t="s">
        <v>920</v>
      </c>
      <c r="C24" s="98">
        <v>106000000</v>
      </c>
      <c r="D24" s="104">
        <f t="shared" si="0"/>
        <v>42631438</v>
      </c>
      <c r="E24" s="104">
        <f t="shared" si="1"/>
        <v>48411899</v>
      </c>
      <c r="F24" s="105">
        <f t="shared" si="2"/>
        <v>78473665.111111119</v>
      </c>
      <c r="G24" s="104">
        <v>9234180</v>
      </c>
      <c r="H24" s="104">
        <v>61184400</v>
      </c>
      <c r="I24" s="104">
        <v>41224967</v>
      </c>
      <c r="J24" s="104">
        <v>33675900</v>
      </c>
      <c r="K24" s="98">
        <f t="shared" si="3"/>
        <v>281160549.1111111</v>
      </c>
      <c r="L24" s="98">
        <v>3566984.777777778</v>
      </c>
      <c r="M24" s="103">
        <v>7.0460000000000003</v>
      </c>
      <c r="N24">
        <v>6050445.3590689749</v>
      </c>
      <c r="O24">
        <v>6870834.3741129721</v>
      </c>
      <c r="P24">
        <v>22</v>
      </c>
      <c r="R24" s="102">
        <v>20</v>
      </c>
      <c r="S24" s="101" t="s">
        <v>1572</v>
      </c>
      <c r="T24" s="101" t="s">
        <v>777</v>
      </c>
      <c r="U24" s="97">
        <v>7644000</v>
      </c>
      <c r="V24" s="97">
        <f t="shared" si="4"/>
        <v>99225000</v>
      </c>
      <c r="W24" s="97">
        <f t="shared" si="5"/>
        <v>79364922</v>
      </c>
      <c r="X24" s="100">
        <v>7046</v>
      </c>
      <c r="Y24" s="100">
        <v>14700</v>
      </c>
      <c r="Z24" s="100">
        <v>22</v>
      </c>
      <c r="AA24" s="100">
        <f t="shared" si="6"/>
        <v>103576200</v>
      </c>
      <c r="AB24" s="97">
        <f t="shared" si="7"/>
        <v>280871293.39999998</v>
      </c>
      <c r="AC24" s="97">
        <f t="shared" si="8"/>
        <v>33675900</v>
      </c>
      <c r="AD24" s="97">
        <v>190000000</v>
      </c>
      <c r="AE24" s="99">
        <f t="shared" si="10"/>
        <v>794357315.39999998</v>
      </c>
      <c r="AH24" s="95">
        <f t="shared" si="9"/>
        <v>120</v>
      </c>
      <c r="AK24" s="95">
        <v>0.1</v>
      </c>
      <c r="AL24" s="95">
        <v>11</v>
      </c>
      <c r="AP24" s="97">
        <v>66150000</v>
      </c>
      <c r="AQ24" s="97">
        <v>52909948</v>
      </c>
      <c r="AR24" s="97">
        <v>258649579.40000001</v>
      </c>
      <c r="AS24" s="97">
        <v>33675900</v>
      </c>
      <c r="AT24" s="97">
        <v>10000000</v>
      </c>
      <c r="AU24" s="96">
        <v>27000000</v>
      </c>
      <c r="AV24" s="40" t="e">
        <f>AU24+AT24+#REF!</f>
        <v>#REF!</v>
      </c>
    </row>
    <row r="25" spans="1:48">
      <c r="A25" t="s">
        <v>1571</v>
      </c>
      <c r="B25" t="s">
        <v>1013</v>
      </c>
      <c r="C25" s="98">
        <v>106000000</v>
      </c>
      <c r="D25" s="104">
        <f t="shared" si="0"/>
        <v>36026198</v>
      </c>
      <c r="E25" s="104">
        <f t="shared" si="1"/>
        <v>44086822</v>
      </c>
      <c r="F25" s="105">
        <f t="shared" si="2"/>
        <v>66980100</v>
      </c>
      <c r="G25" s="104">
        <v>8161073</v>
      </c>
      <c r="H25" s="104">
        <v>58283800</v>
      </c>
      <c r="I25" s="104">
        <v>35045628</v>
      </c>
      <c r="J25" s="104">
        <v>30168400</v>
      </c>
      <c r="K25" s="98">
        <f t="shared" si="3"/>
        <v>248583621</v>
      </c>
      <c r="L25" s="98">
        <v>3044550</v>
      </c>
      <c r="M25" s="103">
        <v>7.0460000000000003</v>
      </c>
      <c r="N25">
        <v>5113000</v>
      </c>
      <c r="O25">
        <v>6257000</v>
      </c>
      <c r="P25">
        <v>22</v>
      </c>
      <c r="R25" s="102">
        <v>21</v>
      </c>
      <c r="S25" s="101" t="s">
        <v>1572</v>
      </c>
      <c r="T25" s="101" t="s">
        <v>920</v>
      </c>
      <c r="U25" s="97">
        <v>7452900</v>
      </c>
      <c r="V25" s="97">
        <f t="shared" si="4"/>
        <v>99225000</v>
      </c>
      <c r="W25" s="97">
        <f t="shared" si="5"/>
        <v>73575000</v>
      </c>
      <c r="X25" s="100">
        <v>7046</v>
      </c>
      <c r="Y25" s="100">
        <v>14700</v>
      </c>
      <c r="Z25" s="100">
        <v>22</v>
      </c>
      <c r="AA25" s="100">
        <f t="shared" si="6"/>
        <v>103576200</v>
      </c>
      <c r="AB25" s="97">
        <f t="shared" si="7"/>
        <v>281160549.1111111</v>
      </c>
      <c r="AC25" s="97">
        <f t="shared" si="8"/>
        <v>33675900</v>
      </c>
      <c r="AD25" s="97">
        <v>180000000</v>
      </c>
      <c r="AE25" s="99">
        <f t="shared" si="10"/>
        <v>778665549.11111116</v>
      </c>
      <c r="AH25" s="95">
        <f t="shared" si="9"/>
        <v>120</v>
      </c>
      <c r="AK25" s="95">
        <v>0.1</v>
      </c>
      <c r="AL25" s="95">
        <v>11</v>
      </c>
      <c r="AP25" s="97">
        <v>66150000</v>
      </c>
      <c r="AQ25" s="97">
        <v>49050000</v>
      </c>
      <c r="AR25" s="97">
        <v>258042824.1111111</v>
      </c>
      <c r="AS25" s="97">
        <v>33675900</v>
      </c>
      <c r="AT25" s="97">
        <v>10000000</v>
      </c>
      <c r="AU25" s="96">
        <v>27000000</v>
      </c>
      <c r="AV25" s="40" t="e">
        <f>AU25+AT25+#REF!</f>
        <v>#REF!</v>
      </c>
    </row>
    <row r="26" spans="1:48">
      <c r="A26" t="s">
        <v>1571</v>
      </c>
      <c r="B26" t="s">
        <v>1050</v>
      </c>
      <c r="C26" s="98">
        <v>106000000</v>
      </c>
      <c r="D26" s="104">
        <f t="shared" si="0"/>
        <v>35272276</v>
      </c>
      <c r="E26" s="104">
        <f t="shared" si="1"/>
        <v>42903094</v>
      </c>
      <c r="F26" s="105">
        <f t="shared" si="2"/>
        <v>69254988</v>
      </c>
      <c r="G26" s="104">
        <v>8337618</v>
      </c>
      <c r="H26" s="104">
        <v>57710700</v>
      </c>
      <c r="I26" s="104">
        <v>36235904</v>
      </c>
      <c r="J26" s="104">
        <v>30168400</v>
      </c>
      <c r="K26" s="98">
        <f t="shared" si="3"/>
        <v>249714580</v>
      </c>
      <c r="L26" s="98">
        <v>3147954</v>
      </c>
      <c r="M26" s="103">
        <v>7.0460000000000003</v>
      </c>
      <c r="N26">
        <v>5006000</v>
      </c>
      <c r="O26">
        <v>6089000</v>
      </c>
      <c r="P26">
        <v>22</v>
      </c>
      <c r="R26" s="102">
        <v>22</v>
      </c>
      <c r="S26" s="101" t="s">
        <v>1571</v>
      </c>
      <c r="T26" s="101" t="s">
        <v>1013</v>
      </c>
      <c r="U26" s="97">
        <v>8516448.0029999986</v>
      </c>
      <c r="V26" s="97">
        <f t="shared" si="4"/>
        <v>100879500</v>
      </c>
      <c r="W26" s="97">
        <f t="shared" si="5"/>
        <v>92678816.25</v>
      </c>
      <c r="X26" s="100">
        <v>7046</v>
      </c>
      <c r="Y26" s="100">
        <v>14700</v>
      </c>
      <c r="Z26" s="100">
        <v>22</v>
      </c>
      <c r="AA26" s="100">
        <f t="shared" si="6"/>
        <v>103576200</v>
      </c>
      <c r="AB26" s="97">
        <f t="shared" si="7"/>
        <v>248583621</v>
      </c>
      <c r="AC26" s="97">
        <f t="shared" si="8"/>
        <v>30168400</v>
      </c>
      <c r="AD26" s="97">
        <v>183333333</v>
      </c>
      <c r="AE26" s="99">
        <f t="shared" si="10"/>
        <v>767736318.25300002</v>
      </c>
      <c r="AH26" s="95">
        <f t="shared" si="9"/>
        <v>120</v>
      </c>
      <c r="AK26" s="95">
        <v>0.1</v>
      </c>
      <c r="AL26" s="95">
        <v>11</v>
      </c>
      <c r="AP26" s="97">
        <v>67253000</v>
      </c>
      <c r="AQ26" s="97">
        <v>61785877.5</v>
      </c>
      <c r="AR26" s="97">
        <v>228931084</v>
      </c>
      <c r="AS26" s="97">
        <v>30168400</v>
      </c>
      <c r="AT26" s="97">
        <v>10000000</v>
      </c>
      <c r="AU26" s="96">
        <v>27000000</v>
      </c>
      <c r="AV26" s="40" t="e">
        <f>AU26+AT26+#REF!</f>
        <v>#REF!</v>
      </c>
    </row>
    <row r="27" spans="1:48">
      <c r="A27" t="s">
        <v>1571</v>
      </c>
      <c r="B27" t="s">
        <v>937</v>
      </c>
      <c r="C27" s="98">
        <v>106000000</v>
      </c>
      <c r="D27" s="104">
        <f t="shared" si="0"/>
        <v>45376240</v>
      </c>
      <c r="E27" s="104">
        <f t="shared" si="1"/>
        <v>67979808</v>
      </c>
      <c r="F27" s="105">
        <f t="shared" si="2"/>
        <v>93608108</v>
      </c>
      <c r="G27" s="104">
        <v>10451830</v>
      </c>
      <c r="H27" s="104">
        <v>61149200</v>
      </c>
      <c r="I27" s="104">
        <v>48978038</v>
      </c>
      <c r="J27" s="104">
        <v>31500000</v>
      </c>
      <c r="K27" s="98">
        <f t="shared" si="3"/>
        <v>327543224</v>
      </c>
      <c r="L27" s="98">
        <v>4254914</v>
      </c>
      <c r="M27" s="103">
        <v>7.0460000000000003</v>
      </c>
      <c r="N27">
        <v>6440000</v>
      </c>
      <c r="O27">
        <v>9648000</v>
      </c>
      <c r="P27">
        <v>22</v>
      </c>
      <c r="R27" s="102">
        <v>23</v>
      </c>
      <c r="S27" s="101" t="s">
        <v>1571</v>
      </c>
      <c r="T27" s="101" t="s">
        <v>1050</v>
      </c>
      <c r="U27" s="97">
        <v>8516448.0029999986</v>
      </c>
      <c r="V27" s="97">
        <f t="shared" si="4"/>
        <v>103360500</v>
      </c>
      <c r="W27" s="97">
        <f t="shared" si="5"/>
        <v>73593198.75</v>
      </c>
      <c r="X27" s="100">
        <v>7046</v>
      </c>
      <c r="Y27" s="100">
        <v>14700</v>
      </c>
      <c r="Z27" s="100">
        <v>22</v>
      </c>
      <c r="AA27" s="100">
        <f t="shared" si="6"/>
        <v>103576200</v>
      </c>
      <c r="AB27" s="97">
        <f t="shared" si="7"/>
        <v>249714580</v>
      </c>
      <c r="AC27" s="97">
        <f t="shared" si="8"/>
        <v>30168400</v>
      </c>
      <c r="AD27" s="97">
        <v>175000000</v>
      </c>
      <c r="AE27" s="99">
        <f t="shared" si="10"/>
        <v>743929326.75300002</v>
      </c>
      <c r="AH27" s="95">
        <f t="shared" si="9"/>
        <v>120</v>
      </c>
      <c r="AK27" s="95">
        <v>0.1</v>
      </c>
      <c r="AL27" s="95">
        <v>11</v>
      </c>
      <c r="AP27" s="97">
        <v>68907000</v>
      </c>
      <c r="AQ27" s="97">
        <v>49062132.5</v>
      </c>
      <c r="AR27" s="97">
        <v>229394572</v>
      </c>
      <c r="AS27" s="97">
        <v>30168400</v>
      </c>
      <c r="AT27" s="97">
        <v>10000000</v>
      </c>
      <c r="AU27" s="96">
        <v>27000000</v>
      </c>
      <c r="AV27" s="40" t="e">
        <f>AU27+AT27+#REF!</f>
        <v>#REF!</v>
      </c>
    </row>
    <row r="28" spans="1:48">
      <c r="A28" t="s">
        <v>1571</v>
      </c>
      <c r="B28" t="s">
        <v>943</v>
      </c>
      <c r="C28" s="98">
        <v>106000000</v>
      </c>
      <c r="D28" s="104">
        <f t="shared" si="0"/>
        <v>48131226</v>
      </c>
      <c r="E28" s="104">
        <f t="shared" si="1"/>
        <v>76385686</v>
      </c>
      <c r="F28" s="105">
        <f t="shared" si="2"/>
        <v>116983394</v>
      </c>
      <c r="G28" s="104">
        <v>12339852</v>
      </c>
      <c r="H28" s="104">
        <v>70611500</v>
      </c>
      <c r="I28" s="104">
        <v>59508316</v>
      </c>
      <c r="J28" s="104">
        <v>31500000</v>
      </c>
      <c r="K28" s="98">
        <f t="shared" si="3"/>
        <v>383959974</v>
      </c>
      <c r="L28" s="98">
        <v>5317427</v>
      </c>
      <c r="M28" s="103">
        <v>7.0460000000000003</v>
      </c>
      <c r="N28">
        <v>6831000</v>
      </c>
      <c r="O28">
        <v>10841000</v>
      </c>
      <c r="P28">
        <v>22</v>
      </c>
      <c r="R28" s="102">
        <v>24</v>
      </c>
      <c r="S28" s="101" t="s">
        <v>1571</v>
      </c>
      <c r="T28" s="101" t="s">
        <v>937</v>
      </c>
      <c r="U28" s="97">
        <v>13482000</v>
      </c>
      <c r="V28" s="97">
        <f t="shared" si="4"/>
        <v>115764000</v>
      </c>
      <c r="W28" s="97">
        <f t="shared" si="5"/>
        <v>128560886.25</v>
      </c>
      <c r="X28" s="100">
        <v>7046</v>
      </c>
      <c r="Y28" s="100">
        <v>14700</v>
      </c>
      <c r="Z28" s="100">
        <v>22</v>
      </c>
      <c r="AA28" s="100">
        <f t="shared" si="6"/>
        <v>103576200</v>
      </c>
      <c r="AB28" s="97">
        <f t="shared" si="7"/>
        <v>327543224</v>
      </c>
      <c r="AC28" s="97">
        <f t="shared" si="8"/>
        <v>31500000</v>
      </c>
      <c r="AD28" s="97">
        <v>149416666.34999999</v>
      </c>
      <c r="AE28" s="99">
        <f t="shared" si="10"/>
        <v>869842976.60000002</v>
      </c>
      <c r="AH28" s="95">
        <f t="shared" si="9"/>
        <v>120</v>
      </c>
      <c r="AK28" s="95">
        <v>0.1</v>
      </c>
      <c r="AL28" s="95">
        <v>11</v>
      </c>
      <c r="AP28" s="97">
        <v>77176000</v>
      </c>
      <c r="AQ28" s="97">
        <v>85707257.5</v>
      </c>
      <c r="AR28" s="97">
        <v>300077809</v>
      </c>
      <c r="AS28" s="97">
        <v>31500000</v>
      </c>
      <c r="AT28" s="97">
        <v>10000000</v>
      </c>
      <c r="AU28" s="96">
        <v>27000000</v>
      </c>
      <c r="AV28" s="40" t="e">
        <f>AU28+AT28+#REF!</f>
        <v>#REF!</v>
      </c>
    </row>
    <row r="29" spans="1:48">
      <c r="R29" s="102">
        <v>25</v>
      </c>
      <c r="S29" s="101" t="s">
        <v>1571</v>
      </c>
      <c r="T29" s="101" t="s">
        <v>943</v>
      </c>
      <c r="U29" s="97">
        <v>15729000</v>
      </c>
      <c r="V29" s="97">
        <f t="shared" si="4"/>
        <v>115764000</v>
      </c>
      <c r="W29" s="97">
        <f t="shared" si="5"/>
        <v>89025756.75</v>
      </c>
      <c r="X29" s="100">
        <v>7046</v>
      </c>
      <c r="Y29" s="100">
        <v>14700</v>
      </c>
      <c r="Z29" s="100">
        <v>22</v>
      </c>
      <c r="AA29" s="100">
        <f t="shared" si="6"/>
        <v>103576200</v>
      </c>
      <c r="AB29" s="97">
        <f t="shared" si="7"/>
        <v>383959974</v>
      </c>
      <c r="AC29" s="97">
        <f t="shared" si="8"/>
        <v>31500000</v>
      </c>
      <c r="AD29" s="97">
        <v>175000000</v>
      </c>
      <c r="AE29" s="99">
        <f t="shared" si="10"/>
        <v>914554930.75</v>
      </c>
      <c r="AH29" s="95">
        <f t="shared" si="9"/>
        <v>120</v>
      </c>
      <c r="AK29" s="95">
        <v>0.1</v>
      </c>
      <c r="AL29" s="95">
        <v>11</v>
      </c>
      <c r="AP29" s="97">
        <v>77176000</v>
      </c>
      <c r="AQ29" s="97">
        <v>59350504.5</v>
      </c>
      <c r="AR29" s="98">
        <v>350589496</v>
      </c>
      <c r="AS29" s="97">
        <v>31500000</v>
      </c>
      <c r="AT29" s="97">
        <v>10000000</v>
      </c>
      <c r="AU29" s="96">
        <v>27000000</v>
      </c>
      <c r="AV29" s="40" t="e">
        <f>AU29+AT29+#REF!</f>
        <v>#REF!</v>
      </c>
    </row>
    <row r="30" spans="1:48">
      <c r="AV30" s="40" t="e">
        <f>AVERAGE(AV5:AV29)</f>
        <v>#REF!</v>
      </c>
    </row>
  </sheetData>
  <autoFilter ref="A4:P28"/>
  <mergeCells count="25">
    <mergeCell ref="W3:W4"/>
    <mergeCell ref="X3:AA3"/>
    <mergeCell ref="AB3:AB4"/>
    <mergeCell ref="AC3:AC4"/>
    <mergeCell ref="R3:R4"/>
    <mergeCell ref="S3:S4"/>
    <mergeCell ref="T3:T4"/>
    <mergeCell ref="U3:U4"/>
    <mergeCell ref="V3:V4"/>
    <mergeCell ref="AD3:AD4"/>
    <mergeCell ref="AN3:AN4"/>
    <mergeCell ref="AT3:AT4"/>
    <mergeCell ref="AU3:AU4"/>
    <mergeCell ref="AV3:AV4"/>
    <mergeCell ref="AR3:AR4"/>
    <mergeCell ref="AS3:AS4"/>
    <mergeCell ref="AP3:AP4"/>
    <mergeCell ref="AQ3:AQ4"/>
    <mergeCell ref="AE3:AE4"/>
    <mergeCell ref="AH3:AH4"/>
    <mergeCell ref="AI3:AI4"/>
    <mergeCell ref="AJ3:AJ4"/>
    <mergeCell ref="AK3:AK4"/>
    <mergeCell ref="AL3:AL4"/>
    <mergeCell ref="AM3:A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C1:N58"/>
  <sheetViews>
    <sheetView tabSelected="1" view="pageBreakPreview" topLeftCell="A10" zoomScale="80" zoomScaleNormal="90" zoomScaleSheetLayoutView="80" workbookViewId="0">
      <selection activeCell="G26" sqref="G26"/>
    </sheetView>
  </sheetViews>
  <sheetFormatPr defaultColWidth="9.109375" defaultRowHeight="13.8"/>
  <cols>
    <col min="1" max="1" width="4.5546875" style="42" customWidth="1"/>
    <col min="2" max="2" width="5.33203125" style="42" customWidth="1"/>
    <col min="3" max="3" width="5.33203125" style="50" customWidth="1"/>
    <col min="4" max="4" width="56" style="42" customWidth="1"/>
    <col min="5" max="5" width="8.6640625" style="42" customWidth="1"/>
    <col min="6" max="6" width="17.33203125" style="42" bestFit="1" customWidth="1"/>
    <col min="7" max="7" width="18" style="42" customWidth="1"/>
    <col min="8" max="8" width="23.6640625" style="42" customWidth="1"/>
    <col min="9" max="9" width="12.6640625" style="42" customWidth="1"/>
    <col min="10" max="10" width="21.33203125" style="42" bestFit="1" customWidth="1"/>
    <col min="11" max="11" width="9.109375" style="42"/>
    <col min="12" max="12" width="15.6640625" style="42" customWidth="1"/>
    <col min="13" max="13" width="11.5546875" style="42" bestFit="1" customWidth="1"/>
    <col min="14" max="16384" width="9.109375" style="42"/>
  </cols>
  <sheetData>
    <row r="1" spans="3:10" ht="20.25" customHeight="1">
      <c r="C1" s="76" t="s">
        <v>1510</v>
      </c>
      <c r="E1" s="41"/>
      <c r="F1" s="41"/>
      <c r="G1" s="41"/>
      <c r="H1" s="41"/>
      <c r="I1" s="160" t="s">
        <v>1511</v>
      </c>
      <c r="J1" s="161"/>
    </row>
    <row r="2" spans="3:10" ht="20.25" customHeight="1">
      <c r="C2" s="72"/>
      <c r="F2" s="41"/>
      <c r="G2" s="41"/>
      <c r="H2" s="41"/>
      <c r="I2" s="70"/>
      <c r="J2" s="70"/>
    </row>
    <row r="3" spans="3:10" ht="20.25" customHeight="1">
      <c r="C3" s="59" t="s">
        <v>1614</v>
      </c>
      <c r="E3" s="41"/>
      <c r="F3" s="41"/>
      <c r="G3" s="41"/>
      <c r="H3" s="41"/>
      <c r="I3" s="70"/>
      <c r="J3" s="70"/>
    </row>
    <row r="4" spans="3:10" ht="20.25" customHeight="1">
      <c r="C4" s="72"/>
      <c r="E4" s="41"/>
      <c r="F4" s="41"/>
      <c r="G4" s="41"/>
      <c r="H4" s="41"/>
      <c r="I4" s="70"/>
      <c r="J4" s="70"/>
    </row>
    <row r="5" spans="3:10">
      <c r="C5" s="158" t="s">
        <v>18</v>
      </c>
      <c r="D5" s="158"/>
      <c r="E5" s="50" t="s">
        <v>1518</v>
      </c>
      <c r="F5" s="43" t="s">
        <v>58</v>
      </c>
    </row>
    <row r="6" spans="3:10">
      <c r="C6" s="158" t="s">
        <v>1534</v>
      </c>
      <c r="D6" s="158"/>
      <c r="E6" s="50" t="s">
        <v>1518</v>
      </c>
      <c r="F6" s="43" t="s">
        <v>1570</v>
      </c>
    </row>
    <row r="7" spans="3:10">
      <c r="C7" s="159" t="s">
        <v>1512</v>
      </c>
      <c r="D7" s="159"/>
      <c r="E7" s="50" t="s">
        <v>1518</v>
      </c>
      <c r="F7" s="43"/>
    </row>
    <row r="8" spans="3:10">
      <c r="C8" s="159" t="s">
        <v>1513</v>
      </c>
      <c r="D8" s="159"/>
      <c r="E8" s="50" t="s">
        <v>1518</v>
      </c>
      <c r="F8" s="43"/>
    </row>
    <row r="9" spans="3:10">
      <c r="C9" s="158" t="s">
        <v>1514</v>
      </c>
      <c r="D9" s="158"/>
      <c r="E9" s="50" t="s">
        <v>1518</v>
      </c>
      <c r="F9" s="43"/>
    </row>
    <row r="10" spans="3:10">
      <c r="C10" s="158" t="s">
        <v>1515</v>
      </c>
      <c r="D10" s="158"/>
      <c r="E10" s="50" t="s">
        <v>1518</v>
      </c>
      <c r="F10" s="43"/>
    </row>
    <row r="11" spans="3:10">
      <c r="C11" s="159" t="s">
        <v>1516</v>
      </c>
      <c r="D11" s="159"/>
      <c r="E11" s="50" t="s">
        <v>1518</v>
      </c>
      <c r="F11" s="44"/>
    </row>
    <row r="12" spans="3:10">
      <c r="C12" s="159" t="s">
        <v>1517</v>
      </c>
      <c r="D12" s="159"/>
      <c r="E12" s="50" t="s">
        <v>1518</v>
      </c>
      <c r="F12" s="43"/>
    </row>
    <row r="13" spans="3:10">
      <c r="C13" s="158" t="s">
        <v>1519</v>
      </c>
      <c r="D13" s="158"/>
      <c r="E13" s="50" t="s">
        <v>1518</v>
      </c>
      <c r="F13" s="43"/>
    </row>
    <row r="14" spans="3:10" ht="22.5" customHeight="1"/>
    <row r="15" spans="3:10" ht="48.75" customHeight="1" thickBot="1">
      <c r="C15" s="46" t="s">
        <v>1536</v>
      </c>
      <c r="D15" s="45" t="s">
        <v>1537</v>
      </c>
      <c r="E15" s="46" t="s">
        <v>1520</v>
      </c>
      <c r="F15" s="46" t="s">
        <v>1521</v>
      </c>
      <c r="G15" s="46" t="s">
        <v>1522</v>
      </c>
      <c r="H15" s="138" t="s">
        <v>1523</v>
      </c>
      <c r="I15" s="138" t="s">
        <v>1524</v>
      </c>
      <c r="J15" s="46" t="s">
        <v>1525</v>
      </c>
    </row>
    <row r="16" spans="3:10" ht="12.75" customHeight="1">
      <c r="C16" s="73">
        <v>1</v>
      </c>
      <c r="D16" s="47" t="s">
        <v>1528</v>
      </c>
      <c r="E16" s="48"/>
      <c r="F16" s="48"/>
      <c r="G16" s="48"/>
      <c r="H16" s="139"/>
      <c r="I16" s="139"/>
      <c r="J16" s="48"/>
    </row>
    <row r="17" spans="3:14" ht="12.75" customHeight="1">
      <c r="C17" s="65" t="s">
        <v>1563</v>
      </c>
      <c r="D17" s="69" t="s">
        <v>1529</v>
      </c>
      <c r="E17" s="50" t="s">
        <v>1526</v>
      </c>
      <c r="F17" s="51">
        <v>5680500</v>
      </c>
      <c r="G17" s="50">
        <v>1</v>
      </c>
      <c r="H17" s="140">
        <v>5680500</v>
      </c>
      <c r="I17" s="141">
        <v>1</v>
      </c>
      <c r="J17" s="51">
        <f>H17*I17</f>
        <v>5680500</v>
      </c>
    </row>
    <row r="18" spans="3:14" ht="12.75" customHeight="1">
      <c r="C18" s="65" t="s">
        <v>1564</v>
      </c>
      <c r="D18" s="69" t="s">
        <v>1530</v>
      </c>
      <c r="E18" s="50" t="s">
        <v>1526</v>
      </c>
      <c r="F18" s="51">
        <v>56826400</v>
      </c>
      <c r="G18" s="50">
        <v>1</v>
      </c>
      <c r="H18" s="140">
        <v>56826400</v>
      </c>
      <c r="I18" s="141">
        <v>1</v>
      </c>
      <c r="J18" s="51">
        <f t="shared" ref="J18:J23" si="0">H18*I18</f>
        <v>56826400</v>
      </c>
    </row>
    <row r="19" spans="3:14" ht="12.75" customHeight="1">
      <c r="C19" s="65" t="s">
        <v>1565</v>
      </c>
      <c r="D19" s="69" t="s">
        <v>1531</v>
      </c>
      <c r="E19" s="50" t="s">
        <v>1526</v>
      </c>
      <c r="F19" s="51">
        <v>74502000</v>
      </c>
      <c r="G19" s="50">
        <v>1</v>
      </c>
      <c r="H19" s="140">
        <v>74502000</v>
      </c>
      <c r="I19" s="141">
        <v>1</v>
      </c>
      <c r="J19" s="51">
        <f t="shared" si="0"/>
        <v>74502000</v>
      </c>
    </row>
    <row r="20" spans="3:14" ht="12.75" customHeight="1">
      <c r="C20" s="49"/>
      <c r="D20" s="47"/>
      <c r="E20" s="48"/>
      <c r="F20" s="51"/>
      <c r="G20" s="50"/>
      <c r="H20" s="140"/>
      <c r="I20" s="141"/>
      <c r="J20" s="51"/>
    </row>
    <row r="21" spans="3:14" ht="12.75" customHeight="1">
      <c r="C21" s="73">
        <v>2</v>
      </c>
      <c r="D21" s="47" t="s">
        <v>1637</v>
      </c>
      <c r="E21" s="50" t="s">
        <v>1526</v>
      </c>
      <c r="F21" s="51">
        <v>100000000</v>
      </c>
      <c r="G21" s="50">
        <v>1</v>
      </c>
      <c r="H21" s="140">
        <v>100000000</v>
      </c>
      <c r="I21" s="141">
        <v>1</v>
      </c>
      <c r="J21" s="51">
        <f t="shared" si="0"/>
        <v>100000000</v>
      </c>
    </row>
    <row r="22" spans="3:14" ht="12.75" customHeight="1">
      <c r="C22" s="49"/>
      <c r="D22" s="47"/>
      <c r="E22" s="48"/>
      <c r="F22" s="51"/>
      <c r="G22" s="50"/>
      <c r="H22" s="140"/>
      <c r="I22" s="141"/>
      <c r="J22" s="51"/>
    </row>
    <row r="23" spans="3:14" ht="12.75" customHeight="1">
      <c r="C23" s="73">
        <v>3</v>
      </c>
      <c r="D23" s="47" t="s">
        <v>1533</v>
      </c>
      <c r="E23" s="50" t="s">
        <v>1526</v>
      </c>
      <c r="F23" s="51">
        <v>115000000</v>
      </c>
      <c r="G23" s="50">
        <v>1</v>
      </c>
      <c r="H23" s="140">
        <v>115000000</v>
      </c>
      <c r="I23" s="141">
        <v>1</v>
      </c>
      <c r="J23" s="51">
        <f t="shared" si="0"/>
        <v>115000000</v>
      </c>
    </row>
    <row r="24" spans="3:14" ht="12.75" customHeight="1">
      <c r="D24" s="47"/>
      <c r="E24" s="48"/>
      <c r="F24" s="51"/>
      <c r="G24" s="48"/>
      <c r="H24" s="140"/>
      <c r="I24" s="139"/>
      <c r="J24" s="48"/>
    </row>
    <row r="25" spans="3:14" ht="12.75" customHeight="1">
      <c r="C25" s="73">
        <v>4</v>
      </c>
      <c r="D25" s="47" t="s">
        <v>1535</v>
      </c>
      <c r="E25" s="47"/>
      <c r="F25" s="48"/>
      <c r="G25" s="48"/>
      <c r="H25" s="139"/>
      <c r="I25" s="139"/>
      <c r="J25" s="48"/>
    </row>
    <row r="26" spans="3:14" ht="12.75" customHeight="1">
      <c r="C26" s="50" t="s">
        <v>1563</v>
      </c>
      <c r="D26" s="151" t="s">
        <v>1556</v>
      </c>
      <c r="E26" s="50" t="s">
        <v>1526</v>
      </c>
      <c r="F26" s="51">
        <v>4834083.3096792502</v>
      </c>
      <c r="G26" s="94">
        <v>7.0460000000000003</v>
      </c>
      <c r="H26" s="142">
        <f>F26*G26</f>
        <v>34060951</v>
      </c>
      <c r="I26" s="143">
        <v>7.0460000000000003</v>
      </c>
      <c r="J26" s="51">
        <f>F26*I26</f>
        <v>34060951</v>
      </c>
      <c r="M26" s="53"/>
      <c r="N26" s="54"/>
    </row>
    <row r="27" spans="3:14" ht="12.75" customHeight="1">
      <c r="C27" s="50" t="s">
        <v>1564</v>
      </c>
      <c r="D27" s="49" t="s">
        <v>1557</v>
      </c>
      <c r="E27" s="50" t="s">
        <v>1526</v>
      </c>
      <c r="F27" s="51">
        <v>6038000</v>
      </c>
      <c r="G27" s="94">
        <v>7.0460000000000003</v>
      </c>
      <c r="H27" s="142">
        <f t="shared" ref="H27:H32" si="1">F27*G27</f>
        <v>42543748</v>
      </c>
      <c r="I27" s="143">
        <v>7.0460000000000003</v>
      </c>
      <c r="J27" s="51">
        <f t="shared" ref="J27:J32" si="2">F27*I27</f>
        <v>42543748</v>
      </c>
      <c r="L27" s="55"/>
      <c r="M27" s="54"/>
      <c r="N27" s="56"/>
    </row>
    <row r="28" spans="3:14" ht="12.75" customHeight="1">
      <c r="C28" s="50" t="s">
        <v>1565</v>
      </c>
      <c r="D28" s="49" t="s">
        <v>1558</v>
      </c>
      <c r="E28" s="50" t="s">
        <v>1526</v>
      </c>
      <c r="F28" s="51">
        <v>3057727</v>
      </c>
      <c r="G28" s="52">
        <v>22</v>
      </c>
      <c r="H28" s="142">
        <f t="shared" si="1"/>
        <v>67269994</v>
      </c>
      <c r="I28" s="144">
        <v>22</v>
      </c>
      <c r="J28" s="51">
        <f t="shared" si="2"/>
        <v>67269994</v>
      </c>
    </row>
    <row r="29" spans="3:14" ht="12.75" customHeight="1">
      <c r="C29" s="50" t="s">
        <v>1566</v>
      </c>
      <c r="D29" s="49" t="s">
        <v>1559</v>
      </c>
      <c r="E29" s="50" t="s">
        <v>1526</v>
      </c>
      <c r="F29" s="51">
        <v>8307202</v>
      </c>
      <c r="G29" s="52">
        <v>1</v>
      </c>
      <c r="H29" s="142">
        <f t="shared" si="1"/>
        <v>8307202</v>
      </c>
      <c r="I29" s="144">
        <v>1</v>
      </c>
      <c r="J29" s="51">
        <f t="shared" si="2"/>
        <v>8307202</v>
      </c>
    </row>
    <row r="30" spans="3:14" ht="12.75" customHeight="1">
      <c r="C30" s="50" t="s">
        <v>1567</v>
      </c>
      <c r="D30" s="49" t="s">
        <v>1560</v>
      </c>
      <c r="E30" s="50" t="s">
        <v>1526</v>
      </c>
      <c r="F30" s="51">
        <v>57710700</v>
      </c>
      <c r="G30" s="52">
        <v>1</v>
      </c>
      <c r="H30" s="142">
        <f t="shared" si="1"/>
        <v>57710700</v>
      </c>
      <c r="I30" s="144">
        <v>1</v>
      </c>
      <c r="J30" s="51">
        <f t="shared" si="2"/>
        <v>57710700</v>
      </c>
      <c r="L30" s="51"/>
    </row>
    <row r="31" spans="3:14" ht="12.75" customHeight="1">
      <c r="C31" s="50" t="s">
        <v>1568</v>
      </c>
      <c r="D31" s="49" t="s">
        <v>1561</v>
      </c>
      <c r="E31" s="50" t="s">
        <v>1526</v>
      </c>
      <c r="F31" s="57">
        <v>35197304</v>
      </c>
      <c r="G31" s="52">
        <v>1</v>
      </c>
      <c r="H31" s="142">
        <f t="shared" si="1"/>
        <v>35197304</v>
      </c>
      <c r="I31" s="144">
        <v>1</v>
      </c>
      <c r="J31" s="51">
        <f t="shared" si="2"/>
        <v>35197304</v>
      </c>
    </row>
    <row r="32" spans="3:14" ht="12.75" customHeight="1">
      <c r="C32" s="50" t="s">
        <v>1569</v>
      </c>
      <c r="D32" s="88" t="s">
        <v>1562</v>
      </c>
      <c r="E32" s="50" t="s">
        <v>1526</v>
      </c>
      <c r="F32" s="57">
        <v>29436100</v>
      </c>
      <c r="G32" s="52">
        <v>1</v>
      </c>
      <c r="H32" s="142">
        <f t="shared" si="1"/>
        <v>29436100</v>
      </c>
      <c r="I32" s="144">
        <v>1</v>
      </c>
      <c r="J32" s="51">
        <f t="shared" si="2"/>
        <v>29436100</v>
      </c>
    </row>
    <row r="33" spans="3:12" ht="12.75" customHeight="1">
      <c r="C33" s="58"/>
      <c r="D33" s="89"/>
      <c r="E33" s="90"/>
      <c r="F33" s="91"/>
      <c r="G33" s="92"/>
      <c r="H33" s="91"/>
      <c r="I33" s="93"/>
      <c r="J33" s="91"/>
    </row>
    <row r="34" spans="3:12" ht="20.100000000000001" customHeight="1">
      <c r="C34" s="70">
        <v>5</v>
      </c>
      <c r="D34" s="59" t="s">
        <v>1527</v>
      </c>
      <c r="E34" s="50"/>
      <c r="F34" s="51"/>
      <c r="G34" s="52"/>
      <c r="H34" s="60"/>
      <c r="J34" s="51"/>
    </row>
    <row r="35" spans="3:12" ht="20.100000000000001" customHeight="1">
      <c r="C35" s="115" t="s">
        <v>1600</v>
      </c>
      <c r="D35" s="61" t="s">
        <v>1618</v>
      </c>
      <c r="E35" s="50" t="s">
        <v>1526</v>
      </c>
      <c r="F35" s="51"/>
      <c r="G35" s="52"/>
      <c r="H35" s="52"/>
      <c r="I35" s="52"/>
      <c r="J35" s="51"/>
    </row>
    <row r="36" spans="3:12" ht="20.100000000000001" customHeight="1">
      <c r="C36" s="115" t="s">
        <v>1600</v>
      </c>
      <c r="D36" s="61"/>
      <c r="E36" s="50"/>
      <c r="F36" s="51"/>
      <c r="G36" s="52"/>
      <c r="H36" s="52"/>
      <c r="I36" s="52"/>
      <c r="J36" s="51"/>
    </row>
    <row r="37" spans="3:12" ht="20.100000000000001" customHeight="1">
      <c r="C37" s="115" t="s">
        <v>1600</v>
      </c>
      <c r="D37" s="61"/>
      <c r="E37" s="50"/>
      <c r="F37" s="51" t="s">
        <v>1638</v>
      </c>
      <c r="G37" s="52"/>
      <c r="H37" s="52"/>
      <c r="I37" s="52"/>
      <c r="J37" s="51"/>
    </row>
    <row r="38" spans="3:12" ht="20.100000000000001" customHeight="1">
      <c r="C38" s="115" t="s">
        <v>1600</v>
      </c>
      <c r="D38" s="61"/>
      <c r="E38" s="50"/>
      <c r="F38" s="51"/>
      <c r="G38" s="52"/>
      <c r="H38" s="52"/>
      <c r="I38" s="52"/>
      <c r="J38" s="51"/>
    </row>
    <row r="39" spans="3:12" ht="20.100000000000001" customHeight="1">
      <c r="C39" s="115" t="s">
        <v>1600</v>
      </c>
      <c r="D39" s="61"/>
      <c r="E39" s="50"/>
      <c r="F39" s="51"/>
      <c r="G39" s="52"/>
      <c r="H39" s="52"/>
      <c r="I39" s="52"/>
      <c r="J39" s="51"/>
    </row>
    <row r="40" spans="3:12">
      <c r="E40" s="50"/>
      <c r="F40" s="51"/>
      <c r="G40" s="52"/>
      <c r="H40" s="52"/>
      <c r="I40" s="52"/>
      <c r="J40" s="51"/>
    </row>
    <row r="41" spans="3:12">
      <c r="D41" s="62"/>
      <c r="E41" s="62"/>
      <c r="F41" s="62"/>
      <c r="G41" s="62"/>
      <c r="H41" s="62"/>
      <c r="I41" s="62"/>
      <c r="J41" s="63"/>
    </row>
    <row r="42" spans="3:12" ht="14.4" thickBot="1">
      <c r="C42" s="74"/>
      <c r="D42" s="71"/>
      <c r="E42" s="71"/>
      <c r="F42" s="71"/>
      <c r="G42" s="71"/>
      <c r="H42" s="75">
        <f>SUM(H17:H41)</f>
        <v>626534899</v>
      </c>
      <c r="I42" s="71"/>
      <c r="J42" s="75">
        <f>SUM(J17:J19,J21,J23,J26:J32)</f>
        <v>626534899</v>
      </c>
      <c r="L42" s="64"/>
    </row>
    <row r="44" spans="3:12" ht="20.100000000000001" customHeight="1">
      <c r="G44" s="59" t="s">
        <v>1616</v>
      </c>
      <c r="H44" s="65"/>
      <c r="J44" s="66">
        <f>SUM(H17:H32)</f>
        <v>626534899</v>
      </c>
    </row>
    <row r="45" spans="3:12" ht="20.100000000000001" customHeight="1">
      <c r="G45" s="59" t="s">
        <v>1617</v>
      </c>
      <c r="H45" s="65"/>
      <c r="J45" s="66"/>
    </row>
    <row r="46" spans="3:12" ht="20.100000000000001" customHeight="1">
      <c r="G46" s="59" t="s">
        <v>1619</v>
      </c>
      <c r="H46" s="65"/>
      <c r="J46" s="66">
        <f>J44+J45</f>
        <v>626534899</v>
      </c>
    </row>
    <row r="47" spans="3:12" ht="13.5" customHeight="1">
      <c r="D47" s="42" t="s">
        <v>1615</v>
      </c>
    </row>
    <row r="48" spans="3:12" ht="13.5" customHeight="1">
      <c r="D48" s="59"/>
      <c r="E48" s="59"/>
      <c r="F48" s="59"/>
      <c r="G48" s="59"/>
      <c r="H48" s="59"/>
    </row>
    <row r="49" spans="4:9" ht="13.5" customHeight="1">
      <c r="E49" s="67"/>
    </row>
    <row r="50" spans="4:9" ht="13.5" customHeight="1">
      <c r="D50" s="67"/>
      <c r="F50" s="68"/>
      <c r="G50" s="67"/>
      <c r="I50" s="67"/>
    </row>
    <row r="51" spans="4:9" ht="13.5" customHeight="1"/>
    <row r="57" spans="4:9">
      <c r="E57" s="68"/>
    </row>
    <row r="58" spans="4:9">
      <c r="E58" s="67"/>
    </row>
  </sheetData>
  <mergeCells count="10">
    <mergeCell ref="C10:D10"/>
    <mergeCell ref="C11:D11"/>
    <mergeCell ref="C12:D12"/>
    <mergeCell ref="C13:D13"/>
    <mergeCell ref="I1:J1"/>
    <mergeCell ref="C5:D5"/>
    <mergeCell ref="C6:D6"/>
    <mergeCell ref="C7:D7"/>
    <mergeCell ref="C8:D8"/>
    <mergeCell ref="C9:D9"/>
  </mergeCells>
  <pageMargins left="0.7" right="0.55000000000000004" top="0.75" bottom="0.75" header="0.3" footer="0.3"/>
  <pageSetup paperSize="9" scale="54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I39"/>
  <sheetViews>
    <sheetView topLeftCell="A16" zoomScale="80" zoomScaleNormal="80" workbookViewId="0">
      <selection activeCell="B23" sqref="B23"/>
    </sheetView>
  </sheetViews>
  <sheetFormatPr defaultRowHeight="14.4"/>
  <cols>
    <col min="1" max="1" width="22.6640625" bestFit="1" customWidth="1"/>
    <col min="2" max="2" width="49.33203125" bestFit="1" customWidth="1"/>
    <col min="3" max="3" width="14.33203125" bestFit="1" customWidth="1"/>
    <col min="4" max="4" width="15.88671875" bestFit="1" customWidth="1"/>
    <col min="5" max="5" width="15.109375" bestFit="1" customWidth="1"/>
    <col min="6" max="6" width="16.6640625" bestFit="1" customWidth="1"/>
    <col min="7" max="7" width="18.109375" bestFit="1" customWidth="1"/>
    <col min="8" max="8" width="15.5546875" bestFit="1" customWidth="1"/>
    <col min="9" max="9" width="15" bestFit="1" customWidth="1"/>
    <col min="10" max="23" width="12" bestFit="1" customWidth="1"/>
    <col min="24" max="24" width="11.33203125" bestFit="1" customWidth="1"/>
  </cols>
  <sheetData>
    <row r="2" spans="1:9">
      <c r="A2" t="s">
        <v>1505</v>
      </c>
      <c r="B2" t="s">
        <v>1506</v>
      </c>
      <c r="C2" t="s">
        <v>25</v>
      </c>
      <c r="D2" t="s">
        <v>1507</v>
      </c>
      <c r="E2" t="s">
        <v>27</v>
      </c>
      <c r="F2" t="s">
        <v>1508</v>
      </c>
      <c r="G2" t="s">
        <v>1509</v>
      </c>
      <c r="H2" t="s">
        <v>29</v>
      </c>
      <c r="I2" t="s">
        <v>30</v>
      </c>
    </row>
    <row r="3" spans="1:9">
      <c r="C3" s="39" t="s">
        <v>1498</v>
      </c>
    </row>
    <row r="4" spans="1:9">
      <c r="A4" s="39" t="s">
        <v>23</v>
      </c>
      <c r="B4" s="39" t="s">
        <v>18</v>
      </c>
      <c r="C4" t="s">
        <v>1497</v>
      </c>
      <c r="D4" t="s">
        <v>1499</v>
      </c>
      <c r="E4" t="s">
        <v>1500</v>
      </c>
      <c r="F4" t="s">
        <v>1501</v>
      </c>
      <c r="G4" t="s">
        <v>1502</v>
      </c>
      <c r="H4" t="s">
        <v>1503</v>
      </c>
      <c r="I4" t="s">
        <v>1504</v>
      </c>
    </row>
    <row r="5" spans="1:9">
      <c r="A5" t="s">
        <v>53</v>
      </c>
      <c r="B5" t="s">
        <v>58</v>
      </c>
      <c r="C5" s="40">
        <v>5680500</v>
      </c>
      <c r="D5" s="40">
        <v>56826400</v>
      </c>
      <c r="E5" s="40">
        <v>74502000</v>
      </c>
      <c r="F5" s="40">
        <v>100000000</v>
      </c>
      <c r="G5" s="40">
        <v>115000000</v>
      </c>
      <c r="H5" s="40">
        <v>104580935.77123779</v>
      </c>
      <c r="I5" s="40">
        <v>29436100</v>
      </c>
    </row>
    <row r="6" spans="1:9">
      <c r="B6" t="s">
        <v>48</v>
      </c>
      <c r="C6" s="40">
        <v>5554500</v>
      </c>
      <c r="D6" s="40">
        <v>68379975</v>
      </c>
      <c r="E6" s="40">
        <v>112012531.25</v>
      </c>
      <c r="F6" s="40">
        <v>100000000</v>
      </c>
      <c r="G6" s="40">
        <v>115000000</v>
      </c>
      <c r="H6" s="40">
        <v>100465101.14383066</v>
      </c>
      <c r="I6" s="40">
        <v>28916800</v>
      </c>
    </row>
    <row r="7" spans="1:9">
      <c r="B7" t="s">
        <v>91</v>
      </c>
      <c r="C7" s="40">
        <v>6604500</v>
      </c>
      <c r="D7" s="40">
        <v>68000000</v>
      </c>
      <c r="E7" s="40">
        <v>80000000</v>
      </c>
      <c r="F7" s="40">
        <v>100000000</v>
      </c>
      <c r="G7" s="40">
        <v>115000000</v>
      </c>
      <c r="H7" s="40">
        <v>109182366.69305623</v>
      </c>
      <c r="I7" s="40">
        <v>28916800</v>
      </c>
    </row>
    <row r="8" spans="1:9">
      <c r="B8" t="s">
        <v>159</v>
      </c>
      <c r="C8" s="40">
        <v>5554500</v>
      </c>
      <c r="D8" s="40">
        <v>66230790.697674416</v>
      </c>
      <c r="E8" s="40">
        <v>146986046.51162791</v>
      </c>
      <c r="F8" s="40">
        <v>100000000</v>
      </c>
      <c r="G8" s="40">
        <v>115000000</v>
      </c>
      <c r="H8" s="40">
        <v>101679247.11591779</v>
      </c>
      <c r="I8" s="40">
        <v>28916800</v>
      </c>
    </row>
    <row r="9" spans="1:9">
      <c r="B9" t="s">
        <v>301</v>
      </c>
      <c r="C9" s="40">
        <v>5337805.1999999937</v>
      </c>
      <c r="D9" s="40">
        <v>55467675</v>
      </c>
      <c r="E9" s="40">
        <v>128429687.5</v>
      </c>
      <c r="F9" s="40">
        <v>100000000</v>
      </c>
      <c r="G9" s="40">
        <v>115000000</v>
      </c>
      <c r="H9" s="40">
        <v>101550998.42967606</v>
      </c>
      <c r="I9" s="40">
        <v>29436100</v>
      </c>
    </row>
    <row r="10" spans="1:9">
      <c r="B10" t="s">
        <v>271</v>
      </c>
      <c r="C10" s="40">
        <v>5337805.2000000011</v>
      </c>
      <c r="D10" s="40">
        <v>60317700</v>
      </c>
      <c r="E10" s="40">
        <v>133808875</v>
      </c>
      <c r="F10" s="40">
        <v>100000000</v>
      </c>
      <c r="G10" s="40">
        <v>115000000</v>
      </c>
      <c r="H10" s="40">
        <v>96421706.255924061</v>
      </c>
      <c r="I10" s="40">
        <v>28137800</v>
      </c>
    </row>
    <row r="11" spans="1:9">
      <c r="B11" t="s">
        <v>1175</v>
      </c>
      <c r="C11" s="40">
        <v>8554000</v>
      </c>
      <c r="D11" s="40">
        <v>77016333.333333328</v>
      </c>
      <c r="E11" s="40">
        <v>95184800</v>
      </c>
      <c r="F11" s="40">
        <v>150000000</v>
      </c>
      <c r="G11" s="40">
        <v>115000000</v>
      </c>
      <c r="H11" s="40">
        <v>98381330</v>
      </c>
      <c r="I11" s="40">
        <v>26706400</v>
      </c>
    </row>
    <row r="12" spans="1:9">
      <c r="B12" t="s">
        <v>1167</v>
      </c>
      <c r="C12" s="40">
        <v>8554000</v>
      </c>
      <c r="D12" s="40">
        <v>70762462.580645144</v>
      </c>
      <c r="E12" s="40">
        <v>139693548.38709676</v>
      </c>
      <c r="F12" s="40">
        <v>150000000</v>
      </c>
      <c r="G12" s="40">
        <v>115000000</v>
      </c>
      <c r="H12" s="40">
        <v>98052716</v>
      </c>
      <c r="I12" s="40">
        <v>26839600</v>
      </c>
    </row>
    <row r="13" spans="1:9">
      <c r="B13" t="s">
        <v>507</v>
      </c>
      <c r="C13" s="40">
        <v>5733000</v>
      </c>
      <c r="D13" s="40">
        <v>58205717.647058822</v>
      </c>
      <c r="E13" s="40">
        <v>113208823.52941176</v>
      </c>
      <c r="F13" s="40">
        <v>90000000</v>
      </c>
      <c r="G13" s="40">
        <v>115000000</v>
      </c>
      <c r="H13" s="40">
        <v>104785000</v>
      </c>
      <c r="I13" s="40">
        <v>26706400</v>
      </c>
    </row>
    <row r="14" spans="1:9">
      <c r="B14" t="s">
        <v>678</v>
      </c>
      <c r="C14" s="40">
        <v>5236140</v>
      </c>
      <c r="D14" s="40">
        <v>35172600</v>
      </c>
      <c r="E14" s="40">
        <v>140823040</v>
      </c>
      <c r="F14" s="40">
        <v>90000000</v>
      </c>
      <c r="G14" s="40">
        <v>115000000</v>
      </c>
      <c r="H14" s="40">
        <v>104785000</v>
      </c>
      <c r="I14" s="40">
        <v>26173800</v>
      </c>
    </row>
    <row r="15" spans="1:9">
      <c r="B15" t="s">
        <v>625</v>
      </c>
      <c r="C15" s="40">
        <v>6497400</v>
      </c>
      <c r="D15" s="40">
        <v>43527540</v>
      </c>
      <c r="E15" s="40">
        <v>67297800</v>
      </c>
      <c r="F15" s="40">
        <v>90000000</v>
      </c>
      <c r="G15" s="40">
        <v>115000000</v>
      </c>
      <c r="H15" s="40">
        <v>104785000</v>
      </c>
      <c r="I15" s="40">
        <v>28137800</v>
      </c>
    </row>
    <row r="16" spans="1:9">
      <c r="B16" t="s">
        <v>786</v>
      </c>
      <c r="C16" s="40">
        <v>7452900</v>
      </c>
      <c r="D16" s="40">
        <v>53099341.176470585</v>
      </c>
      <c r="E16" s="40">
        <v>104647058.82352941</v>
      </c>
      <c r="F16" s="40">
        <v>80000000</v>
      </c>
      <c r="G16" s="40">
        <v>115000000</v>
      </c>
      <c r="H16" s="40">
        <v>116848583.79606675</v>
      </c>
      <c r="I16" s="40">
        <v>33675900</v>
      </c>
    </row>
    <row r="17" spans="1:9">
      <c r="B17" t="s">
        <v>777</v>
      </c>
      <c r="C17" s="40">
        <v>7644000</v>
      </c>
      <c r="D17" s="40">
        <v>52920000</v>
      </c>
      <c r="E17" s="40">
        <v>110300000</v>
      </c>
      <c r="F17" s="40">
        <v>80000000</v>
      </c>
      <c r="G17" s="40">
        <v>115000000</v>
      </c>
      <c r="H17" s="40">
        <v>119407278.92257914</v>
      </c>
      <c r="I17" s="40">
        <v>33675900</v>
      </c>
    </row>
    <row r="18" spans="1:9">
      <c r="B18" t="s">
        <v>1013</v>
      </c>
      <c r="C18" s="40">
        <v>8516448</v>
      </c>
      <c r="D18" s="40">
        <v>38173600</v>
      </c>
      <c r="E18" s="40">
        <v>69000000</v>
      </c>
      <c r="F18" s="40">
        <v>80000000</v>
      </c>
      <c r="G18" s="40">
        <v>115000000</v>
      </c>
      <c r="H18" s="40">
        <v>105812255.72707038</v>
      </c>
      <c r="I18" s="40">
        <v>30168400</v>
      </c>
    </row>
    <row r="19" spans="1:9">
      <c r="B19" t="s">
        <v>1050</v>
      </c>
      <c r="C19" s="40">
        <v>8516448</v>
      </c>
      <c r="D19" s="40">
        <v>37868000</v>
      </c>
      <c r="E19" s="40">
        <v>74100000</v>
      </c>
      <c r="F19" s="40">
        <v>80000000</v>
      </c>
      <c r="G19" s="40">
        <v>115000000</v>
      </c>
      <c r="H19" s="40">
        <v>106513114.25237159</v>
      </c>
      <c r="I19" s="40">
        <v>30168400</v>
      </c>
    </row>
    <row r="20" spans="1:9">
      <c r="B20" t="s">
        <v>937</v>
      </c>
      <c r="C20" s="40">
        <v>13482000</v>
      </c>
      <c r="D20" s="40">
        <v>52000000</v>
      </c>
      <c r="E20" s="40">
        <v>85000000</v>
      </c>
      <c r="F20" s="40">
        <v>80000000</v>
      </c>
      <c r="G20" s="40">
        <v>115000000</v>
      </c>
      <c r="H20" s="40">
        <v>135984472.4208501</v>
      </c>
      <c r="I20" s="40">
        <v>31500000</v>
      </c>
    </row>
    <row r="21" spans="1:9">
      <c r="B21" t="s">
        <v>943</v>
      </c>
      <c r="C21" s="40">
        <v>15729000</v>
      </c>
      <c r="D21" s="40">
        <v>35776496.842105262</v>
      </c>
      <c r="E21" s="40">
        <v>61563157.894736841</v>
      </c>
      <c r="F21" s="40">
        <v>80000000</v>
      </c>
      <c r="G21" s="40">
        <v>115000000</v>
      </c>
      <c r="H21" s="40">
        <v>159656317.20315689</v>
      </c>
      <c r="I21" s="40">
        <v>31500000</v>
      </c>
    </row>
    <row r="22" spans="1:9">
      <c r="A22" t="s">
        <v>1494</v>
      </c>
      <c r="C22" s="40">
        <v>6827998.0394736938</v>
      </c>
      <c r="D22" s="40">
        <v>57657784.144736841</v>
      </c>
      <c r="E22" s="40">
        <v>119588233.55263157</v>
      </c>
      <c r="F22" s="40">
        <v>102763157.89473684</v>
      </c>
      <c r="G22" s="40">
        <v>115000000</v>
      </c>
      <c r="H22" s="40">
        <v>106221343.62681672</v>
      </c>
      <c r="I22" s="40">
        <v>28816252.302631579</v>
      </c>
    </row>
    <row r="23" spans="1:9">
      <c r="A23" t="s">
        <v>275</v>
      </c>
      <c r="B23" t="s">
        <v>301</v>
      </c>
      <c r="C23" s="40">
        <v>5337805.2</v>
      </c>
      <c r="D23" s="40">
        <v>44509600</v>
      </c>
      <c r="E23" s="40">
        <v>135000000</v>
      </c>
      <c r="F23" s="40">
        <v>167991548</v>
      </c>
      <c r="G23" s="40">
        <v>129470250</v>
      </c>
      <c r="H23" s="40">
        <v>235342840</v>
      </c>
      <c r="I23" s="40">
        <v>29436100</v>
      </c>
    </row>
    <row r="24" spans="1:9">
      <c r="B24" t="s">
        <v>271</v>
      </c>
      <c r="C24" s="40">
        <v>5337805.2</v>
      </c>
      <c r="D24" s="40">
        <v>58880600</v>
      </c>
      <c r="E24" s="40">
        <v>133571250</v>
      </c>
      <c r="F24" s="40">
        <v>159936976.80912161</v>
      </c>
      <c r="G24" s="40">
        <v>129470250</v>
      </c>
      <c r="H24" s="40">
        <v>224022875</v>
      </c>
      <c r="I24" s="40">
        <v>28137800</v>
      </c>
    </row>
    <row r="25" spans="1:9">
      <c r="B25" t="s">
        <v>1175</v>
      </c>
      <c r="C25" s="40">
        <v>3592680</v>
      </c>
      <c r="D25" s="40">
        <v>75793637.5</v>
      </c>
      <c r="E25" s="40">
        <v>133587375</v>
      </c>
      <c r="F25" s="40">
        <v>270769675.56134242</v>
      </c>
      <c r="G25" s="40">
        <v>129470250</v>
      </c>
      <c r="H25" s="40">
        <v>195579805</v>
      </c>
      <c r="I25" s="40">
        <v>26723050</v>
      </c>
    </row>
    <row r="26" spans="1:9">
      <c r="B26" t="s">
        <v>1167</v>
      </c>
      <c r="C26" s="40">
        <v>3592680</v>
      </c>
      <c r="D26" s="40">
        <v>66167600.512820497</v>
      </c>
      <c r="E26" s="40">
        <v>115064102.56410256</v>
      </c>
      <c r="F26" s="40">
        <v>215415682.84655416</v>
      </c>
      <c r="G26" s="40">
        <v>129470250</v>
      </c>
      <c r="H26" s="40">
        <v>191709694</v>
      </c>
      <c r="I26" s="40">
        <v>26839600</v>
      </c>
    </row>
    <row r="27" spans="1:9">
      <c r="B27" t="s">
        <v>507</v>
      </c>
      <c r="C27" s="40">
        <v>5733000</v>
      </c>
      <c r="D27" s="40">
        <v>58046800</v>
      </c>
      <c r="E27" s="40">
        <v>113725833.33333333</v>
      </c>
      <c r="F27" s="40">
        <v>224861110.86111113</v>
      </c>
      <c r="G27" s="40">
        <v>129470250</v>
      </c>
      <c r="H27" s="40">
        <v>196521389</v>
      </c>
      <c r="I27" s="40">
        <v>26706400</v>
      </c>
    </row>
    <row r="28" spans="1:9">
      <c r="B28" t="s">
        <v>678</v>
      </c>
      <c r="C28" s="40">
        <v>5236140</v>
      </c>
      <c r="D28" s="40">
        <v>37192600</v>
      </c>
      <c r="E28" s="40">
        <v>137625000</v>
      </c>
      <c r="F28" s="40">
        <v>154999999.70370373</v>
      </c>
      <c r="G28" s="40">
        <v>129470250</v>
      </c>
      <c r="H28" s="40">
        <v>202217945</v>
      </c>
      <c r="I28" s="40">
        <v>26173800</v>
      </c>
    </row>
    <row r="29" spans="1:9">
      <c r="B29" t="s">
        <v>619</v>
      </c>
      <c r="C29" s="40">
        <v>4968600</v>
      </c>
      <c r="D29" s="40">
        <v>63000000</v>
      </c>
      <c r="E29" s="40">
        <v>222857142.85714287</v>
      </c>
      <c r="F29" s="40">
        <v>236628873.25510207</v>
      </c>
      <c r="G29" s="40">
        <v>129470250</v>
      </c>
      <c r="H29" s="40">
        <v>212650532</v>
      </c>
      <c r="I29" s="40">
        <v>27438800</v>
      </c>
    </row>
    <row r="30" spans="1:9">
      <c r="B30" t="s">
        <v>625</v>
      </c>
      <c r="C30" s="40">
        <v>6497400</v>
      </c>
      <c r="D30" s="40">
        <v>43200000</v>
      </c>
      <c r="E30" s="40">
        <v>84250000</v>
      </c>
      <c r="F30" s="40">
        <v>127954545.45454545</v>
      </c>
      <c r="G30" s="40">
        <v>129470250</v>
      </c>
      <c r="H30" s="40">
        <v>242400487</v>
      </c>
      <c r="I30" s="40">
        <v>28137800</v>
      </c>
    </row>
    <row r="31" spans="1:9">
      <c r="B31" t="s">
        <v>612</v>
      </c>
      <c r="C31" s="40">
        <v>6497400</v>
      </c>
      <c r="D31" s="40">
        <v>37582200</v>
      </c>
      <c r="E31" s="40">
        <v>78210000</v>
      </c>
      <c r="F31" s="40">
        <v>194444444.125</v>
      </c>
      <c r="G31" s="40">
        <v>129470250</v>
      </c>
      <c r="H31" s="40">
        <v>230654805</v>
      </c>
      <c r="I31" s="40">
        <v>28137800</v>
      </c>
    </row>
    <row r="32" spans="1:9">
      <c r="B32" t="s">
        <v>786</v>
      </c>
      <c r="C32" s="40">
        <v>17745000</v>
      </c>
      <c r="D32" s="40">
        <v>53782200</v>
      </c>
      <c r="E32" s="40">
        <v>94500000</v>
      </c>
      <c r="F32" s="40">
        <v>140296701.77703124</v>
      </c>
      <c r="G32" s="40">
        <v>129470250</v>
      </c>
      <c r="H32" s="40">
        <v>275071399.64444447</v>
      </c>
      <c r="I32" s="40">
        <v>33675900</v>
      </c>
    </row>
    <row r="33" spans="1:9">
      <c r="B33" t="s">
        <v>777</v>
      </c>
      <c r="C33" s="40">
        <v>18200000</v>
      </c>
      <c r="D33" s="40">
        <v>59514800</v>
      </c>
      <c r="E33" s="40">
        <v>116500000</v>
      </c>
      <c r="F33" s="40">
        <v>123062995.76016866</v>
      </c>
      <c r="G33" s="40">
        <v>129470250</v>
      </c>
      <c r="H33" s="40">
        <v>280871293.39999998</v>
      </c>
      <c r="I33" s="40">
        <v>33675900</v>
      </c>
    </row>
    <row r="34" spans="1:9">
      <c r="B34" t="s">
        <v>1013</v>
      </c>
      <c r="C34" s="40">
        <v>20277257.149999987</v>
      </c>
      <c r="D34" s="40">
        <v>39016457.142857142</v>
      </c>
      <c r="E34" s="40">
        <v>71662321.428571433</v>
      </c>
      <c r="F34" s="40">
        <v>165004464.2944414</v>
      </c>
      <c r="G34" s="40">
        <v>129470250</v>
      </c>
      <c r="H34" s="40">
        <v>248583621</v>
      </c>
      <c r="I34" s="40">
        <v>30168400</v>
      </c>
    </row>
    <row r="35" spans="1:9">
      <c r="B35" t="s">
        <v>1050</v>
      </c>
      <c r="C35" s="40">
        <v>20277257.149999999</v>
      </c>
      <c r="D35" s="40">
        <v>47253600</v>
      </c>
      <c r="E35" s="40">
        <v>94220000</v>
      </c>
      <c r="F35" s="40">
        <v>127777777.46666665</v>
      </c>
      <c r="G35" s="40">
        <v>129470250</v>
      </c>
      <c r="H35" s="40">
        <v>249714580</v>
      </c>
      <c r="I35" s="40">
        <v>30168400</v>
      </c>
    </row>
    <row r="36" spans="1:9">
      <c r="B36" t="s">
        <v>937</v>
      </c>
      <c r="C36" s="40">
        <v>32100000</v>
      </c>
      <c r="D36" s="40">
        <v>52000000</v>
      </c>
      <c r="E36" s="40">
        <v>85000000</v>
      </c>
      <c r="F36" s="40">
        <v>144166666.25</v>
      </c>
      <c r="G36" s="40">
        <v>129470250</v>
      </c>
      <c r="H36" s="40">
        <v>327543224</v>
      </c>
      <c r="I36" s="40">
        <v>31500000</v>
      </c>
    </row>
    <row r="37" spans="1:9">
      <c r="B37" t="s">
        <v>943</v>
      </c>
      <c r="C37" s="40">
        <v>37450000</v>
      </c>
      <c r="D37" s="40">
        <v>36833760</v>
      </c>
      <c r="E37" s="40">
        <v>63150000</v>
      </c>
      <c r="F37" s="40">
        <v>104166666.25</v>
      </c>
      <c r="G37" s="40">
        <v>129470250</v>
      </c>
      <c r="H37" s="40">
        <v>383959974</v>
      </c>
      <c r="I37" s="40">
        <v>31500000</v>
      </c>
    </row>
    <row r="38" spans="1:9">
      <c r="A38" t="s">
        <v>1495</v>
      </c>
      <c r="C38" s="40">
        <v>9303340.9854838755</v>
      </c>
      <c r="D38" s="40">
        <v>58617417.677419357</v>
      </c>
      <c r="E38" s="40">
        <v>114772458.06451613</v>
      </c>
      <c r="F38" s="40">
        <v>202236145.3287546</v>
      </c>
      <c r="G38" s="40">
        <v>129470250</v>
      </c>
      <c r="H38" s="40">
        <v>218866870.00487456</v>
      </c>
      <c r="I38" s="40">
        <v>28235195.483870968</v>
      </c>
    </row>
    <row r="39" spans="1:9">
      <c r="A39" t="s">
        <v>1493</v>
      </c>
      <c r="C39" s="40">
        <v>7663898.1628540438</v>
      </c>
      <c r="D39" s="40">
        <v>57981843.398692809</v>
      </c>
      <c r="E39" s="40">
        <v>117961991.28540304</v>
      </c>
      <c r="F39" s="40">
        <v>136354253.86918765</v>
      </c>
      <c r="G39" s="40">
        <v>119886467.86492375</v>
      </c>
      <c r="H39" s="40">
        <v>144260682.59979928</v>
      </c>
      <c r="I39" s="40">
        <v>28620034.858387798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AG517"/>
  <sheetViews>
    <sheetView workbookViewId="0">
      <pane xSplit="5" ySplit="6" topLeftCell="AB480" activePane="bottomRight" state="frozen"/>
      <selection pane="topRight" activeCell="F1" sqref="F1"/>
      <selection pane="bottomLeft" activeCell="A3" sqref="A3"/>
      <selection pane="bottomRight" activeCell="AD482" sqref="AD482"/>
    </sheetView>
  </sheetViews>
  <sheetFormatPr defaultRowHeight="14.4" outlineLevelCol="1"/>
  <cols>
    <col min="1" max="1" width="6.109375" bestFit="1" customWidth="1"/>
    <col min="2" max="2" width="18.33203125" hidden="1" customWidth="1"/>
    <col min="3" max="3" width="6.5546875" bestFit="1" customWidth="1"/>
    <col min="4" max="4" width="15.6640625" bestFit="1" customWidth="1"/>
    <col min="5" max="5" width="8.88671875" bestFit="1" customWidth="1"/>
    <col min="6" max="6" width="5.88671875" customWidth="1"/>
    <col min="7" max="7" width="12" hidden="1" customWidth="1"/>
    <col min="8" max="8" width="12.6640625" hidden="1" customWidth="1"/>
    <col min="9" max="9" width="10.109375" customWidth="1"/>
    <col min="10" max="10" width="28.109375" hidden="1" customWidth="1"/>
    <col min="11" max="11" width="11.33203125" customWidth="1"/>
    <col min="12" max="12" width="29.88671875" bestFit="1" customWidth="1"/>
    <col min="13" max="13" width="12.6640625" customWidth="1"/>
    <col min="14" max="14" width="14.88671875" hidden="1" customWidth="1"/>
    <col min="15" max="15" width="27.88671875" hidden="1" customWidth="1"/>
    <col min="16" max="16" width="24.109375" hidden="1" customWidth="1"/>
    <col min="17" max="17" width="34.5546875" bestFit="1" customWidth="1"/>
    <col min="18" max="18" width="18.44140625" bestFit="1" customWidth="1"/>
    <col min="19" max="19" width="13.5546875" customWidth="1"/>
    <col min="20" max="29" width="13.5546875" customWidth="1" outlineLevel="1"/>
    <col min="30" max="32" width="13.5546875" customWidth="1"/>
    <col min="33" max="33" width="25.6640625" bestFit="1" customWidth="1"/>
  </cols>
  <sheetData>
    <row r="1" spans="1:33">
      <c r="D1" s="1"/>
      <c r="E1" s="2" t="s">
        <v>0</v>
      </c>
      <c r="T1" s="3" t="s">
        <v>1</v>
      </c>
      <c r="U1" s="3">
        <v>0.8</v>
      </c>
      <c r="W1" s="1" t="s">
        <v>2</v>
      </c>
      <c r="X1" s="1" t="s">
        <v>2</v>
      </c>
    </row>
    <row r="2" spans="1:33">
      <c r="D2" s="4"/>
      <c r="E2" s="5" t="s">
        <v>3</v>
      </c>
      <c r="T2" s="6" t="s">
        <v>1</v>
      </c>
      <c r="U2" s="6">
        <v>0.7</v>
      </c>
      <c r="W2" s="6" t="s">
        <v>2</v>
      </c>
      <c r="X2" s="6" t="s">
        <v>2</v>
      </c>
    </row>
    <row r="3" spans="1:33">
      <c r="D3" s="7"/>
      <c r="E3" s="8" t="s">
        <v>4</v>
      </c>
      <c r="T3" s="9" t="s">
        <v>1</v>
      </c>
      <c r="U3" s="9">
        <v>0.6</v>
      </c>
      <c r="W3" s="9" t="s">
        <v>2</v>
      </c>
      <c r="X3" s="9" t="s">
        <v>2</v>
      </c>
    </row>
    <row r="4" spans="1:33">
      <c r="D4" s="10"/>
      <c r="E4" s="11" t="s">
        <v>5</v>
      </c>
      <c r="T4" s="12" t="s">
        <v>1</v>
      </c>
      <c r="U4" s="12">
        <v>0.8</v>
      </c>
      <c r="W4" s="12" t="s">
        <v>2</v>
      </c>
      <c r="X4" s="12" t="s">
        <v>2</v>
      </c>
    </row>
    <row r="5" spans="1:33">
      <c r="A5" s="13">
        <f t="shared" ref="A5:J5" si="0">SUBTOTAL(3,A7:A517)</f>
        <v>511</v>
      </c>
      <c r="B5" s="13">
        <f t="shared" si="0"/>
        <v>511</v>
      </c>
      <c r="C5" s="13">
        <f t="shared" si="0"/>
        <v>511</v>
      </c>
      <c r="D5" s="13">
        <f t="shared" si="0"/>
        <v>511</v>
      </c>
      <c r="E5" s="13">
        <f t="shared" si="0"/>
        <v>511</v>
      </c>
      <c r="F5" s="13">
        <f t="shared" si="0"/>
        <v>511</v>
      </c>
      <c r="G5" s="13">
        <f t="shared" si="0"/>
        <v>511</v>
      </c>
      <c r="H5" s="13">
        <f t="shared" si="0"/>
        <v>511</v>
      </c>
      <c r="I5" s="13">
        <f t="shared" si="0"/>
        <v>511</v>
      </c>
      <c r="J5" s="13">
        <f t="shared" si="0"/>
        <v>511</v>
      </c>
      <c r="K5" s="13"/>
      <c r="L5" s="13"/>
      <c r="M5" s="13"/>
      <c r="N5" s="13"/>
      <c r="O5" s="13"/>
      <c r="P5" s="13"/>
      <c r="Q5" s="13">
        <f t="shared" ref="Q5" si="1">SUBTOTAL(3,Q7:Q517)</f>
        <v>511</v>
      </c>
      <c r="R5" s="13"/>
      <c r="S5" s="13">
        <f>SUBTOTAL(101,S7:S517)</f>
        <v>611605664.48801744</v>
      </c>
      <c r="T5" s="13">
        <f>SUBTOTAL(101,T7:T517)</f>
        <v>7663898.1628540438</v>
      </c>
      <c r="U5" s="13">
        <f t="shared" ref="U5:AF5" si="2">SUBTOTAL(101,U7:U517)</f>
        <v>57981843.398692809</v>
      </c>
      <c r="V5" s="13">
        <f t="shared" si="2"/>
        <v>117961991.28540304</v>
      </c>
      <c r="W5" s="13">
        <f t="shared" si="2"/>
        <v>136354253.86918771</v>
      </c>
      <c r="X5" s="13">
        <f t="shared" si="2"/>
        <v>144260682.59979928</v>
      </c>
      <c r="Y5" s="13">
        <f t="shared" si="2"/>
        <v>28620034.858387798</v>
      </c>
      <c r="Z5" s="13">
        <f t="shared" si="2"/>
        <v>2124183.0065359478</v>
      </c>
      <c r="AA5" s="13">
        <f t="shared" si="2"/>
        <v>476772.87581699347</v>
      </c>
      <c r="AB5" s="13">
        <f t="shared" si="2"/>
        <v>3039215.6862745099</v>
      </c>
      <c r="AC5" s="13">
        <f t="shared" si="2"/>
        <v>119886467.86492375</v>
      </c>
      <c r="AD5" s="13">
        <f t="shared" si="2"/>
        <v>361651848.99794674</v>
      </c>
      <c r="AE5" s="13">
        <f t="shared" si="2"/>
        <v>618369343.60787511</v>
      </c>
      <c r="AF5" s="13">
        <f t="shared" si="2"/>
        <v>-6763679.1198580032</v>
      </c>
      <c r="AG5" s="14"/>
    </row>
    <row r="6" spans="1:33" ht="30" customHeight="1">
      <c r="A6" s="15" t="s">
        <v>6</v>
      </c>
      <c r="B6" s="16" t="s">
        <v>7</v>
      </c>
      <c r="C6" s="16" t="s">
        <v>8</v>
      </c>
      <c r="D6" s="16" t="s">
        <v>9</v>
      </c>
      <c r="E6" s="16" t="s">
        <v>10</v>
      </c>
      <c r="F6" s="16" t="s">
        <v>11</v>
      </c>
      <c r="G6" s="16" t="s">
        <v>12</v>
      </c>
      <c r="H6" s="16" t="s">
        <v>13</v>
      </c>
      <c r="I6" s="17" t="s">
        <v>14</v>
      </c>
      <c r="J6" s="16" t="s">
        <v>15</v>
      </c>
      <c r="K6" s="16" t="s">
        <v>16</v>
      </c>
      <c r="L6" s="16" t="s">
        <v>17</v>
      </c>
      <c r="M6" s="18" t="s">
        <v>18</v>
      </c>
      <c r="N6" s="18" t="s">
        <v>19</v>
      </c>
      <c r="O6" s="18" t="s">
        <v>20</v>
      </c>
      <c r="P6" s="19" t="s">
        <v>21</v>
      </c>
      <c r="Q6" s="20" t="s">
        <v>22</v>
      </c>
      <c r="R6" s="21" t="s">
        <v>23</v>
      </c>
      <c r="S6" s="22" t="s">
        <v>24</v>
      </c>
      <c r="T6" s="21" t="s">
        <v>25</v>
      </c>
      <c r="U6" s="21" t="s">
        <v>26</v>
      </c>
      <c r="V6" s="21" t="s">
        <v>27</v>
      </c>
      <c r="W6" s="21" t="s">
        <v>28</v>
      </c>
      <c r="X6" s="21" t="s">
        <v>29</v>
      </c>
      <c r="Y6" s="21" t="s">
        <v>30</v>
      </c>
      <c r="Z6" s="21" t="s">
        <v>31</v>
      </c>
      <c r="AA6" s="21" t="s">
        <v>32</v>
      </c>
      <c r="AB6" s="21" t="s">
        <v>33</v>
      </c>
      <c r="AC6" s="21" t="s">
        <v>23</v>
      </c>
      <c r="AD6" s="23" t="s">
        <v>34</v>
      </c>
      <c r="AE6" s="24" t="s">
        <v>35</v>
      </c>
      <c r="AF6" s="22" t="s">
        <v>36</v>
      </c>
      <c r="AG6" s="16" t="s">
        <v>37</v>
      </c>
    </row>
    <row r="7" spans="1:33" ht="15" customHeight="1">
      <c r="A7" s="25" t="s">
        <v>38</v>
      </c>
      <c r="B7" s="26" t="s">
        <v>39</v>
      </c>
      <c r="C7" s="26" t="s">
        <v>40</v>
      </c>
      <c r="D7" s="26" t="s">
        <v>41</v>
      </c>
      <c r="E7" s="26" t="s">
        <v>42</v>
      </c>
      <c r="F7" s="26" t="s">
        <v>43</v>
      </c>
      <c r="G7" s="25">
        <v>98.053604000000007</v>
      </c>
      <c r="H7" s="25">
        <v>2.9078731000000002</v>
      </c>
      <c r="I7" s="26" t="s">
        <v>44</v>
      </c>
      <c r="J7" s="26" t="s">
        <v>45</v>
      </c>
      <c r="K7" s="26" t="s">
        <v>46</v>
      </c>
      <c r="L7" s="26" t="s">
        <v>47</v>
      </c>
      <c r="M7" s="26" t="s">
        <v>48</v>
      </c>
      <c r="N7" s="26" t="s">
        <v>49</v>
      </c>
      <c r="O7" s="26" t="s">
        <v>50</v>
      </c>
      <c r="P7" s="27" t="s">
        <v>51</v>
      </c>
      <c r="Q7" s="26" t="s">
        <v>52</v>
      </c>
      <c r="R7" s="26" t="s">
        <v>53</v>
      </c>
      <c r="S7" s="28">
        <v>513000000</v>
      </c>
      <c r="T7" s="28">
        <v>5554500</v>
      </c>
      <c r="U7" s="29">
        <f>VLOOKUP(N7&amp;O7,[23]Referensi!A:AK,9,0)*$U$1</f>
        <v>68909600</v>
      </c>
      <c r="V7" s="29">
        <f>VLOOKUP(N7&amp;O7,[23]Referensi!A:AK,10,0)</f>
        <v>120000000</v>
      </c>
      <c r="W7" s="29">
        <v>100000000</v>
      </c>
      <c r="X7" s="29">
        <f>HLOOKUP(M7,'[24]HPS-OE'!$5:$35,31,0)</f>
        <v>100465101.14383063</v>
      </c>
      <c r="Y7" s="29">
        <f>VLOOKUP(N7&amp;O7,[23]Referensi!A:AK,24,0)</f>
        <v>28916800</v>
      </c>
      <c r="Z7" s="29">
        <v>0</v>
      </c>
      <c r="AA7" s="29">
        <v>0</v>
      </c>
      <c r="AB7" s="29">
        <v>0</v>
      </c>
      <c r="AC7" s="29">
        <v>115000000</v>
      </c>
      <c r="AD7" s="29">
        <f>T7+U7+V7+X7+Y7+AB7+Z7</f>
        <v>323846001.14383066</v>
      </c>
      <c r="AE7" s="29">
        <f>SUM(T7:AC7)</f>
        <v>538846001.14383066</v>
      </c>
      <c r="AF7" s="30">
        <f>S7-AE7</f>
        <v>-25846001.143830657</v>
      </c>
      <c r="AG7" s="26"/>
    </row>
    <row r="8" spans="1:33" ht="15" customHeight="1">
      <c r="A8" s="25" t="s">
        <v>38</v>
      </c>
      <c r="B8" s="26" t="s">
        <v>39</v>
      </c>
      <c r="C8" s="26" t="s">
        <v>40</v>
      </c>
      <c r="D8" s="26" t="s">
        <v>41</v>
      </c>
      <c r="E8" s="26" t="s">
        <v>54</v>
      </c>
      <c r="F8" s="26" t="s">
        <v>55</v>
      </c>
      <c r="G8" s="25">
        <v>96.304636000000002</v>
      </c>
      <c r="H8" s="25">
        <v>4.063866</v>
      </c>
      <c r="I8" s="26" t="s">
        <v>44</v>
      </c>
      <c r="J8" s="26" t="s">
        <v>45</v>
      </c>
      <c r="K8" s="26" t="s">
        <v>56</v>
      </c>
      <c r="L8" s="26" t="s">
        <v>57</v>
      </c>
      <c r="M8" s="26" t="s">
        <v>58</v>
      </c>
      <c r="N8" s="26" t="s">
        <v>49</v>
      </c>
      <c r="O8" s="26" t="s">
        <v>59</v>
      </c>
      <c r="P8" s="27" t="s">
        <v>51</v>
      </c>
      <c r="Q8" s="26" t="s">
        <v>60</v>
      </c>
      <c r="R8" s="26" t="s">
        <v>53</v>
      </c>
      <c r="S8" s="28">
        <v>513000000</v>
      </c>
      <c r="T8" s="28">
        <v>5680500</v>
      </c>
      <c r="U8" s="29">
        <f>VLOOKUP(N8&amp;O8,[23]Referensi!A:AK,9,0)*$U$1</f>
        <v>56826400</v>
      </c>
      <c r="V8" s="29">
        <f>VLOOKUP(N8&amp;O8,[23]Referensi!A:AK,10,0)</f>
        <v>74502000</v>
      </c>
      <c r="W8" s="29">
        <v>100000000</v>
      </c>
      <c r="X8" s="29">
        <f>HLOOKUP(M8,'[24]HPS-OE'!$5:$35,31,0)</f>
        <v>104580935.77123779</v>
      </c>
      <c r="Y8" s="29">
        <f>VLOOKUP(N8&amp;O8,[23]Referensi!A:AK,24,0)</f>
        <v>29436100</v>
      </c>
      <c r="Z8" s="29">
        <v>0</v>
      </c>
      <c r="AA8" s="29">
        <v>0</v>
      </c>
      <c r="AB8" s="29">
        <v>0</v>
      </c>
      <c r="AC8" s="29">
        <v>115000000</v>
      </c>
      <c r="AD8" s="29">
        <f t="shared" ref="AD8:AD71" si="3">T8+U8+V8+X8+Y8+AB8+Z8</f>
        <v>271025935.77123779</v>
      </c>
      <c r="AE8" s="29">
        <f t="shared" ref="AE8:AE71" si="4">SUM(T8:AC8)</f>
        <v>486025935.77123779</v>
      </c>
      <c r="AF8" s="30">
        <f t="shared" ref="AF8:AF71" si="5">S8-AE8</f>
        <v>26974064.228762209</v>
      </c>
      <c r="AG8" s="26"/>
    </row>
    <row r="9" spans="1:33" ht="15" customHeight="1">
      <c r="A9" s="25" t="s">
        <v>38</v>
      </c>
      <c r="B9" s="26" t="s">
        <v>39</v>
      </c>
      <c r="C9" s="26" t="s">
        <v>40</v>
      </c>
      <c r="D9" s="26" t="s">
        <v>41</v>
      </c>
      <c r="E9" s="26" t="s">
        <v>61</v>
      </c>
      <c r="F9" s="26" t="s">
        <v>62</v>
      </c>
      <c r="G9" s="25">
        <v>96.195096000000007</v>
      </c>
      <c r="H9" s="25">
        <v>4.4203910000000004</v>
      </c>
      <c r="I9" s="26" t="s">
        <v>44</v>
      </c>
      <c r="J9" s="26" t="s">
        <v>45</v>
      </c>
      <c r="K9" s="26" t="s">
        <v>56</v>
      </c>
      <c r="L9" s="26" t="s">
        <v>57</v>
      </c>
      <c r="M9" s="26" t="s">
        <v>58</v>
      </c>
      <c r="N9" s="26" t="s">
        <v>49</v>
      </c>
      <c r="O9" s="26" t="s">
        <v>59</v>
      </c>
      <c r="P9" s="27" t="s">
        <v>51</v>
      </c>
      <c r="Q9" s="26" t="s">
        <v>60</v>
      </c>
      <c r="R9" s="26" t="s">
        <v>53</v>
      </c>
      <c r="S9" s="28">
        <v>513000000</v>
      </c>
      <c r="T9" s="28">
        <v>5680500</v>
      </c>
      <c r="U9" s="29">
        <f>VLOOKUP(N9&amp;O9,[23]Referensi!A:AK,9,0)*$U$1</f>
        <v>56826400</v>
      </c>
      <c r="V9" s="29">
        <f>VLOOKUP(N9&amp;O9,[23]Referensi!A:AK,10,0)</f>
        <v>74502000</v>
      </c>
      <c r="W9" s="29">
        <v>100000000</v>
      </c>
      <c r="X9" s="29">
        <f>HLOOKUP(M9,'[24]HPS-OE'!$5:$35,31,0)</f>
        <v>104580935.77123779</v>
      </c>
      <c r="Y9" s="29">
        <f>VLOOKUP(N9&amp;O9,[23]Referensi!A:AK,24,0)</f>
        <v>29436100</v>
      </c>
      <c r="Z9" s="29">
        <v>0</v>
      </c>
      <c r="AA9" s="29">
        <v>0</v>
      </c>
      <c r="AB9" s="29">
        <v>0</v>
      </c>
      <c r="AC9" s="29">
        <v>115000000</v>
      </c>
      <c r="AD9" s="29">
        <f t="shared" si="3"/>
        <v>271025935.77123779</v>
      </c>
      <c r="AE9" s="29">
        <f t="shared" si="4"/>
        <v>486025935.77123779</v>
      </c>
      <c r="AF9" s="30">
        <f t="shared" si="5"/>
        <v>26974064.228762209</v>
      </c>
      <c r="AG9" s="26"/>
    </row>
    <row r="10" spans="1:33" ht="15" customHeight="1">
      <c r="A10" s="25" t="s">
        <v>38</v>
      </c>
      <c r="B10" s="26" t="s">
        <v>39</v>
      </c>
      <c r="C10" s="26" t="s">
        <v>40</v>
      </c>
      <c r="D10" s="26" t="s">
        <v>41</v>
      </c>
      <c r="E10" s="26" t="s">
        <v>63</v>
      </c>
      <c r="F10" s="26" t="s">
        <v>64</v>
      </c>
      <c r="G10" s="25">
        <v>100.112861</v>
      </c>
      <c r="H10" s="25">
        <v>2.4987889999999999</v>
      </c>
      <c r="I10" s="26" t="s">
        <v>44</v>
      </c>
      <c r="J10" s="26" t="s">
        <v>45</v>
      </c>
      <c r="K10" s="26" t="s">
        <v>46</v>
      </c>
      <c r="L10" s="26" t="s">
        <v>65</v>
      </c>
      <c r="M10" s="26" t="s">
        <v>48</v>
      </c>
      <c r="N10" s="26" t="s">
        <v>49</v>
      </c>
      <c r="O10" s="26" t="s">
        <v>66</v>
      </c>
      <c r="P10" s="27" t="s">
        <v>51</v>
      </c>
      <c r="Q10" s="26" t="s">
        <v>67</v>
      </c>
      <c r="R10" s="26" t="s">
        <v>53</v>
      </c>
      <c r="S10" s="28">
        <v>513000000</v>
      </c>
      <c r="T10" s="28">
        <v>5554500</v>
      </c>
      <c r="U10" s="29">
        <f>VLOOKUP(N10&amp;O10,[23]Referensi!A:AK,9,0)*$U$1</f>
        <v>68909600</v>
      </c>
      <c r="V10" s="29">
        <f>VLOOKUP(N10&amp;O10,[23]Referensi!A:AK,10,0)</f>
        <v>90000000</v>
      </c>
      <c r="W10" s="29">
        <v>100000000</v>
      </c>
      <c r="X10" s="29">
        <f>HLOOKUP(M10,'[24]HPS-OE'!$5:$35,31,0)</f>
        <v>100465101.14383063</v>
      </c>
      <c r="Y10" s="29">
        <f>VLOOKUP(N10&amp;O10,[23]Referensi!A:AK,24,0)</f>
        <v>28916800</v>
      </c>
      <c r="Z10" s="29">
        <v>0</v>
      </c>
      <c r="AA10" s="29">
        <v>0</v>
      </c>
      <c r="AB10" s="29">
        <v>0</v>
      </c>
      <c r="AC10" s="29">
        <v>115000000</v>
      </c>
      <c r="AD10" s="29">
        <f t="shared" si="3"/>
        <v>293846001.14383066</v>
      </c>
      <c r="AE10" s="29">
        <f t="shared" si="4"/>
        <v>508846001.14383066</v>
      </c>
      <c r="AF10" s="30">
        <f t="shared" si="5"/>
        <v>4153998.856169343</v>
      </c>
      <c r="AG10" s="26"/>
    </row>
    <row r="11" spans="1:33" ht="15" customHeight="1">
      <c r="A11" s="25" t="s">
        <v>38</v>
      </c>
      <c r="B11" s="26" t="s">
        <v>39</v>
      </c>
      <c r="C11" s="26" t="s">
        <v>40</v>
      </c>
      <c r="D11" s="26" t="s">
        <v>41</v>
      </c>
      <c r="E11" s="26" t="s">
        <v>68</v>
      </c>
      <c r="F11" s="26" t="s">
        <v>69</v>
      </c>
      <c r="G11" s="25">
        <v>99.902299999999997</v>
      </c>
      <c r="H11" s="25">
        <v>1.7821100000000001</v>
      </c>
      <c r="I11" s="26" t="s">
        <v>44</v>
      </c>
      <c r="J11" s="26" t="s">
        <v>45</v>
      </c>
      <c r="K11" s="26" t="s">
        <v>46</v>
      </c>
      <c r="L11" s="26" t="s">
        <v>65</v>
      </c>
      <c r="M11" s="26" t="s">
        <v>48</v>
      </c>
      <c r="N11" s="26" t="s">
        <v>49</v>
      </c>
      <c r="O11" s="26" t="s">
        <v>66</v>
      </c>
      <c r="P11" s="27" t="s">
        <v>51</v>
      </c>
      <c r="Q11" s="26" t="s">
        <v>67</v>
      </c>
      <c r="R11" s="26" t="s">
        <v>53</v>
      </c>
      <c r="S11" s="28">
        <v>513000000</v>
      </c>
      <c r="T11" s="28">
        <v>5554500</v>
      </c>
      <c r="U11" s="29">
        <f>VLOOKUP(N11&amp;O11,[23]Referensi!A:AK,9,0)*$U$1</f>
        <v>68909600</v>
      </c>
      <c r="V11" s="29">
        <f>VLOOKUP(N11&amp;O11,[23]Referensi!A:AK,10,0)</f>
        <v>90000000</v>
      </c>
      <c r="W11" s="29">
        <v>100000000</v>
      </c>
      <c r="X11" s="29">
        <f>HLOOKUP(M11,'[24]HPS-OE'!$5:$35,31,0)</f>
        <v>100465101.14383063</v>
      </c>
      <c r="Y11" s="29">
        <f>VLOOKUP(N11&amp;O11,[23]Referensi!A:AK,24,0)</f>
        <v>28916800</v>
      </c>
      <c r="Z11" s="29">
        <v>0</v>
      </c>
      <c r="AA11" s="29">
        <v>0</v>
      </c>
      <c r="AB11" s="29">
        <v>0</v>
      </c>
      <c r="AC11" s="29">
        <v>115000000</v>
      </c>
      <c r="AD11" s="29">
        <f t="shared" si="3"/>
        <v>293846001.14383066</v>
      </c>
      <c r="AE11" s="29">
        <f t="shared" si="4"/>
        <v>508846001.14383066</v>
      </c>
      <c r="AF11" s="30">
        <f t="shared" si="5"/>
        <v>4153998.856169343</v>
      </c>
      <c r="AG11" s="26"/>
    </row>
    <row r="12" spans="1:33" ht="15" customHeight="1">
      <c r="A12" s="25" t="s">
        <v>38</v>
      </c>
      <c r="B12" s="26" t="s">
        <v>39</v>
      </c>
      <c r="C12" s="26" t="s">
        <v>40</v>
      </c>
      <c r="D12" s="26" t="s">
        <v>41</v>
      </c>
      <c r="E12" s="26" t="s">
        <v>70</v>
      </c>
      <c r="F12" s="26" t="s">
        <v>71</v>
      </c>
      <c r="G12" s="25">
        <v>99.882555999999994</v>
      </c>
      <c r="H12" s="25">
        <v>2.5428899999999999</v>
      </c>
      <c r="I12" s="26" t="s">
        <v>44</v>
      </c>
      <c r="J12" s="26" t="s">
        <v>45</v>
      </c>
      <c r="K12" s="26" t="s">
        <v>46</v>
      </c>
      <c r="L12" s="26" t="s">
        <v>65</v>
      </c>
      <c r="M12" s="26" t="s">
        <v>48</v>
      </c>
      <c r="N12" s="26" t="s">
        <v>49</v>
      </c>
      <c r="O12" s="26" t="s">
        <v>66</v>
      </c>
      <c r="P12" s="27" t="s">
        <v>51</v>
      </c>
      <c r="Q12" s="26" t="s">
        <v>67</v>
      </c>
      <c r="R12" s="26" t="s">
        <v>53</v>
      </c>
      <c r="S12" s="28">
        <v>513000000</v>
      </c>
      <c r="T12" s="28">
        <v>5554500</v>
      </c>
      <c r="U12" s="29">
        <f>VLOOKUP(N12&amp;O12,[23]Referensi!A:AK,9,0)*$U$1</f>
        <v>68909600</v>
      </c>
      <c r="V12" s="29">
        <f>VLOOKUP(N12&amp;O12,[23]Referensi!A:AK,10,0)</f>
        <v>90000000</v>
      </c>
      <c r="W12" s="29">
        <v>100000000</v>
      </c>
      <c r="X12" s="29">
        <f>HLOOKUP(M12,'[24]HPS-OE'!$5:$35,31,0)</f>
        <v>100465101.14383063</v>
      </c>
      <c r="Y12" s="29">
        <f>VLOOKUP(N12&amp;O12,[23]Referensi!A:AK,24,0)</f>
        <v>28916800</v>
      </c>
      <c r="Z12" s="29">
        <v>0</v>
      </c>
      <c r="AA12" s="29">
        <v>0</v>
      </c>
      <c r="AB12" s="29">
        <v>0</v>
      </c>
      <c r="AC12" s="29">
        <v>115000000</v>
      </c>
      <c r="AD12" s="29">
        <f t="shared" si="3"/>
        <v>293846001.14383066</v>
      </c>
      <c r="AE12" s="29">
        <f t="shared" si="4"/>
        <v>508846001.14383066</v>
      </c>
      <c r="AF12" s="30">
        <f t="shared" si="5"/>
        <v>4153998.856169343</v>
      </c>
      <c r="AG12" s="26"/>
    </row>
    <row r="13" spans="1:33" ht="15" customHeight="1">
      <c r="A13" s="25" t="s">
        <v>38</v>
      </c>
      <c r="B13" s="26" t="s">
        <v>39</v>
      </c>
      <c r="C13" s="26" t="s">
        <v>40</v>
      </c>
      <c r="D13" s="26" t="s">
        <v>41</v>
      </c>
      <c r="E13" s="26" t="s">
        <v>72</v>
      </c>
      <c r="F13" s="26" t="s">
        <v>73</v>
      </c>
      <c r="G13" s="25">
        <v>100.262905</v>
      </c>
      <c r="H13" s="25">
        <v>1.6267959999999999</v>
      </c>
      <c r="I13" s="26" t="s">
        <v>44</v>
      </c>
      <c r="J13" s="26" t="s">
        <v>45</v>
      </c>
      <c r="K13" s="26" t="s">
        <v>46</v>
      </c>
      <c r="L13" s="26" t="s">
        <v>65</v>
      </c>
      <c r="M13" s="26" t="s">
        <v>48</v>
      </c>
      <c r="N13" s="26" t="s">
        <v>49</v>
      </c>
      <c r="O13" s="26" t="s">
        <v>66</v>
      </c>
      <c r="P13" s="27" t="s">
        <v>51</v>
      </c>
      <c r="Q13" s="26" t="s">
        <v>67</v>
      </c>
      <c r="R13" s="26" t="s">
        <v>53</v>
      </c>
      <c r="S13" s="28">
        <v>513000000</v>
      </c>
      <c r="T13" s="28">
        <v>5554500</v>
      </c>
      <c r="U13" s="29">
        <f>VLOOKUP(N13&amp;O13,[23]Referensi!A:AK,9,0)*$U$1</f>
        <v>68909600</v>
      </c>
      <c r="V13" s="29">
        <f>VLOOKUP(N13&amp;O13,[23]Referensi!A:AK,10,0)</f>
        <v>90000000</v>
      </c>
      <c r="W13" s="29">
        <v>100000000</v>
      </c>
      <c r="X13" s="29">
        <f>HLOOKUP(M13,'[24]HPS-OE'!$5:$35,31,0)</f>
        <v>100465101.14383063</v>
      </c>
      <c r="Y13" s="29">
        <f>VLOOKUP(N13&amp;O13,[23]Referensi!A:AK,24,0)</f>
        <v>28916800</v>
      </c>
      <c r="Z13" s="29">
        <v>0</v>
      </c>
      <c r="AA13" s="29">
        <v>0</v>
      </c>
      <c r="AB13" s="29">
        <v>0</v>
      </c>
      <c r="AC13" s="29">
        <v>115000000</v>
      </c>
      <c r="AD13" s="29">
        <f t="shared" si="3"/>
        <v>293846001.14383066</v>
      </c>
      <c r="AE13" s="29">
        <f t="shared" si="4"/>
        <v>508846001.14383066</v>
      </c>
      <c r="AF13" s="30">
        <f t="shared" si="5"/>
        <v>4153998.856169343</v>
      </c>
      <c r="AG13" s="26"/>
    </row>
    <row r="14" spans="1:33" ht="15" customHeight="1">
      <c r="A14" s="25" t="s">
        <v>38</v>
      </c>
      <c r="B14" s="26" t="s">
        <v>39</v>
      </c>
      <c r="C14" s="26" t="s">
        <v>40</v>
      </c>
      <c r="D14" s="26" t="s">
        <v>41</v>
      </c>
      <c r="E14" s="26" t="s">
        <v>74</v>
      </c>
      <c r="F14" s="26" t="s">
        <v>75</v>
      </c>
      <c r="G14" s="25">
        <v>99.936150999999995</v>
      </c>
      <c r="H14" s="25">
        <v>2.2249639999999999</v>
      </c>
      <c r="I14" s="26" t="s">
        <v>44</v>
      </c>
      <c r="J14" s="26" t="s">
        <v>45</v>
      </c>
      <c r="K14" s="26" t="s">
        <v>46</v>
      </c>
      <c r="L14" s="26" t="s">
        <v>65</v>
      </c>
      <c r="M14" s="26" t="s">
        <v>48</v>
      </c>
      <c r="N14" s="26" t="s">
        <v>49</v>
      </c>
      <c r="O14" s="26" t="s">
        <v>66</v>
      </c>
      <c r="P14" s="27" t="s">
        <v>51</v>
      </c>
      <c r="Q14" s="26" t="s">
        <v>67</v>
      </c>
      <c r="R14" s="26" t="s">
        <v>53</v>
      </c>
      <c r="S14" s="28">
        <v>513000000</v>
      </c>
      <c r="T14" s="28">
        <v>5554500</v>
      </c>
      <c r="U14" s="29">
        <f>VLOOKUP(N14&amp;O14,[23]Referensi!A:AK,9,0)*$U$1</f>
        <v>68909600</v>
      </c>
      <c r="V14" s="29">
        <f>VLOOKUP(N14&amp;O14,[23]Referensi!A:AK,10,0)</f>
        <v>90000000</v>
      </c>
      <c r="W14" s="29">
        <v>100000000</v>
      </c>
      <c r="X14" s="29">
        <f>HLOOKUP(M14,'[24]HPS-OE'!$5:$35,31,0)</f>
        <v>100465101.14383063</v>
      </c>
      <c r="Y14" s="29">
        <f>VLOOKUP(N14&amp;O14,[23]Referensi!A:AK,24,0)</f>
        <v>28916800</v>
      </c>
      <c r="Z14" s="29">
        <v>0</v>
      </c>
      <c r="AA14" s="29">
        <v>0</v>
      </c>
      <c r="AB14" s="29">
        <v>0</v>
      </c>
      <c r="AC14" s="29">
        <v>115000000</v>
      </c>
      <c r="AD14" s="29">
        <f t="shared" si="3"/>
        <v>293846001.14383066</v>
      </c>
      <c r="AE14" s="29">
        <f t="shared" si="4"/>
        <v>508846001.14383066</v>
      </c>
      <c r="AF14" s="30">
        <f t="shared" si="5"/>
        <v>4153998.856169343</v>
      </c>
      <c r="AG14" s="26"/>
    </row>
    <row r="15" spans="1:33" ht="15" customHeight="1">
      <c r="A15" s="25" t="s">
        <v>38</v>
      </c>
      <c r="B15" s="26" t="s">
        <v>39</v>
      </c>
      <c r="C15" s="26" t="s">
        <v>40</v>
      </c>
      <c r="D15" s="26" t="s">
        <v>41</v>
      </c>
      <c r="E15" s="26" t="s">
        <v>76</v>
      </c>
      <c r="F15" s="26" t="s">
        <v>77</v>
      </c>
      <c r="G15" s="25">
        <v>99.907413000000005</v>
      </c>
      <c r="H15" s="25">
        <v>2.5330919999999999</v>
      </c>
      <c r="I15" s="26" t="s">
        <v>44</v>
      </c>
      <c r="J15" s="26" t="s">
        <v>45</v>
      </c>
      <c r="K15" s="26" t="s">
        <v>46</v>
      </c>
      <c r="L15" s="26" t="s">
        <v>65</v>
      </c>
      <c r="M15" s="26" t="s">
        <v>48</v>
      </c>
      <c r="N15" s="26" t="s">
        <v>49</v>
      </c>
      <c r="O15" s="26" t="s">
        <v>66</v>
      </c>
      <c r="P15" s="27" t="s">
        <v>51</v>
      </c>
      <c r="Q15" s="26" t="s">
        <v>67</v>
      </c>
      <c r="R15" s="26" t="s">
        <v>53</v>
      </c>
      <c r="S15" s="28">
        <v>513000000</v>
      </c>
      <c r="T15" s="28">
        <v>5554500</v>
      </c>
      <c r="U15" s="29">
        <f>VLOOKUP(N15&amp;O15,[23]Referensi!A:AK,9,0)*$U$1</f>
        <v>68909600</v>
      </c>
      <c r="V15" s="29">
        <f>VLOOKUP(N15&amp;O15,[23]Referensi!A:AK,10,0)</f>
        <v>90000000</v>
      </c>
      <c r="W15" s="29">
        <v>100000000</v>
      </c>
      <c r="X15" s="29">
        <f>HLOOKUP(M15,'[24]HPS-OE'!$5:$35,31,0)</f>
        <v>100465101.14383063</v>
      </c>
      <c r="Y15" s="29">
        <f>VLOOKUP(N15&amp;O15,[23]Referensi!A:AK,24,0)</f>
        <v>28916800</v>
      </c>
      <c r="Z15" s="29">
        <v>0</v>
      </c>
      <c r="AA15" s="29">
        <v>0</v>
      </c>
      <c r="AB15" s="29">
        <v>0</v>
      </c>
      <c r="AC15" s="29">
        <v>115000000</v>
      </c>
      <c r="AD15" s="29">
        <f t="shared" si="3"/>
        <v>293846001.14383066</v>
      </c>
      <c r="AE15" s="29">
        <f t="shared" si="4"/>
        <v>508846001.14383066</v>
      </c>
      <c r="AF15" s="30">
        <f t="shared" si="5"/>
        <v>4153998.856169343</v>
      </c>
      <c r="AG15" s="26"/>
    </row>
    <row r="16" spans="1:33" ht="15" customHeight="1">
      <c r="A16" s="25" t="s">
        <v>38</v>
      </c>
      <c r="B16" s="26" t="s">
        <v>39</v>
      </c>
      <c r="C16" s="26" t="s">
        <v>40</v>
      </c>
      <c r="D16" s="26" t="s">
        <v>41</v>
      </c>
      <c r="E16" s="26" t="s">
        <v>78</v>
      </c>
      <c r="F16" s="26" t="s">
        <v>79</v>
      </c>
      <c r="G16" s="25">
        <v>99.329746999999998</v>
      </c>
      <c r="H16" s="25">
        <v>1.8868674000000001</v>
      </c>
      <c r="I16" s="26" t="s">
        <v>44</v>
      </c>
      <c r="J16" s="26" t="s">
        <v>45</v>
      </c>
      <c r="K16" s="26" t="s">
        <v>46</v>
      </c>
      <c r="L16" s="26" t="s">
        <v>80</v>
      </c>
      <c r="M16" s="26" t="s">
        <v>48</v>
      </c>
      <c r="N16" s="26" t="s">
        <v>49</v>
      </c>
      <c r="O16" s="26" t="s">
        <v>81</v>
      </c>
      <c r="P16" s="27" t="s">
        <v>51</v>
      </c>
      <c r="Q16" s="26" t="s">
        <v>82</v>
      </c>
      <c r="R16" s="26" t="s">
        <v>53</v>
      </c>
      <c r="S16" s="28">
        <v>513000000</v>
      </c>
      <c r="T16" s="28">
        <v>5554500</v>
      </c>
      <c r="U16" s="29">
        <f>VLOOKUP(N16&amp;O16,[23]Referensi!A:AK,9,0)*$U$1</f>
        <v>68000000</v>
      </c>
      <c r="V16" s="29">
        <f>VLOOKUP(N16&amp;O16,[23]Referensi!A:AK,10,0)</f>
        <v>120000000</v>
      </c>
      <c r="W16" s="29">
        <v>100000000</v>
      </c>
      <c r="X16" s="29">
        <f>HLOOKUP(M16,'[24]HPS-OE'!$5:$35,31,0)</f>
        <v>100465101.14383063</v>
      </c>
      <c r="Y16" s="29">
        <f>VLOOKUP(N16&amp;O16,[23]Referensi!A:AK,24,0)</f>
        <v>28916800</v>
      </c>
      <c r="Z16" s="29">
        <v>0</v>
      </c>
      <c r="AA16" s="29">
        <v>0</v>
      </c>
      <c r="AB16" s="29">
        <v>0</v>
      </c>
      <c r="AC16" s="29">
        <v>115000000</v>
      </c>
      <c r="AD16" s="29">
        <f t="shared" si="3"/>
        <v>322936401.14383066</v>
      </c>
      <c r="AE16" s="29">
        <f t="shared" si="4"/>
        <v>537936401.14383066</v>
      </c>
      <c r="AF16" s="30">
        <f t="shared" si="5"/>
        <v>-24936401.143830657</v>
      </c>
      <c r="AG16" s="26"/>
    </row>
    <row r="17" spans="1:33" ht="15" customHeight="1">
      <c r="A17" s="25" t="s">
        <v>38</v>
      </c>
      <c r="B17" s="26" t="s">
        <v>39</v>
      </c>
      <c r="C17" s="26" t="s">
        <v>40</v>
      </c>
      <c r="D17" s="26" t="s">
        <v>41</v>
      </c>
      <c r="E17" s="26" t="s">
        <v>83</v>
      </c>
      <c r="F17" s="26" t="s">
        <v>84</v>
      </c>
      <c r="G17" s="25">
        <v>98.865701999999999</v>
      </c>
      <c r="H17" s="25">
        <v>2.1980249999999999</v>
      </c>
      <c r="I17" s="26" t="s">
        <v>44</v>
      </c>
      <c r="J17" s="26" t="s">
        <v>45</v>
      </c>
      <c r="K17" s="26" t="s">
        <v>46</v>
      </c>
      <c r="L17" s="26" t="s">
        <v>80</v>
      </c>
      <c r="M17" s="26" t="s">
        <v>48</v>
      </c>
      <c r="N17" s="26" t="s">
        <v>49</v>
      </c>
      <c r="O17" s="26" t="s">
        <v>81</v>
      </c>
      <c r="P17" s="27" t="s">
        <v>51</v>
      </c>
      <c r="Q17" s="26" t="s">
        <v>82</v>
      </c>
      <c r="R17" s="26" t="s">
        <v>53</v>
      </c>
      <c r="S17" s="28">
        <v>513000000</v>
      </c>
      <c r="T17" s="28">
        <v>5554500</v>
      </c>
      <c r="U17" s="29">
        <f>VLOOKUP(N17&amp;O17,[23]Referensi!A:AK,9,0)*$U$1</f>
        <v>68000000</v>
      </c>
      <c r="V17" s="29">
        <f>VLOOKUP(N17&amp;O17,[23]Referensi!A:AK,10,0)</f>
        <v>120000000</v>
      </c>
      <c r="W17" s="29">
        <v>100000000</v>
      </c>
      <c r="X17" s="29">
        <f>HLOOKUP(M17,'[24]HPS-OE'!$5:$35,31,0)</f>
        <v>100465101.14383063</v>
      </c>
      <c r="Y17" s="29">
        <f>VLOOKUP(N17&amp;O17,[23]Referensi!A:AK,24,0)</f>
        <v>28916800</v>
      </c>
      <c r="Z17" s="29">
        <v>0</v>
      </c>
      <c r="AA17" s="29">
        <v>0</v>
      </c>
      <c r="AB17" s="29">
        <v>0</v>
      </c>
      <c r="AC17" s="29">
        <v>115000000</v>
      </c>
      <c r="AD17" s="29">
        <f t="shared" si="3"/>
        <v>322936401.14383066</v>
      </c>
      <c r="AE17" s="29">
        <f t="shared" si="4"/>
        <v>537936401.14383066</v>
      </c>
      <c r="AF17" s="30">
        <f t="shared" si="5"/>
        <v>-24936401.143830657</v>
      </c>
      <c r="AG17" s="26"/>
    </row>
    <row r="18" spans="1:33" ht="15" customHeight="1">
      <c r="A18" s="25" t="s">
        <v>38</v>
      </c>
      <c r="B18" s="26" t="s">
        <v>39</v>
      </c>
      <c r="C18" s="26" t="s">
        <v>40</v>
      </c>
      <c r="D18" s="26" t="s">
        <v>41</v>
      </c>
      <c r="E18" s="26" t="s">
        <v>85</v>
      </c>
      <c r="F18" s="26" t="s">
        <v>86</v>
      </c>
      <c r="G18" s="25">
        <v>98.985052999999994</v>
      </c>
      <c r="H18" s="25">
        <v>2.1177133000000001</v>
      </c>
      <c r="I18" s="26" t="s">
        <v>44</v>
      </c>
      <c r="J18" s="26" t="s">
        <v>45</v>
      </c>
      <c r="K18" s="26" t="s">
        <v>46</v>
      </c>
      <c r="L18" s="26" t="s">
        <v>80</v>
      </c>
      <c r="M18" s="26" t="s">
        <v>48</v>
      </c>
      <c r="N18" s="26" t="s">
        <v>49</v>
      </c>
      <c r="O18" s="26" t="s">
        <v>81</v>
      </c>
      <c r="P18" s="27" t="s">
        <v>51</v>
      </c>
      <c r="Q18" s="26" t="s">
        <v>82</v>
      </c>
      <c r="R18" s="26" t="s">
        <v>53</v>
      </c>
      <c r="S18" s="28">
        <v>513000000</v>
      </c>
      <c r="T18" s="28">
        <v>5554500</v>
      </c>
      <c r="U18" s="29">
        <f>VLOOKUP(N18&amp;O18,[23]Referensi!A:AK,9,0)*$U$1</f>
        <v>68000000</v>
      </c>
      <c r="V18" s="29">
        <f>VLOOKUP(N18&amp;O18,[23]Referensi!A:AK,10,0)</f>
        <v>120000000</v>
      </c>
      <c r="W18" s="29">
        <v>100000000</v>
      </c>
      <c r="X18" s="29">
        <f>HLOOKUP(M18,'[24]HPS-OE'!$5:$35,31,0)</f>
        <v>100465101.14383063</v>
      </c>
      <c r="Y18" s="29">
        <f>VLOOKUP(N18&amp;O18,[23]Referensi!A:AK,24,0)</f>
        <v>28916800</v>
      </c>
      <c r="Z18" s="29">
        <v>0</v>
      </c>
      <c r="AA18" s="29">
        <v>0</v>
      </c>
      <c r="AB18" s="29">
        <v>0</v>
      </c>
      <c r="AC18" s="29">
        <v>115000000</v>
      </c>
      <c r="AD18" s="29">
        <f t="shared" si="3"/>
        <v>322936401.14383066</v>
      </c>
      <c r="AE18" s="29">
        <f t="shared" si="4"/>
        <v>537936401.14383066</v>
      </c>
      <c r="AF18" s="30">
        <f t="shared" si="5"/>
        <v>-24936401.143830657</v>
      </c>
      <c r="AG18" s="26"/>
    </row>
    <row r="19" spans="1:33" ht="15" customHeight="1">
      <c r="A19" s="25" t="s">
        <v>38</v>
      </c>
      <c r="B19" s="26" t="s">
        <v>39</v>
      </c>
      <c r="C19" s="26" t="s">
        <v>40</v>
      </c>
      <c r="D19" s="26" t="s">
        <v>41</v>
      </c>
      <c r="E19" s="26" t="s">
        <v>87</v>
      </c>
      <c r="F19" s="26" t="s">
        <v>88</v>
      </c>
      <c r="G19" s="25">
        <v>97.811368999999999</v>
      </c>
      <c r="H19" s="25">
        <v>0.62790950000000001</v>
      </c>
      <c r="I19" s="26" t="s">
        <v>44</v>
      </c>
      <c r="J19" s="26" t="s">
        <v>45</v>
      </c>
      <c r="K19" s="26" t="s">
        <v>89</v>
      </c>
      <c r="L19" s="26" t="s">
        <v>90</v>
      </c>
      <c r="M19" s="26" t="s">
        <v>91</v>
      </c>
      <c r="N19" s="26" t="s">
        <v>49</v>
      </c>
      <c r="O19" s="26" t="s">
        <v>92</v>
      </c>
      <c r="P19" s="27" t="s">
        <v>51</v>
      </c>
      <c r="Q19" s="26" t="s">
        <v>93</v>
      </c>
      <c r="R19" s="26" t="s">
        <v>53</v>
      </c>
      <c r="S19" s="28">
        <v>513000000</v>
      </c>
      <c r="T19" s="28">
        <v>6604500</v>
      </c>
      <c r="U19" s="29">
        <f>VLOOKUP(N19&amp;O19,[23]Referensi!A:AK,9,0)*$U$1</f>
        <v>68000000</v>
      </c>
      <c r="V19" s="29">
        <f>VLOOKUP(N19&amp;O19,[23]Referensi!A:AK,10,0)</f>
        <v>80000000</v>
      </c>
      <c r="W19" s="29">
        <v>100000000</v>
      </c>
      <c r="X19" s="29">
        <f>HLOOKUP(M19,'[24]HPS-OE'!$5:$35,31,0)</f>
        <v>109182366.69305623</v>
      </c>
      <c r="Y19" s="29">
        <f>VLOOKUP(N19&amp;O19,[23]Referensi!A:AK,24,0)</f>
        <v>28916800</v>
      </c>
      <c r="Z19" s="29">
        <v>20000000</v>
      </c>
      <c r="AA19" s="29">
        <v>0</v>
      </c>
      <c r="AB19" s="29">
        <v>0</v>
      </c>
      <c r="AC19" s="29">
        <v>115000000</v>
      </c>
      <c r="AD19" s="29">
        <f t="shared" si="3"/>
        <v>312703666.69305623</v>
      </c>
      <c r="AE19" s="29">
        <f t="shared" si="4"/>
        <v>527703666.69305623</v>
      </c>
      <c r="AF19" s="30">
        <f t="shared" si="5"/>
        <v>-14703666.693056226</v>
      </c>
      <c r="AG19" s="26"/>
    </row>
    <row r="20" spans="1:33" ht="15" customHeight="1">
      <c r="A20" s="25" t="s">
        <v>38</v>
      </c>
      <c r="B20" s="26" t="s">
        <v>39</v>
      </c>
      <c r="C20" s="26" t="s">
        <v>40</v>
      </c>
      <c r="D20" s="26" t="s">
        <v>41</v>
      </c>
      <c r="E20" s="26" t="s">
        <v>94</v>
      </c>
      <c r="F20" s="26" t="s">
        <v>95</v>
      </c>
      <c r="G20" s="25">
        <v>97.710704000000007</v>
      </c>
      <c r="H20" s="25">
        <v>1.0287732999999999</v>
      </c>
      <c r="I20" s="26" t="s">
        <v>44</v>
      </c>
      <c r="J20" s="26" t="s">
        <v>45</v>
      </c>
      <c r="K20" s="26" t="s">
        <v>89</v>
      </c>
      <c r="L20" s="26" t="s">
        <v>90</v>
      </c>
      <c r="M20" s="26" t="s">
        <v>91</v>
      </c>
      <c r="N20" s="26" t="s">
        <v>49</v>
      </c>
      <c r="O20" s="26" t="s">
        <v>92</v>
      </c>
      <c r="P20" s="27" t="s">
        <v>51</v>
      </c>
      <c r="Q20" s="26" t="s">
        <v>93</v>
      </c>
      <c r="R20" s="26" t="s">
        <v>53</v>
      </c>
      <c r="S20" s="28">
        <v>513000000</v>
      </c>
      <c r="T20" s="28">
        <v>6604500</v>
      </c>
      <c r="U20" s="29">
        <f>VLOOKUP(N20&amp;O20,[23]Referensi!A:AK,9,0)*$U$1</f>
        <v>68000000</v>
      </c>
      <c r="V20" s="29">
        <f>VLOOKUP(N20&amp;O20,[23]Referensi!A:AK,10,0)</f>
        <v>80000000</v>
      </c>
      <c r="W20" s="29">
        <v>100000000</v>
      </c>
      <c r="X20" s="29">
        <f>HLOOKUP(M20,'[24]HPS-OE'!$5:$35,31,0)</f>
        <v>109182366.69305623</v>
      </c>
      <c r="Y20" s="29">
        <f>VLOOKUP(N20&amp;O20,[23]Referensi!A:AK,24,0)</f>
        <v>28916800</v>
      </c>
      <c r="Z20" s="29">
        <v>20000000</v>
      </c>
      <c r="AA20" s="29">
        <v>0</v>
      </c>
      <c r="AB20" s="29">
        <v>0</v>
      </c>
      <c r="AC20" s="29">
        <v>115000000</v>
      </c>
      <c r="AD20" s="29">
        <f t="shared" si="3"/>
        <v>312703666.69305623</v>
      </c>
      <c r="AE20" s="29">
        <f t="shared" si="4"/>
        <v>527703666.69305623</v>
      </c>
      <c r="AF20" s="30">
        <f t="shared" si="5"/>
        <v>-14703666.693056226</v>
      </c>
      <c r="AG20" s="26"/>
    </row>
    <row r="21" spans="1:33" ht="15" customHeight="1">
      <c r="A21" s="25" t="s">
        <v>38</v>
      </c>
      <c r="B21" s="26" t="s">
        <v>39</v>
      </c>
      <c r="C21" s="26" t="s">
        <v>40</v>
      </c>
      <c r="D21" s="26" t="s">
        <v>41</v>
      </c>
      <c r="E21" s="26" t="s">
        <v>96</v>
      </c>
      <c r="F21" s="26" t="s">
        <v>97</v>
      </c>
      <c r="G21" s="25">
        <v>99.104220999999995</v>
      </c>
      <c r="H21" s="25">
        <v>1.9977874</v>
      </c>
      <c r="I21" s="26" t="s">
        <v>44</v>
      </c>
      <c r="J21" s="26" t="s">
        <v>45</v>
      </c>
      <c r="K21" s="26" t="s">
        <v>46</v>
      </c>
      <c r="L21" s="26" t="s">
        <v>80</v>
      </c>
      <c r="M21" s="26" t="s">
        <v>48</v>
      </c>
      <c r="N21" s="26" t="s">
        <v>49</v>
      </c>
      <c r="O21" s="26" t="s">
        <v>81</v>
      </c>
      <c r="P21" s="27" t="s">
        <v>51</v>
      </c>
      <c r="Q21" s="26" t="s">
        <v>82</v>
      </c>
      <c r="R21" s="26" t="s">
        <v>53</v>
      </c>
      <c r="S21" s="28">
        <v>513000000</v>
      </c>
      <c r="T21" s="28">
        <v>5554500</v>
      </c>
      <c r="U21" s="29">
        <f>VLOOKUP(N21&amp;O21,[23]Referensi!A:AK,9,0)*$U$1</f>
        <v>68000000</v>
      </c>
      <c r="V21" s="29">
        <f>VLOOKUP(N21&amp;O21,[23]Referensi!A:AK,10,0)</f>
        <v>120000000</v>
      </c>
      <c r="W21" s="29">
        <v>100000000</v>
      </c>
      <c r="X21" s="29">
        <f>HLOOKUP(M21,'[24]HPS-OE'!$5:$35,31,0)</f>
        <v>100465101.14383063</v>
      </c>
      <c r="Y21" s="29">
        <f>VLOOKUP(N21&amp;O21,[23]Referensi!A:AK,24,0)</f>
        <v>28916800</v>
      </c>
      <c r="Z21" s="29">
        <v>0</v>
      </c>
      <c r="AA21" s="29">
        <v>0</v>
      </c>
      <c r="AB21" s="29">
        <v>0</v>
      </c>
      <c r="AC21" s="29">
        <v>115000000</v>
      </c>
      <c r="AD21" s="29">
        <f t="shared" si="3"/>
        <v>322936401.14383066</v>
      </c>
      <c r="AE21" s="29">
        <f t="shared" si="4"/>
        <v>537936401.14383066</v>
      </c>
      <c r="AF21" s="30">
        <f t="shared" si="5"/>
        <v>-24936401.143830657</v>
      </c>
      <c r="AG21" s="26"/>
    </row>
    <row r="22" spans="1:33" ht="15" customHeight="1">
      <c r="A22" s="25" t="s">
        <v>38</v>
      </c>
      <c r="B22" s="26" t="s">
        <v>39</v>
      </c>
      <c r="C22" s="26" t="s">
        <v>40</v>
      </c>
      <c r="D22" s="26" t="s">
        <v>41</v>
      </c>
      <c r="E22" s="26" t="s">
        <v>98</v>
      </c>
      <c r="F22" s="26" t="s">
        <v>99</v>
      </c>
      <c r="G22" s="25">
        <v>99.075011000000003</v>
      </c>
      <c r="H22" s="25">
        <v>1.7887</v>
      </c>
      <c r="I22" s="26" t="s">
        <v>44</v>
      </c>
      <c r="J22" s="26" t="s">
        <v>45</v>
      </c>
      <c r="K22" s="26" t="s">
        <v>46</v>
      </c>
      <c r="L22" s="26" t="s">
        <v>80</v>
      </c>
      <c r="M22" s="26" t="s">
        <v>48</v>
      </c>
      <c r="N22" s="26" t="s">
        <v>49</v>
      </c>
      <c r="O22" s="26" t="s">
        <v>81</v>
      </c>
      <c r="P22" s="27" t="s">
        <v>51</v>
      </c>
      <c r="Q22" s="26" t="s">
        <v>82</v>
      </c>
      <c r="R22" s="26" t="s">
        <v>53</v>
      </c>
      <c r="S22" s="28">
        <v>513000000</v>
      </c>
      <c r="T22" s="28">
        <v>5554500</v>
      </c>
      <c r="U22" s="29">
        <f>VLOOKUP(N22&amp;O22,[23]Referensi!A:AK,9,0)*$U$1</f>
        <v>68000000</v>
      </c>
      <c r="V22" s="29">
        <f>VLOOKUP(N22&amp;O22,[23]Referensi!A:AK,10,0)</f>
        <v>120000000</v>
      </c>
      <c r="W22" s="29">
        <v>100000000</v>
      </c>
      <c r="X22" s="29">
        <f>HLOOKUP(M22,'[24]HPS-OE'!$5:$35,31,0)</f>
        <v>100465101.14383063</v>
      </c>
      <c r="Y22" s="29">
        <f>VLOOKUP(N22&amp;O22,[23]Referensi!A:AK,24,0)</f>
        <v>28916800</v>
      </c>
      <c r="Z22" s="29">
        <v>0</v>
      </c>
      <c r="AA22" s="29">
        <v>0</v>
      </c>
      <c r="AB22" s="29">
        <v>0</v>
      </c>
      <c r="AC22" s="29">
        <v>115000000</v>
      </c>
      <c r="AD22" s="29">
        <f t="shared" si="3"/>
        <v>322936401.14383066</v>
      </c>
      <c r="AE22" s="29">
        <f t="shared" si="4"/>
        <v>537936401.14383066</v>
      </c>
      <c r="AF22" s="30">
        <f t="shared" si="5"/>
        <v>-24936401.143830657</v>
      </c>
      <c r="AG22" s="26"/>
    </row>
    <row r="23" spans="1:33" ht="15" customHeight="1">
      <c r="A23" s="25" t="s">
        <v>38</v>
      </c>
      <c r="B23" s="26" t="s">
        <v>39</v>
      </c>
      <c r="C23" s="26" t="s">
        <v>40</v>
      </c>
      <c r="D23" s="26" t="s">
        <v>41</v>
      </c>
      <c r="E23" s="26" t="s">
        <v>100</v>
      </c>
      <c r="F23" s="26" t="s">
        <v>101</v>
      </c>
      <c r="G23" s="25">
        <v>98.388627999999997</v>
      </c>
      <c r="H23" s="25">
        <v>2.0875460000000001</v>
      </c>
      <c r="I23" s="26" t="s">
        <v>44</v>
      </c>
      <c r="J23" s="26" t="s">
        <v>45</v>
      </c>
      <c r="K23" s="26" t="s">
        <v>46</v>
      </c>
      <c r="L23" s="26" t="s">
        <v>102</v>
      </c>
      <c r="M23" s="26" t="s">
        <v>48</v>
      </c>
      <c r="N23" s="26" t="s">
        <v>49</v>
      </c>
      <c r="O23" s="26" t="s">
        <v>103</v>
      </c>
      <c r="P23" s="27" t="s">
        <v>51</v>
      </c>
      <c r="Q23" s="26" t="s">
        <v>82</v>
      </c>
      <c r="R23" s="26" t="s">
        <v>53</v>
      </c>
      <c r="S23" s="28">
        <v>513000000</v>
      </c>
      <c r="T23" s="28">
        <v>5554500</v>
      </c>
      <c r="U23" s="29">
        <f>VLOOKUP(N23&amp;O23,[23]Referensi!A:AK,9,0)*$U$1</f>
        <v>68909600</v>
      </c>
      <c r="V23" s="29">
        <f>VLOOKUP(N23&amp;O23,[23]Referensi!A:AK,10,0)</f>
        <v>97200000</v>
      </c>
      <c r="W23" s="29">
        <v>100000000</v>
      </c>
      <c r="X23" s="29">
        <f>HLOOKUP(M23,'[24]HPS-OE'!$5:$35,31,0)</f>
        <v>100465101.14383063</v>
      </c>
      <c r="Y23" s="29">
        <f>VLOOKUP(N23&amp;O23,[23]Referensi!A:AK,24,0)</f>
        <v>28916800</v>
      </c>
      <c r="Z23" s="29">
        <v>0</v>
      </c>
      <c r="AA23" s="29">
        <v>0</v>
      </c>
      <c r="AB23" s="29">
        <v>0</v>
      </c>
      <c r="AC23" s="29">
        <v>115000000</v>
      </c>
      <c r="AD23" s="29">
        <f t="shared" si="3"/>
        <v>301046001.14383066</v>
      </c>
      <c r="AE23" s="29">
        <f t="shared" si="4"/>
        <v>516046001.14383066</v>
      </c>
      <c r="AF23" s="30">
        <f t="shared" si="5"/>
        <v>-3046001.143830657</v>
      </c>
      <c r="AG23" s="26"/>
    </row>
    <row r="24" spans="1:33" ht="15" customHeight="1">
      <c r="A24" s="25" t="s">
        <v>38</v>
      </c>
      <c r="B24" s="26" t="s">
        <v>39</v>
      </c>
      <c r="C24" s="26" t="s">
        <v>40</v>
      </c>
      <c r="D24" s="26" t="s">
        <v>41</v>
      </c>
      <c r="E24" s="26" t="s">
        <v>104</v>
      </c>
      <c r="F24" s="26" t="s">
        <v>105</v>
      </c>
      <c r="G24" s="25">
        <v>99.160849999999996</v>
      </c>
      <c r="H24" s="25">
        <v>1.1677</v>
      </c>
      <c r="I24" s="26" t="s">
        <v>44</v>
      </c>
      <c r="J24" s="26" t="s">
        <v>45</v>
      </c>
      <c r="K24" s="26" t="s">
        <v>46</v>
      </c>
      <c r="L24" s="26" t="s">
        <v>106</v>
      </c>
      <c r="M24" s="26" t="s">
        <v>48</v>
      </c>
      <c r="N24" s="26" t="s">
        <v>49</v>
      </c>
      <c r="O24" s="26" t="s">
        <v>107</v>
      </c>
      <c r="P24" s="27" t="s">
        <v>51</v>
      </c>
      <c r="Q24" s="26" t="s">
        <v>82</v>
      </c>
      <c r="R24" s="26" t="s">
        <v>53</v>
      </c>
      <c r="S24" s="28">
        <v>513000000</v>
      </c>
      <c r="T24" s="28">
        <v>5554500</v>
      </c>
      <c r="U24" s="29">
        <f>VLOOKUP(N24&amp;O24,[23]Referensi!A:AK,9,0)*$U$1</f>
        <v>68909600</v>
      </c>
      <c r="V24" s="29">
        <f>VLOOKUP(N24&amp;O24,[23]Referensi!A:AK,10,0)</f>
        <v>110000000</v>
      </c>
      <c r="W24" s="29">
        <v>100000000</v>
      </c>
      <c r="X24" s="29">
        <f>HLOOKUP(M24,'[24]HPS-OE'!$5:$35,31,0)</f>
        <v>100465101.14383063</v>
      </c>
      <c r="Y24" s="29">
        <f>VLOOKUP(N24&amp;O24,[23]Referensi!A:AK,24,0)</f>
        <v>28916800</v>
      </c>
      <c r="Z24" s="29">
        <v>0</v>
      </c>
      <c r="AA24" s="29">
        <v>0</v>
      </c>
      <c r="AB24" s="29">
        <v>0</v>
      </c>
      <c r="AC24" s="29">
        <v>115000000</v>
      </c>
      <c r="AD24" s="29">
        <f t="shared" si="3"/>
        <v>313846001.14383066</v>
      </c>
      <c r="AE24" s="29">
        <f t="shared" si="4"/>
        <v>528846001.14383066</v>
      </c>
      <c r="AF24" s="30">
        <f t="shared" si="5"/>
        <v>-15846001.143830657</v>
      </c>
      <c r="AG24" s="26"/>
    </row>
    <row r="25" spans="1:33" ht="15" customHeight="1">
      <c r="A25" s="25" t="s">
        <v>38</v>
      </c>
      <c r="B25" s="26" t="s">
        <v>39</v>
      </c>
      <c r="C25" s="26" t="s">
        <v>40</v>
      </c>
      <c r="D25" s="26" t="s">
        <v>41</v>
      </c>
      <c r="E25" s="26" t="s">
        <v>108</v>
      </c>
      <c r="F25" s="26" t="s">
        <v>109</v>
      </c>
      <c r="G25" s="25">
        <v>99.075580000000002</v>
      </c>
      <c r="H25" s="25">
        <v>1.2535700000000001</v>
      </c>
      <c r="I25" s="26" t="s">
        <v>44</v>
      </c>
      <c r="J25" s="26" t="s">
        <v>45</v>
      </c>
      <c r="K25" s="26" t="s">
        <v>46</v>
      </c>
      <c r="L25" s="26" t="s">
        <v>106</v>
      </c>
      <c r="M25" s="26" t="s">
        <v>48</v>
      </c>
      <c r="N25" s="26" t="s">
        <v>49</v>
      </c>
      <c r="O25" s="26" t="s">
        <v>107</v>
      </c>
      <c r="P25" s="27" t="s">
        <v>51</v>
      </c>
      <c r="Q25" s="26" t="s">
        <v>82</v>
      </c>
      <c r="R25" s="26" t="s">
        <v>53</v>
      </c>
      <c r="S25" s="28">
        <v>513000000</v>
      </c>
      <c r="T25" s="28">
        <v>5554500</v>
      </c>
      <c r="U25" s="29">
        <f>VLOOKUP(N25&amp;O25,[23]Referensi!A:AK,9,0)*$U$1</f>
        <v>68909600</v>
      </c>
      <c r="V25" s="29">
        <f>VLOOKUP(N25&amp;O25,[23]Referensi!A:AK,10,0)</f>
        <v>110000000</v>
      </c>
      <c r="W25" s="29">
        <v>100000000</v>
      </c>
      <c r="X25" s="29">
        <f>HLOOKUP(M25,'[24]HPS-OE'!$5:$35,31,0)</f>
        <v>100465101.14383063</v>
      </c>
      <c r="Y25" s="29">
        <f>VLOOKUP(N25&amp;O25,[23]Referensi!A:AK,24,0)</f>
        <v>28916800</v>
      </c>
      <c r="Z25" s="29">
        <v>0</v>
      </c>
      <c r="AA25" s="29">
        <v>0</v>
      </c>
      <c r="AB25" s="29">
        <v>0</v>
      </c>
      <c r="AC25" s="29">
        <v>115000000</v>
      </c>
      <c r="AD25" s="29">
        <f t="shared" si="3"/>
        <v>313846001.14383066</v>
      </c>
      <c r="AE25" s="29">
        <f t="shared" si="4"/>
        <v>528846001.14383066</v>
      </c>
      <c r="AF25" s="30">
        <f t="shared" si="5"/>
        <v>-15846001.143830657</v>
      </c>
      <c r="AG25" s="26"/>
    </row>
    <row r="26" spans="1:33" ht="15" customHeight="1">
      <c r="A26" s="25" t="s">
        <v>38</v>
      </c>
      <c r="B26" s="26" t="s">
        <v>39</v>
      </c>
      <c r="C26" s="26" t="s">
        <v>40</v>
      </c>
      <c r="D26" s="26" t="s">
        <v>41</v>
      </c>
      <c r="E26" s="26" t="s">
        <v>110</v>
      </c>
      <c r="F26" s="26" t="s">
        <v>111</v>
      </c>
      <c r="G26" s="25">
        <v>99.272079000000005</v>
      </c>
      <c r="H26" s="25">
        <v>0.41217100000000001</v>
      </c>
      <c r="I26" s="26" t="s">
        <v>44</v>
      </c>
      <c r="J26" s="26" t="s">
        <v>45</v>
      </c>
      <c r="K26" s="26" t="s">
        <v>46</v>
      </c>
      <c r="L26" s="26" t="s">
        <v>106</v>
      </c>
      <c r="M26" s="26" t="s">
        <v>48</v>
      </c>
      <c r="N26" s="26" t="s">
        <v>49</v>
      </c>
      <c r="O26" s="26" t="s">
        <v>107</v>
      </c>
      <c r="P26" s="27" t="s">
        <v>51</v>
      </c>
      <c r="Q26" s="26" t="s">
        <v>82</v>
      </c>
      <c r="R26" s="26" t="s">
        <v>53</v>
      </c>
      <c r="S26" s="28">
        <v>513000000</v>
      </c>
      <c r="T26" s="28">
        <v>5554500</v>
      </c>
      <c r="U26" s="29">
        <f>VLOOKUP(N26&amp;O26,[23]Referensi!A:AK,9,0)*$U$1</f>
        <v>68909600</v>
      </c>
      <c r="V26" s="29">
        <f>VLOOKUP(N26&amp;O26,[23]Referensi!A:AK,10,0)</f>
        <v>110000000</v>
      </c>
      <c r="W26" s="29">
        <v>100000000</v>
      </c>
      <c r="X26" s="29">
        <f>HLOOKUP(M26,'[24]HPS-OE'!$5:$35,31,0)</f>
        <v>100465101.14383063</v>
      </c>
      <c r="Y26" s="29">
        <f>VLOOKUP(N26&amp;O26,[23]Referensi!A:AK,24,0)</f>
        <v>28916800</v>
      </c>
      <c r="Z26" s="29">
        <v>0</v>
      </c>
      <c r="AA26" s="29">
        <v>0</v>
      </c>
      <c r="AB26" s="29">
        <v>0</v>
      </c>
      <c r="AC26" s="29">
        <v>115000000</v>
      </c>
      <c r="AD26" s="29">
        <f t="shared" si="3"/>
        <v>313846001.14383066</v>
      </c>
      <c r="AE26" s="29">
        <f t="shared" si="4"/>
        <v>528846001.14383066</v>
      </c>
      <c r="AF26" s="30">
        <f t="shared" si="5"/>
        <v>-15846001.143830657</v>
      </c>
      <c r="AG26" s="26"/>
    </row>
    <row r="27" spans="1:33" ht="15" customHeight="1">
      <c r="A27" s="25" t="s">
        <v>38</v>
      </c>
      <c r="B27" s="26" t="s">
        <v>39</v>
      </c>
      <c r="C27" s="26" t="s">
        <v>40</v>
      </c>
      <c r="D27" s="26" t="s">
        <v>41</v>
      </c>
      <c r="E27" s="26" t="s">
        <v>112</v>
      </c>
      <c r="F27" s="26" t="s">
        <v>113</v>
      </c>
      <c r="G27" s="25">
        <v>98.504883000000007</v>
      </c>
      <c r="H27" s="25">
        <v>2.6080670000000001</v>
      </c>
      <c r="I27" s="26" t="s">
        <v>44</v>
      </c>
      <c r="J27" s="26" t="s">
        <v>45</v>
      </c>
      <c r="K27" s="26" t="s">
        <v>46</v>
      </c>
      <c r="L27" s="26" t="s">
        <v>47</v>
      </c>
      <c r="M27" s="26" t="s">
        <v>48</v>
      </c>
      <c r="N27" s="26" t="s">
        <v>49</v>
      </c>
      <c r="O27" s="26" t="s">
        <v>50</v>
      </c>
      <c r="P27" s="27" t="s">
        <v>51</v>
      </c>
      <c r="Q27" s="26" t="s">
        <v>52</v>
      </c>
      <c r="R27" s="26" t="s">
        <v>53</v>
      </c>
      <c r="S27" s="28">
        <v>513000000</v>
      </c>
      <c r="T27" s="28">
        <v>5554500</v>
      </c>
      <c r="U27" s="29">
        <f>VLOOKUP(N27&amp;O27,[23]Referensi!A:AK,9,0)*$U$1</f>
        <v>68909600</v>
      </c>
      <c r="V27" s="29">
        <f>VLOOKUP(N27&amp;O27,[23]Referensi!A:AK,10,0)</f>
        <v>120000000</v>
      </c>
      <c r="W27" s="29">
        <v>100000000</v>
      </c>
      <c r="X27" s="29">
        <f>HLOOKUP(M27,'[24]HPS-OE'!$5:$35,31,0)</f>
        <v>100465101.14383063</v>
      </c>
      <c r="Y27" s="29">
        <f>VLOOKUP(N27&amp;O27,[23]Referensi!A:AK,24,0)</f>
        <v>28916800</v>
      </c>
      <c r="Z27" s="29">
        <v>0</v>
      </c>
      <c r="AA27" s="29">
        <v>0</v>
      </c>
      <c r="AB27" s="29">
        <v>0</v>
      </c>
      <c r="AC27" s="29">
        <v>115000000</v>
      </c>
      <c r="AD27" s="29">
        <f t="shared" si="3"/>
        <v>323846001.14383066</v>
      </c>
      <c r="AE27" s="29">
        <f t="shared" si="4"/>
        <v>538846001.14383066</v>
      </c>
      <c r="AF27" s="30">
        <f t="shared" si="5"/>
        <v>-25846001.143830657</v>
      </c>
      <c r="AG27" s="26"/>
    </row>
    <row r="28" spans="1:33" ht="15" customHeight="1">
      <c r="A28" s="25" t="s">
        <v>38</v>
      </c>
      <c r="B28" s="26" t="s">
        <v>39</v>
      </c>
      <c r="C28" s="26" t="s">
        <v>40</v>
      </c>
      <c r="D28" s="26" t="s">
        <v>41</v>
      </c>
      <c r="E28" s="26" t="s">
        <v>114</v>
      </c>
      <c r="F28" s="26" t="s">
        <v>115</v>
      </c>
      <c r="G28" s="25">
        <v>98.795500000000004</v>
      </c>
      <c r="H28" s="25">
        <v>2.8931</v>
      </c>
      <c r="I28" s="26" t="s">
        <v>44</v>
      </c>
      <c r="J28" s="26" t="s">
        <v>45</v>
      </c>
      <c r="K28" s="26" t="s">
        <v>46</v>
      </c>
      <c r="L28" s="26" t="s">
        <v>116</v>
      </c>
      <c r="M28" s="26" t="s">
        <v>48</v>
      </c>
      <c r="N28" s="26" t="s">
        <v>49</v>
      </c>
      <c r="O28" s="26" t="s">
        <v>117</v>
      </c>
      <c r="P28" s="27" t="s">
        <v>51</v>
      </c>
      <c r="Q28" s="26" t="s">
        <v>82</v>
      </c>
      <c r="R28" s="26" t="s">
        <v>53</v>
      </c>
      <c r="S28" s="28">
        <v>513000000</v>
      </c>
      <c r="T28" s="28">
        <v>5554500</v>
      </c>
      <c r="U28" s="29">
        <f>VLOOKUP(N28&amp;O28,[23]Referensi!A:AK,9,0)*$U$1</f>
        <v>56509600</v>
      </c>
      <c r="V28" s="29">
        <f>VLOOKUP(N28&amp;O28,[23]Referensi!A:AK,10,0)</f>
        <v>57201000</v>
      </c>
      <c r="W28" s="29">
        <v>100000000</v>
      </c>
      <c r="X28" s="29">
        <f>HLOOKUP(M28,'[24]HPS-OE'!$5:$35,31,0)</f>
        <v>100465101.14383063</v>
      </c>
      <c r="Y28" s="29">
        <f>VLOOKUP(N28&amp;O28,[23]Referensi!A:AK,24,0)</f>
        <v>28916800</v>
      </c>
      <c r="Z28" s="29">
        <v>0</v>
      </c>
      <c r="AA28" s="29">
        <v>0</v>
      </c>
      <c r="AB28" s="29">
        <v>0</v>
      </c>
      <c r="AC28" s="29">
        <v>115000000</v>
      </c>
      <c r="AD28" s="29">
        <f t="shared" si="3"/>
        <v>248647001.14383063</v>
      </c>
      <c r="AE28" s="29">
        <f t="shared" si="4"/>
        <v>463647001.14383066</v>
      </c>
      <c r="AF28" s="30">
        <f t="shared" si="5"/>
        <v>49352998.856169343</v>
      </c>
      <c r="AG28" s="26"/>
    </row>
    <row r="29" spans="1:33" ht="15" customHeight="1">
      <c r="A29" s="25" t="s">
        <v>38</v>
      </c>
      <c r="B29" s="26" t="s">
        <v>39</v>
      </c>
      <c r="C29" s="26" t="s">
        <v>40</v>
      </c>
      <c r="D29" s="26" t="s">
        <v>41</v>
      </c>
      <c r="E29" s="26" t="s">
        <v>118</v>
      </c>
      <c r="F29" s="26" t="s">
        <v>119</v>
      </c>
      <c r="G29" s="25">
        <v>99.422324000000003</v>
      </c>
      <c r="H29" s="25">
        <v>3.3399396000000001</v>
      </c>
      <c r="I29" s="26" t="s">
        <v>44</v>
      </c>
      <c r="J29" s="26" t="s">
        <v>45</v>
      </c>
      <c r="K29" s="26" t="s">
        <v>46</v>
      </c>
      <c r="L29" s="26" t="s">
        <v>120</v>
      </c>
      <c r="M29" s="26" t="s">
        <v>48</v>
      </c>
      <c r="N29" s="26" t="s">
        <v>49</v>
      </c>
      <c r="O29" s="26" t="s">
        <v>121</v>
      </c>
      <c r="P29" s="27" t="s">
        <v>51</v>
      </c>
      <c r="Q29" s="26" t="s">
        <v>122</v>
      </c>
      <c r="R29" s="26" t="s">
        <v>53</v>
      </c>
      <c r="S29" s="28">
        <v>513000000</v>
      </c>
      <c r="T29" s="28">
        <v>5554500</v>
      </c>
      <c r="U29" s="29">
        <f>VLOOKUP(N29&amp;O29,[23]Referensi!A:AK,9,0)*$U$1</f>
        <v>68909600</v>
      </c>
      <c r="V29" s="29">
        <f>VLOOKUP(N29&amp;O29,[23]Referensi!A:AK,10,0)</f>
        <v>95000000</v>
      </c>
      <c r="W29" s="29">
        <v>100000000</v>
      </c>
      <c r="X29" s="29">
        <f>HLOOKUP(M29,'[24]HPS-OE'!$5:$35,31,0)</f>
        <v>100465101.14383063</v>
      </c>
      <c r="Y29" s="29">
        <f>VLOOKUP(N29&amp;O29,[23]Referensi!A:AK,24,0)</f>
        <v>28916800</v>
      </c>
      <c r="Z29" s="29">
        <v>0</v>
      </c>
      <c r="AA29" s="29">
        <v>0</v>
      </c>
      <c r="AB29" s="29">
        <v>0</v>
      </c>
      <c r="AC29" s="29">
        <v>115000000</v>
      </c>
      <c r="AD29" s="29">
        <f t="shared" si="3"/>
        <v>298846001.14383066</v>
      </c>
      <c r="AE29" s="29">
        <f t="shared" si="4"/>
        <v>513846001.14383066</v>
      </c>
      <c r="AF29" s="30">
        <f t="shared" si="5"/>
        <v>-846001.14383065701</v>
      </c>
      <c r="AG29" s="26"/>
    </row>
    <row r="30" spans="1:33" ht="15" customHeight="1">
      <c r="A30" s="25" t="s">
        <v>38</v>
      </c>
      <c r="B30" s="26" t="s">
        <v>39</v>
      </c>
      <c r="C30" s="26" t="s">
        <v>40</v>
      </c>
      <c r="D30" s="26" t="s">
        <v>41</v>
      </c>
      <c r="E30" s="26" t="s">
        <v>123</v>
      </c>
      <c r="F30" s="26" t="s">
        <v>124</v>
      </c>
      <c r="G30" s="25">
        <v>99.427717000000001</v>
      </c>
      <c r="H30" s="25">
        <v>3.2721334999999998</v>
      </c>
      <c r="I30" s="26" t="s">
        <v>44</v>
      </c>
      <c r="J30" s="26" t="s">
        <v>45</v>
      </c>
      <c r="K30" s="26" t="s">
        <v>46</v>
      </c>
      <c r="L30" s="26" t="s">
        <v>120</v>
      </c>
      <c r="M30" s="26" t="s">
        <v>48</v>
      </c>
      <c r="N30" s="26" t="s">
        <v>49</v>
      </c>
      <c r="O30" s="26" t="s">
        <v>121</v>
      </c>
      <c r="P30" s="27" t="s">
        <v>51</v>
      </c>
      <c r="Q30" s="26" t="s">
        <v>122</v>
      </c>
      <c r="R30" s="26" t="s">
        <v>53</v>
      </c>
      <c r="S30" s="28">
        <v>513000000</v>
      </c>
      <c r="T30" s="28">
        <v>5554500</v>
      </c>
      <c r="U30" s="29">
        <f>VLOOKUP(N30&amp;O30,[23]Referensi!A:AK,9,0)*$U$1</f>
        <v>68909600</v>
      </c>
      <c r="V30" s="29">
        <f>VLOOKUP(N30&amp;O30,[23]Referensi!A:AK,10,0)</f>
        <v>95000000</v>
      </c>
      <c r="W30" s="29">
        <v>100000000</v>
      </c>
      <c r="X30" s="29">
        <f>HLOOKUP(M30,'[24]HPS-OE'!$5:$35,31,0)</f>
        <v>100465101.14383063</v>
      </c>
      <c r="Y30" s="29">
        <f>VLOOKUP(N30&amp;O30,[23]Referensi!A:AK,24,0)</f>
        <v>28916800</v>
      </c>
      <c r="Z30" s="29">
        <v>0</v>
      </c>
      <c r="AA30" s="29">
        <v>0</v>
      </c>
      <c r="AB30" s="29">
        <v>0</v>
      </c>
      <c r="AC30" s="29">
        <v>115000000</v>
      </c>
      <c r="AD30" s="29">
        <f t="shared" si="3"/>
        <v>298846001.14383066</v>
      </c>
      <c r="AE30" s="29">
        <f t="shared" si="4"/>
        <v>513846001.14383066</v>
      </c>
      <c r="AF30" s="30">
        <f t="shared" si="5"/>
        <v>-846001.14383065701</v>
      </c>
      <c r="AG30" s="26"/>
    </row>
    <row r="31" spans="1:33" ht="15" customHeight="1">
      <c r="A31" s="25" t="s">
        <v>38</v>
      </c>
      <c r="B31" s="26" t="s">
        <v>39</v>
      </c>
      <c r="C31" s="26" t="s">
        <v>40</v>
      </c>
      <c r="D31" s="26" t="s">
        <v>41</v>
      </c>
      <c r="E31" s="26" t="s">
        <v>125</v>
      </c>
      <c r="F31" s="26" t="s">
        <v>126</v>
      </c>
      <c r="G31" s="25">
        <v>99.731925000000004</v>
      </c>
      <c r="H31" s="25">
        <v>2.9590027999999999</v>
      </c>
      <c r="I31" s="26" t="s">
        <v>44</v>
      </c>
      <c r="J31" s="26" t="s">
        <v>45</v>
      </c>
      <c r="K31" s="26" t="s">
        <v>46</v>
      </c>
      <c r="L31" s="26" t="s">
        <v>120</v>
      </c>
      <c r="M31" s="26" t="s">
        <v>48</v>
      </c>
      <c r="N31" s="26" t="s">
        <v>49</v>
      </c>
      <c r="O31" s="26" t="s">
        <v>121</v>
      </c>
      <c r="P31" s="27" t="s">
        <v>51</v>
      </c>
      <c r="Q31" s="26" t="s">
        <v>122</v>
      </c>
      <c r="R31" s="26" t="s">
        <v>53</v>
      </c>
      <c r="S31" s="28">
        <v>513000000</v>
      </c>
      <c r="T31" s="28">
        <v>5554500</v>
      </c>
      <c r="U31" s="29">
        <f>VLOOKUP(N31&amp;O31,[23]Referensi!A:AK,9,0)*$U$1</f>
        <v>68909600</v>
      </c>
      <c r="V31" s="29">
        <f>VLOOKUP(N31&amp;O31,[23]Referensi!A:AK,10,0)</f>
        <v>95000000</v>
      </c>
      <c r="W31" s="29">
        <v>100000000</v>
      </c>
      <c r="X31" s="29">
        <f>HLOOKUP(M31,'[24]HPS-OE'!$5:$35,31,0)</f>
        <v>100465101.14383063</v>
      </c>
      <c r="Y31" s="29">
        <f>VLOOKUP(N31&amp;O31,[23]Referensi!A:AK,24,0)</f>
        <v>28916800</v>
      </c>
      <c r="Z31" s="29">
        <v>0</v>
      </c>
      <c r="AA31" s="29">
        <v>0</v>
      </c>
      <c r="AB31" s="29">
        <v>0</v>
      </c>
      <c r="AC31" s="29">
        <v>115000000</v>
      </c>
      <c r="AD31" s="29">
        <f t="shared" si="3"/>
        <v>298846001.14383066</v>
      </c>
      <c r="AE31" s="29">
        <f t="shared" si="4"/>
        <v>513846001.14383066</v>
      </c>
      <c r="AF31" s="30">
        <f t="shared" si="5"/>
        <v>-846001.14383065701</v>
      </c>
      <c r="AG31" s="26"/>
    </row>
    <row r="32" spans="1:33" ht="15" customHeight="1">
      <c r="A32" s="25" t="s">
        <v>38</v>
      </c>
      <c r="B32" s="26" t="s">
        <v>39</v>
      </c>
      <c r="C32" s="26" t="s">
        <v>40</v>
      </c>
      <c r="D32" s="26" t="s">
        <v>41</v>
      </c>
      <c r="E32" s="26" t="s">
        <v>127</v>
      </c>
      <c r="F32" s="26" t="s">
        <v>128</v>
      </c>
      <c r="G32" s="25">
        <v>99.494414000000006</v>
      </c>
      <c r="H32" s="25">
        <v>2.9471449999999999</v>
      </c>
      <c r="I32" s="26" t="s">
        <v>44</v>
      </c>
      <c r="J32" s="26" t="s">
        <v>45</v>
      </c>
      <c r="K32" s="26" t="s">
        <v>46</v>
      </c>
      <c r="L32" s="26" t="s">
        <v>120</v>
      </c>
      <c r="M32" s="26" t="s">
        <v>48</v>
      </c>
      <c r="N32" s="26" t="s">
        <v>49</v>
      </c>
      <c r="O32" s="26" t="s">
        <v>121</v>
      </c>
      <c r="P32" s="27" t="s">
        <v>51</v>
      </c>
      <c r="Q32" s="26" t="s">
        <v>122</v>
      </c>
      <c r="R32" s="26" t="s">
        <v>53</v>
      </c>
      <c r="S32" s="28">
        <v>513000000</v>
      </c>
      <c r="T32" s="28">
        <v>5554500</v>
      </c>
      <c r="U32" s="29">
        <f>VLOOKUP(N32&amp;O32,[23]Referensi!A:AK,9,0)*$U$1</f>
        <v>68909600</v>
      </c>
      <c r="V32" s="29">
        <f>VLOOKUP(N32&amp;O32,[23]Referensi!A:AK,10,0)</f>
        <v>95000000</v>
      </c>
      <c r="W32" s="29">
        <v>100000000</v>
      </c>
      <c r="X32" s="29">
        <f>HLOOKUP(M32,'[24]HPS-OE'!$5:$35,31,0)</f>
        <v>100465101.14383063</v>
      </c>
      <c r="Y32" s="29">
        <f>VLOOKUP(N32&amp;O32,[23]Referensi!A:AK,24,0)</f>
        <v>28916800</v>
      </c>
      <c r="Z32" s="29">
        <v>0</v>
      </c>
      <c r="AA32" s="29">
        <v>0</v>
      </c>
      <c r="AB32" s="29">
        <v>0</v>
      </c>
      <c r="AC32" s="29">
        <v>115000000</v>
      </c>
      <c r="AD32" s="29">
        <f t="shared" si="3"/>
        <v>298846001.14383066</v>
      </c>
      <c r="AE32" s="29">
        <f t="shared" si="4"/>
        <v>513846001.14383066</v>
      </c>
      <c r="AF32" s="30">
        <f t="shared" si="5"/>
        <v>-846001.14383065701</v>
      </c>
      <c r="AG32" s="26"/>
    </row>
    <row r="33" spans="1:33" ht="15" customHeight="1">
      <c r="A33" s="25" t="s">
        <v>38</v>
      </c>
      <c r="B33" s="26" t="s">
        <v>39</v>
      </c>
      <c r="C33" s="26" t="s">
        <v>40</v>
      </c>
      <c r="D33" s="26" t="s">
        <v>41</v>
      </c>
      <c r="E33" s="26" t="s">
        <v>129</v>
      </c>
      <c r="F33" s="26" t="s">
        <v>130</v>
      </c>
      <c r="G33" s="25">
        <v>98.275274999999993</v>
      </c>
      <c r="H33" s="25">
        <v>3.5137320000000001</v>
      </c>
      <c r="I33" s="26" t="s">
        <v>44</v>
      </c>
      <c r="J33" s="26" t="s">
        <v>45</v>
      </c>
      <c r="K33" s="26" t="s">
        <v>46</v>
      </c>
      <c r="L33" s="26" t="s">
        <v>131</v>
      </c>
      <c r="M33" s="26" t="s">
        <v>48</v>
      </c>
      <c r="N33" s="26" t="s">
        <v>49</v>
      </c>
      <c r="O33" s="26" t="s">
        <v>132</v>
      </c>
      <c r="P33" s="27" t="s">
        <v>51</v>
      </c>
      <c r="Q33" s="26" t="s">
        <v>133</v>
      </c>
      <c r="R33" s="26" t="s">
        <v>53</v>
      </c>
      <c r="S33" s="28">
        <v>513000000</v>
      </c>
      <c r="T33" s="28">
        <v>5554500</v>
      </c>
      <c r="U33" s="29">
        <f>VLOOKUP(N33&amp;O33,[23]Referensi!A:AK,9,0)*$U$1</f>
        <v>68909600</v>
      </c>
      <c r="V33" s="29">
        <f>VLOOKUP(N33&amp;O33,[23]Referensi!A:AK,10,0)</f>
        <v>120000000</v>
      </c>
      <c r="W33" s="29">
        <v>100000000</v>
      </c>
      <c r="X33" s="29">
        <f>HLOOKUP(M33,'[24]HPS-OE'!$5:$35,31,0)</f>
        <v>100465101.14383063</v>
      </c>
      <c r="Y33" s="29">
        <f>VLOOKUP(N33&amp;O33,[23]Referensi!A:AK,24,0)</f>
        <v>28916800</v>
      </c>
      <c r="Z33" s="29">
        <v>0</v>
      </c>
      <c r="AA33" s="29">
        <v>0</v>
      </c>
      <c r="AB33" s="29">
        <v>0</v>
      </c>
      <c r="AC33" s="29">
        <v>115000000</v>
      </c>
      <c r="AD33" s="29">
        <f t="shared" si="3"/>
        <v>323846001.14383066</v>
      </c>
      <c r="AE33" s="29">
        <f t="shared" si="4"/>
        <v>538846001.14383066</v>
      </c>
      <c r="AF33" s="30">
        <f t="shared" si="5"/>
        <v>-25846001.143830657</v>
      </c>
      <c r="AG33" s="26"/>
    </row>
    <row r="34" spans="1:33" ht="15" customHeight="1">
      <c r="A34" s="25" t="s">
        <v>38</v>
      </c>
      <c r="B34" s="26" t="s">
        <v>39</v>
      </c>
      <c r="C34" s="26" t="s">
        <v>40</v>
      </c>
      <c r="D34" s="26" t="s">
        <v>41</v>
      </c>
      <c r="E34" s="26" t="s">
        <v>134</v>
      </c>
      <c r="F34" s="26" t="s">
        <v>135</v>
      </c>
      <c r="G34" s="25">
        <v>98.265034999999997</v>
      </c>
      <c r="H34" s="25">
        <v>3.8423069999999999</v>
      </c>
      <c r="I34" s="26" t="s">
        <v>44</v>
      </c>
      <c r="J34" s="26" t="s">
        <v>45</v>
      </c>
      <c r="K34" s="26" t="s">
        <v>46</v>
      </c>
      <c r="L34" s="26" t="s">
        <v>131</v>
      </c>
      <c r="M34" s="26" t="s">
        <v>48</v>
      </c>
      <c r="N34" s="26" t="s">
        <v>49</v>
      </c>
      <c r="O34" s="26" t="s">
        <v>132</v>
      </c>
      <c r="P34" s="27" t="s">
        <v>51</v>
      </c>
      <c r="Q34" s="26" t="s">
        <v>133</v>
      </c>
      <c r="R34" s="26" t="s">
        <v>53</v>
      </c>
      <c r="S34" s="28">
        <v>513000000</v>
      </c>
      <c r="T34" s="28">
        <v>5554500</v>
      </c>
      <c r="U34" s="29">
        <f>VLOOKUP(N34&amp;O34,[23]Referensi!A:AK,9,0)*$U$1</f>
        <v>68909600</v>
      </c>
      <c r="V34" s="29">
        <f>VLOOKUP(N34&amp;O34,[23]Referensi!A:AK,10,0)</f>
        <v>120000000</v>
      </c>
      <c r="W34" s="29">
        <v>100000000</v>
      </c>
      <c r="X34" s="29">
        <f>HLOOKUP(M34,'[24]HPS-OE'!$5:$35,31,0)</f>
        <v>100465101.14383063</v>
      </c>
      <c r="Y34" s="29">
        <f>VLOOKUP(N34&amp;O34,[23]Referensi!A:AK,24,0)</f>
        <v>28916800</v>
      </c>
      <c r="Z34" s="29">
        <v>0</v>
      </c>
      <c r="AA34" s="29">
        <v>0</v>
      </c>
      <c r="AB34" s="29">
        <v>0</v>
      </c>
      <c r="AC34" s="29">
        <v>115000000</v>
      </c>
      <c r="AD34" s="29">
        <f t="shared" si="3"/>
        <v>323846001.14383066</v>
      </c>
      <c r="AE34" s="29">
        <f t="shared" si="4"/>
        <v>538846001.14383066</v>
      </c>
      <c r="AF34" s="30">
        <f t="shared" si="5"/>
        <v>-25846001.143830657</v>
      </c>
      <c r="AG34" s="26"/>
    </row>
    <row r="35" spans="1:33" ht="15" customHeight="1">
      <c r="A35" s="25" t="s">
        <v>38</v>
      </c>
      <c r="B35" s="26" t="s">
        <v>39</v>
      </c>
      <c r="C35" s="26" t="s">
        <v>40</v>
      </c>
      <c r="D35" s="26" t="s">
        <v>41</v>
      </c>
      <c r="E35" s="26" t="s">
        <v>136</v>
      </c>
      <c r="F35" s="26" t="s">
        <v>137</v>
      </c>
      <c r="G35" s="25">
        <v>98.176540000000003</v>
      </c>
      <c r="H35" s="25">
        <v>3.6278519999999999</v>
      </c>
      <c r="I35" s="26" t="s">
        <v>44</v>
      </c>
      <c r="J35" s="26" t="s">
        <v>45</v>
      </c>
      <c r="K35" s="26" t="s">
        <v>46</v>
      </c>
      <c r="L35" s="26" t="s">
        <v>131</v>
      </c>
      <c r="M35" s="26" t="s">
        <v>48</v>
      </c>
      <c r="N35" s="26" t="s">
        <v>49</v>
      </c>
      <c r="O35" s="26" t="s">
        <v>132</v>
      </c>
      <c r="P35" s="27" t="s">
        <v>51</v>
      </c>
      <c r="Q35" s="26" t="s">
        <v>133</v>
      </c>
      <c r="R35" s="26" t="s">
        <v>53</v>
      </c>
      <c r="S35" s="28">
        <v>513000000</v>
      </c>
      <c r="T35" s="28">
        <v>5554500</v>
      </c>
      <c r="U35" s="29">
        <f>VLOOKUP(N35&amp;O35,[23]Referensi!A:AK,9,0)*$U$1</f>
        <v>68909600</v>
      </c>
      <c r="V35" s="29">
        <f>VLOOKUP(N35&amp;O35,[23]Referensi!A:AK,10,0)</f>
        <v>120000000</v>
      </c>
      <c r="W35" s="29">
        <v>100000000</v>
      </c>
      <c r="X35" s="29">
        <f>HLOOKUP(M35,'[24]HPS-OE'!$5:$35,31,0)</f>
        <v>100465101.14383063</v>
      </c>
      <c r="Y35" s="29">
        <f>VLOOKUP(N35&amp;O35,[23]Referensi!A:AK,24,0)</f>
        <v>28916800</v>
      </c>
      <c r="Z35" s="29">
        <v>0</v>
      </c>
      <c r="AA35" s="29">
        <v>0</v>
      </c>
      <c r="AB35" s="29">
        <v>0</v>
      </c>
      <c r="AC35" s="29">
        <v>115000000</v>
      </c>
      <c r="AD35" s="29">
        <f t="shared" si="3"/>
        <v>323846001.14383066</v>
      </c>
      <c r="AE35" s="29">
        <f t="shared" si="4"/>
        <v>538846001.14383066</v>
      </c>
      <c r="AF35" s="30">
        <f t="shared" si="5"/>
        <v>-25846001.143830657</v>
      </c>
      <c r="AG35" s="26"/>
    </row>
    <row r="36" spans="1:33" ht="15" customHeight="1">
      <c r="A36" s="25" t="s">
        <v>38</v>
      </c>
      <c r="B36" s="26" t="s">
        <v>39</v>
      </c>
      <c r="C36" s="26" t="s">
        <v>40</v>
      </c>
      <c r="D36" s="26" t="s">
        <v>41</v>
      </c>
      <c r="E36" s="26" t="s">
        <v>138</v>
      </c>
      <c r="F36" s="26" t="s">
        <v>139</v>
      </c>
      <c r="G36" s="25">
        <v>98.781948</v>
      </c>
      <c r="H36" s="25">
        <v>3.4119668000000001</v>
      </c>
      <c r="I36" s="26" t="s">
        <v>44</v>
      </c>
      <c r="J36" s="26" t="s">
        <v>45</v>
      </c>
      <c r="K36" s="26" t="s">
        <v>46</v>
      </c>
      <c r="L36" s="26" t="s">
        <v>140</v>
      </c>
      <c r="M36" s="26" t="s">
        <v>48</v>
      </c>
      <c r="N36" s="26" t="s">
        <v>49</v>
      </c>
      <c r="O36" s="26" t="s">
        <v>141</v>
      </c>
      <c r="P36" s="27" t="s">
        <v>51</v>
      </c>
      <c r="Q36" s="26" t="s">
        <v>133</v>
      </c>
      <c r="R36" s="26" t="s">
        <v>53</v>
      </c>
      <c r="S36" s="28">
        <v>513000000</v>
      </c>
      <c r="T36" s="28">
        <v>5554500</v>
      </c>
      <c r="U36" s="29">
        <f>VLOOKUP(N36&amp;O36,[23]Referensi!A:AK,9,0)*$U$1</f>
        <v>68909600</v>
      </c>
      <c r="V36" s="29">
        <f>VLOOKUP(N36&amp;O36,[23]Referensi!A:AK,10,0)</f>
        <v>140000000</v>
      </c>
      <c r="W36" s="29">
        <v>100000000</v>
      </c>
      <c r="X36" s="29">
        <f>HLOOKUP(M36,'[24]HPS-OE'!$5:$35,31,0)</f>
        <v>100465101.14383063</v>
      </c>
      <c r="Y36" s="29">
        <f>VLOOKUP(N36&amp;O36,[23]Referensi!A:AK,24,0)</f>
        <v>28916800</v>
      </c>
      <c r="Z36" s="29">
        <v>0</v>
      </c>
      <c r="AA36" s="29">
        <v>0</v>
      </c>
      <c r="AB36" s="29">
        <v>0</v>
      </c>
      <c r="AC36" s="29">
        <v>115000000</v>
      </c>
      <c r="AD36" s="29">
        <f t="shared" si="3"/>
        <v>343846001.14383066</v>
      </c>
      <c r="AE36" s="29">
        <f t="shared" si="4"/>
        <v>558846001.14383066</v>
      </c>
      <c r="AF36" s="30">
        <f t="shared" si="5"/>
        <v>-45846001.143830657</v>
      </c>
      <c r="AG36" s="26"/>
    </row>
    <row r="37" spans="1:33" ht="15" customHeight="1">
      <c r="A37" s="25" t="s">
        <v>38</v>
      </c>
      <c r="B37" s="26" t="s">
        <v>39</v>
      </c>
      <c r="C37" s="26" t="s">
        <v>40</v>
      </c>
      <c r="D37" s="26" t="s">
        <v>41</v>
      </c>
      <c r="E37" s="26" t="s">
        <v>142</v>
      </c>
      <c r="F37" s="26" t="s">
        <v>143</v>
      </c>
      <c r="G37" s="25">
        <v>98.584543999999994</v>
      </c>
      <c r="H37" s="25">
        <v>3.7625199999999999</v>
      </c>
      <c r="I37" s="26" t="s">
        <v>44</v>
      </c>
      <c r="J37" s="26" t="s">
        <v>45</v>
      </c>
      <c r="K37" s="26" t="s">
        <v>46</v>
      </c>
      <c r="L37" s="26" t="s">
        <v>140</v>
      </c>
      <c r="M37" s="26" t="s">
        <v>48</v>
      </c>
      <c r="N37" s="26" t="s">
        <v>49</v>
      </c>
      <c r="O37" s="26" t="s">
        <v>141</v>
      </c>
      <c r="P37" s="27" t="s">
        <v>51</v>
      </c>
      <c r="Q37" s="26" t="s">
        <v>133</v>
      </c>
      <c r="R37" s="26" t="s">
        <v>53</v>
      </c>
      <c r="S37" s="28">
        <v>513000000</v>
      </c>
      <c r="T37" s="28">
        <v>5554500</v>
      </c>
      <c r="U37" s="29">
        <f>VLOOKUP(N37&amp;O37,[23]Referensi!A:AK,9,0)*$U$1</f>
        <v>68909600</v>
      </c>
      <c r="V37" s="29">
        <f>VLOOKUP(N37&amp;O37,[23]Referensi!A:AK,10,0)</f>
        <v>140000000</v>
      </c>
      <c r="W37" s="29">
        <v>100000000</v>
      </c>
      <c r="X37" s="29">
        <f>HLOOKUP(M37,'[24]HPS-OE'!$5:$35,31,0)</f>
        <v>100465101.14383063</v>
      </c>
      <c r="Y37" s="29">
        <f>VLOOKUP(N37&amp;O37,[23]Referensi!A:AK,24,0)</f>
        <v>28916800</v>
      </c>
      <c r="Z37" s="29">
        <v>0</v>
      </c>
      <c r="AA37" s="29">
        <v>0</v>
      </c>
      <c r="AB37" s="29">
        <v>0</v>
      </c>
      <c r="AC37" s="29">
        <v>115000000</v>
      </c>
      <c r="AD37" s="29">
        <f t="shared" si="3"/>
        <v>343846001.14383066</v>
      </c>
      <c r="AE37" s="29">
        <f t="shared" si="4"/>
        <v>558846001.14383066</v>
      </c>
      <c r="AF37" s="30">
        <f t="shared" si="5"/>
        <v>-45846001.143830657</v>
      </c>
      <c r="AG37" s="26"/>
    </row>
    <row r="38" spans="1:33" ht="15" customHeight="1">
      <c r="A38" s="25" t="s">
        <v>38</v>
      </c>
      <c r="B38" s="26" t="s">
        <v>39</v>
      </c>
      <c r="C38" s="26" t="s">
        <v>40</v>
      </c>
      <c r="D38" s="26" t="s">
        <v>41</v>
      </c>
      <c r="E38" s="26" t="s">
        <v>144</v>
      </c>
      <c r="F38" s="26" t="s">
        <v>145</v>
      </c>
      <c r="G38" s="25">
        <v>98.992155999999994</v>
      </c>
      <c r="H38" s="25">
        <v>3.5336669999999999</v>
      </c>
      <c r="I38" s="26" t="s">
        <v>44</v>
      </c>
      <c r="J38" s="26" t="s">
        <v>45</v>
      </c>
      <c r="K38" s="26" t="s">
        <v>46</v>
      </c>
      <c r="L38" s="26" t="s">
        <v>140</v>
      </c>
      <c r="M38" s="26" t="s">
        <v>48</v>
      </c>
      <c r="N38" s="26" t="s">
        <v>49</v>
      </c>
      <c r="O38" s="26" t="s">
        <v>141</v>
      </c>
      <c r="P38" s="27" t="s">
        <v>51</v>
      </c>
      <c r="Q38" s="26" t="s">
        <v>133</v>
      </c>
      <c r="R38" s="26" t="s">
        <v>53</v>
      </c>
      <c r="S38" s="28">
        <v>513000000</v>
      </c>
      <c r="T38" s="28">
        <v>5554500</v>
      </c>
      <c r="U38" s="29">
        <f>VLOOKUP(N38&amp;O38,[23]Referensi!A:AK,9,0)*$U$1</f>
        <v>68909600</v>
      </c>
      <c r="V38" s="29">
        <f>VLOOKUP(N38&amp;O38,[23]Referensi!A:AK,10,0)</f>
        <v>140000000</v>
      </c>
      <c r="W38" s="29">
        <v>100000000</v>
      </c>
      <c r="X38" s="29">
        <f>HLOOKUP(M38,'[24]HPS-OE'!$5:$35,31,0)</f>
        <v>100465101.14383063</v>
      </c>
      <c r="Y38" s="29">
        <f>VLOOKUP(N38&amp;O38,[23]Referensi!A:AK,24,0)</f>
        <v>28916800</v>
      </c>
      <c r="Z38" s="29">
        <v>0</v>
      </c>
      <c r="AA38" s="29">
        <v>0</v>
      </c>
      <c r="AB38" s="29">
        <v>0</v>
      </c>
      <c r="AC38" s="29">
        <v>115000000</v>
      </c>
      <c r="AD38" s="29">
        <f t="shared" si="3"/>
        <v>343846001.14383066</v>
      </c>
      <c r="AE38" s="29">
        <f t="shared" si="4"/>
        <v>558846001.14383066</v>
      </c>
      <c r="AF38" s="30">
        <f t="shared" si="5"/>
        <v>-45846001.143830657</v>
      </c>
      <c r="AG38" s="26"/>
    </row>
    <row r="39" spans="1:33" ht="15" customHeight="1">
      <c r="A39" s="25" t="s">
        <v>38</v>
      </c>
      <c r="B39" s="26" t="s">
        <v>39</v>
      </c>
      <c r="C39" s="26" t="s">
        <v>40</v>
      </c>
      <c r="D39" s="26" t="s">
        <v>41</v>
      </c>
      <c r="E39" s="26" t="s">
        <v>146</v>
      </c>
      <c r="F39" s="26" t="s">
        <v>147</v>
      </c>
      <c r="G39" s="25">
        <v>99.039699999999996</v>
      </c>
      <c r="H39" s="25">
        <v>3.3024</v>
      </c>
      <c r="I39" s="26" t="s">
        <v>44</v>
      </c>
      <c r="J39" s="26" t="s">
        <v>45</v>
      </c>
      <c r="K39" s="26" t="s">
        <v>46</v>
      </c>
      <c r="L39" s="26" t="s">
        <v>140</v>
      </c>
      <c r="M39" s="26" t="s">
        <v>48</v>
      </c>
      <c r="N39" s="26" t="s">
        <v>49</v>
      </c>
      <c r="O39" s="26" t="s">
        <v>141</v>
      </c>
      <c r="P39" s="27" t="s">
        <v>51</v>
      </c>
      <c r="Q39" s="26" t="s">
        <v>133</v>
      </c>
      <c r="R39" s="26" t="s">
        <v>53</v>
      </c>
      <c r="S39" s="28">
        <v>513000000</v>
      </c>
      <c r="T39" s="28">
        <v>5554500</v>
      </c>
      <c r="U39" s="29">
        <f>VLOOKUP(N39&amp;O39,[23]Referensi!A:AK,9,0)*$U$1</f>
        <v>68909600</v>
      </c>
      <c r="V39" s="29">
        <f>VLOOKUP(N39&amp;O39,[23]Referensi!A:AK,10,0)</f>
        <v>140000000</v>
      </c>
      <c r="W39" s="29">
        <v>100000000</v>
      </c>
      <c r="X39" s="29">
        <f>HLOOKUP(M39,'[24]HPS-OE'!$5:$35,31,0)</f>
        <v>100465101.14383063</v>
      </c>
      <c r="Y39" s="29">
        <f>VLOOKUP(N39&amp;O39,[23]Referensi!A:AK,24,0)</f>
        <v>28916800</v>
      </c>
      <c r="Z39" s="29">
        <v>0</v>
      </c>
      <c r="AA39" s="29">
        <v>0</v>
      </c>
      <c r="AB39" s="29">
        <v>0</v>
      </c>
      <c r="AC39" s="29">
        <v>115000000</v>
      </c>
      <c r="AD39" s="29">
        <f t="shared" si="3"/>
        <v>343846001.14383066</v>
      </c>
      <c r="AE39" s="29">
        <f t="shared" si="4"/>
        <v>558846001.14383066</v>
      </c>
      <c r="AF39" s="30">
        <f t="shared" si="5"/>
        <v>-45846001.143830657</v>
      </c>
      <c r="AG39" s="26"/>
    </row>
    <row r="40" spans="1:33" ht="15" customHeight="1">
      <c r="A40" s="25" t="s">
        <v>38</v>
      </c>
      <c r="B40" s="26" t="s">
        <v>39</v>
      </c>
      <c r="C40" s="26" t="s">
        <v>40</v>
      </c>
      <c r="D40" s="26" t="s">
        <v>41</v>
      </c>
      <c r="E40" s="26" t="s">
        <v>148</v>
      </c>
      <c r="F40" s="26" t="s">
        <v>149</v>
      </c>
      <c r="G40" s="25">
        <v>98.705397000000005</v>
      </c>
      <c r="H40" s="25">
        <v>3.5443110999999998</v>
      </c>
      <c r="I40" s="26" t="s">
        <v>44</v>
      </c>
      <c r="J40" s="26" t="s">
        <v>45</v>
      </c>
      <c r="K40" s="26" t="s">
        <v>46</v>
      </c>
      <c r="L40" s="26" t="s">
        <v>140</v>
      </c>
      <c r="M40" s="26" t="s">
        <v>48</v>
      </c>
      <c r="N40" s="26" t="s">
        <v>49</v>
      </c>
      <c r="O40" s="26" t="s">
        <v>141</v>
      </c>
      <c r="P40" s="27" t="s">
        <v>51</v>
      </c>
      <c r="Q40" s="26" t="s">
        <v>133</v>
      </c>
      <c r="R40" s="26" t="s">
        <v>53</v>
      </c>
      <c r="S40" s="28">
        <v>513000000</v>
      </c>
      <c r="T40" s="28">
        <v>5554500</v>
      </c>
      <c r="U40" s="29">
        <f>VLOOKUP(N40&amp;O40,[23]Referensi!A:AK,9,0)*$U$1</f>
        <v>68909600</v>
      </c>
      <c r="V40" s="29">
        <f>VLOOKUP(N40&amp;O40,[23]Referensi!A:AK,10,0)</f>
        <v>140000000</v>
      </c>
      <c r="W40" s="29">
        <v>100000000</v>
      </c>
      <c r="X40" s="29">
        <f>HLOOKUP(M40,'[24]HPS-OE'!$5:$35,31,0)</f>
        <v>100465101.14383063</v>
      </c>
      <c r="Y40" s="29">
        <f>VLOOKUP(N40&amp;O40,[23]Referensi!A:AK,24,0)</f>
        <v>28916800</v>
      </c>
      <c r="Z40" s="29">
        <v>0</v>
      </c>
      <c r="AA40" s="29">
        <v>0</v>
      </c>
      <c r="AB40" s="29">
        <v>0</v>
      </c>
      <c r="AC40" s="29">
        <v>115000000</v>
      </c>
      <c r="AD40" s="29">
        <f t="shared" si="3"/>
        <v>343846001.14383066</v>
      </c>
      <c r="AE40" s="29">
        <f t="shared" si="4"/>
        <v>558846001.14383066</v>
      </c>
      <c r="AF40" s="30">
        <f t="shared" si="5"/>
        <v>-45846001.143830657</v>
      </c>
      <c r="AG40" s="26"/>
    </row>
    <row r="41" spans="1:33" ht="15" customHeight="1">
      <c r="A41" s="25" t="s">
        <v>38</v>
      </c>
      <c r="B41" s="26" t="s">
        <v>39</v>
      </c>
      <c r="C41" s="26" t="s">
        <v>40</v>
      </c>
      <c r="D41" s="26" t="s">
        <v>41</v>
      </c>
      <c r="E41" s="26" t="s">
        <v>150</v>
      </c>
      <c r="F41" s="26" t="s">
        <v>151</v>
      </c>
      <c r="G41" s="25">
        <v>98.983985000000004</v>
      </c>
      <c r="H41" s="25">
        <v>3.2187860000000001</v>
      </c>
      <c r="I41" s="26" t="s">
        <v>44</v>
      </c>
      <c r="J41" s="26" t="s">
        <v>45</v>
      </c>
      <c r="K41" s="26" t="s">
        <v>46</v>
      </c>
      <c r="L41" s="26" t="s">
        <v>140</v>
      </c>
      <c r="M41" s="26" t="s">
        <v>48</v>
      </c>
      <c r="N41" s="26" t="s">
        <v>49</v>
      </c>
      <c r="O41" s="26" t="s">
        <v>141</v>
      </c>
      <c r="P41" s="27" t="s">
        <v>51</v>
      </c>
      <c r="Q41" s="26" t="s">
        <v>133</v>
      </c>
      <c r="R41" s="26" t="s">
        <v>53</v>
      </c>
      <c r="S41" s="28">
        <v>513000000</v>
      </c>
      <c r="T41" s="28">
        <v>5554500</v>
      </c>
      <c r="U41" s="29">
        <f>VLOOKUP(N41&amp;O41,[23]Referensi!A:AK,9,0)*$U$1</f>
        <v>68909600</v>
      </c>
      <c r="V41" s="29">
        <f>VLOOKUP(N41&amp;O41,[23]Referensi!A:AK,10,0)</f>
        <v>140000000</v>
      </c>
      <c r="W41" s="29">
        <v>100000000</v>
      </c>
      <c r="X41" s="29">
        <f>HLOOKUP(M41,'[24]HPS-OE'!$5:$35,31,0)</f>
        <v>100465101.14383063</v>
      </c>
      <c r="Y41" s="29">
        <f>VLOOKUP(N41&amp;O41,[23]Referensi!A:AK,24,0)</f>
        <v>28916800</v>
      </c>
      <c r="Z41" s="29">
        <v>0</v>
      </c>
      <c r="AA41" s="29">
        <v>0</v>
      </c>
      <c r="AB41" s="29">
        <v>0</v>
      </c>
      <c r="AC41" s="29">
        <v>115000000</v>
      </c>
      <c r="AD41" s="29">
        <f t="shared" si="3"/>
        <v>343846001.14383066</v>
      </c>
      <c r="AE41" s="29">
        <f t="shared" si="4"/>
        <v>558846001.14383066</v>
      </c>
      <c r="AF41" s="30">
        <f t="shared" si="5"/>
        <v>-45846001.143830657</v>
      </c>
      <c r="AG41" s="26"/>
    </row>
    <row r="42" spans="1:33" ht="15" customHeight="1">
      <c r="A42" s="25" t="s">
        <v>38</v>
      </c>
      <c r="B42" s="26" t="s">
        <v>39</v>
      </c>
      <c r="C42" s="26" t="s">
        <v>40</v>
      </c>
      <c r="D42" s="26" t="s">
        <v>41</v>
      </c>
      <c r="E42" s="26" t="s">
        <v>152</v>
      </c>
      <c r="F42" s="26" t="s">
        <v>153</v>
      </c>
      <c r="G42" s="25">
        <v>99.039699999999996</v>
      </c>
      <c r="H42" s="25">
        <v>3.3024990000000001</v>
      </c>
      <c r="I42" s="26" t="s">
        <v>44</v>
      </c>
      <c r="J42" s="26" t="s">
        <v>45</v>
      </c>
      <c r="K42" s="26" t="s">
        <v>46</v>
      </c>
      <c r="L42" s="26" t="s">
        <v>140</v>
      </c>
      <c r="M42" s="26" t="s">
        <v>48</v>
      </c>
      <c r="N42" s="26" t="s">
        <v>49</v>
      </c>
      <c r="O42" s="26" t="s">
        <v>141</v>
      </c>
      <c r="P42" s="27" t="s">
        <v>51</v>
      </c>
      <c r="Q42" s="26" t="s">
        <v>133</v>
      </c>
      <c r="R42" s="26" t="s">
        <v>53</v>
      </c>
      <c r="S42" s="28">
        <v>513000000</v>
      </c>
      <c r="T42" s="28">
        <v>5554500</v>
      </c>
      <c r="U42" s="29">
        <f>VLOOKUP(N42&amp;O42,[23]Referensi!A:AK,9,0)*$U$1</f>
        <v>68909600</v>
      </c>
      <c r="V42" s="29">
        <f>VLOOKUP(N42&amp;O42,[23]Referensi!A:AK,10,0)</f>
        <v>140000000</v>
      </c>
      <c r="W42" s="29">
        <v>100000000</v>
      </c>
      <c r="X42" s="29">
        <f>HLOOKUP(M42,'[24]HPS-OE'!$5:$35,31,0)</f>
        <v>100465101.14383063</v>
      </c>
      <c r="Y42" s="29">
        <f>VLOOKUP(N42&amp;O42,[23]Referensi!A:AK,24,0)</f>
        <v>28916800</v>
      </c>
      <c r="Z42" s="29">
        <v>0</v>
      </c>
      <c r="AA42" s="29">
        <v>0</v>
      </c>
      <c r="AB42" s="29">
        <v>0</v>
      </c>
      <c r="AC42" s="29">
        <v>115000000</v>
      </c>
      <c r="AD42" s="29">
        <f t="shared" si="3"/>
        <v>343846001.14383066</v>
      </c>
      <c r="AE42" s="29">
        <f t="shared" si="4"/>
        <v>558846001.14383066</v>
      </c>
      <c r="AF42" s="30">
        <f t="shared" si="5"/>
        <v>-45846001.143830657</v>
      </c>
      <c r="AG42" s="26"/>
    </row>
    <row r="43" spans="1:33" ht="15" customHeight="1">
      <c r="A43" s="25" t="s">
        <v>38</v>
      </c>
      <c r="B43" s="26" t="s">
        <v>39</v>
      </c>
      <c r="C43" s="26" t="s">
        <v>40</v>
      </c>
      <c r="D43" s="26" t="s">
        <v>154</v>
      </c>
      <c r="E43" s="26" t="s">
        <v>155</v>
      </c>
      <c r="F43" s="26" t="s">
        <v>156</v>
      </c>
      <c r="G43" s="25">
        <v>100.69292</v>
      </c>
      <c r="H43" s="25">
        <v>-1.5074000000000001</v>
      </c>
      <c r="I43" s="26" t="s">
        <v>44</v>
      </c>
      <c r="J43" s="26" t="s">
        <v>45</v>
      </c>
      <c r="K43" s="26" t="s">
        <v>157</v>
      </c>
      <c r="L43" s="26" t="s">
        <v>158</v>
      </c>
      <c r="M43" s="26" t="s">
        <v>159</v>
      </c>
      <c r="N43" s="26" t="s">
        <v>49</v>
      </c>
      <c r="O43" s="26" t="s">
        <v>160</v>
      </c>
      <c r="P43" s="27" t="s">
        <v>51</v>
      </c>
      <c r="Q43" s="26" t="s">
        <v>161</v>
      </c>
      <c r="R43" s="26" t="s">
        <v>53</v>
      </c>
      <c r="S43" s="28">
        <v>513000000</v>
      </c>
      <c r="T43" s="28">
        <v>5554500</v>
      </c>
      <c r="U43" s="29">
        <f>VLOOKUP(N43&amp;O43,[23]Referensi!A:AK,9,0)*$U$1</f>
        <v>67068000</v>
      </c>
      <c r="V43" s="29">
        <f>VLOOKUP(N43&amp;O43,[23]Referensi!A:AK,10,0)</f>
        <v>140000000</v>
      </c>
      <c r="W43" s="29">
        <v>100000000</v>
      </c>
      <c r="X43" s="29">
        <f>HLOOKUP(M43,'[24]HPS-OE'!$5:$35,31,0)</f>
        <v>101679247.11591785</v>
      </c>
      <c r="Y43" s="29">
        <f>VLOOKUP(N43&amp;O43,[23]Referensi!A:AK,24,0)</f>
        <v>28916800</v>
      </c>
      <c r="Z43" s="29">
        <v>0</v>
      </c>
      <c r="AA43" s="29">
        <v>0</v>
      </c>
      <c r="AB43" s="29">
        <v>0</v>
      </c>
      <c r="AC43" s="29">
        <v>115000000</v>
      </c>
      <c r="AD43" s="29">
        <f t="shared" si="3"/>
        <v>343218547.11591786</v>
      </c>
      <c r="AE43" s="29">
        <f t="shared" si="4"/>
        <v>558218547.11591792</v>
      </c>
      <c r="AF43" s="30">
        <f t="shared" si="5"/>
        <v>-45218547.115917921</v>
      </c>
      <c r="AG43" s="26"/>
    </row>
    <row r="44" spans="1:33" ht="15" customHeight="1">
      <c r="A44" s="25" t="s">
        <v>38</v>
      </c>
      <c r="B44" s="26" t="s">
        <v>39</v>
      </c>
      <c r="C44" s="26" t="s">
        <v>40</v>
      </c>
      <c r="D44" s="26" t="s">
        <v>154</v>
      </c>
      <c r="E44" s="26" t="s">
        <v>162</v>
      </c>
      <c r="F44" s="26" t="s">
        <v>163</v>
      </c>
      <c r="G44" s="25">
        <v>101.66686</v>
      </c>
      <c r="H44" s="25">
        <v>-1.197778</v>
      </c>
      <c r="I44" s="26" t="s">
        <v>44</v>
      </c>
      <c r="J44" s="26" t="s">
        <v>45</v>
      </c>
      <c r="K44" s="26" t="s">
        <v>157</v>
      </c>
      <c r="L44" s="26" t="s">
        <v>164</v>
      </c>
      <c r="M44" s="26" t="s">
        <v>159</v>
      </c>
      <c r="N44" s="26" t="s">
        <v>49</v>
      </c>
      <c r="O44" s="26" t="s">
        <v>165</v>
      </c>
      <c r="P44" s="27" t="s">
        <v>51</v>
      </c>
      <c r="Q44" s="26" t="s">
        <v>166</v>
      </c>
      <c r="R44" s="26" t="s">
        <v>53</v>
      </c>
      <c r="S44" s="28">
        <v>513000000</v>
      </c>
      <c r="T44" s="28">
        <v>5554500</v>
      </c>
      <c r="U44" s="29">
        <f>VLOOKUP(N44&amp;O44,[23]Referensi!A:AK,9,0)*$U$1</f>
        <v>67068000</v>
      </c>
      <c r="V44" s="29">
        <f>VLOOKUP(N44&amp;O44,[23]Referensi!A:AK,10,0)</f>
        <v>205000000</v>
      </c>
      <c r="W44" s="29">
        <v>100000000</v>
      </c>
      <c r="X44" s="29">
        <f>HLOOKUP(M44,'[24]HPS-OE'!$5:$35,31,0)</f>
        <v>101679247.11591785</v>
      </c>
      <c r="Y44" s="29">
        <f>VLOOKUP(N44&amp;O44,[23]Referensi!A:AK,24,0)</f>
        <v>28916800</v>
      </c>
      <c r="Z44" s="29">
        <v>0</v>
      </c>
      <c r="AA44" s="29">
        <v>0</v>
      </c>
      <c r="AB44" s="29">
        <v>0</v>
      </c>
      <c r="AC44" s="29">
        <v>115000000</v>
      </c>
      <c r="AD44" s="29">
        <f t="shared" si="3"/>
        <v>408218547.11591786</v>
      </c>
      <c r="AE44" s="29">
        <f t="shared" si="4"/>
        <v>623218547.11591792</v>
      </c>
      <c r="AF44" s="30">
        <f t="shared" si="5"/>
        <v>-110218547.11591792</v>
      </c>
      <c r="AG44" s="26"/>
    </row>
    <row r="45" spans="1:33" ht="15" customHeight="1">
      <c r="A45" s="25" t="s">
        <v>38</v>
      </c>
      <c r="B45" s="26" t="s">
        <v>39</v>
      </c>
      <c r="C45" s="26" t="s">
        <v>40</v>
      </c>
      <c r="D45" s="26" t="s">
        <v>154</v>
      </c>
      <c r="E45" s="26" t="s">
        <v>167</v>
      </c>
      <c r="F45" s="26" t="s">
        <v>168</v>
      </c>
      <c r="G45" s="25">
        <v>99.712537999999995</v>
      </c>
      <c r="H45" s="25">
        <v>0.29017300000000001</v>
      </c>
      <c r="I45" s="26" t="s">
        <v>44</v>
      </c>
      <c r="J45" s="26" t="s">
        <v>45</v>
      </c>
      <c r="K45" s="26" t="s">
        <v>157</v>
      </c>
      <c r="L45" s="26" t="s">
        <v>169</v>
      </c>
      <c r="M45" s="26" t="s">
        <v>159</v>
      </c>
      <c r="N45" s="26" t="s">
        <v>49</v>
      </c>
      <c r="O45" s="26" t="s">
        <v>170</v>
      </c>
      <c r="P45" s="27" t="s">
        <v>51</v>
      </c>
      <c r="Q45" s="26" t="s">
        <v>52</v>
      </c>
      <c r="R45" s="26" t="s">
        <v>53</v>
      </c>
      <c r="S45" s="28">
        <v>513000000</v>
      </c>
      <c r="T45" s="28">
        <v>5554500</v>
      </c>
      <c r="U45" s="29">
        <f>VLOOKUP(N45&amp;O45,[23]Referensi!A:AK,9,0)*$U$1</f>
        <v>67068000</v>
      </c>
      <c r="V45" s="29">
        <f>VLOOKUP(N45&amp;O45,[23]Referensi!A:AK,10,0)</f>
        <v>100000000</v>
      </c>
      <c r="W45" s="29">
        <v>100000000</v>
      </c>
      <c r="X45" s="29">
        <f>HLOOKUP(M45,'[24]HPS-OE'!$5:$35,31,0)</f>
        <v>101679247.11591785</v>
      </c>
      <c r="Y45" s="29">
        <f>VLOOKUP(N45&amp;O45,[23]Referensi!A:AK,24,0)</f>
        <v>28916800</v>
      </c>
      <c r="Z45" s="29">
        <v>0</v>
      </c>
      <c r="AA45" s="29">
        <v>0</v>
      </c>
      <c r="AB45" s="29">
        <v>0</v>
      </c>
      <c r="AC45" s="29">
        <v>115000000</v>
      </c>
      <c r="AD45" s="29">
        <f t="shared" si="3"/>
        <v>303218547.11591786</v>
      </c>
      <c r="AE45" s="29">
        <f t="shared" si="4"/>
        <v>518218547.11591786</v>
      </c>
      <c r="AF45" s="30">
        <f t="shared" si="5"/>
        <v>-5218547.1159178615</v>
      </c>
      <c r="AG45" s="26"/>
    </row>
    <row r="46" spans="1:33" ht="15" customHeight="1">
      <c r="A46" s="25" t="s">
        <v>38</v>
      </c>
      <c r="B46" s="26" t="s">
        <v>39</v>
      </c>
      <c r="C46" s="26" t="s">
        <v>40</v>
      </c>
      <c r="D46" s="26" t="s">
        <v>154</v>
      </c>
      <c r="E46" s="26" t="s">
        <v>171</v>
      </c>
      <c r="F46" s="26" t="s">
        <v>172</v>
      </c>
      <c r="G46" s="25">
        <v>99.515277780000005</v>
      </c>
      <c r="H46" s="25">
        <v>0.32980556</v>
      </c>
      <c r="I46" s="26" t="s">
        <v>44</v>
      </c>
      <c r="J46" s="26" t="s">
        <v>45</v>
      </c>
      <c r="K46" s="26" t="s">
        <v>157</v>
      </c>
      <c r="L46" s="26" t="s">
        <v>169</v>
      </c>
      <c r="M46" s="26" t="s">
        <v>159</v>
      </c>
      <c r="N46" s="26" t="s">
        <v>49</v>
      </c>
      <c r="O46" s="26" t="s">
        <v>170</v>
      </c>
      <c r="P46" s="27" t="s">
        <v>51</v>
      </c>
      <c r="Q46" s="26" t="s">
        <v>52</v>
      </c>
      <c r="R46" s="26" t="s">
        <v>53</v>
      </c>
      <c r="S46" s="28">
        <v>513000000</v>
      </c>
      <c r="T46" s="28">
        <v>5554500</v>
      </c>
      <c r="U46" s="29">
        <f>VLOOKUP(N46&amp;O46,[23]Referensi!A:AK,9,0)*$U$1</f>
        <v>67068000</v>
      </c>
      <c r="V46" s="29">
        <f>VLOOKUP(N46&amp;O46,[23]Referensi!A:AK,10,0)</f>
        <v>100000000</v>
      </c>
      <c r="W46" s="29">
        <v>100000000</v>
      </c>
      <c r="X46" s="29">
        <f>HLOOKUP(M46,'[24]HPS-OE'!$5:$35,31,0)</f>
        <v>101679247.11591785</v>
      </c>
      <c r="Y46" s="29">
        <f>VLOOKUP(N46&amp;O46,[23]Referensi!A:AK,24,0)</f>
        <v>28916800</v>
      </c>
      <c r="Z46" s="29">
        <v>0</v>
      </c>
      <c r="AA46" s="29">
        <v>0</v>
      </c>
      <c r="AB46" s="29">
        <v>0</v>
      </c>
      <c r="AC46" s="29">
        <v>115000000</v>
      </c>
      <c r="AD46" s="29">
        <f t="shared" si="3"/>
        <v>303218547.11591786</v>
      </c>
      <c r="AE46" s="29">
        <f t="shared" si="4"/>
        <v>518218547.11591786</v>
      </c>
      <c r="AF46" s="30">
        <f t="shared" si="5"/>
        <v>-5218547.1159178615</v>
      </c>
      <c r="AG46" s="26"/>
    </row>
    <row r="47" spans="1:33" ht="15" customHeight="1">
      <c r="A47" s="25" t="s">
        <v>38</v>
      </c>
      <c r="B47" s="26" t="s">
        <v>39</v>
      </c>
      <c r="C47" s="26" t="s">
        <v>40</v>
      </c>
      <c r="D47" s="26" t="s">
        <v>154</v>
      </c>
      <c r="E47" s="26" t="s">
        <v>173</v>
      </c>
      <c r="F47" s="26" t="s">
        <v>174</v>
      </c>
      <c r="G47" s="25">
        <v>100.61563889999999</v>
      </c>
      <c r="H47" s="25">
        <v>-0.32252777999999999</v>
      </c>
      <c r="I47" s="26" t="s">
        <v>44</v>
      </c>
      <c r="J47" s="26" t="s">
        <v>45</v>
      </c>
      <c r="K47" s="26" t="s">
        <v>157</v>
      </c>
      <c r="L47" s="26" t="s">
        <v>175</v>
      </c>
      <c r="M47" s="26" t="s">
        <v>159</v>
      </c>
      <c r="N47" s="26" t="s">
        <v>49</v>
      </c>
      <c r="O47" s="26" t="s">
        <v>176</v>
      </c>
      <c r="P47" s="27" t="s">
        <v>51</v>
      </c>
      <c r="Q47" s="26" t="s">
        <v>133</v>
      </c>
      <c r="R47" s="26" t="s">
        <v>53</v>
      </c>
      <c r="S47" s="28">
        <v>513000000</v>
      </c>
      <c r="T47" s="28">
        <v>5554500</v>
      </c>
      <c r="U47" s="29">
        <f>VLOOKUP(N47&amp;O47,[23]Referensi!A:AK,9,0)*$U$1</f>
        <v>67068000</v>
      </c>
      <c r="V47" s="29">
        <f>VLOOKUP(N47&amp;O47,[23]Referensi!A:AK,10,0)</f>
        <v>140000000</v>
      </c>
      <c r="W47" s="29">
        <v>100000000</v>
      </c>
      <c r="X47" s="29">
        <f>HLOOKUP(M47,'[24]HPS-OE'!$5:$35,31,0)</f>
        <v>101679247.11591785</v>
      </c>
      <c r="Y47" s="29">
        <f>VLOOKUP(N47&amp;O47,[23]Referensi!A:AK,24,0)</f>
        <v>28916800</v>
      </c>
      <c r="Z47" s="29">
        <v>0</v>
      </c>
      <c r="AA47" s="29">
        <v>0</v>
      </c>
      <c r="AB47" s="29">
        <v>0</v>
      </c>
      <c r="AC47" s="29">
        <v>115000000</v>
      </c>
      <c r="AD47" s="29">
        <f t="shared" si="3"/>
        <v>343218547.11591786</v>
      </c>
      <c r="AE47" s="29">
        <f t="shared" si="4"/>
        <v>558218547.11591792</v>
      </c>
      <c r="AF47" s="30">
        <f t="shared" si="5"/>
        <v>-45218547.115917921</v>
      </c>
      <c r="AG47" s="26"/>
    </row>
    <row r="48" spans="1:33" ht="15" customHeight="1">
      <c r="A48" s="25" t="s">
        <v>38</v>
      </c>
      <c r="B48" s="26" t="s">
        <v>39</v>
      </c>
      <c r="C48" s="26" t="s">
        <v>40</v>
      </c>
      <c r="D48" s="26" t="s">
        <v>154</v>
      </c>
      <c r="E48" s="26" t="s">
        <v>177</v>
      </c>
      <c r="F48" s="26" t="s">
        <v>178</v>
      </c>
      <c r="G48" s="25">
        <v>100.5645773</v>
      </c>
      <c r="H48" s="25">
        <v>-0.21111582000000001</v>
      </c>
      <c r="I48" s="26" t="s">
        <v>44</v>
      </c>
      <c r="J48" s="26" t="s">
        <v>45</v>
      </c>
      <c r="K48" s="26" t="s">
        <v>157</v>
      </c>
      <c r="L48" s="26" t="s">
        <v>175</v>
      </c>
      <c r="M48" s="26" t="s">
        <v>159</v>
      </c>
      <c r="N48" s="26" t="s">
        <v>49</v>
      </c>
      <c r="O48" s="26" t="s">
        <v>176</v>
      </c>
      <c r="P48" s="27" t="s">
        <v>51</v>
      </c>
      <c r="Q48" s="26" t="s">
        <v>133</v>
      </c>
      <c r="R48" s="26" t="s">
        <v>53</v>
      </c>
      <c r="S48" s="28">
        <v>513000000</v>
      </c>
      <c r="T48" s="28">
        <v>5554500</v>
      </c>
      <c r="U48" s="29">
        <f>VLOOKUP(N48&amp;O48,[23]Referensi!A:AK,9,0)*$U$1</f>
        <v>67068000</v>
      </c>
      <c r="V48" s="29">
        <f>VLOOKUP(N48&amp;O48,[23]Referensi!A:AK,10,0)</f>
        <v>140000000</v>
      </c>
      <c r="W48" s="29">
        <v>100000000</v>
      </c>
      <c r="X48" s="29">
        <f>HLOOKUP(M48,'[24]HPS-OE'!$5:$35,31,0)</f>
        <v>101679247.11591785</v>
      </c>
      <c r="Y48" s="29">
        <f>VLOOKUP(N48&amp;O48,[23]Referensi!A:AK,24,0)</f>
        <v>28916800</v>
      </c>
      <c r="Z48" s="29">
        <v>0</v>
      </c>
      <c r="AA48" s="29">
        <v>0</v>
      </c>
      <c r="AB48" s="29">
        <v>0</v>
      </c>
      <c r="AC48" s="29">
        <v>115000000</v>
      </c>
      <c r="AD48" s="29">
        <f t="shared" si="3"/>
        <v>343218547.11591786</v>
      </c>
      <c r="AE48" s="29">
        <f t="shared" si="4"/>
        <v>558218547.11591792</v>
      </c>
      <c r="AF48" s="30">
        <f t="shared" si="5"/>
        <v>-45218547.115917921</v>
      </c>
      <c r="AG48" s="26"/>
    </row>
    <row r="49" spans="1:33" ht="15" customHeight="1">
      <c r="A49" s="25" t="s">
        <v>38</v>
      </c>
      <c r="B49" s="26" t="s">
        <v>39</v>
      </c>
      <c r="C49" s="26" t="s">
        <v>40</v>
      </c>
      <c r="D49" s="26" t="s">
        <v>154</v>
      </c>
      <c r="E49" s="26" t="s">
        <v>179</v>
      </c>
      <c r="F49" s="26" t="s">
        <v>180</v>
      </c>
      <c r="G49" s="25">
        <v>100.6065935</v>
      </c>
      <c r="H49" s="25">
        <v>-0.13123171</v>
      </c>
      <c r="I49" s="26" t="s">
        <v>44</v>
      </c>
      <c r="J49" s="26" t="s">
        <v>45</v>
      </c>
      <c r="K49" s="26" t="s">
        <v>157</v>
      </c>
      <c r="L49" s="26" t="s">
        <v>175</v>
      </c>
      <c r="M49" s="26" t="s">
        <v>159</v>
      </c>
      <c r="N49" s="26" t="s">
        <v>49</v>
      </c>
      <c r="O49" s="26" t="s">
        <v>176</v>
      </c>
      <c r="P49" s="27" t="s">
        <v>51</v>
      </c>
      <c r="Q49" s="26" t="s">
        <v>133</v>
      </c>
      <c r="R49" s="26" t="s">
        <v>53</v>
      </c>
      <c r="S49" s="28">
        <v>513000000</v>
      </c>
      <c r="T49" s="28">
        <v>5554500</v>
      </c>
      <c r="U49" s="29">
        <f>VLOOKUP(N49&amp;O49,[23]Referensi!A:AK,9,0)*$U$1</f>
        <v>67068000</v>
      </c>
      <c r="V49" s="29">
        <f>VLOOKUP(N49&amp;O49,[23]Referensi!A:AK,10,0)</f>
        <v>140000000</v>
      </c>
      <c r="W49" s="29">
        <v>100000000</v>
      </c>
      <c r="X49" s="29">
        <f>HLOOKUP(M49,'[24]HPS-OE'!$5:$35,31,0)</f>
        <v>101679247.11591785</v>
      </c>
      <c r="Y49" s="29">
        <f>VLOOKUP(N49&amp;O49,[23]Referensi!A:AK,24,0)</f>
        <v>28916800</v>
      </c>
      <c r="Z49" s="29">
        <v>0</v>
      </c>
      <c r="AA49" s="29">
        <v>0</v>
      </c>
      <c r="AB49" s="29">
        <v>0</v>
      </c>
      <c r="AC49" s="29">
        <v>115000000</v>
      </c>
      <c r="AD49" s="29">
        <f t="shared" si="3"/>
        <v>343218547.11591786</v>
      </c>
      <c r="AE49" s="29">
        <f t="shared" si="4"/>
        <v>558218547.11591792</v>
      </c>
      <c r="AF49" s="30">
        <f t="shared" si="5"/>
        <v>-45218547.115917921</v>
      </c>
      <c r="AG49" s="26"/>
    </row>
    <row r="50" spans="1:33" ht="15" customHeight="1">
      <c r="A50" s="25" t="s">
        <v>38</v>
      </c>
      <c r="B50" s="26" t="s">
        <v>39</v>
      </c>
      <c r="C50" s="26" t="s">
        <v>40</v>
      </c>
      <c r="D50" s="26" t="s">
        <v>154</v>
      </c>
      <c r="E50" s="26" t="s">
        <v>181</v>
      </c>
      <c r="F50" s="26" t="s">
        <v>182</v>
      </c>
      <c r="G50" s="25">
        <v>100.762175</v>
      </c>
      <c r="H50" s="25">
        <v>-0.25707194999999999</v>
      </c>
      <c r="I50" s="26" t="s">
        <v>44</v>
      </c>
      <c r="J50" s="26" t="s">
        <v>45</v>
      </c>
      <c r="K50" s="26" t="s">
        <v>157</v>
      </c>
      <c r="L50" s="26" t="s">
        <v>175</v>
      </c>
      <c r="M50" s="26" t="s">
        <v>159</v>
      </c>
      <c r="N50" s="26" t="s">
        <v>49</v>
      </c>
      <c r="O50" s="26" t="s">
        <v>176</v>
      </c>
      <c r="P50" s="27" t="s">
        <v>51</v>
      </c>
      <c r="Q50" s="26" t="s">
        <v>133</v>
      </c>
      <c r="R50" s="26" t="s">
        <v>53</v>
      </c>
      <c r="S50" s="28">
        <v>513000000</v>
      </c>
      <c r="T50" s="28">
        <v>5554500</v>
      </c>
      <c r="U50" s="29">
        <f>VLOOKUP(N50&amp;O50,[23]Referensi!A:AK,9,0)*$U$1</f>
        <v>67068000</v>
      </c>
      <c r="V50" s="29">
        <f>VLOOKUP(N50&amp;O50,[23]Referensi!A:AK,10,0)</f>
        <v>140000000</v>
      </c>
      <c r="W50" s="29">
        <v>100000000</v>
      </c>
      <c r="X50" s="29">
        <f>HLOOKUP(M50,'[24]HPS-OE'!$5:$35,31,0)</f>
        <v>101679247.11591785</v>
      </c>
      <c r="Y50" s="29">
        <f>VLOOKUP(N50&amp;O50,[23]Referensi!A:AK,24,0)</f>
        <v>28916800</v>
      </c>
      <c r="Z50" s="29">
        <v>0</v>
      </c>
      <c r="AA50" s="29">
        <v>0</v>
      </c>
      <c r="AB50" s="29">
        <v>0</v>
      </c>
      <c r="AC50" s="29">
        <v>115000000</v>
      </c>
      <c r="AD50" s="29">
        <f t="shared" si="3"/>
        <v>343218547.11591786</v>
      </c>
      <c r="AE50" s="29">
        <f t="shared" si="4"/>
        <v>558218547.11591792</v>
      </c>
      <c r="AF50" s="30">
        <f t="shared" si="5"/>
        <v>-45218547.115917921</v>
      </c>
      <c r="AG50" s="26"/>
    </row>
    <row r="51" spans="1:33" ht="15" customHeight="1">
      <c r="A51" s="25" t="s">
        <v>38</v>
      </c>
      <c r="B51" s="26" t="s">
        <v>39</v>
      </c>
      <c r="C51" s="26" t="s">
        <v>40</v>
      </c>
      <c r="D51" s="26" t="s">
        <v>154</v>
      </c>
      <c r="E51" s="26" t="s">
        <v>183</v>
      </c>
      <c r="F51" s="26" t="s">
        <v>184</v>
      </c>
      <c r="G51" s="25">
        <v>100.05916670000001</v>
      </c>
      <c r="H51" s="25">
        <v>0.55252778000000002</v>
      </c>
      <c r="I51" s="26" t="s">
        <v>44</v>
      </c>
      <c r="J51" s="26" t="s">
        <v>45</v>
      </c>
      <c r="K51" s="26" t="s">
        <v>157</v>
      </c>
      <c r="L51" s="26" t="s">
        <v>169</v>
      </c>
      <c r="M51" s="26" t="s">
        <v>159</v>
      </c>
      <c r="N51" s="26" t="s">
        <v>49</v>
      </c>
      <c r="O51" s="26" t="s">
        <v>170</v>
      </c>
      <c r="P51" s="27" t="s">
        <v>51</v>
      </c>
      <c r="Q51" s="26" t="s">
        <v>52</v>
      </c>
      <c r="R51" s="26" t="s">
        <v>53</v>
      </c>
      <c r="S51" s="28">
        <v>513000000</v>
      </c>
      <c r="T51" s="28">
        <v>5554500</v>
      </c>
      <c r="U51" s="29">
        <f>VLOOKUP(N51&amp;O51,[23]Referensi!A:AK,9,0)*$U$1</f>
        <v>67068000</v>
      </c>
      <c r="V51" s="29">
        <f>VLOOKUP(N51&amp;O51,[23]Referensi!A:AK,10,0)</f>
        <v>100000000</v>
      </c>
      <c r="W51" s="29">
        <v>100000000</v>
      </c>
      <c r="X51" s="29">
        <f>HLOOKUP(M51,'[24]HPS-OE'!$5:$35,31,0)</f>
        <v>101679247.11591785</v>
      </c>
      <c r="Y51" s="29">
        <f>VLOOKUP(N51&amp;O51,[23]Referensi!A:AK,24,0)</f>
        <v>28916800</v>
      </c>
      <c r="Z51" s="29">
        <v>0</v>
      </c>
      <c r="AA51" s="29">
        <v>0</v>
      </c>
      <c r="AB51" s="29">
        <v>0</v>
      </c>
      <c r="AC51" s="29">
        <v>115000000</v>
      </c>
      <c r="AD51" s="29">
        <f t="shared" si="3"/>
        <v>303218547.11591786</v>
      </c>
      <c r="AE51" s="29">
        <f t="shared" si="4"/>
        <v>518218547.11591786</v>
      </c>
      <c r="AF51" s="30">
        <f t="shared" si="5"/>
        <v>-5218547.1159178615</v>
      </c>
      <c r="AG51" s="26"/>
    </row>
    <row r="52" spans="1:33" ht="15" customHeight="1">
      <c r="A52" s="25" t="s">
        <v>38</v>
      </c>
      <c r="B52" s="26" t="s">
        <v>39</v>
      </c>
      <c r="C52" s="26" t="s">
        <v>40</v>
      </c>
      <c r="D52" s="26" t="s">
        <v>154</v>
      </c>
      <c r="E52" s="26" t="s">
        <v>185</v>
      </c>
      <c r="F52" s="26" t="s">
        <v>186</v>
      </c>
      <c r="G52" s="25">
        <v>100.71551220000001</v>
      </c>
      <c r="H52" s="25">
        <v>-0.30738172000000002</v>
      </c>
      <c r="I52" s="26" t="s">
        <v>44</v>
      </c>
      <c r="J52" s="26" t="s">
        <v>45</v>
      </c>
      <c r="K52" s="26" t="s">
        <v>157</v>
      </c>
      <c r="L52" s="26" t="s">
        <v>175</v>
      </c>
      <c r="M52" s="26" t="s">
        <v>159</v>
      </c>
      <c r="N52" s="26" t="s">
        <v>49</v>
      </c>
      <c r="O52" s="26" t="s">
        <v>176</v>
      </c>
      <c r="P52" s="27" t="s">
        <v>51</v>
      </c>
      <c r="Q52" s="26" t="s">
        <v>133</v>
      </c>
      <c r="R52" s="26" t="s">
        <v>53</v>
      </c>
      <c r="S52" s="28">
        <v>513000000</v>
      </c>
      <c r="T52" s="28">
        <v>5554500</v>
      </c>
      <c r="U52" s="29">
        <f>VLOOKUP(N52&amp;O52,[23]Referensi!A:AK,9,0)*$U$1</f>
        <v>67068000</v>
      </c>
      <c r="V52" s="29">
        <f>VLOOKUP(N52&amp;O52,[23]Referensi!A:AK,10,0)</f>
        <v>140000000</v>
      </c>
      <c r="W52" s="29">
        <v>100000000</v>
      </c>
      <c r="X52" s="29">
        <f>HLOOKUP(M52,'[24]HPS-OE'!$5:$35,31,0)</f>
        <v>101679247.11591785</v>
      </c>
      <c r="Y52" s="29">
        <f>VLOOKUP(N52&amp;O52,[23]Referensi!A:AK,24,0)</f>
        <v>28916800</v>
      </c>
      <c r="Z52" s="29">
        <v>0</v>
      </c>
      <c r="AA52" s="29">
        <v>0</v>
      </c>
      <c r="AB52" s="29">
        <v>0</v>
      </c>
      <c r="AC52" s="29">
        <v>115000000</v>
      </c>
      <c r="AD52" s="29">
        <f t="shared" si="3"/>
        <v>343218547.11591786</v>
      </c>
      <c r="AE52" s="29">
        <f t="shared" si="4"/>
        <v>558218547.11591792</v>
      </c>
      <c r="AF52" s="30">
        <f t="shared" si="5"/>
        <v>-45218547.115917921</v>
      </c>
      <c r="AG52" s="26"/>
    </row>
    <row r="53" spans="1:33" ht="15" customHeight="1">
      <c r="A53" s="25" t="s">
        <v>38</v>
      </c>
      <c r="B53" s="26" t="s">
        <v>39</v>
      </c>
      <c r="C53" s="26" t="s">
        <v>40</v>
      </c>
      <c r="D53" s="26" t="s">
        <v>154</v>
      </c>
      <c r="E53" s="26" t="s">
        <v>187</v>
      </c>
      <c r="F53" s="26" t="s">
        <v>188</v>
      </c>
      <c r="G53" s="25">
        <v>100.4948488</v>
      </c>
      <c r="H53" s="25">
        <v>-0.14095956000000001</v>
      </c>
      <c r="I53" s="26" t="s">
        <v>44</v>
      </c>
      <c r="J53" s="26" t="s">
        <v>45</v>
      </c>
      <c r="K53" s="26" t="s">
        <v>157</v>
      </c>
      <c r="L53" s="26" t="s">
        <v>175</v>
      </c>
      <c r="M53" s="26" t="s">
        <v>159</v>
      </c>
      <c r="N53" s="26" t="s">
        <v>49</v>
      </c>
      <c r="O53" s="26" t="s">
        <v>176</v>
      </c>
      <c r="P53" s="27" t="s">
        <v>51</v>
      </c>
      <c r="Q53" s="26" t="s">
        <v>133</v>
      </c>
      <c r="R53" s="26" t="s">
        <v>53</v>
      </c>
      <c r="S53" s="28">
        <v>513000000</v>
      </c>
      <c r="T53" s="28">
        <v>5554500</v>
      </c>
      <c r="U53" s="29">
        <f>VLOOKUP(N53&amp;O53,[23]Referensi!A:AK,9,0)*$U$1</f>
        <v>67068000</v>
      </c>
      <c r="V53" s="29">
        <f>VLOOKUP(N53&amp;O53,[23]Referensi!A:AK,10,0)</f>
        <v>140000000</v>
      </c>
      <c r="W53" s="29">
        <v>100000000</v>
      </c>
      <c r="X53" s="29">
        <f>HLOOKUP(M53,'[24]HPS-OE'!$5:$35,31,0)</f>
        <v>101679247.11591785</v>
      </c>
      <c r="Y53" s="29">
        <f>VLOOKUP(N53&amp;O53,[23]Referensi!A:AK,24,0)</f>
        <v>28916800</v>
      </c>
      <c r="Z53" s="29">
        <v>0</v>
      </c>
      <c r="AA53" s="29">
        <v>0</v>
      </c>
      <c r="AB53" s="29">
        <v>0</v>
      </c>
      <c r="AC53" s="29">
        <v>115000000</v>
      </c>
      <c r="AD53" s="29">
        <f t="shared" si="3"/>
        <v>343218547.11591786</v>
      </c>
      <c r="AE53" s="29">
        <f t="shared" si="4"/>
        <v>558218547.11591792</v>
      </c>
      <c r="AF53" s="30">
        <f t="shared" si="5"/>
        <v>-45218547.115917921</v>
      </c>
      <c r="AG53" s="26"/>
    </row>
    <row r="54" spans="1:33" ht="15" customHeight="1">
      <c r="A54" s="25" t="s">
        <v>38</v>
      </c>
      <c r="B54" s="26" t="s">
        <v>39</v>
      </c>
      <c r="C54" s="26" t="s">
        <v>40</v>
      </c>
      <c r="D54" s="26" t="s">
        <v>154</v>
      </c>
      <c r="E54" s="26" t="s">
        <v>189</v>
      </c>
      <c r="F54" s="26" t="s">
        <v>190</v>
      </c>
      <c r="G54" s="25">
        <v>100.5523056</v>
      </c>
      <c r="H54" s="25">
        <v>-5.2555560000000001E-2</v>
      </c>
      <c r="I54" s="26" t="s">
        <v>44</v>
      </c>
      <c r="J54" s="26" t="s">
        <v>45</v>
      </c>
      <c r="K54" s="26" t="s">
        <v>157</v>
      </c>
      <c r="L54" s="26" t="s">
        <v>175</v>
      </c>
      <c r="M54" s="26" t="s">
        <v>159</v>
      </c>
      <c r="N54" s="26" t="s">
        <v>49</v>
      </c>
      <c r="O54" s="26" t="s">
        <v>176</v>
      </c>
      <c r="P54" s="27" t="s">
        <v>51</v>
      </c>
      <c r="Q54" s="26" t="s">
        <v>133</v>
      </c>
      <c r="R54" s="26" t="s">
        <v>53</v>
      </c>
      <c r="S54" s="28">
        <v>513000000</v>
      </c>
      <c r="T54" s="28">
        <v>5554500</v>
      </c>
      <c r="U54" s="29">
        <f>VLOOKUP(N54&amp;O54,[23]Referensi!A:AK,9,0)*$U$1</f>
        <v>67068000</v>
      </c>
      <c r="V54" s="29">
        <f>VLOOKUP(N54&amp;O54,[23]Referensi!A:AK,10,0)</f>
        <v>140000000</v>
      </c>
      <c r="W54" s="29">
        <v>100000000</v>
      </c>
      <c r="X54" s="29">
        <f>HLOOKUP(M54,'[24]HPS-OE'!$5:$35,31,0)</f>
        <v>101679247.11591785</v>
      </c>
      <c r="Y54" s="29">
        <f>VLOOKUP(N54&amp;O54,[23]Referensi!A:AK,24,0)</f>
        <v>28916800</v>
      </c>
      <c r="Z54" s="29">
        <v>0</v>
      </c>
      <c r="AA54" s="29">
        <v>0</v>
      </c>
      <c r="AB54" s="29">
        <v>0</v>
      </c>
      <c r="AC54" s="29">
        <v>115000000</v>
      </c>
      <c r="AD54" s="29">
        <f t="shared" si="3"/>
        <v>343218547.11591786</v>
      </c>
      <c r="AE54" s="29">
        <f t="shared" si="4"/>
        <v>558218547.11591792</v>
      </c>
      <c r="AF54" s="30">
        <f t="shared" si="5"/>
        <v>-45218547.115917921</v>
      </c>
      <c r="AG54" s="26"/>
    </row>
    <row r="55" spans="1:33" ht="15" customHeight="1">
      <c r="A55" s="25" t="s">
        <v>38</v>
      </c>
      <c r="B55" s="26" t="s">
        <v>39</v>
      </c>
      <c r="C55" s="26" t="s">
        <v>40</v>
      </c>
      <c r="D55" s="26" t="s">
        <v>154</v>
      </c>
      <c r="E55" s="26" t="s">
        <v>191</v>
      </c>
      <c r="F55" s="26" t="s">
        <v>192</v>
      </c>
      <c r="G55" s="25">
        <v>100.39331300000001</v>
      </c>
      <c r="H55" s="25">
        <v>1.5776999999999999E-2</v>
      </c>
      <c r="I55" s="26" t="s">
        <v>44</v>
      </c>
      <c r="J55" s="26" t="s">
        <v>45</v>
      </c>
      <c r="K55" s="26" t="s">
        <v>157</v>
      </c>
      <c r="L55" s="26" t="s">
        <v>175</v>
      </c>
      <c r="M55" s="26" t="s">
        <v>159</v>
      </c>
      <c r="N55" s="26" t="s">
        <v>49</v>
      </c>
      <c r="O55" s="26" t="s">
        <v>176</v>
      </c>
      <c r="P55" s="27" t="s">
        <v>51</v>
      </c>
      <c r="Q55" s="26" t="s">
        <v>133</v>
      </c>
      <c r="R55" s="26" t="s">
        <v>53</v>
      </c>
      <c r="S55" s="28">
        <v>513000000</v>
      </c>
      <c r="T55" s="28">
        <v>5554500</v>
      </c>
      <c r="U55" s="29">
        <f>VLOOKUP(N55&amp;O55,[23]Referensi!A:AK,9,0)*$U$1</f>
        <v>67068000</v>
      </c>
      <c r="V55" s="29">
        <f>VLOOKUP(N55&amp;O55,[23]Referensi!A:AK,10,0)</f>
        <v>140000000</v>
      </c>
      <c r="W55" s="29">
        <v>100000000</v>
      </c>
      <c r="X55" s="29">
        <f>HLOOKUP(M55,'[24]HPS-OE'!$5:$35,31,0)</f>
        <v>101679247.11591785</v>
      </c>
      <c r="Y55" s="29">
        <f>VLOOKUP(N55&amp;O55,[23]Referensi!A:AK,24,0)</f>
        <v>28916800</v>
      </c>
      <c r="Z55" s="29">
        <v>0</v>
      </c>
      <c r="AA55" s="29">
        <v>0</v>
      </c>
      <c r="AB55" s="29">
        <v>0</v>
      </c>
      <c r="AC55" s="29">
        <v>115000000</v>
      </c>
      <c r="AD55" s="29">
        <f t="shared" si="3"/>
        <v>343218547.11591786</v>
      </c>
      <c r="AE55" s="29">
        <f t="shared" si="4"/>
        <v>558218547.11591792</v>
      </c>
      <c r="AF55" s="30">
        <f t="shared" si="5"/>
        <v>-45218547.115917921</v>
      </c>
      <c r="AG55" s="26"/>
    </row>
    <row r="56" spans="1:33" ht="15" customHeight="1">
      <c r="A56" s="25" t="s">
        <v>38</v>
      </c>
      <c r="B56" s="26" t="s">
        <v>39</v>
      </c>
      <c r="C56" s="26" t="s">
        <v>40</v>
      </c>
      <c r="D56" s="26" t="s">
        <v>154</v>
      </c>
      <c r="E56" s="26" t="s">
        <v>193</v>
      </c>
      <c r="F56" s="26" t="s">
        <v>194</v>
      </c>
      <c r="G56" s="25">
        <v>100.048429</v>
      </c>
      <c r="H56" s="25">
        <v>4.5156000000000002E-2</v>
      </c>
      <c r="I56" s="26" t="s">
        <v>44</v>
      </c>
      <c r="J56" s="26" t="s">
        <v>45</v>
      </c>
      <c r="K56" s="26" t="s">
        <v>157</v>
      </c>
      <c r="L56" s="26" t="s">
        <v>169</v>
      </c>
      <c r="M56" s="26" t="s">
        <v>159</v>
      </c>
      <c r="N56" s="26" t="s">
        <v>49</v>
      </c>
      <c r="O56" s="26" t="s">
        <v>170</v>
      </c>
      <c r="P56" s="27" t="s">
        <v>51</v>
      </c>
      <c r="Q56" s="26" t="s">
        <v>52</v>
      </c>
      <c r="R56" s="26" t="s">
        <v>53</v>
      </c>
      <c r="S56" s="28">
        <v>513000000</v>
      </c>
      <c r="T56" s="28">
        <v>5554500</v>
      </c>
      <c r="U56" s="29">
        <f>VLOOKUP(N56&amp;O56,[23]Referensi!A:AK,9,0)*$U$1</f>
        <v>67068000</v>
      </c>
      <c r="V56" s="29">
        <f>VLOOKUP(N56&amp;O56,[23]Referensi!A:AK,10,0)</f>
        <v>100000000</v>
      </c>
      <c r="W56" s="29">
        <v>100000000</v>
      </c>
      <c r="X56" s="29">
        <f>HLOOKUP(M56,'[24]HPS-OE'!$5:$35,31,0)</f>
        <v>101679247.11591785</v>
      </c>
      <c r="Y56" s="29">
        <f>VLOOKUP(N56&amp;O56,[23]Referensi!A:AK,24,0)</f>
        <v>28916800</v>
      </c>
      <c r="Z56" s="29">
        <v>0</v>
      </c>
      <c r="AA56" s="29">
        <v>0</v>
      </c>
      <c r="AB56" s="29">
        <v>0</v>
      </c>
      <c r="AC56" s="29">
        <v>115000000</v>
      </c>
      <c r="AD56" s="29">
        <f t="shared" si="3"/>
        <v>303218547.11591786</v>
      </c>
      <c r="AE56" s="29">
        <f t="shared" si="4"/>
        <v>518218547.11591786</v>
      </c>
      <c r="AF56" s="30">
        <f t="shared" si="5"/>
        <v>-5218547.1159178615</v>
      </c>
      <c r="AG56" s="26"/>
    </row>
    <row r="57" spans="1:33" ht="15" customHeight="1">
      <c r="A57" s="25" t="s">
        <v>38</v>
      </c>
      <c r="B57" s="26" t="s">
        <v>39</v>
      </c>
      <c r="C57" s="26" t="s">
        <v>40</v>
      </c>
      <c r="D57" s="26" t="s">
        <v>154</v>
      </c>
      <c r="E57" s="26" t="s">
        <v>195</v>
      </c>
      <c r="F57" s="26" t="s">
        <v>196</v>
      </c>
      <c r="G57" s="25">
        <v>100.0234167</v>
      </c>
      <c r="H57" s="25">
        <v>0.64027778000000002</v>
      </c>
      <c r="I57" s="26" t="s">
        <v>44</v>
      </c>
      <c r="J57" s="26" t="s">
        <v>45</v>
      </c>
      <c r="K57" s="26" t="s">
        <v>157</v>
      </c>
      <c r="L57" s="26" t="s">
        <v>169</v>
      </c>
      <c r="M57" s="26" t="s">
        <v>159</v>
      </c>
      <c r="N57" s="26" t="s">
        <v>49</v>
      </c>
      <c r="O57" s="26" t="s">
        <v>170</v>
      </c>
      <c r="P57" s="27" t="s">
        <v>51</v>
      </c>
      <c r="Q57" s="26" t="s">
        <v>52</v>
      </c>
      <c r="R57" s="26" t="s">
        <v>53</v>
      </c>
      <c r="S57" s="28">
        <v>513000000</v>
      </c>
      <c r="T57" s="28">
        <v>5554500</v>
      </c>
      <c r="U57" s="29">
        <f>VLOOKUP(N57&amp;O57,[23]Referensi!A:AK,9,0)*$U$1</f>
        <v>67068000</v>
      </c>
      <c r="V57" s="29">
        <f>VLOOKUP(N57&amp;O57,[23]Referensi!A:AK,10,0)</f>
        <v>100000000</v>
      </c>
      <c r="W57" s="29">
        <v>100000000</v>
      </c>
      <c r="X57" s="29">
        <f>HLOOKUP(M57,'[24]HPS-OE'!$5:$35,31,0)</f>
        <v>101679247.11591785</v>
      </c>
      <c r="Y57" s="29">
        <f>VLOOKUP(N57&amp;O57,[23]Referensi!A:AK,24,0)</f>
        <v>28916800</v>
      </c>
      <c r="Z57" s="29">
        <v>0</v>
      </c>
      <c r="AA57" s="29">
        <v>0</v>
      </c>
      <c r="AB57" s="29">
        <v>0</v>
      </c>
      <c r="AC57" s="29">
        <v>115000000</v>
      </c>
      <c r="AD57" s="29">
        <f t="shared" si="3"/>
        <v>303218547.11591786</v>
      </c>
      <c r="AE57" s="29">
        <f t="shared" si="4"/>
        <v>518218547.11591786</v>
      </c>
      <c r="AF57" s="30">
        <f t="shared" si="5"/>
        <v>-5218547.1159178615</v>
      </c>
      <c r="AG57" s="26"/>
    </row>
    <row r="58" spans="1:33" ht="15" customHeight="1">
      <c r="A58" s="25" t="s">
        <v>38</v>
      </c>
      <c r="B58" s="26" t="s">
        <v>39</v>
      </c>
      <c r="C58" s="26" t="s">
        <v>40</v>
      </c>
      <c r="D58" s="26" t="s">
        <v>154</v>
      </c>
      <c r="E58" s="26" t="s">
        <v>197</v>
      </c>
      <c r="F58" s="26" t="s">
        <v>198</v>
      </c>
      <c r="G58" s="25">
        <v>99.757388890000001</v>
      </c>
      <c r="H58" s="25">
        <v>9.711111E-2</v>
      </c>
      <c r="I58" s="26" t="s">
        <v>44</v>
      </c>
      <c r="J58" s="26" t="s">
        <v>45</v>
      </c>
      <c r="K58" s="26" t="s">
        <v>157</v>
      </c>
      <c r="L58" s="26" t="s">
        <v>169</v>
      </c>
      <c r="M58" s="26" t="s">
        <v>159</v>
      </c>
      <c r="N58" s="26" t="s">
        <v>49</v>
      </c>
      <c r="O58" s="26" t="s">
        <v>170</v>
      </c>
      <c r="P58" s="27" t="s">
        <v>51</v>
      </c>
      <c r="Q58" s="26" t="s">
        <v>52</v>
      </c>
      <c r="R58" s="26" t="s">
        <v>53</v>
      </c>
      <c r="S58" s="28">
        <v>513000000</v>
      </c>
      <c r="T58" s="28">
        <v>5554500</v>
      </c>
      <c r="U58" s="29">
        <f>VLOOKUP(N58&amp;O58,[23]Referensi!A:AK,9,0)*$U$1</f>
        <v>67068000</v>
      </c>
      <c r="V58" s="29">
        <f>VLOOKUP(N58&amp;O58,[23]Referensi!A:AK,10,0)</f>
        <v>100000000</v>
      </c>
      <c r="W58" s="29">
        <v>100000000</v>
      </c>
      <c r="X58" s="29">
        <f>HLOOKUP(M58,'[24]HPS-OE'!$5:$35,31,0)</f>
        <v>101679247.11591785</v>
      </c>
      <c r="Y58" s="29">
        <f>VLOOKUP(N58&amp;O58,[23]Referensi!A:AK,24,0)</f>
        <v>28916800</v>
      </c>
      <c r="Z58" s="29">
        <v>0</v>
      </c>
      <c r="AA58" s="29">
        <v>0</v>
      </c>
      <c r="AB58" s="29">
        <v>0</v>
      </c>
      <c r="AC58" s="29">
        <v>115000000</v>
      </c>
      <c r="AD58" s="29">
        <f t="shared" si="3"/>
        <v>303218547.11591786</v>
      </c>
      <c r="AE58" s="29">
        <f t="shared" si="4"/>
        <v>518218547.11591786</v>
      </c>
      <c r="AF58" s="30">
        <f t="shared" si="5"/>
        <v>-5218547.1159178615</v>
      </c>
      <c r="AG58" s="26"/>
    </row>
    <row r="59" spans="1:33" ht="15" customHeight="1">
      <c r="A59" s="25" t="s">
        <v>38</v>
      </c>
      <c r="B59" s="26" t="s">
        <v>39</v>
      </c>
      <c r="C59" s="26" t="s">
        <v>40</v>
      </c>
      <c r="D59" s="26" t="s">
        <v>154</v>
      </c>
      <c r="E59" s="26" t="s">
        <v>199</v>
      </c>
      <c r="F59" s="26" t="s">
        <v>200</v>
      </c>
      <c r="G59" s="25">
        <v>100.650426</v>
      </c>
      <c r="H59" s="25">
        <v>-1.4975909999999999</v>
      </c>
      <c r="I59" s="26" t="s">
        <v>44</v>
      </c>
      <c r="J59" s="26" t="s">
        <v>45</v>
      </c>
      <c r="K59" s="26" t="s">
        <v>157</v>
      </c>
      <c r="L59" s="26" t="s">
        <v>158</v>
      </c>
      <c r="M59" s="26" t="s">
        <v>159</v>
      </c>
      <c r="N59" s="26" t="s">
        <v>49</v>
      </c>
      <c r="O59" s="26" t="s">
        <v>160</v>
      </c>
      <c r="P59" s="27" t="s">
        <v>51</v>
      </c>
      <c r="Q59" s="26" t="s">
        <v>161</v>
      </c>
      <c r="R59" s="26" t="s">
        <v>53</v>
      </c>
      <c r="S59" s="28">
        <v>513000000</v>
      </c>
      <c r="T59" s="28">
        <v>5554500</v>
      </c>
      <c r="U59" s="29">
        <f>VLOOKUP(N59&amp;O59,[23]Referensi!A:AK,9,0)*$U$1</f>
        <v>67068000</v>
      </c>
      <c r="V59" s="29">
        <f>VLOOKUP(N59&amp;O59,[23]Referensi!A:AK,10,0)</f>
        <v>140000000</v>
      </c>
      <c r="W59" s="29">
        <v>100000000</v>
      </c>
      <c r="X59" s="29">
        <f>HLOOKUP(M59,'[24]HPS-OE'!$5:$35,31,0)</f>
        <v>101679247.11591785</v>
      </c>
      <c r="Y59" s="29">
        <f>VLOOKUP(N59&amp;O59,[23]Referensi!A:AK,24,0)</f>
        <v>28916800</v>
      </c>
      <c r="Z59" s="29">
        <v>0</v>
      </c>
      <c r="AA59" s="29">
        <v>0</v>
      </c>
      <c r="AB59" s="29">
        <v>0</v>
      </c>
      <c r="AC59" s="29">
        <v>115000000</v>
      </c>
      <c r="AD59" s="29">
        <f t="shared" si="3"/>
        <v>343218547.11591786</v>
      </c>
      <c r="AE59" s="29">
        <f t="shared" si="4"/>
        <v>558218547.11591792</v>
      </c>
      <c r="AF59" s="30">
        <f t="shared" si="5"/>
        <v>-45218547.115917921</v>
      </c>
      <c r="AG59" s="26"/>
    </row>
    <row r="60" spans="1:33" ht="15" customHeight="1">
      <c r="A60" s="25" t="s">
        <v>38</v>
      </c>
      <c r="B60" s="26" t="s">
        <v>39</v>
      </c>
      <c r="C60" s="26" t="s">
        <v>40</v>
      </c>
      <c r="D60" s="26" t="s">
        <v>154</v>
      </c>
      <c r="E60" s="26" t="s">
        <v>201</v>
      </c>
      <c r="F60" s="26" t="s">
        <v>202</v>
      </c>
      <c r="G60" s="25">
        <v>100.881255</v>
      </c>
      <c r="H60" s="25">
        <v>-2.0241199999999999</v>
      </c>
      <c r="I60" s="26" t="s">
        <v>44</v>
      </c>
      <c r="J60" s="26" t="s">
        <v>45</v>
      </c>
      <c r="K60" s="26" t="s">
        <v>157</v>
      </c>
      <c r="L60" s="26" t="s">
        <v>158</v>
      </c>
      <c r="M60" s="26" t="s">
        <v>159</v>
      </c>
      <c r="N60" s="26" t="s">
        <v>49</v>
      </c>
      <c r="O60" s="26" t="s">
        <v>160</v>
      </c>
      <c r="P60" s="27" t="s">
        <v>51</v>
      </c>
      <c r="Q60" s="26" t="s">
        <v>161</v>
      </c>
      <c r="R60" s="26" t="s">
        <v>53</v>
      </c>
      <c r="S60" s="28">
        <v>513000000</v>
      </c>
      <c r="T60" s="28">
        <v>5554500</v>
      </c>
      <c r="U60" s="29">
        <f>VLOOKUP(N60&amp;O60,[23]Referensi!A:AK,9,0)*$U$1</f>
        <v>67068000</v>
      </c>
      <c r="V60" s="29">
        <f>VLOOKUP(N60&amp;O60,[23]Referensi!A:AK,10,0)</f>
        <v>140000000</v>
      </c>
      <c r="W60" s="29">
        <v>100000000</v>
      </c>
      <c r="X60" s="29">
        <f>HLOOKUP(M60,'[24]HPS-OE'!$5:$35,31,0)</f>
        <v>101679247.11591785</v>
      </c>
      <c r="Y60" s="29">
        <f>VLOOKUP(N60&amp;O60,[23]Referensi!A:AK,24,0)</f>
        <v>28916800</v>
      </c>
      <c r="Z60" s="29">
        <v>0</v>
      </c>
      <c r="AA60" s="29">
        <v>0</v>
      </c>
      <c r="AB60" s="29">
        <v>0</v>
      </c>
      <c r="AC60" s="29">
        <v>115000000</v>
      </c>
      <c r="AD60" s="29">
        <f t="shared" si="3"/>
        <v>343218547.11591786</v>
      </c>
      <c r="AE60" s="29">
        <f t="shared" si="4"/>
        <v>558218547.11591792</v>
      </c>
      <c r="AF60" s="30">
        <f t="shared" si="5"/>
        <v>-45218547.115917921</v>
      </c>
      <c r="AG60" s="26"/>
    </row>
    <row r="61" spans="1:33" ht="15" customHeight="1">
      <c r="A61" s="25" t="s">
        <v>38</v>
      </c>
      <c r="B61" s="26" t="s">
        <v>39</v>
      </c>
      <c r="C61" s="26" t="s">
        <v>40</v>
      </c>
      <c r="D61" s="26" t="s">
        <v>154</v>
      </c>
      <c r="E61" s="26" t="s">
        <v>203</v>
      </c>
      <c r="F61" s="26" t="s">
        <v>204</v>
      </c>
      <c r="G61" s="25">
        <v>101.097998</v>
      </c>
      <c r="H61" s="25">
        <v>-2.4171649999999998</v>
      </c>
      <c r="I61" s="26" t="s">
        <v>44</v>
      </c>
      <c r="J61" s="26" t="s">
        <v>45</v>
      </c>
      <c r="K61" s="26" t="s">
        <v>157</v>
      </c>
      <c r="L61" s="26" t="s">
        <v>158</v>
      </c>
      <c r="M61" s="26" t="s">
        <v>159</v>
      </c>
      <c r="N61" s="26" t="s">
        <v>49</v>
      </c>
      <c r="O61" s="26" t="s">
        <v>160</v>
      </c>
      <c r="P61" s="27" t="s">
        <v>51</v>
      </c>
      <c r="Q61" s="26" t="s">
        <v>161</v>
      </c>
      <c r="R61" s="26" t="s">
        <v>53</v>
      </c>
      <c r="S61" s="28">
        <v>513000000</v>
      </c>
      <c r="T61" s="28">
        <v>5554500</v>
      </c>
      <c r="U61" s="29">
        <f>VLOOKUP(N61&amp;O61,[23]Referensi!A:AK,9,0)*$U$1</f>
        <v>67068000</v>
      </c>
      <c r="V61" s="29">
        <f>VLOOKUP(N61&amp;O61,[23]Referensi!A:AK,10,0)</f>
        <v>140000000</v>
      </c>
      <c r="W61" s="29">
        <v>100000000</v>
      </c>
      <c r="X61" s="29">
        <f>HLOOKUP(M61,'[24]HPS-OE'!$5:$35,31,0)</f>
        <v>101679247.11591785</v>
      </c>
      <c r="Y61" s="29">
        <f>VLOOKUP(N61&amp;O61,[23]Referensi!A:AK,24,0)</f>
        <v>28916800</v>
      </c>
      <c r="Z61" s="29">
        <v>0</v>
      </c>
      <c r="AA61" s="29">
        <v>0</v>
      </c>
      <c r="AB61" s="29">
        <v>0</v>
      </c>
      <c r="AC61" s="29">
        <v>115000000</v>
      </c>
      <c r="AD61" s="29">
        <f t="shared" si="3"/>
        <v>343218547.11591786</v>
      </c>
      <c r="AE61" s="29">
        <f t="shared" si="4"/>
        <v>558218547.11591792</v>
      </c>
      <c r="AF61" s="30">
        <f t="shared" si="5"/>
        <v>-45218547.115917921</v>
      </c>
      <c r="AG61" s="26"/>
    </row>
    <row r="62" spans="1:33" ht="15" customHeight="1">
      <c r="A62" s="25" t="s">
        <v>38</v>
      </c>
      <c r="B62" s="26" t="s">
        <v>39</v>
      </c>
      <c r="C62" s="26" t="s">
        <v>40</v>
      </c>
      <c r="D62" s="26" t="s">
        <v>154</v>
      </c>
      <c r="E62" s="26" t="s">
        <v>205</v>
      </c>
      <c r="F62" s="26" t="s">
        <v>206</v>
      </c>
      <c r="G62" s="25">
        <v>100.352338</v>
      </c>
      <c r="H62" s="25">
        <v>-0.62697099999999995</v>
      </c>
      <c r="I62" s="26" t="s">
        <v>44</v>
      </c>
      <c r="J62" s="26" t="s">
        <v>45</v>
      </c>
      <c r="K62" s="26" t="s">
        <v>157</v>
      </c>
      <c r="L62" s="26" t="s">
        <v>158</v>
      </c>
      <c r="M62" s="26" t="s">
        <v>159</v>
      </c>
      <c r="N62" s="26" t="s">
        <v>49</v>
      </c>
      <c r="O62" s="26" t="s">
        <v>160</v>
      </c>
      <c r="P62" s="27" t="s">
        <v>51</v>
      </c>
      <c r="Q62" s="26" t="s">
        <v>161</v>
      </c>
      <c r="R62" s="26" t="s">
        <v>53</v>
      </c>
      <c r="S62" s="28">
        <v>513000000</v>
      </c>
      <c r="T62" s="28">
        <v>5554500</v>
      </c>
      <c r="U62" s="29">
        <f>VLOOKUP(N62&amp;O62,[23]Referensi!A:AK,9,0)*$U$1</f>
        <v>67068000</v>
      </c>
      <c r="V62" s="29">
        <f>VLOOKUP(N62&amp;O62,[23]Referensi!A:AK,10,0)</f>
        <v>140000000</v>
      </c>
      <c r="W62" s="29">
        <v>100000000</v>
      </c>
      <c r="X62" s="29">
        <f>HLOOKUP(M62,'[24]HPS-OE'!$5:$35,31,0)</f>
        <v>101679247.11591785</v>
      </c>
      <c r="Y62" s="29">
        <f>VLOOKUP(N62&amp;O62,[23]Referensi!A:AK,24,0)</f>
        <v>28916800</v>
      </c>
      <c r="Z62" s="29">
        <v>0</v>
      </c>
      <c r="AA62" s="29">
        <v>0</v>
      </c>
      <c r="AB62" s="29">
        <v>0</v>
      </c>
      <c r="AC62" s="29">
        <v>115000000</v>
      </c>
      <c r="AD62" s="29">
        <f t="shared" si="3"/>
        <v>343218547.11591786</v>
      </c>
      <c r="AE62" s="29">
        <f t="shared" si="4"/>
        <v>558218547.11591792</v>
      </c>
      <c r="AF62" s="30">
        <f t="shared" si="5"/>
        <v>-45218547.115917921</v>
      </c>
      <c r="AG62" s="26"/>
    </row>
    <row r="63" spans="1:33" ht="15" customHeight="1">
      <c r="A63" s="25" t="s">
        <v>38</v>
      </c>
      <c r="B63" s="26" t="s">
        <v>39</v>
      </c>
      <c r="C63" s="26" t="s">
        <v>40</v>
      </c>
      <c r="D63" s="26" t="s">
        <v>154</v>
      </c>
      <c r="E63" s="26" t="s">
        <v>207</v>
      </c>
      <c r="F63" s="26" t="s">
        <v>208</v>
      </c>
      <c r="G63" s="25">
        <v>101.913669</v>
      </c>
      <c r="H63" s="25">
        <v>0.198909</v>
      </c>
      <c r="I63" s="26" t="s">
        <v>44</v>
      </c>
      <c r="J63" s="26" t="s">
        <v>45</v>
      </c>
      <c r="K63" s="26" t="s">
        <v>209</v>
      </c>
      <c r="L63" s="26" t="s">
        <v>210</v>
      </c>
      <c r="M63" s="26" t="s">
        <v>159</v>
      </c>
      <c r="N63" s="26" t="s">
        <v>49</v>
      </c>
      <c r="O63" s="26" t="s">
        <v>211</v>
      </c>
      <c r="P63" s="27" t="s">
        <v>51</v>
      </c>
      <c r="Q63" s="26" t="s">
        <v>212</v>
      </c>
      <c r="R63" s="26" t="s">
        <v>53</v>
      </c>
      <c r="S63" s="28">
        <v>513000000</v>
      </c>
      <c r="T63" s="28">
        <v>5554500</v>
      </c>
      <c r="U63" s="29">
        <f>VLOOKUP(N63&amp;O63,[23]Referensi!A:AK,9,0)*$U$1</f>
        <v>63068000</v>
      </c>
      <c r="V63" s="29">
        <f>VLOOKUP(N63&amp;O63,[23]Referensi!A:AK,10,0)</f>
        <v>190000000</v>
      </c>
      <c r="W63" s="29">
        <v>100000000</v>
      </c>
      <c r="X63" s="29">
        <f>HLOOKUP(M63,'[24]HPS-OE'!$5:$35,31,0)</f>
        <v>101679247.11591785</v>
      </c>
      <c r="Y63" s="29">
        <f>VLOOKUP(N63&amp;O63,[23]Referensi!A:AK,24,0)</f>
        <v>28916800</v>
      </c>
      <c r="Z63" s="29">
        <v>0</v>
      </c>
      <c r="AA63" s="29">
        <v>0</v>
      </c>
      <c r="AB63" s="29">
        <v>0</v>
      </c>
      <c r="AC63" s="29">
        <v>115000000</v>
      </c>
      <c r="AD63" s="29">
        <f t="shared" si="3"/>
        <v>389218547.11591786</v>
      </c>
      <c r="AE63" s="29">
        <f t="shared" si="4"/>
        <v>604218547.11591792</v>
      </c>
      <c r="AF63" s="30">
        <f t="shared" si="5"/>
        <v>-91218547.115917921</v>
      </c>
      <c r="AG63" s="26"/>
    </row>
    <row r="64" spans="1:33" ht="15" customHeight="1">
      <c r="A64" s="25" t="s">
        <v>38</v>
      </c>
      <c r="B64" s="26" t="s">
        <v>39</v>
      </c>
      <c r="C64" s="26" t="s">
        <v>40</v>
      </c>
      <c r="D64" s="26" t="s">
        <v>154</v>
      </c>
      <c r="E64" s="26" t="s">
        <v>213</v>
      </c>
      <c r="F64" s="26" t="s">
        <v>214</v>
      </c>
      <c r="G64" s="25">
        <v>101.23889200000001</v>
      </c>
      <c r="H64" s="25">
        <v>0.48110399999999998</v>
      </c>
      <c r="I64" s="26" t="s">
        <v>44</v>
      </c>
      <c r="J64" s="26" t="s">
        <v>45</v>
      </c>
      <c r="K64" s="26" t="s">
        <v>209</v>
      </c>
      <c r="L64" s="26" t="s">
        <v>210</v>
      </c>
      <c r="M64" s="26" t="s">
        <v>159</v>
      </c>
      <c r="N64" s="26" t="s">
        <v>49</v>
      </c>
      <c r="O64" s="26" t="s">
        <v>211</v>
      </c>
      <c r="P64" s="27" t="s">
        <v>51</v>
      </c>
      <c r="Q64" s="26" t="s">
        <v>212</v>
      </c>
      <c r="R64" s="26" t="s">
        <v>53</v>
      </c>
      <c r="S64" s="28">
        <v>513000000</v>
      </c>
      <c r="T64" s="28">
        <v>5554500</v>
      </c>
      <c r="U64" s="29">
        <f>VLOOKUP(N64&amp;O64,[23]Referensi!A:AK,9,0)*$U$1</f>
        <v>63068000</v>
      </c>
      <c r="V64" s="29">
        <f>VLOOKUP(N64&amp;O64,[23]Referensi!A:AK,10,0)</f>
        <v>190000000</v>
      </c>
      <c r="W64" s="29">
        <v>100000000</v>
      </c>
      <c r="X64" s="29">
        <f>HLOOKUP(M64,'[24]HPS-OE'!$5:$35,31,0)</f>
        <v>101679247.11591785</v>
      </c>
      <c r="Y64" s="29">
        <f>VLOOKUP(N64&amp;O64,[23]Referensi!A:AK,24,0)</f>
        <v>28916800</v>
      </c>
      <c r="Z64" s="29">
        <v>0</v>
      </c>
      <c r="AA64" s="29">
        <v>0</v>
      </c>
      <c r="AB64" s="29">
        <v>0</v>
      </c>
      <c r="AC64" s="29">
        <v>115000000</v>
      </c>
      <c r="AD64" s="29">
        <f t="shared" si="3"/>
        <v>389218547.11591786</v>
      </c>
      <c r="AE64" s="29">
        <f t="shared" si="4"/>
        <v>604218547.11591792</v>
      </c>
      <c r="AF64" s="30">
        <f t="shared" si="5"/>
        <v>-91218547.115917921</v>
      </c>
      <c r="AG64" s="26"/>
    </row>
    <row r="65" spans="1:33" ht="15" customHeight="1">
      <c r="A65" s="25" t="s">
        <v>38</v>
      </c>
      <c r="B65" s="26" t="s">
        <v>39</v>
      </c>
      <c r="C65" s="26" t="s">
        <v>40</v>
      </c>
      <c r="D65" s="26" t="s">
        <v>154</v>
      </c>
      <c r="E65" s="26" t="s">
        <v>215</v>
      </c>
      <c r="F65" s="26" t="s">
        <v>216</v>
      </c>
      <c r="G65" s="25">
        <v>100.833353</v>
      </c>
      <c r="H65" s="25">
        <v>0.89248899999999998</v>
      </c>
      <c r="I65" s="26" t="s">
        <v>44</v>
      </c>
      <c r="J65" s="26" t="s">
        <v>45</v>
      </c>
      <c r="K65" s="26" t="s">
        <v>209</v>
      </c>
      <c r="L65" s="26" t="s">
        <v>210</v>
      </c>
      <c r="M65" s="26" t="s">
        <v>159</v>
      </c>
      <c r="N65" s="26" t="s">
        <v>49</v>
      </c>
      <c r="O65" s="26" t="s">
        <v>211</v>
      </c>
      <c r="P65" s="27" t="s">
        <v>51</v>
      </c>
      <c r="Q65" s="26" t="s">
        <v>212</v>
      </c>
      <c r="R65" s="26" t="s">
        <v>53</v>
      </c>
      <c r="S65" s="28">
        <v>513000000</v>
      </c>
      <c r="T65" s="28">
        <v>5554500</v>
      </c>
      <c r="U65" s="29">
        <f>VLOOKUP(N65&amp;O65,[23]Referensi!A:AK,9,0)*$U$1</f>
        <v>63068000</v>
      </c>
      <c r="V65" s="29">
        <f>VLOOKUP(N65&amp;O65,[23]Referensi!A:AK,10,0)</f>
        <v>190000000</v>
      </c>
      <c r="W65" s="29">
        <v>100000000</v>
      </c>
      <c r="X65" s="29">
        <f>HLOOKUP(M65,'[24]HPS-OE'!$5:$35,31,0)</f>
        <v>101679247.11591785</v>
      </c>
      <c r="Y65" s="29">
        <f>VLOOKUP(N65&amp;O65,[23]Referensi!A:AK,24,0)</f>
        <v>28916800</v>
      </c>
      <c r="Z65" s="29">
        <v>0</v>
      </c>
      <c r="AA65" s="29">
        <v>0</v>
      </c>
      <c r="AB65" s="29">
        <v>0</v>
      </c>
      <c r="AC65" s="29">
        <v>115000000</v>
      </c>
      <c r="AD65" s="29">
        <f t="shared" si="3"/>
        <v>389218547.11591786</v>
      </c>
      <c r="AE65" s="29">
        <f t="shared" si="4"/>
        <v>604218547.11591792</v>
      </c>
      <c r="AF65" s="30">
        <f t="shared" si="5"/>
        <v>-91218547.115917921</v>
      </c>
      <c r="AG65" s="26"/>
    </row>
    <row r="66" spans="1:33" ht="15" customHeight="1">
      <c r="A66" s="25" t="s">
        <v>38</v>
      </c>
      <c r="B66" s="26" t="s">
        <v>39</v>
      </c>
      <c r="C66" s="26" t="s">
        <v>40</v>
      </c>
      <c r="D66" s="26" t="s">
        <v>154</v>
      </c>
      <c r="E66" s="26" t="s">
        <v>217</v>
      </c>
      <c r="F66" s="26" t="s">
        <v>218</v>
      </c>
      <c r="G66" s="25">
        <v>100.75770300000001</v>
      </c>
      <c r="H66" s="25">
        <v>1.0636110000000001</v>
      </c>
      <c r="I66" s="26" t="s">
        <v>44</v>
      </c>
      <c r="J66" s="26" t="s">
        <v>45</v>
      </c>
      <c r="K66" s="26" t="s">
        <v>209</v>
      </c>
      <c r="L66" s="26" t="s">
        <v>210</v>
      </c>
      <c r="M66" s="26" t="s">
        <v>159</v>
      </c>
      <c r="N66" s="26" t="s">
        <v>49</v>
      </c>
      <c r="O66" s="26" t="s">
        <v>211</v>
      </c>
      <c r="P66" s="27" t="s">
        <v>51</v>
      </c>
      <c r="Q66" s="26" t="s">
        <v>212</v>
      </c>
      <c r="R66" s="26" t="s">
        <v>53</v>
      </c>
      <c r="S66" s="28">
        <v>513000000</v>
      </c>
      <c r="T66" s="28">
        <v>5554500</v>
      </c>
      <c r="U66" s="29">
        <f>VLOOKUP(N66&amp;O66,[23]Referensi!A:AK,9,0)*$U$1</f>
        <v>63068000</v>
      </c>
      <c r="V66" s="29">
        <f>VLOOKUP(N66&amp;O66,[23]Referensi!A:AK,10,0)</f>
        <v>190000000</v>
      </c>
      <c r="W66" s="29">
        <v>100000000</v>
      </c>
      <c r="X66" s="29">
        <f>HLOOKUP(M66,'[24]HPS-OE'!$5:$35,31,0)</f>
        <v>101679247.11591785</v>
      </c>
      <c r="Y66" s="29">
        <f>VLOOKUP(N66&amp;O66,[23]Referensi!A:AK,24,0)</f>
        <v>28916800</v>
      </c>
      <c r="Z66" s="29">
        <v>0</v>
      </c>
      <c r="AA66" s="29">
        <v>0</v>
      </c>
      <c r="AB66" s="29">
        <v>0</v>
      </c>
      <c r="AC66" s="29">
        <v>115000000</v>
      </c>
      <c r="AD66" s="29">
        <f t="shared" si="3"/>
        <v>389218547.11591786</v>
      </c>
      <c r="AE66" s="29">
        <f t="shared" si="4"/>
        <v>604218547.11591792</v>
      </c>
      <c r="AF66" s="30">
        <f t="shared" si="5"/>
        <v>-91218547.115917921</v>
      </c>
      <c r="AG66" s="26"/>
    </row>
    <row r="67" spans="1:33" ht="15" customHeight="1">
      <c r="A67" s="25" t="s">
        <v>38</v>
      </c>
      <c r="B67" s="26" t="s">
        <v>39</v>
      </c>
      <c r="C67" s="26" t="s">
        <v>40</v>
      </c>
      <c r="D67" s="26" t="s">
        <v>154</v>
      </c>
      <c r="E67" s="26" t="s">
        <v>219</v>
      </c>
      <c r="F67" s="26" t="s">
        <v>220</v>
      </c>
      <c r="G67" s="25">
        <v>100.440558</v>
      </c>
      <c r="H67" s="25">
        <v>0.93183899999999997</v>
      </c>
      <c r="I67" s="26" t="s">
        <v>44</v>
      </c>
      <c r="J67" s="26" t="s">
        <v>45</v>
      </c>
      <c r="K67" s="26" t="s">
        <v>209</v>
      </c>
      <c r="L67" s="26" t="s">
        <v>210</v>
      </c>
      <c r="M67" s="26" t="s">
        <v>159</v>
      </c>
      <c r="N67" s="26" t="s">
        <v>49</v>
      </c>
      <c r="O67" s="26" t="s">
        <v>211</v>
      </c>
      <c r="P67" s="27" t="s">
        <v>51</v>
      </c>
      <c r="Q67" s="26" t="s">
        <v>212</v>
      </c>
      <c r="R67" s="26" t="s">
        <v>53</v>
      </c>
      <c r="S67" s="28">
        <v>513000000</v>
      </c>
      <c r="T67" s="28">
        <v>5554500</v>
      </c>
      <c r="U67" s="29">
        <f>VLOOKUP(N67&amp;O67,[23]Referensi!A:AK,9,0)*$U$1</f>
        <v>63068000</v>
      </c>
      <c r="V67" s="29">
        <f>VLOOKUP(N67&amp;O67,[23]Referensi!A:AK,10,0)</f>
        <v>190000000</v>
      </c>
      <c r="W67" s="29">
        <v>100000000</v>
      </c>
      <c r="X67" s="29">
        <f>HLOOKUP(M67,'[24]HPS-OE'!$5:$35,31,0)</f>
        <v>101679247.11591785</v>
      </c>
      <c r="Y67" s="29">
        <f>VLOOKUP(N67&amp;O67,[23]Referensi!A:AK,24,0)</f>
        <v>28916800</v>
      </c>
      <c r="Z67" s="29">
        <v>0</v>
      </c>
      <c r="AA67" s="29">
        <v>0</v>
      </c>
      <c r="AB67" s="29">
        <v>0</v>
      </c>
      <c r="AC67" s="29">
        <v>115000000</v>
      </c>
      <c r="AD67" s="29">
        <f t="shared" si="3"/>
        <v>389218547.11591786</v>
      </c>
      <c r="AE67" s="29">
        <f t="shared" si="4"/>
        <v>604218547.11591792</v>
      </c>
      <c r="AF67" s="30">
        <f t="shared" si="5"/>
        <v>-91218547.115917921</v>
      </c>
      <c r="AG67" s="26"/>
    </row>
    <row r="68" spans="1:33" ht="15" customHeight="1">
      <c r="A68" s="25" t="s">
        <v>38</v>
      </c>
      <c r="B68" s="26" t="s">
        <v>39</v>
      </c>
      <c r="C68" s="26" t="s">
        <v>40</v>
      </c>
      <c r="D68" s="26" t="s">
        <v>154</v>
      </c>
      <c r="E68" s="26" t="s">
        <v>221</v>
      </c>
      <c r="F68" s="26" t="s">
        <v>222</v>
      </c>
      <c r="G68" s="25">
        <v>100.52415499999999</v>
      </c>
      <c r="H68" s="25">
        <v>-0.54386900000000005</v>
      </c>
      <c r="I68" s="26" t="s">
        <v>44</v>
      </c>
      <c r="J68" s="26" t="s">
        <v>45</v>
      </c>
      <c r="K68" s="26" t="s">
        <v>157</v>
      </c>
      <c r="L68" s="26" t="s">
        <v>223</v>
      </c>
      <c r="M68" s="26" t="s">
        <v>159</v>
      </c>
      <c r="N68" s="26" t="s">
        <v>49</v>
      </c>
      <c r="O68" s="26" t="s">
        <v>224</v>
      </c>
      <c r="P68" s="27" t="s">
        <v>51</v>
      </c>
      <c r="Q68" s="26" t="s">
        <v>225</v>
      </c>
      <c r="R68" s="26" t="s">
        <v>53</v>
      </c>
      <c r="S68" s="28">
        <v>513000000</v>
      </c>
      <c r="T68" s="28">
        <v>5554500</v>
      </c>
      <c r="U68" s="29">
        <f>VLOOKUP(N68&amp;O68,[23]Referensi!A:AK,9,0)*$U$1</f>
        <v>67068000</v>
      </c>
      <c r="V68" s="29">
        <f>VLOOKUP(N68&amp;O68,[23]Referensi!A:AK,10,0)</f>
        <v>140000000</v>
      </c>
      <c r="W68" s="29">
        <v>100000000</v>
      </c>
      <c r="X68" s="29">
        <f>HLOOKUP(M68,'[24]HPS-OE'!$5:$35,31,0)</f>
        <v>101679247.11591785</v>
      </c>
      <c r="Y68" s="29">
        <f>VLOOKUP(N68&amp;O68,[23]Referensi!A:AK,24,0)</f>
        <v>28916800</v>
      </c>
      <c r="Z68" s="29">
        <v>0</v>
      </c>
      <c r="AA68" s="29">
        <v>0</v>
      </c>
      <c r="AB68" s="29">
        <v>0</v>
      </c>
      <c r="AC68" s="29">
        <v>115000000</v>
      </c>
      <c r="AD68" s="29">
        <f t="shared" si="3"/>
        <v>343218547.11591786</v>
      </c>
      <c r="AE68" s="29">
        <f t="shared" si="4"/>
        <v>558218547.11591792</v>
      </c>
      <c r="AF68" s="30">
        <f t="shared" si="5"/>
        <v>-45218547.115917921</v>
      </c>
      <c r="AG68" s="26"/>
    </row>
    <row r="69" spans="1:33" ht="15" customHeight="1">
      <c r="A69" s="25" t="s">
        <v>38</v>
      </c>
      <c r="B69" s="26" t="s">
        <v>39</v>
      </c>
      <c r="C69" s="26" t="s">
        <v>40</v>
      </c>
      <c r="D69" s="26" t="s">
        <v>154</v>
      </c>
      <c r="E69" s="26" t="s">
        <v>226</v>
      </c>
      <c r="F69" s="26" t="s">
        <v>227</v>
      </c>
      <c r="G69" s="25">
        <v>101.623802</v>
      </c>
      <c r="H69" s="25">
        <v>-1.1677789999999999</v>
      </c>
      <c r="I69" s="26" t="s">
        <v>44</v>
      </c>
      <c r="J69" s="26" t="s">
        <v>45</v>
      </c>
      <c r="K69" s="26" t="s">
        <v>157</v>
      </c>
      <c r="L69" s="26" t="s">
        <v>164</v>
      </c>
      <c r="M69" s="26" t="s">
        <v>159</v>
      </c>
      <c r="N69" s="26" t="s">
        <v>49</v>
      </c>
      <c r="O69" s="26" t="s">
        <v>165</v>
      </c>
      <c r="P69" s="27" t="s">
        <v>51</v>
      </c>
      <c r="Q69" s="26" t="s">
        <v>166</v>
      </c>
      <c r="R69" s="26" t="s">
        <v>53</v>
      </c>
      <c r="S69" s="28">
        <v>513000000</v>
      </c>
      <c r="T69" s="28">
        <v>5554500</v>
      </c>
      <c r="U69" s="29">
        <f>VLOOKUP(N69&amp;O69,[23]Referensi!A:AK,9,0)*$U$1</f>
        <v>67068000</v>
      </c>
      <c r="V69" s="29">
        <f>VLOOKUP(N69&amp;O69,[23]Referensi!A:AK,10,0)</f>
        <v>205000000</v>
      </c>
      <c r="W69" s="29">
        <v>100000000</v>
      </c>
      <c r="X69" s="29">
        <f>HLOOKUP(M69,'[24]HPS-OE'!$5:$35,31,0)</f>
        <v>101679247.11591785</v>
      </c>
      <c r="Y69" s="29">
        <f>VLOOKUP(N69&amp;O69,[23]Referensi!A:AK,24,0)</f>
        <v>28916800</v>
      </c>
      <c r="Z69" s="29">
        <v>0</v>
      </c>
      <c r="AA69" s="29">
        <v>0</v>
      </c>
      <c r="AB69" s="29">
        <v>0</v>
      </c>
      <c r="AC69" s="29">
        <v>115000000</v>
      </c>
      <c r="AD69" s="29">
        <f t="shared" si="3"/>
        <v>408218547.11591786</v>
      </c>
      <c r="AE69" s="29">
        <f t="shared" si="4"/>
        <v>623218547.11591792</v>
      </c>
      <c r="AF69" s="30">
        <f t="shared" si="5"/>
        <v>-110218547.11591792</v>
      </c>
      <c r="AG69" s="26"/>
    </row>
    <row r="70" spans="1:33" ht="15" customHeight="1">
      <c r="A70" s="25" t="s">
        <v>38</v>
      </c>
      <c r="B70" s="26" t="s">
        <v>39</v>
      </c>
      <c r="C70" s="26" t="s">
        <v>40</v>
      </c>
      <c r="D70" s="26" t="s">
        <v>154</v>
      </c>
      <c r="E70" s="26" t="s">
        <v>228</v>
      </c>
      <c r="F70" s="26" t="s">
        <v>229</v>
      </c>
      <c r="G70" s="25">
        <v>101.247417</v>
      </c>
      <c r="H70" s="25">
        <v>-1.019806</v>
      </c>
      <c r="I70" s="26" t="s">
        <v>44</v>
      </c>
      <c r="J70" s="26" t="s">
        <v>45</v>
      </c>
      <c r="K70" s="26" t="s">
        <v>157</v>
      </c>
      <c r="L70" s="26" t="s">
        <v>164</v>
      </c>
      <c r="M70" s="26" t="s">
        <v>159</v>
      </c>
      <c r="N70" s="26" t="s">
        <v>49</v>
      </c>
      <c r="O70" s="26" t="s">
        <v>165</v>
      </c>
      <c r="P70" s="27" t="s">
        <v>51</v>
      </c>
      <c r="Q70" s="26" t="s">
        <v>166</v>
      </c>
      <c r="R70" s="26" t="s">
        <v>53</v>
      </c>
      <c r="S70" s="28">
        <v>513000000</v>
      </c>
      <c r="T70" s="28">
        <v>5554500</v>
      </c>
      <c r="U70" s="29">
        <f>VLOOKUP(N70&amp;O70,[23]Referensi!A:AK,9,0)*$U$1</f>
        <v>67068000</v>
      </c>
      <c r="V70" s="29">
        <f>VLOOKUP(N70&amp;O70,[23]Referensi!A:AK,10,0)</f>
        <v>205000000</v>
      </c>
      <c r="W70" s="29">
        <v>100000000</v>
      </c>
      <c r="X70" s="29">
        <f>HLOOKUP(M70,'[24]HPS-OE'!$5:$35,31,0)</f>
        <v>101679247.11591785</v>
      </c>
      <c r="Y70" s="29">
        <f>VLOOKUP(N70&amp;O70,[23]Referensi!A:AK,24,0)</f>
        <v>28916800</v>
      </c>
      <c r="Z70" s="29">
        <v>0</v>
      </c>
      <c r="AA70" s="29">
        <v>0</v>
      </c>
      <c r="AB70" s="29">
        <v>0</v>
      </c>
      <c r="AC70" s="29">
        <v>115000000</v>
      </c>
      <c r="AD70" s="29">
        <f t="shared" si="3"/>
        <v>408218547.11591786</v>
      </c>
      <c r="AE70" s="29">
        <f t="shared" si="4"/>
        <v>623218547.11591792</v>
      </c>
      <c r="AF70" s="30">
        <f t="shared" si="5"/>
        <v>-110218547.11591792</v>
      </c>
      <c r="AG70" s="26"/>
    </row>
    <row r="71" spans="1:33" ht="15" customHeight="1">
      <c r="A71" s="25" t="s">
        <v>38</v>
      </c>
      <c r="B71" s="26" t="s">
        <v>39</v>
      </c>
      <c r="C71" s="26" t="s">
        <v>40</v>
      </c>
      <c r="D71" s="26" t="s">
        <v>154</v>
      </c>
      <c r="E71" s="26" t="s">
        <v>230</v>
      </c>
      <c r="F71" s="26" t="s">
        <v>231</v>
      </c>
      <c r="G71" s="25">
        <v>101.707221</v>
      </c>
      <c r="H71" s="25">
        <v>-0.96668600000000005</v>
      </c>
      <c r="I71" s="26" t="s">
        <v>44</v>
      </c>
      <c r="J71" s="26" t="s">
        <v>45</v>
      </c>
      <c r="K71" s="26" t="s">
        <v>157</v>
      </c>
      <c r="L71" s="26" t="s">
        <v>164</v>
      </c>
      <c r="M71" s="26" t="s">
        <v>159</v>
      </c>
      <c r="N71" s="26" t="s">
        <v>49</v>
      </c>
      <c r="O71" s="26" t="s">
        <v>165</v>
      </c>
      <c r="P71" s="27" t="s">
        <v>51</v>
      </c>
      <c r="Q71" s="26" t="s">
        <v>166</v>
      </c>
      <c r="R71" s="26" t="s">
        <v>53</v>
      </c>
      <c r="S71" s="28">
        <v>513000000</v>
      </c>
      <c r="T71" s="28">
        <v>5554500</v>
      </c>
      <c r="U71" s="29">
        <f>VLOOKUP(N71&amp;O71,[23]Referensi!A:AK,9,0)*$U$1</f>
        <v>67068000</v>
      </c>
      <c r="V71" s="29">
        <f>VLOOKUP(N71&amp;O71,[23]Referensi!A:AK,10,0)</f>
        <v>205000000</v>
      </c>
      <c r="W71" s="29">
        <v>100000000</v>
      </c>
      <c r="X71" s="29">
        <f>HLOOKUP(M71,'[24]HPS-OE'!$5:$35,31,0)</f>
        <v>101679247.11591785</v>
      </c>
      <c r="Y71" s="29">
        <f>VLOOKUP(N71&amp;O71,[23]Referensi!A:AK,24,0)</f>
        <v>28916800</v>
      </c>
      <c r="Z71" s="29">
        <v>0</v>
      </c>
      <c r="AA71" s="29">
        <v>0</v>
      </c>
      <c r="AB71" s="29">
        <v>0</v>
      </c>
      <c r="AC71" s="29">
        <v>115000000</v>
      </c>
      <c r="AD71" s="29">
        <f t="shared" si="3"/>
        <v>408218547.11591786</v>
      </c>
      <c r="AE71" s="29">
        <f t="shared" si="4"/>
        <v>623218547.11591792</v>
      </c>
      <c r="AF71" s="30">
        <f t="shared" si="5"/>
        <v>-110218547.11591792</v>
      </c>
      <c r="AG71" s="26"/>
    </row>
    <row r="72" spans="1:33" ht="15" customHeight="1">
      <c r="A72" s="25" t="s">
        <v>38</v>
      </c>
      <c r="B72" s="26" t="s">
        <v>39</v>
      </c>
      <c r="C72" s="26" t="s">
        <v>40</v>
      </c>
      <c r="D72" s="26" t="s">
        <v>154</v>
      </c>
      <c r="E72" s="26" t="s">
        <v>232</v>
      </c>
      <c r="F72" s="26" t="s">
        <v>233</v>
      </c>
      <c r="G72" s="25">
        <v>100.671322</v>
      </c>
      <c r="H72" s="25">
        <v>-0.921462</v>
      </c>
      <c r="I72" s="26" t="s">
        <v>44</v>
      </c>
      <c r="J72" s="26" t="s">
        <v>45</v>
      </c>
      <c r="K72" s="26" t="s">
        <v>157</v>
      </c>
      <c r="L72" s="26" t="s">
        <v>234</v>
      </c>
      <c r="M72" s="26" t="s">
        <v>159</v>
      </c>
      <c r="N72" s="26" t="s">
        <v>49</v>
      </c>
      <c r="O72" s="26" t="s">
        <v>235</v>
      </c>
      <c r="P72" s="27" t="s">
        <v>51</v>
      </c>
      <c r="Q72" s="26" t="s">
        <v>93</v>
      </c>
      <c r="R72" s="26" t="s">
        <v>53</v>
      </c>
      <c r="S72" s="28">
        <v>513000000</v>
      </c>
      <c r="T72" s="28">
        <v>5554500</v>
      </c>
      <c r="U72" s="29">
        <f>VLOOKUP(N72&amp;O72,[23]Referensi!A:AK,9,0)*$U$1</f>
        <v>67068000</v>
      </c>
      <c r="V72" s="29">
        <f>VLOOKUP(N72&amp;O72,[23]Referensi!A:AK,10,0)</f>
        <v>136080000</v>
      </c>
      <c r="W72" s="29">
        <v>100000000</v>
      </c>
      <c r="X72" s="29">
        <f>HLOOKUP(M72,'[24]HPS-OE'!$5:$35,31,0)</f>
        <v>101679247.11591785</v>
      </c>
      <c r="Y72" s="29">
        <f>VLOOKUP(N72&amp;O72,[23]Referensi!A:AK,24,0)</f>
        <v>28916800</v>
      </c>
      <c r="Z72" s="29">
        <v>0</v>
      </c>
      <c r="AA72" s="29">
        <v>0</v>
      </c>
      <c r="AB72" s="29">
        <v>0</v>
      </c>
      <c r="AC72" s="29">
        <v>115000000</v>
      </c>
      <c r="AD72" s="29">
        <f t="shared" ref="AD72:AD135" si="6">T72+U72+V72+X72+Y72+AB72+Z72</f>
        <v>339298547.11591786</v>
      </c>
      <c r="AE72" s="29">
        <f t="shared" ref="AE72:AE135" si="7">SUM(T72:AC72)</f>
        <v>554298547.11591792</v>
      </c>
      <c r="AF72" s="30">
        <f t="shared" ref="AF72:AF135" si="8">S72-AE72</f>
        <v>-41298547.115917921</v>
      </c>
      <c r="AG72" s="26"/>
    </row>
    <row r="73" spans="1:33" ht="15" customHeight="1">
      <c r="A73" s="25" t="s">
        <v>38</v>
      </c>
      <c r="B73" s="26" t="s">
        <v>39</v>
      </c>
      <c r="C73" s="26" t="s">
        <v>40</v>
      </c>
      <c r="D73" s="26" t="s">
        <v>154</v>
      </c>
      <c r="E73" s="26" t="s">
        <v>236</v>
      </c>
      <c r="F73" s="26" t="s">
        <v>237</v>
      </c>
      <c r="G73" s="25">
        <v>100.8124019</v>
      </c>
      <c r="H73" s="25">
        <v>-1.14593308</v>
      </c>
      <c r="I73" s="26" t="s">
        <v>44</v>
      </c>
      <c r="J73" s="26" t="s">
        <v>45</v>
      </c>
      <c r="K73" s="26" t="s">
        <v>157</v>
      </c>
      <c r="L73" s="26" t="s">
        <v>234</v>
      </c>
      <c r="M73" s="26" t="s">
        <v>159</v>
      </c>
      <c r="N73" s="26" t="s">
        <v>49</v>
      </c>
      <c r="O73" s="26" t="s">
        <v>235</v>
      </c>
      <c r="P73" s="27" t="s">
        <v>51</v>
      </c>
      <c r="Q73" s="26" t="s">
        <v>93</v>
      </c>
      <c r="R73" s="26" t="s">
        <v>53</v>
      </c>
      <c r="S73" s="28">
        <v>513000000</v>
      </c>
      <c r="T73" s="28">
        <v>5554500</v>
      </c>
      <c r="U73" s="29">
        <f>VLOOKUP(N73&amp;O73,[23]Referensi!A:AK,9,0)*$U$1</f>
        <v>67068000</v>
      </c>
      <c r="V73" s="29">
        <f>VLOOKUP(N73&amp;O73,[23]Referensi!A:AK,10,0)</f>
        <v>136080000</v>
      </c>
      <c r="W73" s="29">
        <v>100000000</v>
      </c>
      <c r="X73" s="29">
        <f>HLOOKUP(M73,'[24]HPS-OE'!$5:$35,31,0)</f>
        <v>101679247.11591785</v>
      </c>
      <c r="Y73" s="29">
        <f>VLOOKUP(N73&amp;O73,[23]Referensi!A:AK,24,0)</f>
        <v>28916800</v>
      </c>
      <c r="Z73" s="29">
        <v>0</v>
      </c>
      <c r="AA73" s="29">
        <v>0</v>
      </c>
      <c r="AB73" s="29">
        <v>0</v>
      </c>
      <c r="AC73" s="29">
        <v>115000000</v>
      </c>
      <c r="AD73" s="29">
        <f t="shared" si="6"/>
        <v>339298547.11591786</v>
      </c>
      <c r="AE73" s="29">
        <f t="shared" si="7"/>
        <v>554298547.11591792</v>
      </c>
      <c r="AF73" s="30">
        <f t="shared" si="8"/>
        <v>-41298547.115917921</v>
      </c>
      <c r="AG73" s="26"/>
    </row>
    <row r="74" spans="1:33" ht="15" customHeight="1">
      <c r="A74" s="25" t="s">
        <v>38</v>
      </c>
      <c r="B74" s="26" t="s">
        <v>39</v>
      </c>
      <c r="C74" s="26" t="s">
        <v>40</v>
      </c>
      <c r="D74" s="26" t="s">
        <v>154</v>
      </c>
      <c r="E74" s="26" t="s">
        <v>238</v>
      </c>
      <c r="F74" s="26" t="s">
        <v>239</v>
      </c>
      <c r="G74" s="25">
        <v>100.74148080000001</v>
      </c>
      <c r="H74" s="25">
        <v>-0.92024289000000004</v>
      </c>
      <c r="I74" s="26" t="s">
        <v>44</v>
      </c>
      <c r="J74" s="26" t="s">
        <v>45</v>
      </c>
      <c r="K74" s="26" t="s">
        <v>157</v>
      </c>
      <c r="L74" s="26" t="s">
        <v>234</v>
      </c>
      <c r="M74" s="26" t="s">
        <v>159</v>
      </c>
      <c r="N74" s="26" t="s">
        <v>49</v>
      </c>
      <c r="O74" s="26" t="s">
        <v>235</v>
      </c>
      <c r="P74" s="27" t="s">
        <v>51</v>
      </c>
      <c r="Q74" s="26" t="s">
        <v>93</v>
      </c>
      <c r="R74" s="26" t="s">
        <v>53</v>
      </c>
      <c r="S74" s="28">
        <v>513000000</v>
      </c>
      <c r="T74" s="28">
        <v>5554500</v>
      </c>
      <c r="U74" s="29">
        <f>VLOOKUP(N74&amp;O74,[23]Referensi!A:AK,9,0)*$U$1</f>
        <v>67068000</v>
      </c>
      <c r="V74" s="29">
        <f>VLOOKUP(N74&amp;O74,[23]Referensi!A:AK,10,0)</f>
        <v>136080000</v>
      </c>
      <c r="W74" s="29">
        <v>100000000</v>
      </c>
      <c r="X74" s="29">
        <f>HLOOKUP(M74,'[24]HPS-OE'!$5:$35,31,0)</f>
        <v>101679247.11591785</v>
      </c>
      <c r="Y74" s="29">
        <f>VLOOKUP(N74&amp;O74,[23]Referensi!A:AK,24,0)</f>
        <v>28916800</v>
      </c>
      <c r="Z74" s="29">
        <v>0</v>
      </c>
      <c r="AA74" s="29">
        <v>0</v>
      </c>
      <c r="AB74" s="29">
        <v>0</v>
      </c>
      <c r="AC74" s="29">
        <v>115000000</v>
      </c>
      <c r="AD74" s="29">
        <f t="shared" si="6"/>
        <v>339298547.11591786</v>
      </c>
      <c r="AE74" s="29">
        <f t="shared" si="7"/>
        <v>554298547.11591792</v>
      </c>
      <c r="AF74" s="30">
        <f t="shared" si="8"/>
        <v>-41298547.115917921</v>
      </c>
      <c r="AG74" s="26"/>
    </row>
    <row r="75" spans="1:33" ht="15" customHeight="1">
      <c r="A75" s="25" t="s">
        <v>38</v>
      </c>
      <c r="B75" s="26" t="s">
        <v>39</v>
      </c>
      <c r="C75" s="26" t="s">
        <v>40</v>
      </c>
      <c r="D75" s="26" t="s">
        <v>154</v>
      </c>
      <c r="E75" s="26" t="s">
        <v>240</v>
      </c>
      <c r="F75" s="26" t="s">
        <v>241</v>
      </c>
      <c r="G75" s="25">
        <v>100.608693</v>
      </c>
      <c r="H75" s="25">
        <v>-0.83037499999999997</v>
      </c>
      <c r="I75" s="26" t="s">
        <v>44</v>
      </c>
      <c r="J75" s="26" t="s">
        <v>45</v>
      </c>
      <c r="K75" s="26" t="s">
        <v>157</v>
      </c>
      <c r="L75" s="26" t="s">
        <v>234</v>
      </c>
      <c r="M75" s="26" t="s">
        <v>159</v>
      </c>
      <c r="N75" s="26" t="s">
        <v>49</v>
      </c>
      <c r="O75" s="26" t="s">
        <v>235</v>
      </c>
      <c r="P75" s="27" t="s">
        <v>51</v>
      </c>
      <c r="Q75" s="26" t="s">
        <v>93</v>
      </c>
      <c r="R75" s="26" t="s">
        <v>53</v>
      </c>
      <c r="S75" s="28">
        <v>513000000</v>
      </c>
      <c r="T75" s="28">
        <v>5554500</v>
      </c>
      <c r="U75" s="29">
        <f>VLOOKUP(N75&amp;O75,[23]Referensi!A:AK,9,0)*$U$1</f>
        <v>67068000</v>
      </c>
      <c r="V75" s="29">
        <f>VLOOKUP(N75&amp;O75,[23]Referensi!A:AK,10,0)</f>
        <v>136080000</v>
      </c>
      <c r="W75" s="29">
        <v>100000000</v>
      </c>
      <c r="X75" s="29">
        <f>HLOOKUP(M75,'[24]HPS-OE'!$5:$35,31,0)</f>
        <v>101679247.11591785</v>
      </c>
      <c r="Y75" s="29">
        <f>VLOOKUP(N75&amp;O75,[23]Referensi!A:AK,24,0)</f>
        <v>28916800</v>
      </c>
      <c r="Z75" s="29">
        <v>0</v>
      </c>
      <c r="AA75" s="29">
        <v>0</v>
      </c>
      <c r="AB75" s="29">
        <v>0</v>
      </c>
      <c r="AC75" s="29">
        <v>115000000</v>
      </c>
      <c r="AD75" s="29">
        <f t="shared" si="6"/>
        <v>339298547.11591786</v>
      </c>
      <c r="AE75" s="29">
        <f t="shared" si="7"/>
        <v>554298547.11591792</v>
      </c>
      <c r="AF75" s="30">
        <f t="shared" si="8"/>
        <v>-41298547.115917921</v>
      </c>
      <c r="AG75" s="26"/>
    </row>
    <row r="76" spans="1:33" ht="15" customHeight="1">
      <c r="A76" s="25" t="s">
        <v>38</v>
      </c>
      <c r="B76" s="26" t="s">
        <v>242</v>
      </c>
      <c r="C76" s="26" t="s">
        <v>40</v>
      </c>
      <c r="D76" s="26" t="s">
        <v>154</v>
      </c>
      <c r="E76" s="26" t="s">
        <v>243</v>
      </c>
      <c r="F76" s="26" t="s">
        <v>244</v>
      </c>
      <c r="G76" s="25">
        <v>100.521044</v>
      </c>
      <c r="H76" s="25">
        <v>-0.54075799999999996</v>
      </c>
      <c r="I76" s="26" t="s">
        <v>44</v>
      </c>
      <c r="J76" s="26" t="s">
        <v>45</v>
      </c>
      <c r="K76" s="26" t="s">
        <v>157</v>
      </c>
      <c r="L76" s="26" t="s">
        <v>223</v>
      </c>
      <c r="M76" s="26" t="s">
        <v>159</v>
      </c>
      <c r="N76" s="26" t="s">
        <v>49</v>
      </c>
      <c r="O76" s="26" t="s">
        <v>224</v>
      </c>
      <c r="P76" s="27" t="s">
        <v>51</v>
      </c>
      <c r="Q76" s="26" t="s">
        <v>225</v>
      </c>
      <c r="R76" s="26" t="s">
        <v>53</v>
      </c>
      <c r="S76" s="28">
        <v>513000000</v>
      </c>
      <c r="T76" s="28">
        <v>5554500</v>
      </c>
      <c r="U76" s="29">
        <f>VLOOKUP(N76&amp;O76,[23]Referensi!A:AK,9,0)*$U$1</f>
        <v>67068000</v>
      </c>
      <c r="V76" s="29">
        <f>VLOOKUP(N76&amp;O76,[23]Referensi!A:AK,10,0)</f>
        <v>140000000</v>
      </c>
      <c r="W76" s="29">
        <v>100000000</v>
      </c>
      <c r="X76" s="29">
        <f>HLOOKUP(M76,'[24]HPS-OE'!$5:$35,31,0)</f>
        <v>101679247.11591785</v>
      </c>
      <c r="Y76" s="29">
        <f>VLOOKUP(N76&amp;O76,[23]Referensi!A:AK,24,0)</f>
        <v>28916800</v>
      </c>
      <c r="Z76" s="29">
        <v>0</v>
      </c>
      <c r="AA76" s="29">
        <v>0</v>
      </c>
      <c r="AB76" s="29">
        <v>0</v>
      </c>
      <c r="AC76" s="29">
        <v>115000000</v>
      </c>
      <c r="AD76" s="29">
        <f t="shared" si="6"/>
        <v>343218547.11591786</v>
      </c>
      <c r="AE76" s="29">
        <f t="shared" si="7"/>
        <v>558218547.11591792</v>
      </c>
      <c r="AF76" s="30">
        <f t="shared" si="8"/>
        <v>-45218547.115917921</v>
      </c>
      <c r="AG76" s="26"/>
    </row>
    <row r="77" spans="1:33" ht="15" customHeight="1">
      <c r="A77" s="25" t="s">
        <v>38</v>
      </c>
      <c r="B77" s="26" t="s">
        <v>242</v>
      </c>
      <c r="C77" s="26" t="s">
        <v>40</v>
      </c>
      <c r="D77" s="26" t="s">
        <v>154</v>
      </c>
      <c r="E77" s="26" t="s">
        <v>245</v>
      </c>
      <c r="F77" s="26" t="s">
        <v>246</v>
      </c>
      <c r="G77" s="25">
        <v>100.71145</v>
      </c>
      <c r="H77" s="25">
        <v>-0.55297700000000005</v>
      </c>
      <c r="I77" s="26" t="s">
        <v>44</v>
      </c>
      <c r="J77" s="26" t="s">
        <v>45</v>
      </c>
      <c r="K77" s="26" t="s">
        <v>157</v>
      </c>
      <c r="L77" s="26" t="s">
        <v>223</v>
      </c>
      <c r="M77" s="26" t="s">
        <v>159</v>
      </c>
      <c r="N77" s="26" t="s">
        <v>49</v>
      </c>
      <c r="O77" s="26" t="s">
        <v>224</v>
      </c>
      <c r="P77" s="27" t="s">
        <v>51</v>
      </c>
      <c r="Q77" s="26" t="s">
        <v>225</v>
      </c>
      <c r="R77" s="26" t="s">
        <v>53</v>
      </c>
      <c r="S77" s="28">
        <v>513000000</v>
      </c>
      <c r="T77" s="28">
        <v>5554500</v>
      </c>
      <c r="U77" s="29">
        <f>VLOOKUP(N77&amp;O77,[23]Referensi!A:AK,9,0)*$U$1</f>
        <v>67068000</v>
      </c>
      <c r="V77" s="29">
        <f>VLOOKUP(N77&amp;O77,[23]Referensi!A:AK,10,0)</f>
        <v>140000000</v>
      </c>
      <c r="W77" s="29">
        <v>100000000</v>
      </c>
      <c r="X77" s="29">
        <f>HLOOKUP(M77,'[24]HPS-OE'!$5:$35,31,0)</f>
        <v>101679247.11591785</v>
      </c>
      <c r="Y77" s="29">
        <f>VLOOKUP(N77&amp;O77,[23]Referensi!A:AK,24,0)</f>
        <v>28916800</v>
      </c>
      <c r="Z77" s="29">
        <v>0</v>
      </c>
      <c r="AA77" s="29">
        <v>0</v>
      </c>
      <c r="AB77" s="29">
        <v>0</v>
      </c>
      <c r="AC77" s="29">
        <v>115000000</v>
      </c>
      <c r="AD77" s="29">
        <f t="shared" si="6"/>
        <v>343218547.11591786</v>
      </c>
      <c r="AE77" s="29">
        <f t="shared" si="7"/>
        <v>558218547.11591792</v>
      </c>
      <c r="AF77" s="30">
        <f t="shared" si="8"/>
        <v>-45218547.115917921</v>
      </c>
      <c r="AG77" s="26"/>
    </row>
    <row r="78" spans="1:33" ht="15" customHeight="1">
      <c r="A78" s="25" t="s">
        <v>38</v>
      </c>
      <c r="B78" s="26" t="s">
        <v>242</v>
      </c>
      <c r="C78" s="26" t="s">
        <v>40</v>
      </c>
      <c r="D78" s="26" t="s">
        <v>154</v>
      </c>
      <c r="E78" s="26" t="s">
        <v>247</v>
      </c>
      <c r="F78" s="26" t="s">
        <v>248</v>
      </c>
      <c r="G78" s="25">
        <v>102.605237</v>
      </c>
      <c r="H78" s="25">
        <v>-0.38490000000000002</v>
      </c>
      <c r="I78" s="26" t="s">
        <v>44</v>
      </c>
      <c r="J78" s="26" t="s">
        <v>45</v>
      </c>
      <c r="K78" s="26" t="s">
        <v>209</v>
      </c>
      <c r="L78" s="26" t="s">
        <v>249</v>
      </c>
      <c r="M78" s="26" t="s">
        <v>159</v>
      </c>
      <c r="N78" s="26" t="s">
        <v>49</v>
      </c>
      <c r="O78" s="26" t="s">
        <v>250</v>
      </c>
      <c r="P78" s="27" t="s">
        <v>51</v>
      </c>
      <c r="Q78" s="26" t="s">
        <v>212</v>
      </c>
      <c r="R78" s="26" t="s">
        <v>53</v>
      </c>
      <c r="S78" s="28">
        <v>513000000</v>
      </c>
      <c r="T78" s="28">
        <v>5554500</v>
      </c>
      <c r="U78" s="29">
        <f>VLOOKUP(N78&amp;O78,[23]Referensi!A:AK,9,0)*$U$1</f>
        <v>63068000</v>
      </c>
      <c r="V78" s="29">
        <f>VLOOKUP(N78&amp;O78,[23]Referensi!A:AK,10,0)</f>
        <v>135000000</v>
      </c>
      <c r="W78" s="29">
        <v>100000000</v>
      </c>
      <c r="X78" s="29">
        <f>HLOOKUP(M78,'[24]HPS-OE'!$5:$35,31,0)</f>
        <v>101679247.11591785</v>
      </c>
      <c r="Y78" s="29">
        <f>VLOOKUP(N78&amp;O78,[23]Referensi!A:AK,24,0)</f>
        <v>28916800</v>
      </c>
      <c r="Z78" s="29">
        <v>0</v>
      </c>
      <c r="AA78" s="29">
        <v>0</v>
      </c>
      <c r="AB78" s="29">
        <v>0</v>
      </c>
      <c r="AC78" s="29">
        <v>115000000</v>
      </c>
      <c r="AD78" s="29">
        <f t="shared" si="6"/>
        <v>334218547.11591786</v>
      </c>
      <c r="AE78" s="29">
        <f t="shared" si="7"/>
        <v>549218547.11591792</v>
      </c>
      <c r="AF78" s="30">
        <f t="shared" si="8"/>
        <v>-36218547.115917921</v>
      </c>
      <c r="AG78" s="26"/>
    </row>
    <row r="79" spans="1:33" ht="15" customHeight="1">
      <c r="A79" s="25" t="s">
        <v>38</v>
      </c>
      <c r="B79" s="26" t="s">
        <v>242</v>
      </c>
      <c r="C79" s="26" t="s">
        <v>40</v>
      </c>
      <c r="D79" s="26" t="s">
        <v>154</v>
      </c>
      <c r="E79" s="26" t="s">
        <v>251</v>
      </c>
      <c r="F79" s="26" t="s">
        <v>252</v>
      </c>
      <c r="G79" s="25">
        <v>102.37238499999999</v>
      </c>
      <c r="H79" s="25">
        <v>-0.455405</v>
      </c>
      <c r="I79" s="26" t="s">
        <v>44</v>
      </c>
      <c r="J79" s="26" t="s">
        <v>45</v>
      </c>
      <c r="K79" s="26" t="s">
        <v>209</v>
      </c>
      <c r="L79" s="26" t="s">
        <v>249</v>
      </c>
      <c r="M79" s="26" t="s">
        <v>159</v>
      </c>
      <c r="N79" s="26" t="s">
        <v>49</v>
      </c>
      <c r="O79" s="26" t="s">
        <v>250</v>
      </c>
      <c r="P79" s="27" t="s">
        <v>51</v>
      </c>
      <c r="Q79" s="26" t="s">
        <v>212</v>
      </c>
      <c r="R79" s="26" t="s">
        <v>53</v>
      </c>
      <c r="S79" s="28">
        <v>513000000</v>
      </c>
      <c r="T79" s="28">
        <v>5554500</v>
      </c>
      <c r="U79" s="29">
        <f>VLOOKUP(N79&amp;O79,[23]Referensi!A:AK,9,0)*$U$1</f>
        <v>63068000</v>
      </c>
      <c r="V79" s="29">
        <f>VLOOKUP(N79&amp;O79,[23]Referensi!A:AK,10,0)</f>
        <v>135000000</v>
      </c>
      <c r="W79" s="29">
        <v>100000000</v>
      </c>
      <c r="X79" s="29">
        <f>HLOOKUP(M79,'[24]HPS-OE'!$5:$35,31,0)</f>
        <v>101679247.11591785</v>
      </c>
      <c r="Y79" s="29">
        <f>VLOOKUP(N79&amp;O79,[23]Referensi!A:AK,24,0)</f>
        <v>28916800</v>
      </c>
      <c r="Z79" s="29">
        <v>0</v>
      </c>
      <c r="AA79" s="29">
        <v>0</v>
      </c>
      <c r="AB79" s="29">
        <v>0</v>
      </c>
      <c r="AC79" s="29">
        <v>115000000</v>
      </c>
      <c r="AD79" s="29">
        <f t="shared" si="6"/>
        <v>334218547.11591786</v>
      </c>
      <c r="AE79" s="29">
        <f t="shared" si="7"/>
        <v>549218547.11591792</v>
      </c>
      <c r="AF79" s="30">
        <f t="shared" si="8"/>
        <v>-36218547.115917921</v>
      </c>
      <c r="AG79" s="26"/>
    </row>
    <row r="80" spans="1:33" ht="15" customHeight="1">
      <c r="A80" s="25" t="s">
        <v>38</v>
      </c>
      <c r="B80" s="26" t="s">
        <v>242</v>
      </c>
      <c r="C80" s="26" t="s">
        <v>40</v>
      </c>
      <c r="D80" s="26" t="s">
        <v>154</v>
      </c>
      <c r="E80" s="26" t="s">
        <v>253</v>
      </c>
      <c r="F80" s="26" t="s">
        <v>254</v>
      </c>
      <c r="G80" s="25">
        <v>100.42530499999999</v>
      </c>
      <c r="H80" s="25">
        <v>-0.51423700000000006</v>
      </c>
      <c r="I80" s="26" t="s">
        <v>44</v>
      </c>
      <c r="J80" s="26" t="s">
        <v>45</v>
      </c>
      <c r="K80" s="26" t="s">
        <v>157</v>
      </c>
      <c r="L80" s="26" t="s">
        <v>223</v>
      </c>
      <c r="M80" s="26" t="s">
        <v>159</v>
      </c>
      <c r="N80" s="26" t="s">
        <v>49</v>
      </c>
      <c r="O80" s="26" t="s">
        <v>224</v>
      </c>
      <c r="P80" s="27" t="s">
        <v>51</v>
      </c>
      <c r="Q80" s="26" t="s">
        <v>225</v>
      </c>
      <c r="R80" s="26" t="s">
        <v>53</v>
      </c>
      <c r="S80" s="28">
        <v>513000000</v>
      </c>
      <c r="T80" s="28">
        <v>5554500</v>
      </c>
      <c r="U80" s="29">
        <f>VLOOKUP(N80&amp;O80,[23]Referensi!A:AK,9,0)*$U$1</f>
        <v>67068000</v>
      </c>
      <c r="V80" s="29">
        <f>VLOOKUP(N80&amp;O80,[23]Referensi!A:AK,10,0)</f>
        <v>140000000</v>
      </c>
      <c r="W80" s="29">
        <v>100000000</v>
      </c>
      <c r="X80" s="29">
        <f>HLOOKUP(M80,'[24]HPS-OE'!$5:$35,31,0)</f>
        <v>101679247.11591785</v>
      </c>
      <c r="Y80" s="29">
        <f>VLOOKUP(N80&amp;O80,[23]Referensi!A:AK,24,0)</f>
        <v>28916800</v>
      </c>
      <c r="Z80" s="29">
        <v>0</v>
      </c>
      <c r="AA80" s="29">
        <v>0</v>
      </c>
      <c r="AB80" s="29">
        <v>0</v>
      </c>
      <c r="AC80" s="29">
        <v>115000000</v>
      </c>
      <c r="AD80" s="29">
        <f t="shared" si="6"/>
        <v>343218547.11591786</v>
      </c>
      <c r="AE80" s="29">
        <f t="shared" si="7"/>
        <v>558218547.11591792</v>
      </c>
      <c r="AF80" s="30">
        <f t="shared" si="8"/>
        <v>-45218547.115917921</v>
      </c>
      <c r="AG80" s="26"/>
    </row>
    <row r="81" spans="1:33" ht="15" customHeight="1">
      <c r="A81" s="25" t="s">
        <v>38</v>
      </c>
      <c r="B81" s="26" t="s">
        <v>242</v>
      </c>
      <c r="C81" s="26" t="s">
        <v>40</v>
      </c>
      <c r="D81" s="26" t="s">
        <v>154</v>
      </c>
      <c r="E81" s="26" t="s">
        <v>255</v>
      </c>
      <c r="F81" s="26" t="s">
        <v>256</v>
      </c>
      <c r="G81" s="25">
        <v>99.941061000000005</v>
      </c>
      <c r="H81" s="25">
        <v>0.17127000000000001</v>
      </c>
      <c r="I81" s="26" t="s">
        <v>44</v>
      </c>
      <c r="J81" s="26" t="s">
        <v>45</v>
      </c>
      <c r="K81" s="26" t="s">
        <v>157</v>
      </c>
      <c r="L81" s="26" t="s">
        <v>169</v>
      </c>
      <c r="M81" s="26" t="s">
        <v>159</v>
      </c>
      <c r="N81" s="26" t="s">
        <v>49</v>
      </c>
      <c r="O81" s="26" t="s">
        <v>170</v>
      </c>
      <c r="P81" s="27" t="s">
        <v>51</v>
      </c>
      <c r="Q81" s="26" t="s">
        <v>52</v>
      </c>
      <c r="R81" s="26" t="s">
        <v>53</v>
      </c>
      <c r="S81" s="28">
        <v>513000000</v>
      </c>
      <c r="T81" s="28">
        <v>5554500</v>
      </c>
      <c r="U81" s="29">
        <f>VLOOKUP(N81&amp;O81,[23]Referensi!A:AK,9,0)*$U$1</f>
        <v>67068000</v>
      </c>
      <c r="V81" s="29">
        <f>VLOOKUP(N81&amp;O81,[23]Referensi!A:AK,10,0)</f>
        <v>100000000</v>
      </c>
      <c r="W81" s="29">
        <v>100000000</v>
      </c>
      <c r="X81" s="29">
        <f>HLOOKUP(M81,'[24]HPS-OE'!$5:$35,31,0)</f>
        <v>101679247.11591785</v>
      </c>
      <c r="Y81" s="29">
        <f>VLOOKUP(N81&amp;O81,[23]Referensi!A:AK,24,0)</f>
        <v>28916800</v>
      </c>
      <c r="Z81" s="29">
        <v>0</v>
      </c>
      <c r="AA81" s="29">
        <v>0</v>
      </c>
      <c r="AB81" s="29">
        <v>0</v>
      </c>
      <c r="AC81" s="29">
        <v>115000000</v>
      </c>
      <c r="AD81" s="29">
        <f t="shared" si="6"/>
        <v>303218547.11591786</v>
      </c>
      <c r="AE81" s="29">
        <f t="shared" si="7"/>
        <v>518218547.11591786</v>
      </c>
      <c r="AF81" s="30">
        <f t="shared" si="8"/>
        <v>-5218547.1159178615</v>
      </c>
      <c r="AG81" s="26"/>
    </row>
    <row r="82" spans="1:33" ht="15" customHeight="1">
      <c r="A82" s="25" t="s">
        <v>38</v>
      </c>
      <c r="B82" s="26" t="s">
        <v>242</v>
      </c>
      <c r="C82" s="26" t="s">
        <v>40</v>
      </c>
      <c r="D82" s="26" t="s">
        <v>154</v>
      </c>
      <c r="E82" s="26" t="s">
        <v>257</v>
      </c>
      <c r="F82" s="26" t="s">
        <v>258</v>
      </c>
      <c r="G82" s="25">
        <v>100.906476</v>
      </c>
      <c r="H82" s="25">
        <v>-1.268073</v>
      </c>
      <c r="I82" s="26" t="s">
        <v>44</v>
      </c>
      <c r="J82" s="26" t="s">
        <v>45</v>
      </c>
      <c r="K82" s="26" t="s">
        <v>157</v>
      </c>
      <c r="L82" s="26" t="s">
        <v>234</v>
      </c>
      <c r="M82" s="26" t="s">
        <v>159</v>
      </c>
      <c r="N82" s="26" t="s">
        <v>49</v>
      </c>
      <c r="O82" s="26" t="s">
        <v>235</v>
      </c>
      <c r="P82" s="27" t="s">
        <v>51</v>
      </c>
      <c r="Q82" s="26" t="s">
        <v>93</v>
      </c>
      <c r="R82" s="26" t="s">
        <v>53</v>
      </c>
      <c r="S82" s="28">
        <v>513000000</v>
      </c>
      <c r="T82" s="28">
        <v>5554500</v>
      </c>
      <c r="U82" s="29">
        <f>VLOOKUP(N82&amp;O82,[23]Referensi!A:AK,9,0)*$U$1</f>
        <v>67068000</v>
      </c>
      <c r="V82" s="29">
        <f>VLOOKUP(N82&amp;O82,[23]Referensi!A:AK,10,0)</f>
        <v>136080000</v>
      </c>
      <c r="W82" s="29">
        <v>100000000</v>
      </c>
      <c r="X82" s="29">
        <f>HLOOKUP(M82,'[24]HPS-OE'!$5:$35,31,0)</f>
        <v>101679247.11591785</v>
      </c>
      <c r="Y82" s="29">
        <f>VLOOKUP(N82&amp;O82,[23]Referensi!A:AK,24,0)</f>
        <v>28916800</v>
      </c>
      <c r="Z82" s="29">
        <v>0</v>
      </c>
      <c r="AA82" s="29">
        <v>0</v>
      </c>
      <c r="AB82" s="29">
        <v>0</v>
      </c>
      <c r="AC82" s="29">
        <v>115000000</v>
      </c>
      <c r="AD82" s="29">
        <f t="shared" si="6"/>
        <v>339298547.11591786</v>
      </c>
      <c r="AE82" s="29">
        <f t="shared" si="7"/>
        <v>554298547.11591792</v>
      </c>
      <c r="AF82" s="30">
        <f t="shared" si="8"/>
        <v>-41298547.115917921</v>
      </c>
      <c r="AG82" s="26"/>
    </row>
    <row r="83" spans="1:33" ht="15" customHeight="1">
      <c r="A83" s="25" t="s">
        <v>38</v>
      </c>
      <c r="B83" s="26" t="s">
        <v>242</v>
      </c>
      <c r="C83" s="26" t="s">
        <v>40</v>
      </c>
      <c r="D83" s="26" t="s">
        <v>154</v>
      </c>
      <c r="E83" s="26" t="s">
        <v>259</v>
      </c>
      <c r="F83" s="26" t="s">
        <v>260</v>
      </c>
      <c r="G83" s="25">
        <v>100.39071</v>
      </c>
      <c r="H83" s="25">
        <v>0.980074</v>
      </c>
      <c r="I83" s="26" t="s">
        <v>44</v>
      </c>
      <c r="J83" s="26" t="s">
        <v>45</v>
      </c>
      <c r="K83" s="26" t="s">
        <v>209</v>
      </c>
      <c r="L83" s="26" t="s">
        <v>210</v>
      </c>
      <c r="M83" s="26" t="s">
        <v>159</v>
      </c>
      <c r="N83" s="26" t="s">
        <v>49</v>
      </c>
      <c r="O83" s="26" t="s">
        <v>211</v>
      </c>
      <c r="P83" s="27" t="s">
        <v>51</v>
      </c>
      <c r="Q83" s="26" t="s">
        <v>212</v>
      </c>
      <c r="R83" s="26" t="s">
        <v>53</v>
      </c>
      <c r="S83" s="28">
        <v>513000000</v>
      </c>
      <c r="T83" s="28">
        <v>5554500</v>
      </c>
      <c r="U83" s="29">
        <f>VLOOKUP(N83&amp;O83,[23]Referensi!A:AK,9,0)*$U$1</f>
        <v>63068000</v>
      </c>
      <c r="V83" s="29">
        <f>VLOOKUP(N83&amp;O83,[23]Referensi!A:AK,10,0)</f>
        <v>190000000</v>
      </c>
      <c r="W83" s="29">
        <v>100000000</v>
      </c>
      <c r="X83" s="29">
        <f>HLOOKUP(M83,'[24]HPS-OE'!$5:$35,31,0)</f>
        <v>101679247.11591785</v>
      </c>
      <c r="Y83" s="29">
        <f>VLOOKUP(N83&amp;O83,[23]Referensi!A:AK,24,0)</f>
        <v>28916800</v>
      </c>
      <c r="Z83" s="29">
        <v>0</v>
      </c>
      <c r="AA83" s="29">
        <v>0</v>
      </c>
      <c r="AB83" s="29">
        <v>0</v>
      </c>
      <c r="AC83" s="29">
        <v>115000000</v>
      </c>
      <c r="AD83" s="29">
        <f t="shared" si="6"/>
        <v>389218547.11591786</v>
      </c>
      <c r="AE83" s="29">
        <f t="shared" si="7"/>
        <v>604218547.11591792</v>
      </c>
      <c r="AF83" s="30">
        <f t="shared" si="8"/>
        <v>-91218547.115917921</v>
      </c>
      <c r="AG83" s="26"/>
    </row>
    <row r="84" spans="1:33" ht="15" customHeight="1">
      <c r="A84" s="25" t="s">
        <v>38</v>
      </c>
      <c r="B84" s="26" t="s">
        <v>242</v>
      </c>
      <c r="C84" s="26" t="s">
        <v>40</v>
      </c>
      <c r="D84" s="26" t="s">
        <v>154</v>
      </c>
      <c r="E84" s="26" t="s">
        <v>261</v>
      </c>
      <c r="F84" s="26" t="s">
        <v>262</v>
      </c>
      <c r="G84" s="25">
        <v>100.189379</v>
      </c>
      <c r="H84" s="25">
        <v>1.373928</v>
      </c>
      <c r="I84" s="26" t="s">
        <v>44</v>
      </c>
      <c r="J84" s="26" t="s">
        <v>45</v>
      </c>
      <c r="K84" s="26" t="s">
        <v>209</v>
      </c>
      <c r="L84" s="26" t="s">
        <v>210</v>
      </c>
      <c r="M84" s="26" t="s">
        <v>159</v>
      </c>
      <c r="N84" s="26" t="s">
        <v>49</v>
      </c>
      <c r="O84" s="26" t="s">
        <v>211</v>
      </c>
      <c r="P84" s="27" t="s">
        <v>51</v>
      </c>
      <c r="Q84" s="26" t="s">
        <v>212</v>
      </c>
      <c r="R84" s="26" t="s">
        <v>53</v>
      </c>
      <c r="S84" s="28">
        <v>513000000</v>
      </c>
      <c r="T84" s="28">
        <v>5554500</v>
      </c>
      <c r="U84" s="29">
        <f>VLOOKUP(N84&amp;O84,[23]Referensi!A:AK,9,0)*$U$1</f>
        <v>63068000</v>
      </c>
      <c r="V84" s="29">
        <f>VLOOKUP(N84&amp;O84,[23]Referensi!A:AK,10,0)</f>
        <v>190000000</v>
      </c>
      <c r="W84" s="29">
        <v>100000000</v>
      </c>
      <c r="X84" s="29">
        <f>HLOOKUP(M84,'[24]HPS-OE'!$5:$35,31,0)</f>
        <v>101679247.11591785</v>
      </c>
      <c r="Y84" s="29">
        <f>VLOOKUP(N84&amp;O84,[23]Referensi!A:AK,24,0)</f>
        <v>28916800</v>
      </c>
      <c r="Z84" s="29">
        <v>0</v>
      </c>
      <c r="AA84" s="29">
        <v>0</v>
      </c>
      <c r="AB84" s="29">
        <v>0</v>
      </c>
      <c r="AC84" s="29">
        <v>115000000</v>
      </c>
      <c r="AD84" s="29">
        <f t="shared" si="6"/>
        <v>389218547.11591786</v>
      </c>
      <c r="AE84" s="29">
        <f t="shared" si="7"/>
        <v>604218547.11591792</v>
      </c>
      <c r="AF84" s="30">
        <f t="shared" si="8"/>
        <v>-91218547.115917921</v>
      </c>
      <c r="AG84" s="26"/>
    </row>
    <row r="85" spans="1:33" ht="15" customHeight="1">
      <c r="A85" s="25" t="s">
        <v>38</v>
      </c>
      <c r="B85" s="26" t="s">
        <v>242</v>
      </c>
      <c r="C85" s="26" t="s">
        <v>40</v>
      </c>
      <c r="D85" s="26" t="s">
        <v>154</v>
      </c>
      <c r="E85" s="26" t="s">
        <v>263</v>
      </c>
      <c r="F85" s="26" t="s">
        <v>264</v>
      </c>
      <c r="G85" s="25">
        <v>100.6265556</v>
      </c>
      <c r="H85" s="25">
        <v>-0.15725</v>
      </c>
      <c r="I85" s="26" t="s">
        <v>44</v>
      </c>
      <c r="J85" s="26" t="s">
        <v>45</v>
      </c>
      <c r="K85" s="26" t="s">
        <v>157</v>
      </c>
      <c r="L85" s="26" t="s">
        <v>175</v>
      </c>
      <c r="M85" s="26" t="s">
        <v>159</v>
      </c>
      <c r="N85" s="26" t="s">
        <v>49</v>
      </c>
      <c r="O85" s="26" t="s">
        <v>176</v>
      </c>
      <c r="P85" s="27" t="s">
        <v>51</v>
      </c>
      <c r="Q85" s="26" t="s">
        <v>133</v>
      </c>
      <c r="R85" s="26" t="s">
        <v>53</v>
      </c>
      <c r="S85" s="28">
        <v>513000000</v>
      </c>
      <c r="T85" s="28">
        <v>5554500</v>
      </c>
      <c r="U85" s="29">
        <f>VLOOKUP(N85&amp;O85,[23]Referensi!A:AK,9,0)*$U$1</f>
        <v>67068000</v>
      </c>
      <c r="V85" s="29">
        <f>VLOOKUP(N85&amp;O85,[23]Referensi!A:AK,10,0)</f>
        <v>140000000</v>
      </c>
      <c r="W85" s="29">
        <v>100000000</v>
      </c>
      <c r="X85" s="29">
        <f>HLOOKUP(M85,'[24]HPS-OE'!$5:$35,31,0)</f>
        <v>101679247.11591785</v>
      </c>
      <c r="Y85" s="29">
        <f>VLOOKUP(N85&amp;O85,[23]Referensi!A:AK,24,0)</f>
        <v>28916800</v>
      </c>
      <c r="Z85" s="29">
        <v>0</v>
      </c>
      <c r="AA85" s="29">
        <v>0</v>
      </c>
      <c r="AB85" s="29">
        <v>0</v>
      </c>
      <c r="AC85" s="29">
        <v>115000000</v>
      </c>
      <c r="AD85" s="29">
        <f t="shared" si="6"/>
        <v>343218547.11591786</v>
      </c>
      <c r="AE85" s="29">
        <f t="shared" si="7"/>
        <v>558218547.11591792</v>
      </c>
      <c r="AF85" s="30">
        <f t="shared" si="8"/>
        <v>-45218547.115917921</v>
      </c>
      <c r="AG85" s="26"/>
    </row>
    <row r="86" spans="1:33" ht="15" customHeight="1">
      <c r="A86" s="25" t="s">
        <v>38</v>
      </c>
      <c r="B86" s="26" t="s">
        <v>242</v>
      </c>
      <c r="C86" s="26" t="s">
        <v>40</v>
      </c>
      <c r="D86" s="26" t="s">
        <v>265</v>
      </c>
      <c r="E86" s="26" t="s">
        <v>266</v>
      </c>
      <c r="F86" s="26" t="s">
        <v>267</v>
      </c>
      <c r="G86" s="25">
        <v>104.988416</v>
      </c>
      <c r="H86" s="25">
        <v>-5.3474409999999999</v>
      </c>
      <c r="I86" s="26" t="s">
        <v>268</v>
      </c>
      <c r="J86" s="26" t="s">
        <v>45</v>
      </c>
      <c r="K86" s="26" t="s">
        <v>269</v>
      </c>
      <c r="L86" s="26" t="s">
        <v>270</v>
      </c>
      <c r="M86" s="26" t="s">
        <v>271</v>
      </c>
      <c r="N86" s="26" t="s">
        <v>49</v>
      </c>
      <c r="O86" s="26" t="s">
        <v>272</v>
      </c>
      <c r="P86" s="27" t="s">
        <v>273</v>
      </c>
      <c r="Q86" s="26" t="s">
        <v>274</v>
      </c>
      <c r="R86" s="26" t="s">
        <v>275</v>
      </c>
      <c r="S86" s="28">
        <v>805000000</v>
      </c>
      <c r="T86" s="28">
        <v>5337805.2</v>
      </c>
      <c r="U86" s="29">
        <f>VLOOKUP(N86&amp;O86,[23]Referensi!A:AK,9,0)*$U$1</f>
        <v>67503200</v>
      </c>
      <c r="V86" s="29">
        <f>VLOOKUP(N86&amp;O86,[23]Referensi!A:AK,10,0)</f>
        <v>140814000</v>
      </c>
      <c r="W86" s="29">
        <f>VLOOKUP(N86&amp;O86,[23]Referensi!A:AK,11,0)</f>
        <v>173343607.5945946</v>
      </c>
      <c r="X86" s="29">
        <f>VLOOKUP(N86&amp;O86,[23]Referensi!A:AK,18,0)</f>
        <v>224022875</v>
      </c>
      <c r="Y86" s="29">
        <f>VLOOKUP(N86&amp;O86,[23]Referensi!A:AK,24,0)</f>
        <v>28137800</v>
      </c>
      <c r="Z86" s="29">
        <v>0</v>
      </c>
      <c r="AA86" s="29">
        <v>0</v>
      </c>
      <c r="AB86" s="29">
        <f>VLOOKUP(N86&amp;O86,[23]Referensi!A:AK,25,0)</f>
        <v>9000000</v>
      </c>
      <c r="AC86" s="29">
        <f>VLOOKUP(N86&amp;O86,[23]Referensi!A:AK,12,0)</f>
        <v>129470250</v>
      </c>
      <c r="AD86" s="29">
        <f t="shared" si="6"/>
        <v>474815680.19999999</v>
      </c>
      <c r="AE86" s="29">
        <f t="shared" si="7"/>
        <v>777629537.79459453</v>
      </c>
      <c r="AF86" s="30">
        <f t="shared" si="8"/>
        <v>27370462.205405474</v>
      </c>
      <c r="AG86" s="26"/>
    </row>
    <row r="87" spans="1:33" ht="15" customHeight="1">
      <c r="A87" s="25" t="s">
        <v>38</v>
      </c>
      <c r="B87" s="26" t="s">
        <v>242</v>
      </c>
      <c r="C87" s="26" t="s">
        <v>40</v>
      </c>
      <c r="D87" s="26" t="s">
        <v>265</v>
      </c>
      <c r="E87" s="26" t="s">
        <v>276</v>
      </c>
      <c r="F87" s="26" t="s">
        <v>277</v>
      </c>
      <c r="G87" s="25">
        <v>105.09221100000001</v>
      </c>
      <c r="H87" s="25">
        <v>-5.3652949999999997</v>
      </c>
      <c r="I87" s="26" t="s">
        <v>268</v>
      </c>
      <c r="J87" s="26" t="s">
        <v>45</v>
      </c>
      <c r="K87" s="26" t="s">
        <v>269</v>
      </c>
      <c r="L87" s="26" t="s">
        <v>270</v>
      </c>
      <c r="M87" s="26" t="s">
        <v>271</v>
      </c>
      <c r="N87" s="26" t="s">
        <v>49</v>
      </c>
      <c r="O87" s="26" t="s">
        <v>272</v>
      </c>
      <c r="P87" s="27" t="s">
        <v>273</v>
      </c>
      <c r="Q87" s="26" t="s">
        <v>274</v>
      </c>
      <c r="R87" s="26" t="s">
        <v>275</v>
      </c>
      <c r="S87" s="28">
        <v>805000000</v>
      </c>
      <c r="T87" s="28">
        <v>5337805.2</v>
      </c>
      <c r="U87" s="29">
        <f>VLOOKUP(N87&amp;O87,[23]Referensi!A:AK,9,0)*$U$1</f>
        <v>67503200</v>
      </c>
      <c r="V87" s="29">
        <f>VLOOKUP(N87&amp;O87,[23]Referensi!A:AK,10,0)</f>
        <v>140814000</v>
      </c>
      <c r="W87" s="29">
        <f>VLOOKUP(N87&amp;O87,[23]Referensi!A:AK,11,0)</f>
        <v>173343607.5945946</v>
      </c>
      <c r="X87" s="29">
        <f>VLOOKUP(N87&amp;O87,[23]Referensi!A:AK,18,0)</f>
        <v>224022875</v>
      </c>
      <c r="Y87" s="29">
        <f>VLOOKUP(N87&amp;O87,[23]Referensi!A:AK,24,0)</f>
        <v>28137800</v>
      </c>
      <c r="Z87" s="29">
        <v>0</v>
      </c>
      <c r="AA87" s="29">
        <v>0</v>
      </c>
      <c r="AB87" s="29">
        <f>VLOOKUP(N87&amp;O87,[23]Referensi!A:AK,25,0)</f>
        <v>9000000</v>
      </c>
      <c r="AC87" s="29">
        <f>VLOOKUP(N87&amp;O87,[23]Referensi!A:AK,12,0)</f>
        <v>129470250</v>
      </c>
      <c r="AD87" s="29">
        <f t="shared" si="6"/>
        <v>474815680.19999999</v>
      </c>
      <c r="AE87" s="29">
        <f t="shared" si="7"/>
        <v>777629537.79459453</v>
      </c>
      <c r="AF87" s="30">
        <f t="shared" si="8"/>
        <v>27370462.205405474</v>
      </c>
      <c r="AG87" s="26"/>
    </row>
    <row r="88" spans="1:33" ht="15" customHeight="1">
      <c r="A88" s="25" t="s">
        <v>38</v>
      </c>
      <c r="B88" s="26" t="s">
        <v>242</v>
      </c>
      <c r="C88" s="26" t="s">
        <v>40</v>
      </c>
      <c r="D88" s="26" t="s">
        <v>265</v>
      </c>
      <c r="E88" s="26" t="s">
        <v>278</v>
      </c>
      <c r="F88" s="26" t="s">
        <v>279</v>
      </c>
      <c r="G88" s="25">
        <v>104.735547</v>
      </c>
      <c r="H88" s="25">
        <v>-5.4124999999999996</v>
      </c>
      <c r="I88" s="26" t="s">
        <v>268</v>
      </c>
      <c r="J88" s="26" t="s">
        <v>45</v>
      </c>
      <c r="K88" s="26" t="s">
        <v>269</v>
      </c>
      <c r="L88" s="26" t="s">
        <v>270</v>
      </c>
      <c r="M88" s="26" t="s">
        <v>271</v>
      </c>
      <c r="N88" s="26" t="s">
        <v>49</v>
      </c>
      <c r="O88" s="26" t="s">
        <v>272</v>
      </c>
      <c r="P88" s="27" t="s">
        <v>273</v>
      </c>
      <c r="Q88" s="26" t="s">
        <v>274</v>
      </c>
      <c r="R88" s="26" t="s">
        <v>275</v>
      </c>
      <c r="S88" s="28">
        <v>805000000</v>
      </c>
      <c r="T88" s="28">
        <v>5337805.2</v>
      </c>
      <c r="U88" s="29">
        <f>VLOOKUP(N88&amp;O88,[23]Referensi!A:AK,9,0)*$U$1</f>
        <v>67503200</v>
      </c>
      <c r="V88" s="29">
        <f>VLOOKUP(N88&amp;O88,[23]Referensi!A:AK,10,0)</f>
        <v>140814000</v>
      </c>
      <c r="W88" s="29">
        <f>VLOOKUP(N88&amp;O88,[23]Referensi!A:AK,11,0)</f>
        <v>173343607.5945946</v>
      </c>
      <c r="X88" s="29">
        <f>VLOOKUP(N88&amp;O88,[23]Referensi!A:AK,18,0)</f>
        <v>224022875</v>
      </c>
      <c r="Y88" s="29">
        <f>VLOOKUP(N88&amp;O88,[23]Referensi!A:AK,24,0)</f>
        <v>28137800</v>
      </c>
      <c r="Z88" s="29">
        <v>0</v>
      </c>
      <c r="AA88" s="29">
        <v>0</v>
      </c>
      <c r="AB88" s="29">
        <f>VLOOKUP(N88&amp;O88,[23]Referensi!A:AK,25,0)</f>
        <v>9000000</v>
      </c>
      <c r="AC88" s="29">
        <f>VLOOKUP(N88&amp;O88,[23]Referensi!A:AK,12,0)</f>
        <v>129470250</v>
      </c>
      <c r="AD88" s="29">
        <f t="shared" si="6"/>
        <v>474815680.19999999</v>
      </c>
      <c r="AE88" s="29">
        <f t="shared" si="7"/>
        <v>777629537.79459453</v>
      </c>
      <c r="AF88" s="30">
        <f t="shared" si="8"/>
        <v>27370462.205405474</v>
      </c>
      <c r="AG88" s="26"/>
    </row>
    <row r="89" spans="1:33" ht="15" customHeight="1">
      <c r="A89" s="25" t="s">
        <v>38</v>
      </c>
      <c r="B89" s="26" t="s">
        <v>242</v>
      </c>
      <c r="C89" s="26" t="s">
        <v>40</v>
      </c>
      <c r="D89" s="26" t="s">
        <v>265</v>
      </c>
      <c r="E89" s="26" t="s">
        <v>280</v>
      </c>
      <c r="F89" s="26" t="s">
        <v>281</v>
      </c>
      <c r="G89" s="25">
        <v>104.95389</v>
      </c>
      <c r="H89" s="25">
        <v>-5.3352349999999999</v>
      </c>
      <c r="I89" s="26" t="s">
        <v>268</v>
      </c>
      <c r="J89" s="26" t="s">
        <v>45</v>
      </c>
      <c r="K89" s="26" t="s">
        <v>269</v>
      </c>
      <c r="L89" s="26" t="s">
        <v>270</v>
      </c>
      <c r="M89" s="26" t="s">
        <v>271</v>
      </c>
      <c r="N89" s="26" t="s">
        <v>49</v>
      </c>
      <c r="O89" s="26" t="s">
        <v>272</v>
      </c>
      <c r="P89" s="27" t="s">
        <v>273</v>
      </c>
      <c r="Q89" s="26" t="s">
        <v>274</v>
      </c>
      <c r="R89" s="26" t="s">
        <v>275</v>
      </c>
      <c r="S89" s="28">
        <v>805000000</v>
      </c>
      <c r="T89" s="28">
        <v>5337805.2</v>
      </c>
      <c r="U89" s="29">
        <f>VLOOKUP(N89&amp;O89,[23]Referensi!A:AK,9,0)*$U$1</f>
        <v>67503200</v>
      </c>
      <c r="V89" s="29">
        <f>VLOOKUP(N89&amp;O89,[23]Referensi!A:AK,10,0)</f>
        <v>140814000</v>
      </c>
      <c r="W89" s="29">
        <f>VLOOKUP(N89&amp;O89,[23]Referensi!A:AK,11,0)</f>
        <v>173343607.5945946</v>
      </c>
      <c r="X89" s="29">
        <f>VLOOKUP(N89&amp;O89,[23]Referensi!A:AK,18,0)</f>
        <v>224022875</v>
      </c>
      <c r="Y89" s="29">
        <f>VLOOKUP(N89&amp;O89,[23]Referensi!A:AK,24,0)</f>
        <v>28137800</v>
      </c>
      <c r="Z89" s="29">
        <v>0</v>
      </c>
      <c r="AA89" s="29">
        <v>0</v>
      </c>
      <c r="AB89" s="29">
        <f>VLOOKUP(N89&amp;O89,[23]Referensi!A:AK,25,0)</f>
        <v>9000000</v>
      </c>
      <c r="AC89" s="29">
        <f>VLOOKUP(N89&amp;O89,[23]Referensi!A:AK,12,0)</f>
        <v>129470250</v>
      </c>
      <c r="AD89" s="29">
        <f t="shared" si="6"/>
        <v>474815680.19999999</v>
      </c>
      <c r="AE89" s="29">
        <f t="shared" si="7"/>
        <v>777629537.79459453</v>
      </c>
      <c r="AF89" s="30">
        <f t="shared" si="8"/>
        <v>27370462.205405474</v>
      </c>
      <c r="AG89" s="26"/>
    </row>
    <row r="90" spans="1:33" ht="15" customHeight="1">
      <c r="A90" s="25" t="s">
        <v>38</v>
      </c>
      <c r="B90" s="26" t="s">
        <v>242</v>
      </c>
      <c r="C90" s="26" t="s">
        <v>40</v>
      </c>
      <c r="D90" s="26" t="s">
        <v>265</v>
      </c>
      <c r="E90" s="26" t="s">
        <v>282</v>
      </c>
      <c r="F90" s="26" t="s">
        <v>283</v>
      </c>
      <c r="G90" s="25">
        <v>105.078756</v>
      </c>
      <c r="H90" s="25">
        <v>-5.372757</v>
      </c>
      <c r="I90" s="26" t="s">
        <v>268</v>
      </c>
      <c r="J90" s="26" t="s">
        <v>45</v>
      </c>
      <c r="K90" s="26" t="s">
        <v>269</v>
      </c>
      <c r="L90" s="26" t="s">
        <v>270</v>
      </c>
      <c r="M90" s="26" t="s">
        <v>271</v>
      </c>
      <c r="N90" s="26" t="s">
        <v>49</v>
      </c>
      <c r="O90" s="26" t="s">
        <v>272</v>
      </c>
      <c r="P90" s="27" t="s">
        <v>273</v>
      </c>
      <c r="Q90" s="26" t="s">
        <v>274</v>
      </c>
      <c r="R90" s="26" t="s">
        <v>275</v>
      </c>
      <c r="S90" s="28">
        <v>805000000</v>
      </c>
      <c r="T90" s="28">
        <v>5337805.2</v>
      </c>
      <c r="U90" s="29">
        <f>VLOOKUP(N90&amp;O90,[23]Referensi!A:AK,9,0)*$U$1</f>
        <v>67503200</v>
      </c>
      <c r="V90" s="29">
        <f>VLOOKUP(N90&amp;O90,[23]Referensi!A:AK,10,0)</f>
        <v>140814000</v>
      </c>
      <c r="W90" s="29">
        <f>VLOOKUP(N90&amp;O90,[23]Referensi!A:AK,11,0)</f>
        <v>173343607.5945946</v>
      </c>
      <c r="X90" s="29">
        <f>VLOOKUP(N90&amp;O90,[23]Referensi!A:AK,18,0)</f>
        <v>224022875</v>
      </c>
      <c r="Y90" s="29">
        <f>VLOOKUP(N90&amp;O90,[23]Referensi!A:AK,24,0)</f>
        <v>28137800</v>
      </c>
      <c r="Z90" s="29">
        <v>0</v>
      </c>
      <c r="AA90" s="29">
        <v>0</v>
      </c>
      <c r="AB90" s="29">
        <f>VLOOKUP(N90&amp;O90,[23]Referensi!A:AK,25,0)</f>
        <v>9000000</v>
      </c>
      <c r="AC90" s="29">
        <f>VLOOKUP(N90&amp;O90,[23]Referensi!A:AK,12,0)</f>
        <v>129470250</v>
      </c>
      <c r="AD90" s="29">
        <f t="shared" si="6"/>
        <v>474815680.19999999</v>
      </c>
      <c r="AE90" s="29">
        <f t="shared" si="7"/>
        <v>777629537.79459453</v>
      </c>
      <c r="AF90" s="30">
        <f t="shared" si="8"/>
        <v>27370462.205405474</v>
      </c>
      <c r="AG90" s="26"/>
    </row>
    <row r="91" spans="1:33" ht="15" customHeight="1">
      <c r="A91" s="25" t="s">
        <v>38</v>
      </c>
      <c r="B91" s="26" t="s">
        <v>242</v>
      </c>
      <c r="C91" s="26" t="s">
        <v>40</v>
      </c>
      <c r="D91" s="26" t="s">
        <v>265</v>
      </c>
      <c r="E91" s="26" t="s">
        <v>284</v>
      </c>
      <c r="F91" s="26" t="s">
        <v>285</v>
      </c>
      <c r="G91" s="25">
        <v>101.82343400000001</v>
      </c>
      <c r="H91" s="25">
        <v>-3.37948</v>
      </c>
      <c r="I91" s="26" t="s">
        <v>268</v>
      </c>
      <c r="J91" s="26" t="s">
        <v>45</v>
      </c>
      <c r="K91" s="26" t="s">
        <v>286</v>
      </c>
      <c r="L91" s="26" t="s">
        <v>287</v>
      </c>
      <c r="M91" s="26" t="s">
        <v>271</v>
      </c>
      <c r="N91" s="26" t="s">
        <v>49</v>
      </c>
      <c r="O91" s="26" t="s">
        <v>288</v>
      </c>
      <c r="P91" s="27" t="s">
        <v>289</v>
      </c>
      <c r="Q91" s="26" t="s">
        <v>290</v>
      </c>
      <c r="R91" s="26" t="s">
        <v>275</v>
      </c>
      <c r="S91" s="28">
        <v>805000000</v>
      </c>
      <c r="T91" s="28">
        <v>5337805.2</v>
      </c>
      <c r="U91" s="29">
        <f>VLOOKUP(N91&amp;O91,[23]Referensi!A:AK,9,0)*$U$1</f>
        <v>44509600</v>
      </c>
      <c r="V91" s="29">
        <f>VLOOKUP(N91&amp;O91,[23]Referensi!A:AK,10,0)</f>
        <v>130500000</v>
      </c>
      <c r="W91" s="29">
        <f>VLOOKUP(N91&amp;O91,[23]Referensi!A:AK,11,0)</f>
        <v>128472221.75</v>
      </c>
      <c r="X91" s="29">
        <f>VLOOKUP(N91&amp;O91,[23]Referensi!A:AK,18,0)</f>
        <v>224022875</v>
      </c>
      <c r="Y91" s="29">
        <f>VLOOKUP(N91&amp;O91,[23]Referensi!A:AK,24,0)</f>
        <v>28137800</v>
      </c>
      <c r="Z91" s="29">
        <v>0</v>
      </c>
      <c r="AA91" s="29">
        <v>0</v>
      </c>
      <c r="AB91" s="29">
        <f>VLOOKUP(N91&amp;O91,[23]Referensi!A:AK,25,0)</f>
        <v>9000000</v>
      </c>
      <c r="AC91" s="29">
        <f>VLOOKUP(N91&amp;O91,[23]Referensi!A:AK,12,0)</f>
        <v>129470250</v>
      </c>
      <c r="AD91" s="29">
        <f t="shared" si="6"/>
        <v>441508080.19999999</v>
      </c>
      <c r="AE91" s="29">
        <f t="shared" si="7"/>
        <v>699450551.95000005</v>
      </c>
      <c r="AF91" s="30">
        <f t="shared" si="8"/>
        <v>105549448.04999995</v>
      </c>
      <c r="AG91" s="26"/>
    </row>
    <row r="92" spans="1:33" ht="15" customHeight="1">
      <c r="A92" s="25" t="s">
        <v>38</v>
      </c>
      <c r="B92" s="26" t="s">
        <v>242</v>
      </c>
      <c r="C92" s="26" t="s">
        <v>40</v>
      </c>
      <c r="D92" s="26" t="s">
        <v>265</v>
      </c>
      <c r="E92" s="26" t="s">
        <v>291</v>
      </c>
      <c r="F92" s="26" t="s">
        <v>292</v>
      </c>
      <c r="G92" s="25">
        <v>101.835027</v>
      </c>
      <c r="H92" s="25">
        <v>-3.3684280000000002</v>
      </c>
      <c r="I92" s="26" t="s">
        <v>268</v>
      </c>
      <c r="J92" s="26" t="s">
        <v>45</v>
      </c>
      <c r="K92" s="26" t="s">
        <v>286</v>
      </c>
      <c r="L92" s="26" t="s">
        <v>287</v>
      </c>
      <c r="M92" s="26" t="s">
        <v>271</v>
      </c>
      <c r="N92" s="26" t="s">
        <v>49</v>
      </c>
      <c r="O92" s="26" t="s">
        <v>288</v>
      </c>
      <c r="P92" s="27" t="s">
        <v>289</v>
      </c>
      <c r="Q92" s="26" t="s">
        <v>290</v>
      </c>
      <c r="R92" s="26" t="s">
        <v>275</v>
      </c>
      <c r="S92" s="28">
        <v>805000000</v>
      </c>
      <c r="T92" s="28">
        <v>5337805.2</v>
      </c>
      <c r="U92" s="29">
        <f>VLOOKUP(N92&amp;O92,[23]Referensi!A:AK,9,0)*$U$1</f>
        <v>44509600</v>
      </c>
      <c r="V92" s="29">
        <f>VLOOKUP(N92&amp;O92,[23]Referensi!A:AK,10,0)</f>
        <v>130500000</v>
      </c>
      <c r="W92" s="29">
        <f>VLOOKUP(N92&amp;O92,[23]Referensi!A:AK,11,0)</f>
        <v>128472221.75</v>
      </c>
      <c r="X92" s="29">
        <f>VLOOKUP(N92&amp;O92,[23]Referensi!A:AK,18,0)</f>
        <v>224022875</v>
      </c>
      <c r="Y92" s="29">
        <f>VLOOKUP(N92&amp;O92,[23]Referensi!A:AK,24,0)</f>
        <v>28137800</v>
      </c>
      <c r="Z92" s="29">
        <v>0</v>
      </c>
      <c r="AA92" s="29">
        <v>0</v>
      </c>
      <c r="AB92" s="29">
        <f>VLOOKUP(N92&amp;O92,[23]Referensi!A:AK,25,0)</f>
        <v>9000000</v>
      </c>
      <c r="AC92" s="29">
        <f>VLOOKUP(N92&amp;O92,[23]Referensi!A:AK,12,0)</f>
        <v>129470250</v>
      </c>
      <c r="AD92" s="29">
        <f t="shared" si="6"/>
        <v>441508080.19999999</v>
      </c>
      <c r="AE92" s="29">
        <f t="shared" si="7"/>
        <v>699450551.95000005</v>
      </c>
      <c r="AF92" s="30">
        <f t="shared" si="8"/>
        <v>105549448.04999995</v>
      </c>
      <c r="AG92" s="26"/>
    </row>
    <row r="93" spans="1:33" ht="15" customHeight="1">
      <c r="A93" s="25" t="s">
        <v>38</v>
      </c>
      <c r="B93" s="26" t="s">
        <v>242</v>
      </c>
      <c r="C93" s="26" t="s">
        <v>40</v>
      </c>
      <c r="D93" s="26" t="s">
        <v>265</v>
      </c>
      <c r="E93" s="26" t="s">
        <v>293</v>
      </c>
      <c r="F93" s="26" t="s">
        <v>294</v>
      </c>
      <c r="G93" s="25">
        <v>102.72383600000001</v>
      </c>
      <c r="H93" s="25">
        <v>-3.651373</v>
      </c>
      <c r="I93" s="26" t="s">
        <v>268</v>
      </c>
      <c r="J93" s="26" t="s">
        <v>45</v>
      </c>
      <c r="K93" s="26" t="s">
        <v>286</v>
      </c>
      <c r="L93" s="26" t="s">
        <v>295</v>
      </c>
      <c r="M93" s="26" t="s">
        <v>271</v>
      </c>
      <c r="N93" s="26" t="s">
        <v>49</v>
      </c>
      <c r="O93" s="26" t="s">
        <v>296</v>
      </c>
      <c r="P93" s="27" t="s">
        <v>289</v>
      </c>
      <c r="Q93" s="26" t="s">
        <v>290</v>
      </c>
      <c r="R93" s="26" t="s">
        <v>275</v>
      </c>
      <c r="S93" s="28">
        <v>805000000</v>
      </c>
      <c r="T93" s="28">
        <v>5337805.2</v>
      </c>
      <c r="U93" s="29">
        <f>VLOOKUP(N93&amp;O93,[23]Referensi!A:AK,9,0)*$U$1</f>
        <v>44509600</v>
      </c>
      <c r="V93" s="29">
        <f>VLOOKUP(N93&amp;O93,[23]Referensi!A:AK,10,0)</f>
        <v>103500000</v>
      </c>
      <c r="W93" s="29">
        <f>VLOOKUP(N93&amp;O93,[23]Referensi!A:AK,11,0)</f>
        <v>155833333</v>
      </c>
      <c r="X93" s="29">
        <f>VLOOKUP(N93&amp;O93,[23]Referensi!A:AK,18,0)</f>
        <v>224022875</v>
      </c>
      <c r="Y93" s="29">
        <f>VLOOKUP(N93&amp;O93,[23]Referensi!A:AK,24,0)</f>
        <v>28137800</v>
      </c>
      <c r="Z93" s="29">
        <v>0</v>
      </c>
      <c r="AA93" s="29">
        <v>0</v>
      </c>
      <c r="AB93" s="29">
        <f>VLOOKUP(N93&amp;O93,[23]Referensi!A:AK,25,0)</f>
        <v>9000000</v>
      </c>
      <c r="AC93" s="29">
        <f>VLOOKUP(N93&amp;O93,[23]Referensi!A:AK,12,0)</f>
        <v>129470250</v>
      </c>
      <c r="AD93" s="29">
        <f t="shared" si="6"/>
        <v>414508080.19999999</v>
      </c>
      <c r="AE93" s="29">
        <f t="shared" si="7"/>
        <v>699811663.20000005</v>
      </c>
      <c r="AF93" s="30">
        <f t="shared" si="8"/>
        <v>105188336.79999995</v>
      </c>
      <c r="AG93" s="26"/>
    </row>
    <row r="94" spans="1:33" ht="15" customHeight="1">
      <c r="A94" s="25" t="s">
        <v>38</v>
      </c>
      <c r="B94" s="26" t="s">
        <v>242</v>
      </c>
      <c r="C94" s="26" t="s">
        <v>40</v>
      </c>
      <c r="D94" s="26" t="s">
        <v>265</v>
      </c>
      <c r="E94" s="26" t="s">
        <v>297</v>
      </c>
      <c r="F94" s="26" t="s">
        <v>298</v>
      </c>
      <c r="G94" s="25">
        <v>103.201165</v>
      </c>
      <c r="H94" s="25">
        <v>-4.0419090000000004</v>
      </c>
      <c r="I94" s="26" t="s">
        <v>268</v>
      </c>
      <c r="J94" s="26" t="s">
        <v>45</v>
      </c>
      <c r="K94" s="26" t="s">
        <v>299</v>
      </c>
      <c r="L94" s="26" t="s">
        <v>300</v>
      </c>
      <c r="M94" s="26" t="s">
        <v>301</v>
      </c>
      <c r="N94" s="26" t="s">
        <v>49</v>
      </c>
      <c r="O94" s="26" t="s">
        <v>302</v>
      </c>
      <c r="P94" s="27" t="s">
        <v>289</v>
      </c>
      <c r="Q94" s="26" t="s">
        <v>212</v>
      </c>
      <c r="R94" s="26" t="s">
        <v>275</v>
      </c>
      <c r="S94" s="28">
        <v>805000000</v>
      </c>
      <c r="T94" s="28">
        <v>5337805.2</v>
      </c>
      <c r="U94" s="29">
        <f>VLOOKUP(N94&amp;O94,[23]Referensi!A:AK,9,0)*$U$1</f>
        <v>44509600</v>
      </c>
      <c r="V94" s="29">
        <f>VLOOKUP(N94&amp;O94,[23]Referensi!A:AK,10,0)</f>
        <v>135000000</v>
      </c>
      <c r="W94" s="29">
        <f>VLOOKUP(N94&amp;O94,[23]Referensi!A:AK,11,0)</f>
        <v>167991548</v>
      </c>
      <c r="X94" s="29">
        <f>VLOOKUP(N94&amp;O94,[23]Referensi!A:AK,18,0)</f>
        <v>235342840</v>
      </c>
      <c r="Y94" s="29">
        <f>VLOOKUP(N94&amp;O94,[23]Referensi!A:AK,24,0)</f>
        <v>29436100</v>
      </c>
      <c r="Z94" s="29">
        <v>0</v>
      </c>
      <c r="AA94" s="29">
        <v>0</v>
      </c>
      <c r="AB94" s="29">
        <f>VLOOKUP(N94&amp;O94,[23]Referensi!A:AK,25,0)</f>
        <v>9000000</v>
      </c>
      <c r="AC94" s="29">
        <f>VLOOKUP(N94&amp;O94,[23]Referensi!A:AK,12,0)</f>
        <v>129470250</v>
      </c>
      <c r="AD94" s="29">
        <f t="shared" si="6"/>
        <v>458626345.19999999</v>
      </c>
      <c r="AE94" s="29">
        <f t="shared" si="7"/>
        <v>756088143.20000005</v>
      </c>
      <c r="AF94" s="30">
        <f t="shared" si="8"/>
        <v>48911856.799999952</v>
      </c>
      <c r="AG94" s="26"/>
    </row>
    <row r="95" spans="1:33" ht="15" customHeight="1">
      <c r="A95" s="25" t="s">
        <v>38</v>
      </c>
      <c r="B95" s="26" t="s">
        <v>39</v>
      </c>
      <c r="C95" s="26" t="s">
        <v>40</v>
      </c>
      <c r="D95" s="26" t="s">
        <v>265</v>
      </c>
      <c r="E95" s="26" t="s">
        <v>303</v>
      </c>
      <c r="F95" s="26" t="s">
        <v>304</v>
      </c>
      <c r="G95" s="25">
        <v>103.74955</v>
      </c>
      <c r="H95" s="25">
        <v>-1.085126</v>
      </c>
      <c r="I95" s="26" t="s">
        <v>44</v>
      </c>
      <c r="J95" s="26" t="s">
        <v>45</v>
      </c>
      <c r="K95" s="26" t="s">
        <v>305</v>
      </c>
      <c r="L95" s="26" t="s">
        <v>306</v>
      </c>
      <c r="M95" s="26" t="s">
        <v>301</v>
      </c>
      <c r="N95" s="26" t="s">
        <v>49</v>
      </c>
      <c r="O95" s="26" t="s">
        <v>307</v>
      </c>
      <c r="P95" s="27" t="s">
        <v>51</v>
      </c>
      <c r="Q95" s="26" t="s">
        <v>308</v>
      </c>
      <c r="R95" s="26" t="s">
        <v>53</v>
      </c>
      <c r="S95" s="28">
        <v>513000000</v>
      </c>
      <c r="T95" s="28">
        <v>5337805.2</v>
      </c>
      <c r="U95" s="29">
        <f>VLOOKUP(N95&amp;O95,[23]Referensi!A:AK,9,0)*$U$1</f>
        <v>66303200</v>
      </c>
      <c r="V95" s="29">
        <f>VLOOKUP(N95&amp;O95,[23]Referensi!A:AK,10,0)</f>
        <v>145000000</v>
      </c>
      <c r="W95" s="29">
        <v>100000000</v>
      </c>
      <c r="X95" s="29">
        <f>HLOOKUP(M95,'[24]HPS-OE'!$5:$35,31,0)</f>
        <v>101550998.42967606</v>
      </c>
      <c r="Y95" s="29">
        <f>VLOOKUP(N95&amp;O95,[23]Referensi!A:AK,24,0)</f>
        <v>29436100</v>
      </c>
      <c r="Z95" s="29">
        <v>0</v>
      </c>
      <c r="AA95" s="29">
        <v>0</v>
      </c>
      <c r="AB95" s="29">
        <v>0</v>
      </c>
      <c r="AC95" s="29">
        <v>115000000</v>
      </c>
      <c r="AD95" s="29">
        <f t="shared" si="6"/>
        <v>347628103.62967604</v>
      </c>
      <c r="AE95" s="29">
        <f t="shared" si="7"/>
        <v>562628103.6296761</v>
      </c>
      <c r="AF95" s="30">
        <f t="shared" si="8"/>
        <v>-49628103.629676104</v>
      </c>
      <c r="AG95" s="26"/>
    </row>
    <row r="96" spans="1:33" ht="15" customHeight="1">
      <c r="A96" s="25" t="s">
        <v>38</v>
      </c>
      <c r="B96" s="26" t="s">
        <v>39</v>
      </c>
      <c r="C96" s="26" t="s">
        <v>40</v>
      </c>
      <c r="D96" s="26" t="s">
        <v>265</v>
      </c>
      <c r="E96" s="26" t="s">
        <v>309</v>
      </c>
      <c r="F96" s="26" t="s">
        <v>310</v>
      </c>
      <c r="G96" s="25">
        <v>104.040694</v>
      </c>
      <c r="H96" s="25">
        <v>-2.3993060000000002</v>
      </c>
      <c r="I96" s="26" t="s">
        <v>44</v>
      </c>
      <c r="J96" s="26" t="s">
        <v>45</v>
      </c>
      <c r="K96" s="26" t="s">
        <v>299</v>
      </c>
      <c r="L96" s="26" t="s">
        <v>311</v>
      </c>
      <c r="M96" s="26" t="s">
        <v>301</v>
      </c>
      <c r="N96" s="26" t="s">
        <v>49</v>
      </c>
      <c r="O96" s="26" t="s">
        <v>312</v>
      </c>
      <c r="P96" s="27" t="s">
        <v>51</v>
      </c>
      <c r="Q96" s="26" t="s">
        <v>212</v>
      </c>
      <c r="R96" s="26" t="s">
        <v>53</v>
      </c>
      <c r="S96" s="28">
        <v>513000000</v>
      </c>
      <c r="T96" s="28">
        <v>5337805.2</v>
      </c>
      <c r="U96" s="29">
        <f>VLOOKUP(N96&amp;O96,[23]Referensi!A:AK,9,0)*$U$1</f>
        <v>44509600</v>
      </c>
      <c r="V96" s="29">
        <f>VLOOKUP(N96&amp;O96,[23]Referensi!A:AK,10,0)</f>
        <v>117000000</v>
      </c>
      <c r="W96" s="29">
        <v>100000000</v>
      </c>
      <c r="X96" s="29">
        <f>HLOOKUP(M96,'[24]HPS-OE'!$5:$35,31,0)</f>
        <v>101550998.42967606</v>
      </c>
      <c r="Y96" s="29">
        <f>VLOOKUP(N96&amp;O96,[23]Referensi!A:AK,24,0)</f>
        <v>29436100</v>
      </c>
      <c r="Z96" s="29">
        <v>0</v>
      </c>
      <c r="AA96" s="29">
        <v>0</v>
      </c>
      <c r="AB96" s="29">
        <v>0</v>
      </c>
      <c r="AC96" s="29">
        <v>115000000</v>
      </c>
      <c r="AD96" s="29">
        <f t="shared" si="6"/>
        <v>297834503.62967604</v>
      </c>
      <c r="AE96" s="29">
        <f t="shared" si="7"/>
        <v>512834503.62967604</v>
      </c>
      <c r="AF96" s="30">
        <f t="shared" si="8"/>
        <v>165496.37032395601</v>
      </c>
      <c r="AG96" s="26"/>
    </row>
    <row r="97" spans="1:33" ht="15" customHeight="1">
      <c r="A97" s="25" t="s">
        <v>38</v>
      </c>
      <c r="B97" s="26" t="s">
        <v>39</v>
      </c>
      <c r="C97" s="26" t="s">
        <v>40</v>
      </c>
      <c r="D97" s="26" t="s">
        <v>265</v>
      </c>
      <c r="E97" s="26" t="s">
        <v>313</v>
      </c>
      <c r="F97" s="26" t="s">
        <v>314</v>
      </c>
      <c r="G97" s="25">
        <v>107.62742</v>
      </c>
      <c r="H97" s="25">
        <v>-2.950952</v>
      </c>
      <c r="I97" s="26" t="s">
        <v>44</v>
      </c>
      <c r="J97" s="26" t="s">
        <v>45</v>
      </c>
      <c r="K97" s="26" t="s">
        <v>315</v>
      </c>
      <c r="L97" s="26" t="s">
        <v>316</v>
      </c>
      <c r="M97" s="26" t="s">
        <v>301</v>
      </c>
      <c r="N97" s="26" t="s">
        <v>49</v>
      </c>
      <c r="O97" s="26" t="s">
        <v>317</v>
      </c>
      <c r="P97" s="27" t="s">
        <v>51</v>
      </c>
      <c r="Q97" s="26" t="s">
        <v>318</v>
      </c>
      <c r="R97" s="26" t="s">
        <v>53</v>
      </c>
      <c r="S97" s="28">
        <v>513000000</v>
      </c>
      <c r="T97" s="28">
        <v>5337805.2</v>
      </c>
      <c r="U97" s="29">
        <f>VLOOKUP(N97&amp;O97,[23]Referensi!A:AK,9,0)*$U$1</f>
        <v>44509600</v>
      </c>
      <c r="V97" s="29">
        <f>VLOOKUP(N97&amp;O97,[23]Referensi!A:AK,10,0)</f>
        <v>103500000</v>
      </c>
      <c r="W97" s="29">
        <v>100000000</v>
      </c>
      <c r="X97" s="29">
        <f>HLOOKUP(M97,'[24]HPS-OE'!$5:$35,31,0)</f>
        <v>101550998.42967606</v>
      </c>
      <c r="Y97" s="29">
        <f>VLOOKUP(N97&amp;O97,[23]Referensi!A:AK,24,0)</f>
        <v>29436100</v>
      </c>
      <c r="Z97" s="29">
        <v>15000000</v>
      </c>
      <c r="AA97" s="29">
        <v>0</v>
      </c>
      <c r="AB97" s="29">
        <v>0</v>
      </c>
      <c r="AC97" s="29">
        <v>115000000</v>
      </c>
      <c r="AD97" s="29">
        <f t="shared" si="6"/>
        <v>299334503.62967604</v>
      </c>
      <c r="AE97" s="29">
        <f t="shared" si="7"/>
        <v>514334503.62967604</v>
      </c>
      <c r="AF97" s="30">
        <f t="shared" si="8"/>
        <v>-1334503.629676044</v>
      </c>
      <c r="AG97" s="26"/>
    </row>
    <row r="98" spans="1:33" ht="15" customHeight="1">
      <c r="A98" s="25" t="s">
        <v>38</v>
      </c>
      <c r="B98" s="26" t="s">
        <v>39</v>
      </c>
      <c r="C98" s="26" t="s">
        <v>40</v>
      </c>
      <c r="D98" s="26" t="s">
        <v>265</v>
      </c>
      <c r="E98" s="26" t="s">
        <v>319</v>
      </c>
      <c r="F98" s="26" t="s">
        <v>320</v>
      </c>
      <c r="G98" s="25">
        <v>102.033013</v>
      </c>
      <c r="H98" s="25">
        <v>-1.9289799999999999</v>
      </c>
      <c r="I98" s="26" t="s">
        <v>44</v>
      </c>
      <c r="J98" s="26" t="s">
        <v>45</v>
      </c>
      <c r="K98" s="26" t="s">
        <v>305</v>
      </c>
      <c r="L98" s="26" t="s">
        <v>321</v>
      </c>
      <c r="M98" s="26" t="s">
        <v>301</v>
      </c>
      <c r="N98" s="26" t="s">
        <v>49</v>
      </c>
      <c r="O98" s="26" t="s">
        <v>322</v>
      </c>
      <c r="P98" s="27" t="s">
        <v>51</v>
      </c>
      <c r="Q98" s="26" t="s">
        <v>318</v>
      </c>
      <c r="R98" s="26" t="s">
        <v>53</v>
      </c>
      <c r="S98" s="28">
        <v>513000000</v>
      </c>
      <c r="T98" s="28">
        <v>5337805.2</v>
      </c>
      <c r="U98" s="29">
        <f>VLOOKUP(N98&amp;O98,[23]Referensi!A:AK,9,0)*$U$1</f>
        <v>63709600</v>
      </c>
      <c r="V98" s="29">
        <f>VLOOKUP(N98&amp;O98,[23]Referensi!A:AK,10,0)</f>
        <v>117000000</v>
      </c>
      <c r="W98" s="29">
        <v>100000000</v>
      </c>
      <c r="X98" s="29">
        <f>HLOOKUP(M98,'[24]HPS-OE'!$5:$35,31,0)</f>
        <v>101550998.42967606</v>
      </c>
      <c r="Y98" s="29">
        <f>VLOOKUP(N98&amp;O98,[23]Referensi!A:AK,24,0)</f>
        <v>29436100</v>
      </c>
      <c r="Z98" s="29">
        <v>0</v>
      </c>
      <c r="AA98" s="29">
        <v>0</v>
      </c>
      <c r="AB98" s="29">
        <v>0</v>
      </c>
      <c r="AC98" s="29">
        <v>115000000</v>
      </c>
      <c r="AD98" s="29">
        <f t="shared" si="6"/>
        <v>317034503.62967604</v>
      </c>
      <c r="AE98" s="29">
        <f t="shared" si="7"/>
        <v>532034503.62967604</v>
      </c>
      <c r="AF98" s="30">
        <f t="shared" si="8"/>
        <v>-19034503.629676044</v>
      </c>
      <c r="AG98" s="26"/>
    </row>
    <row r="99" spans="1:33" ht="15" customHeight="1">
      <c r="A99" s="25" t="s">
        <v>38</v>
      </c>
      <c r="B99" s="26" t="s">
        <v>39</v>
      </c>
      <c r="C99" s="26" t="s">
        <v>40</v>
      </c>
      <c r="D99" s="26" t="s">
        <v>265</v>
      </c>
      <c r="E99" s="26" t="s">
        <v>323</v>
      </c>
      <c r="F99" s="26" t="s">
        <v>324</v>
      </c>
      <c r="G99" s="25">
        <v>102.42290199999999</v>
      </c>
      <c r="H99" s="25">
        <v>-2.0442179999999999</v>
      </c>
      <c r="I99" s="26" t="s">
        <v>44</v>
      </c>
      <c r="J99" s="26" t="s">
        <v>45</v>
      </c>
      <c r="K99" s="26" t="s">
        <v>305</v>
      </c>
      <c r="L99" s="26" t="s">
        <v>321</v>
      </c>
      <c r="M99" s="26" t="s">
        <v>301</v>
      </c>
      <c r="N99" s="26" t="s">
        <v>49</v>
      </c>
      <c r="O99" s="26" t="s">
        <v>322</v>
      </c>
      <c r="P99" s="27" t="s">
        <v>51</v>
      </c>
      <c r="Q99" s="26" t="s">
        <v>318</v>
      </c>
      <c r="R99" s="26" t="s">
        <v>53</v>
      </c>
      <c r="S99" s="28">
        <v>513000000</v>
      </c>
      <c r="T99" s="28">
        <v>5337805.2</v>
      </c>
      <c r="U99" s="29">
        <f>VLOOKUP(N99&amp;O99,[23]Referensi!A:AK,9,0)*$U$1</f>
        <v>63709600</v>
      </c>
      <c r="V99" s="29">
        <f>VLOOKUP(N99&amp;O99,[23]Referensi!A:AK,10,0)</f>
        <v>117000000</v>
      </c>
      <c r="W99" s="29">
        <v>100000000</v>
      </c>
      <c r="X99" s="29">
        <f>HLOOKUP(M99,'[24]HPS-OE'!$5:$35,31,0)</f>
        <v>101550998.42967606</v>
      </c>
      <c r="Y99" s="29">
        <f>VLOOKUP(N99&amp;O99,[23]Referensi!A:AK,24,0)</f>
        <v>29436100</v>
      </c>
      <c r="Z99" s="29">
        <v>0</v>
      </c>
      <c r="AA99" s="29">
        <v>0</v>
      </c>
      <c r="AB99" s="29">
        <v>0</v>
      </c>
      <c r="AC99" s="29">
        <v>115000000</v>
      </c>
      <c r="AD99" s="29">
        <f t="shared" si="6"/>
        <v>317034503.62967604</v>
      </c>
      <c r="AE99" s="29">
        <f t="shared" si="7"/>
        <v>532034503.62967604</v>
      </c>
      <c r="AF99" s="30">
        <f t="shared" si="8"/>
        <v>-19034503.629676044</v>
      </c>
      <c r="AG99" s="26"/>
    </row>
    <row r="100" spans="1:33" ht="15" customHeight="1">
      <c r="A100" s="25" t="s">
        <v>38</v>
      </c>
      <c r="B100" s="26" t="s">
        <v>39</v>
      </c>
      <c r="C100" s="26" t="s">
        <v>40</v>
      </c>
      <c r="D100" s="26" t="s">
        <v>265</v>
      </c>
      <c r="E100" s="26" t="s">
        <v>325</v>
      </c>
      <c r="F100" s="26" t="s">
        <v>326</v>
      </c>
      <c r="G100" s="25">
        <v>102.510048</v>
      </c>
      <c r="H100" s="25">
        <v>-1.971233</v>
      </c>
      <c r="I100" s="26" t="s">
        <v>44</v>
      </c>
      <c r="J100" s="26" t="s">
        <v>45</v>
      </c>
      <c r="K100" s="26" t="s">
        <v>305</v>
      </c>
      <c r="L100" s="26" t="s">
        <v>321</v>
      </c>
      <c r="M100" s="26" t="s">
        <v>301</v>
      </c>
      <c r="N100" s="26" t="s">
        <v>49</v>
      </c>
      <c r="O100" s="26" t="s">
        <v>322</v>
      </c>
      <c r="P100" s="27" t="s">
        <v>51</v>
      </c>
      <c r="Q100" s="26" t="s">
        <v>318</v>
      </c>
      <c r="R100" s="26" t="s">
        <v>53</v>
      </c>
      <c r="S100" s="28">
        <v>513000000</v>
      </c>
      <c r="T100" s="28">
        <v>5337805.2</v>
      </c>
      <c r="U100" s="29">
        <f>VLOOKUP(N100&amp;O100,[23]Referensi!A:AK,9,0)*$U$1</f>
        <v>63709600</v>
      </c>
      <c r="V100" s="29">
        <f>VLOOKUP(N100&amp;O100,[23]Referensi!A:AK,10,0)</f>
        <v>117000000</v>
      </c>
      <c r="W100" s="29">
        <v>100000000</v>
      </c>
      <c r="X100" s="29">
        <f>HLOOKUP(M100,'[24]HPS-OE'!$5:$35,31,0)</f>
        <v>101550998.42967606</v>
      </c>
      <c r="Y100" s="29">
        <f>VLOOKUP(N100&amp;O100,[23]Referensi!A:AK,24,0)</f>
        <v>29436100</v>
      </c>
      <c r="Z100" s="29">
        <v>0</v>
      </c>
      <c r="AA100" s="29">
        <v>0</v>
      </c>
      <c r="AB100" s="29">
        <v>0</v>
      </c>
      <c r="AC100" s="29">
        <v>115000000</v>
      </c>
      <c r="AD100" s="29">
        <f t="shared" si="6"/>
        <v>317034503.62967604</v>
      </c>
      <c r="AE100" s="29">
        <f t="shared" si="7"/>
        <v>532034503.62967604</v>
      </c>
      <c r="AF100" s="30">
        <f t="shared" si="8"/>
        <v>-19034503.629676044</v>
      </c>
      <c r="AG100" s="26"/>
    </row>
    <row r="101" spans="1:33" ht="15" customHeight="1">
      <c r="A101" s="25" t="s">
        <v>38</v>
      </c>
      <c r="B101" s="26" t="s">
        <v>39</v>
      </c>
      <c r="C101" s="26" t="s">
        <v>40</v>
      </c>
      <c r="D101" s="26" t="s">
        <v>265</v>
      </c>
      <c r="E101" s="26" t="s">
        <v>327</v>
      </c>
      <c r="F101" s="26" t="s">
        <v>328</v>
      </c>
      <c r="G101" s="25">
        <v>101.832385</v>
      </c>
      <c r="H101" s="25">
        <v>-2.4270900000000002</v>
      </c>
      <c r="I101" s="26" t="s">
        <v>44</v>
      </c>
      <c r="J101" s="26" t="s">
        <v>45</v>
      </c>
      <c r="K101" s="26" t="s">
        <v>305</v>
      </c>
      <c r="L101" s="26" t="s">
        <v>321</v>
      </c>
      <c r="M101" s="26" t="s">
        <v>301</v>
      </c>
      <c r="N101" s="26" t="s">
        <v>49</v>
      </c>
      <c r="O101" s="26" t="s">
        <v>322</v>
      </c>
      <c r="P101" s="27" t="s">
        <v>51</v>
      </c>
      <c r="Q101" s="26" t="s">
        <v>318</v>
      </c>
      <c r="R101" s="26" t="s">
        <v>53</v>
      </c>
      <c r="S101" s="28">
        <v>513000000</v>
      </c>
      <c r="T101" s="28">
        <v>5337805.2</v>
      </c>
      <c r="U101" s="29">
        <f>VLOOKUP(N101&amp;O101,[23]Referensi!A:AK,9,0)*$U$1</f>
        <v>63709600</v>
      </c>
      <c r="V101" s="29">
        <f>VLOOKUP(N101&amp;O101,[23]Referensi!A:AK,10,0)</f>
        <v>117000000</v>
      </c>
      <c r="W101" s="29">
        <v>100000000</v>
      </c>
      <c r="X101" s="29">
        <f>HLOOKUP(M101,'[24]HPS-OE'!$5:$35,31,0)</f>
        <v>101550998.42967606</v>
      </c>
      <c r="Y101" s="29">
        <f>VLOOKUP(N101&amp;O101,[23]Referensi!A:AK,24,0)</f>
        <v>29436100</v>
      </c>
      <c r="Z101" s="29">
        <v>0</v>
      </c>
      <c r="AA101" s="29">
        <v>0</v>
      </c>
      <c r="AB101" s="29">
        <v>0</v>
      </c>
      <c r="AC101" s="29">
        <v>115000000</v>
      </c>
      <c r="AD101" s="29">
        <f t="shared" si="6"/>
        <v>317034503.62967604</v>
      </c>
      <c r="AE101" s="29">
        <f t="shared" si="7"/>
        <v>532034503.62967604</v>
      </c>
      <c r="AF101" s="30">
        <f t="shared" si="8"/>
        <v>-19034503.629676044</v>
      </c>
      <c r="AG101" s="26"/>
    </row>
    <row r="102" spans="1:33" ht="15" customHeight="1">
      <c r="A102" s="25" t="s">
        <v>38</v>
      </c>
      <c r="B102" s="26" t="s">
        <v>39</v>
      </c>
      <c r="C102" s="26" t="s">
        <v>40</v>
      </c>
      <c r="D102" s="26" t="s">
        <v>265</v>
      </c>
      <c r="E102" s="26" t="s">
        <v>329</v>
      </c>
      <c r="F102" s="26" t="s">
        <v>330</v>
      </c>
      <c r="G102" s="25">
        <v>103.71221</v>
      </c>
      <c r="H102" s="25">
        <v>-1.735887</v>
      </c>
      <c r="I102" s="26" t="s">
        <v>44</v>
      </c>
      <c r="J102" s="26" t="s">
        <v>45</v>
      </c>
      <c r="K102" s="26" t="s">
        <v>305</v>
      </c>
      <c r="L102" s="26" t="s">
        <v>331</v>
      </c>
      <c r="M102" s="26" t="s">
        <v>301</v>
      </c>
      <c r="N102" s="26" t="s">
        <v>49</v>
      </c>
      <c r="O102" s="26" t="s">
        <v>332</v>
      </c>
      <c r="P102" s="27" t="s">
        <v>51</v>
      </c>
      <c r="Q102" s="26" t="s">
        <v>318</v>
      </c>
      <c r="R102" s="26" t="s">
        <v>53</v>
      </c>
      <c r="S102" s="28">
        <v>513000000</v>
      </c>
      <c r="T102" s="28">
        <v>5337805.2</v>
      </c>
      <c r="U102" s="29">
        <f>VLOOKUP(N102&amp;O102,[23]Referensi!A:AK,9,0)*$U$1</f>
        <v>64000000</v>
      </c>
      <c r="V102" s="29">
        <f>VLOOKUP(N102&amp;O102,[23]Referensi!A:AK,10,0)</f>
        <v>145000000</v>
      </c>
      <c r="W102" s="29">
        <v>100000000</v>
      </c>
      <c r="X102" s="29">
        <f>HLOOKUP(M102,'[24]HPS-OE'!$5:$35,31,0)</f>
        <v>101550998.42967606</v>
      </c>
      <c r="Y102" s="29">
        <f>VLOOKUP(N102&amp;O102,[23]Referensi!A:AK,24,0)</f>
        <v>29436100</v>
      </c>
      <c r="Z102" s="29">
        <v>0</v>
      </c>
      <c r="AA102" s="29">
        <v>0</v>
      </c>
      <c r="AB102" s="29">
        <v>0</v>
      </c>
      <c r="AC102" s="29">
        <v>115000000</v>
      </c>
      <c r="AD102" s="29">
        <f t="shared" si="6"/>
        <v>345324903.62967604</v>
      </c>
      <c r="AE102" s="29">
        <f t="shared" si="7"/>
        <v>560324903.6296761</v>
      </c>
      <c r="AF102" s="30">
        <f t="shared" si="8"/>
        <v>-47324903.629676104</v>
      </c>
      <c r="AG102" s="26"/>
    </row>
    <row r="103" spans="1:33" ht="15" customHeight="1">
      <c r="A103" s="25" t="s">
        <v>38</v>
      </c>
      <c r="B103" s="26" t="s">
        <v>39</v>
      </c>
      <c r="C103" s="26" t="s">
        <v>40</v>
      </c>
      <c r="D103" s="26" t="s">
        <v>265</v>
      </c>
      <c r="E103" s="26" t="s">
        <v>333</v>
      </c>
      <c r="F103" s="26" t="s">
        <v>334</v>
      </c>
      <c r="G103" s="25">
        <v>103.784233</v>
      </c>
      <c r="H103" s="25">
        <v>-1.409886</v>
      </c>
      <c r="I103" s="26" t="s">
        <v>44</v>
      </c>
      <c r="J103" s="26" t="s">
        <v>45</v>
      </c>
      <c r="K103" s="26" t="s">
        <v>305</v>
      </c>
      <c r="L103" s="26" t="s">
        <v>331</v>
      </c>
      <c r="M103" s="26" t="s">
        <v>301</v>
      </c>
      <c r="N103" s="26" t="s">
        <v>49</v>
      </c>
      <c r="O103" s="26" t="s">
        <v>332</v>
      </c>
      <c r="P103" s="27" t="s">
        <v>51</v>
      </c>
      <c r="Q103" s="26" t="s">
        <v>318</v>
      </c>
      <c r="R103" s="26" t="s">
        <v>53</v>
      </c>
      <c r="S103" s="28">
        <v>513000000</v>
      </c>
      <c r="T103" s="28">
        <v>5337805.2</v>
      </c>
      <c r="U103" s="29">
        <f>VLOOKUP(N103&amp;O103,[23]Referensi!A:AK,9,0)*$U$1</f>
        <v>64000000</v>
      </c>
      <c r="V103" s="29">
        <f>VLOOKUP(N103&amp;O103,[23]Referensi!A:AK,10,0)</f>
        <v>145000000</v>
      </c>
      <c r="W103" s="29">
        <v>100000000</v>
      </c>
      <c r="X103" s="29">
        <f>HLOOKUP(M103,'[24]HPS-OE'!$5:$35,31,0)</f>
        <v>101550998.42967606</v>
      </c>
      <c r="Y103" s="29">
        <f>VLOOKUP(N103&amp;O103,[23]Referensi!A:AK,24,0)</f>
        <v>29436100</v>
      </c>
      <c r="Z103" s="29">
        <v>0</v>
      </c>
      <c r="AA103" s="29">
        <v>0</v>
      </c>
      <c r="AB103" s="29">
        <v>0</v>
      </c>
      <c r="AC103" s="29">
        <v>115000000</v>
      </c>
      <c r="AD103" s="29">
        <f t="shared" si="6"/>
        <v>345324903.62967604</v>
      </c>
      <c r="AE103" s="29">
        <f t="shared" si="7"/>
        <v>560324903.6296761</v>
      </c>
      <c r="AF103" s="30">
        <f t="shared" si="8"/>
        <v>-47324903.629676104</v>
      </c>
      <c r="AG103" s="26"/>
    </row>
    <row r="104" spans="1:33" ht="15" customHeight="1">
      <c r="A104" s="25" t="s">
        <v>38</v>
      </c>
      <c r="B104" s="26" t="s">
        <v>39</v>
      </c>
      <c r="C104" s="26" t="s">
        <v>40</v>
      </c>
      <c r="D104" s="26" t="s">
        <v>265</v>
      </c>
      <c r="E104" s="26" t="s">
        <v>335</v>
      </c>
      <c r="F104" s="26" t="s">
        <v>336</v>
      </c>
      <c r="G104" s="25">
        <v>103.0223</v>
      </c>
      <c r="H104" s="25">
        <v>-1.2225999999999999</v>
      </c>
      <c r="I104" s="26" t="s">
        <v>44</v>
      </c>
      <c r="J104" s="26" t="s">
        <v>45</v>
      </c>
      <c r="K104" s="26" t="s">
        <v>305</v>
      </c>
      <c r="L104" s="26" t="s">
        <v>306</v>
      </c>
      <c r="M104" s="26" t="s">
        <v>301</v>
      </c>
      <c r="N104" s="26" t="s">
        <v>49</v>
      </c>
      <c r="O104" s="26" t="s">
        <v>307</v>
      </c>
      <c r="P104" s="27" t="s">
        <v>51</v>
      </c>
      <c r="Q104" s="26" t="s">
        <v>308</v>
      </c>
      <c r="R104" s="26" t="s">
        <v>53</v>
      </c>
      <c r="S104" s="28">
        <v>513000000</v>
      </c>
      <c r="T104" s="28">
        <v>5337805.2</v>
      </c>
      <c r="U104" s="29">
        <f>VLOOKUP(N104&amp;O104,[23]Referensi!A:AK,9,0)*$U$1</f>
        <v>66303200</v>
      </c>
      <c r="V104" s="29">
        <f>VLOOKUP(N104&amp;O104,[23]Referensi!A:AK,10,0)</f>
        <v>145000000</v>
      </c>
      <c r="W104" s="29">
        <v>100000000</v>
      </c>
      <c r="X104" s="29">
        <f>HLOOKUP(M104,'[24]HPS-OE'!$5:$35,31,0)</f>
        <v>101550998.42967606</v>
      </c>
      <c r="Y104" s="29">
        <f>VLOOKUP(N104&amp;O104,[23]Referensi!A:AK,24,0)</f>
        <v>29436100</v>
      </c>
      <c r="Z104" s="29">
        <v>0</v>
      </c>
      <c r="AA104" s="29">
        <v>0</v>
      </c>
      <c r="AB104" s="29">
        <v>0</v>
      </c>
      <c r="AC104" s="29">
        <v>115000000</v>
      </c>
      <c r="AD104" s="29">
        <f t="shared" si="6"/>
        <v>347628103.62967604</v>
      </c>
      <c r="AE104" s="29">
        <f t="shared" si="7"/>
        <v>562628103.6296761</v>
      </c>
      <c r="AF104" s="30">
        <f t="shared" si="8"/>
        <v>-49628103.629676104</v>
      </c>
      <c r="AG104" s="26"/>
    </row>
    <row r="105" spans="1:33" ht="15" customHeight="1">
      <c r="A105" s="25" t="s">
        <v>38</v>
      </c>
      <c r="B105" s="26" t="s">
        <v>39</v>
      </c>
      <c r="C105" s="26" t="s">
        <v>40</v>
      </c>
      <c r="D105" s="26" t="s">
        <v>265</v>
      </c>
      <c r="E105" s="26" t="s">
        <v>337</v>
      </c>
      <c r="F105" s="26" t="s">
        <v>338</v>
      </c>
      <c r="G105" s="25">
        <v>103.272532</v>
      </c>
      <c r="H105" s="25">
        <v>-0.84712900000000002</v>
      </c>
      <c r="I105" s="26" t="s">
        <v>44</v>
      </c>
      <c r="J105" s="26" t="s">
        <v>45</v>
      </c>
      <c r="K105" s="26" t="s">
        <v>305</v>
      </c>
      <c r="L105" s="26" t="s">
        <v>306</v>
      </c>
      <c r="M105" s="26" t="s">
        <v>301</v>
      </c>
      <c r="N105" s="26" t="s">
        <v>49</v>
      </c>
      <c r="O105" s="26" t="s">
        <v>307</v>
      </c>
      <c r="P105" s="27" t="s">
        <v>51</v>
      </c>
      <c r="Q105" s="26" t="s">
        <v>308</v>
      </c>
      <c r="R105" s="26" t="s">
        <v>53</v>
      </c>
      <c r="S105" s="28">
        <v>513000000</v>
      </c>
      <c r="T105" s="28">
        <v>5337805.2</v>
      </c>
      <c r="U105" s="29">
        <f>VLOOKUP(N105&amp;O105,[23]Referensi!A:AK,9,0)*$U$1</f>
        <v>66303200</v>
      </c>
      <c r="V105" s="29">
        <f>VLOOKUP(N105&amp;O105,[23]Referensi!A:AK,10,0)</f>
        <v>145000000</v>
      </c>
      <c r="W105" s="29">
        <v>100000000</v>
      </c>
      <c r="X105" s="29">
        <f>HLOOKUP(M105,'[24]HPS-OE'!$5:$35,31,0)</f>
        <v>101550998.42967606</v>
      </c>
      <c r="Y105" s="29">
        <f>VLOOKUP(N105&amp;O105,[23]Referensi!A:AK,24,0)</f>
        <v>29436100</v>
      </c>
      <c r="Z105" s="29">
        <v>0</v>
      </c>
      <c r="AA105" s="29">
        <v>0</v>
      </c>
      <c r="AB105" s="29">
        <v>0</v>
      </c>
      <c r="AC105" s="29">
        <v>115000000</v>
      </c>
      <c r="AD105" s="29">
        <f t="shared" si="6"/>
        <v>347628103.62967604</v>
      </c>
      <c r="AE105" s="29">
        <f t="shared" si="7"/>
        <v>562628103.6296761</v>
      </c>
      <c r="AF105" s="30">
        <f t="shared" si="8"/>
        <v>-49628103.629676104</v>
      </c>
      <c r="AG105" s="26"/>
    </row>
    <row r="106" spans="1:33" ht="15" customHeight="1">
      <c r="A106" s="25" t="s">
        <v>38</v>
      </c>
      <c r="B106" s="26" t="s">
        <v>39</v>
      </c>
      <c r="C106" s="26" t="s">
        <v>40</v>
      </c>
      <c r="D106" s="26" t="s">
        <v>265</v>
      </c>
      <c r="E106" s="26" t="s">
        <v>339</v>
      </c>
      <c r="F106" s="26" t="s">
        <v>340</v>
      </c>
      <c r="G106" s="25">
        <v>102.86680200000001</v>
      </c>
      <c r="H106" s="25">
        <v>-3.2063999999999999</v>
      </c>
      <c r="I106" s="26" t="s">
        <v>44</v>
      </c>
      <c r="J106" s="26" t="s">
        <v>45</v>
      </c>
      <c r="K106" s="26" t="s">
        <v>299</v>
      </c>
      <c r="L106" s="26" t="s">
        <v>341</v>
      </c>
      <c r="M106" s="26" t="s">
        <v>301</v>
      </c>
      <c r="N106" s="26" t="s">
        <v>49</v>
      </c>
      <c r="O106" s="26" t="s">
        <v>342</v>
      </c>
      <c r="P106" s="27" t="s">
        <v>51</v>
      </c>
      <c r="Q106" s="26" t="s">
        <v>343</v>
      </c>
      <c r="R106" s="26" t="s">
        <v>53</v>
      </c>
      <c r="S106" s="28">
        <v>513000000</v>
      </c>
      <c r="T106" s="28">
        <v>5337805.2</v>
      </c>
      <c r="U106" s="29">
        <f>VLOOKUP(N106&amp;O106,[23]Referensi!A:AK,9,0)*$U$1</f>
        <v>68909600</v>
      </c>
      <c r="V106" s="29">
        <f>VLOOKUP(N106&amp;O106,[23]Referensi!A:AK,10,0)</f>
        <v>147000000</v>
      </c>
      <c r="W106" s="29">
        <v>100000000</v>
      </c>
      <c r="X106" s="29">
        <f>HLOOKUP(M106,'[24]HPS-OE'!$5:$35,31,0)</f>
        <v>101550998.42967606</v>
      </c>
      <c r="Y106" s="29">
        <f>VLOOKUP(N106&amp;O106,[23]Referensi!A:AK,24,0)</f>
        <v>29436100</v>
      </c>
      <c r="Z106" s="29">
        <v>0</v>
      </c>
      <c r="AA106" s="29">
        <v>0</v>
      </c>
      <c r="AB106" s="29">
        <v>0</v>
      </c>
      <c r="AC106" s="29">
        <v>115000000</v>
      </c>
      <c r="AD106" s="29">
        <f t="shared" si="6"/>
        <v>352234503.62967604</v>
      </c>
      <c r="AE106" s="29">
        <f t="shared" si="7"/>
        <v>567234503.6296761</v>
      </c>
      <c r="AF106" s="30">
        <f t="shared" si="8"/>
        <v>-54234503.629676104</v>
      </c>
      <c r="AG106" s="26"/>
    </row>
    <row r="107" spans="1:33" ht="15" customHeight="1">
      <c r="A107" s="25" t="s">
        <v>38</v>
      </c>
      <c r="B107" s="26" t="s">
        <v>39</v>
      </c>
      <c r="C107" s="26" t="s">
        <v>40</v>
      </c>
      <c r="D107" s="26" t="s">
        <v>265</v>
      </c>
      <c r="E107" s="26" t="s">
        <v>344</v>
      </c>
      <c r="F107" s="26" t="s">
        <v>345</v>
      </c>
      <c r="G107" s="25">
        <v>103.123655</v>
      </c>
      <c r="H107" s="25">
        <v>-2.9478080000000002</v>
      </c>
      <c r="I107" s="26" t="s">
        <v>44</v>
      </c>
      <c r="J107" s="26" t="s">
        <v>45</v>
      </c>
      <c r="K107" s="26" t="s">
        <v>299</v>
      </c>
      <c r="L107" s="26" t="s">
        <v>341</v>
      </c>
      <c r="M107" s="26" t="s">
        <v>301</v>
      </c>
      <c r="N107" s="26" t="s">
        <v>49</v>
      </c>
      <c r="O107" s="26" t="s">
        <v>342</v>
      </c>
      <c r="P107" s="27" t="s">
        <v>51</v>
      </c>
      <c r="Q107" s="26" t="s">
        <v>343</v>
      </c>
      <c r="R107" s="26" t="s">
        <v>53</v>
      </c>
      <c r="S107" s="28">
        <v>513000000</v>
      </c>
      <c r="T107" s="28">
        <v>5337805.2</v>
      </c>
      <c r="U107" s="29">
        <f>VLOOKUP(N107&amp;O107,[23]Referensi!A:AK,9,0)*$U$1</f>
        <v>68909600</v>
      </c>
      <c r="V107" s="29">
        <f>VLOOKUP(N107&amp;O107,[23]Referensi!A:AK,10,0)</f>
        <v>147000000</v>
      </c>
      <c r="W107" s="29">
        <v>100000000</v>
      </c>
      <c r="X107" s="29">
        <f>HLOOKUP(M107,'[24]HPS-OE'!$5:$35,31,0)</f>
        <v>101550998.42967606</v>
      </c>
      <c r="Y107" s="29">
        <f>VLOOKUP(N107&amp;O107,[23]Referensi!A:AK,24,0)</f>
        <v>29436100</v>
      </c>
      <c r="Z107" s="29">
        <v>0</v>
      </c>
      <c r="AA107" s="29">
        <v>0</v>
      </c>
      <c r="AB107" s="29">
        <v>0</v>
      </c>
      <c r="AC107" s="29">
        <v>115000000</v>
      </c>
      <c r="AD107" s="29">
        <f t="shared" si="6"/>
        <v>352234503.62967604</v>
      </c>
      <c r="AE107" s="29">
        <f t="shared" si="7"/>
        <v>567234503.6296761</v>
      </c>
      <c r="AF107" s="30">
        <f t="shared" si="8"/>
        <v>-54234503.629676104</v>
      </c>
      <c r="AG107" s="26"/>
    </row>
    <row r="108" spans="1:33" ht="15" customHeight="1">
      <c r="A108" s="25" t="s">
        <v>38</v>
      </c>
      <c r="B108" s="26" t="s">
        <v>39</v>
      </c>
      <c r="C108" s="26" t="s">
        <v>40</v>
      </c>
      <c r="D108" s="26" t="s">
        <v>265</v>
      </c>
      <c r="E108" s="26" t="s">
        <v>346</v>
      </c>
      <c r="F108" s="26" t="s">
        <v>347</v>
      </c>
      <c r="G108" s="25">
        <v>103.35015300000001</v>
      </c>
      <c r="H108" s="25">
        <v>-3.4582989999999998</v>
      </c>
      <c r="I108" s="26" t="s">
        <v>44</v>
      </c>
      <c r="J108" s="26" t="s">
        <v>45</v>
      </c>
      <c r="K108" s="26" t="s">
        <v>299</v>
      </c>
      <c r="L108" s="26" t="s">
        <v>341</v>
      </c>
      <c r="M108" s="26" t="s">
        <v>301</v>
      </c>
      <c r="N108" s="26" t="s">
        <v>49</v>
      </c>
      <c r="O108" s="26" t="s">
        <v>342</v>
      </c>
      <c r="P108" s="27" t="s">
        <v>51</v>
      </c>
      <c r="Q108" s="26" t="s">
        <v>343</v>
      </c>
      <c r="R108" s="26" t="s">
        <v>53</v>
      </c>
      <c r="S108" s="28">
        <v>513000000</v>
      </c>
      <c r="T108" s="28">
        <v>5337805.2</v>
      </c>
      <c r="U108" s="29">
        <f>VLOOKUP(N108&amp;O108,[23]Referensi!A:AK,9,0)*$U$1</f>
        <v>68909600</v>
      </c>
      <c r="V108" s="29">
        <f>VLOOKUP(N108&amp;O108,[23]Referensi!A:AK,10,0)</f>
        <v>147000000</v>
      </c>
      <c r="W108" s="29">
        <v>100000000</v>
      </c>
      <c r="X108" s="29">
        <f>HLOOKUP(M108,'[24]HPS-OE'!$5:$35,31,0)</f>
        <v>101550998.42967606</v>
      </c>
      <c r="Y108" s="29">
        <f>VLOOKUP(N108&amp;O108,[23]Referensi!A:AK,24,0)</f>
        <v>29436100</v>
      </c>
      <c r="Z108" s="29">
        <v>0</v>
      </c>
      <c r="AA108" s="29">
        <v>0</v>
      </c>
      <c r="AB108" s="29">
        <v>0</v>
      </c>
      <c r="AC108" s="29">
        <v>115000000</v>
      </c>
      <c r="AD108" s="29">
        <f t="shared" si="6"/>
        <v>352234503.62967604</v>
      </c>
      <c r="AE108" s="29">
        <f t="shared" si="7"/>
        <v>567234503.6296761</v>
      </c>
      <c r="AF108" s="30">
        <f t="shared" si="8"/>
        <v>-54234503.629676104</v>
      </c>
      <c r="AG108" s="26"/>
    </row>
    <row r="109" spans="1:33" ht="15" customHeight="1">
      <c r="A109" s="25" t="s">
        <v>38</v>
      </c>
      <c r="B109" s="26" t="s">
        <v>39</v>
      </c>
      <c r="C109" s="26" t="s">
        <v>40</v>
      </c>
      <c r="D109" s="26" t="s">
        <v>265</v>
      </c>
      <c r="E109" s="26" t="s">
        <v>348</v>
      </c>
      <c r="F109" s="26" t="s">
        <v>349</v>
      </c>
      <c r="G109" s="25">
        <v>103.301817</v>
      </c>
      <c r="H109" s="25">
        <v>-3.4890370000000002</v>
      </c>
      <c r="I109" s="26" t="s">
        <v>44</v>
      </c>
      <c r="J109" s="26" t="s">
        <v>45</v>
      </c>
      <c r="K109" s="26" t="s">
        <v>299</v>
      </c>
      <c r="L109" s="26" t="s">
        <v>341</v>
      </c>
      <c r="M109" s="26" t="s">
        <v>301</v>
      </c>
      <c r="N109" s="26" t="s">
        <v>49</v>
      </c>
      <c r="O109" s="26" t="s">
        <v>342</v>
      </c>
      <c r="P109" s="27" t="s">
        <v>51</v>
      </c>
      <c r="Q109" s="26" t="s">
        <v>343</v>
      </c>
      <c r="R109" s="26" t="s">
        <v>53</v>
      </c>
      <c r="S109" s="28">
        <v>513000000</v>
      </c>
      <c r="T109" s="28">
        <v>5337805.2</v>
      </c>
      <c r="U109" s="29">
        <f>VLOOKUP(N109&amp;O109,[23]Referensi!A:AK,9,0)*$U$1</f>
        <v>68909600</v>
      </c>
      <c r="V109" s="29">
        <f>VLOOKUP(N109&amp;O109,[23]Referensi!A:AK,10,0)</f>
        <v>147000000</v>
      </c>
      <c r="W109" s="29">
        <v>100000000</v>
      </c>
      <c r="X109" s="29">
        <f>HLOOKUP(M109,'[24]HPS-OE'!$5:$35,31,0)</f>
        <v>101550998.42967606</v>
      </c>
      <c r="Y109" s="29">
        <f>VLOOKUP(N109&amp;O109,[23]Referensi!A:AK,24,0)</f>
        <v>29436100</v>
      </c>
      <c r="Z109" s="29">
        <v>0</v>
      </c>
      <c r="AA109" s="29">
        <v>0</v>
      </c>
      <c r="AB109" s="29">
        <v>0</v>
      </c>
      <c r="AC109" s="29">
        <v>115000000</v>
      </c>
      <c r="AD109" s="29">
        <f t="shared" si="6"/>
        <v>352234503.62967604</v>
      </c>
      <c r="AE109" s="29">
        <f t="shared" si="7"/>
        <v>567234503.6296761</v>
      </c>
      <c r="AF109" s="30">
        <f t="shared" si="8"/>
        <v>-54234503.629676104</v>
      </c>
      <c r="AG109" s="26"/>
    </row>
    <row r="110" spans="1:33" ht="15" customHeight="1">
      <c r="A110" s="25" t="s">
        <v>38</v>
      </c>
      <c r="B110" s="26" t="s">
        <v>39</v>
      </c>
      <c r="C110" s="26" t="s">
        <v>40</v>
      </c>
      <c r="D110" s="26" t="s">
        <v>265</v>
      </c>
      <c r="E110" s="26" t="s">
        <v>350</v>
      </c>
      <c r="F110" s="26" t="s">
        <v>351</v>
      </c>
      <c r="G110" s="25">
        <v>103.04017</v>
      </c>
      <c r="H110" s="25">
        <v>-3.1240199999999998</v>
      </c>
      <c r="I110" s="26" t="s">
        <v>44</v>
      </c>
      <c r="J110" s="26" t="s">
        <v>45</v>
      </c>
      <c r="K110" s="26" t="s">
        <v>299</v>
      </c>
      <c r="L110" s="26" t="s">
        <v>341</v>
      </c>
      <c r="M110" s="26" t="s">
        <v>301</v>
      </c>
      <c r="N110" s="26" t="s">
        <v>49</v>
      </c>
      <c r="O110" s="26" t="s">
        <v>342</v>
      </c>
      <c r="P110" s="27" t="s">
        <v>51</v>
      </c>
      <c r="Q110" s="26" t="s">
        <v>343</v>
      </c>
      <c r="R110" s="26" t="s">
        <v>53</v>
      </c>
      <c r="S110" s="28">
        <v>513000000</v>
      </c>
      <c r="T110" s="28">
        <v>5337805.2</v>
      </c>
      <c r="U110" s="29">
        <f>VLOOKUP(N110&amp;O110,[23]Referensi!A:AK,9,0)*$U$1</f>
        <v>68909600</v>
      </c>
      <c r="V110" s="29">
        <f>VLOOKUP(N110&amp;O110,[23]Referensi!A:AK,10,0)</f>
        <v>147000000</v>
      </c>
      <c r="W110" s="29">
        <v>100000000</v>
      </c>
      <c r="X110" s="29">
        <f>HLOOKUP(M110,'[24]HPS-OE'!$5:$35,31,0)</f>
        <v>101550998.42967606</v>
      </c>
      <c r="Y110" s="29">
        <f>VLOOKUP(N110&amp;O110,[23]Referensi!A:AK,24,0)</f>
        <v>29436100</v>
      </c>
      <c r="Z110" s="29">
        <v>0</v>
      </c>
      <c r="AA110" s="29">
        <v>0</v>
      </c>
      <c r="AB110" s="29">
        <v>0</v>
      </c>
      <c r="AC110" s="29">
        <v>115000000</v>
      </c>
      <c r="AD110" s="29">
        <f t="shared" si="6"/>
        <v>352234503.62967604</v>
      </c>
      <c r="AE110" s="29">
        <f t="shared" si="7"/>
        <v>567234503.6296761</v>
      </c>
      <c r="AF110" s="30">
        <f t="shared" si="8"/>
        <v>-54234503.629676104</v>
      </c>
      <c r="AG110" s="26"/>
    </row>
    <row r="111" spans="1:33" ht="15" customHeight="1">
      <c r="A111" s="25" t="s">
        <v>38</v>
      </c>
      <c r="B111" s="26" t="s">
        <v>39</v>
      </c>
      <c r="C111" s="26" t="s">
        <v>40</v>
      </c>
      <c r="D111" s="26" t="s">
        <v>265</v>
      </c>
      <c r="E111" s="26" t="s">
        <v>352</v>
      </c>
      <c r="F111" s="26" t="s">
        <v>353</v>
      </c>
      <c r="G111" s="25">
        <v>102.787201</v>
      </c>
      <c r="H111" s="25">
        <v>-3.184593</v>
      </c>
      <c r="I111" s="26" t="s">
        <v>44</v>
      </c>
      <c r="J111" s="26" t="s">
        <v>45</v>
      </c>
      <c r="K111" s="26" t="s">
        <v>299</v>
      </c>
      <c r="L111" s="26" t="s">
        <v>341</v>
      </c>
      <c r="M111" s="26" t="s">
        <v>301</v>
      </c>
      <c r="N111" s="26" t="s">
        <v>49</v>
      </c>
      <c r="O111" s="26" t="s">
        <v>342</v>
      </c>
      <c r="P111" s="27" t="s">
        <v>51</v>
      </c>
      <c r="Q111" s="26" t="s">
        <v>343</v>
      </c>
      <c r="R111" s="26" t="s">
        <v>53</v>
      </c>
      <c r="S111" s="28">
        <v>513000000</v>
      </c>
      <c r="T111" s="28">
        <v>5337805.2</v>
      </c>
      <c r="U111" s="29">
        <f>VLOOKUP(N111&amp;O111,[23]Referensi!A:AK,9,0)*$U$1</f>
        <v>68909600</v>
      </c>
      <c r="V111" s="29">
        <f>VLOOKUP(N111&amp;O111,[23]Referensi!A:AK,10,0)</f>
        <v>147000000</v>
      </c>
      <c r="W111" s="29">
        <v>100000000</v>
      </c>
      <c r="X111" s="29">
        <f>HLOOKUP(M111,'[24]HPS-OE'!$5:$35,31,0)</f>
        <v>101550998.42967606</v>
      </c>
      <c r="Y111" s="29">
        <f>VLOOKUP(N111&amp;O111,[23]Referensi!A:AK,24,0)</f>
        <v>29436100</v>
      </c>
      <c r="Z111" s="29">
        <v>0</v>
      </c>
      <c r="AA111" s="29">
        <v>0</v>
      </c>
      <c r="AB111" s="29">
        <v>0</v>
      </c>
      <c r="AC111" s="29">
        <v>115000000</v>
      </c>
      <c r="AD111" s="29">
        <f t="shared" si="6"/>
        <v>352234503.62967604</v>
      </c>
      <c r="AE111" s="29">
        <f t="shared" si="7"/>
        <v>567234503.6296761</v>
      </c>
      <c r="AF111" s="30">
        <f t="shared" si="8"/>
        <v>-54234503.629676104</v>
      </c>
      <c r="AG111" s="26"/>
    </row>
    <row r="112" spans="1:33" ht="15" customHeight="1">
      <c r="A112" s="25" t="s">
        <v>38</v>
      </c>
      <c r="B112" s="26" t="s">
        <v>39</v>
      </c>
      <c r="C112" s="26" t="s">
        <v>40</v>
      </c>
      <c r="D112" s="26" t="s">
        <v>265</v>
      </c>
      <c r="E112" s="26" t="s">
        <v>354</v>
      </c>
      <c r="F112" s="26" t="s">
        <v>355</v>
      </c>
      <c r="G112" s="25">
        <v>102.983811</v>
      </c>
      <c r="H112" s="25">
        <v>-3.1857169999999999</v>
      </c>
      <c r="I112" s="26" t="s">
        <v>44</v>
      </c>
      <c r="J112" s="26" t="s">
        <v>45</v>
      </c>
      <c r="K112" s="26" t="s">
        <v>299</v>
      </c>
      <c r="L112" s="26" t="s">
        <v>341</v>
      </c>
      <c r="M112" s="26" t="s">
        <v>301</v>
      </c>
      <c r="N112" s="26" t="s">
        <v>49</v>
      </c>
      <c r="O112" s="26" t="s">
        <v>342</v>
      </c>
      <c r="P112" s="27" t="s">
        <v>51</v>
      </c>
      <c r="Q112" s="26" t="s">
        <v>343</v>
      </c>
      <c r="R112" s="26" t="s">
        <v>53</v>
      </c>
      <c r="S112" s="28">
        <v>513000000</v>
      </c>
      <c r="T112" s="28">
        <v>5337805.2</v>
      </c>
      <c r="U112" s="29">
        <f>VLOOKUP(N112&amp;O112,[23]Referensi!A:AK,9,0)*$U$1</f>
        <v>68909600</v>
      </c>
      <c r="V112" s="29">
        <f>VLOOKUP(N112&amp;O112,[23]Referensi!A:AK,10,0)</f>
        <v>147000000</v>
      </c>
      <c r="W112" s="29">
        <v>100000000</v>
      </c>
      <c r="X112" s="29">
        <f>HLOOKUP(M112,'[24]HPS-OE'!$5:$35,31,0)</f>
        <v>101550998.42967606</v>
      </c>
      <c r="Y112" s="29">
        <f>VLOOKUP(N112&amp;O112,[23]Referensi!A:AK,24,0)</f>
        <v>29436100</v>
      </c>
      <c r="Z112" s="29">
        <v>0</v>
      </c>
      <c r="AA112" s="29">
        <v>0</v>
      </c>
      <c r="AB112" s="29">
        <v>0</v>
      </c>
      <c r="AC112" s="29">
        <v>115000000</v>
      </c>
      <c r="AD112" s="29">
        <f t="shared" si="6"/>
        <v>352234503.62967604</v>
      </c>
      <c r="AE112" s="29">
        <f t="shared" si="7"/>
        <v>567234503.6296761</v>
      </c>
      <c r="AF112" s="30">
        <f t="shared" si="8"/>
        <v>-54234503.629676104</v>
      </c>
      <c r="AG112" s="26"/>
    </row>
    <row r="113" spans="1:33" ht="15" customHeight="1">
      <c r="A113" s="25" t="s">
        <v>38</v>
      </c>
      <c r="B113" s="26" t="s">
        <v>39</v>
      </c>
      <c r="C113" s="26" t="s">
        <v>40</v>
      </c>
      <c r="D113" s="26" t="s">
        <v>265</v>
      </c>
      <c r="E113" s="26" t="s">
        <v>356</v>
      </c>
      <c r="F113" s="26" t="s">
        <v>357</v>
      </c>
      <c r="G113" s="25">
        <v>104.94596799999999</v>
      </c>
      <c r="H113" s="25">
        <v>-4.3648879999999997</v>
      </c>
      <c r="I113" s="26" t="s">
        <v>44</v>
      </c>
      <c r="J113" s="26" t="s">
        <v>45</v>
      </c>
      <c r="K113" s="26" t="s">
        <v>269</v>
      </c>
      <c r="L113" s="26" t="s">
        <v>358</v>
      </c>
      <c r="M113" s="26" t="s">
        <v>271</v>
      </c>
      <c r="N113" s="26" t="s">
        <v>49</v>
      </c>
      <c r="O113" s="26" t="s">
        <v>359</v>
      </c>
      <c r="P113" s="27" t="s">
        <v>51</v>
      </c>
      <c r="Q113" s="26" t="s">
        <v>360</v>
      </c>
      <c r="R113" s="26" t="s">
        <v>53</v>
      </c>
      <c r="S113" s="28">
        <v>513000000</v>
      </c>
      <c r="T113" s="28">
        <v>5337805.2</v>
      </c>
      <c r="U113" s="29">
        <f>VLOOKUP(N113&amp;O113,[23]Referensi!A:AK,9,0)*$U$1</f>
        <v>67503200</v>
      </c>
      <c r="V113" s="29">
        <f>VLOOKUP(N113&amp;O113,[23]Referensi!A:AK,10,0)</f>
        <v>140000000</v>
      </c>
      <c r="W113" s="29">
        <v>100000000</v>
      </c>
      <c r="X113" s="29">
        <f>HLOOKUP(M113,'[24]HPS-OE'!$5:$35,31,0)</f>
        <v>96421706.255924091</v>
      </c>
      <c r="Y113" s="29">
        <f>VLOOKUP(N113&amp;O113,[23]Referensi!A:AK,24,0)</f>
        <v>28137800</v>
      </c>
      <c r="Z113" s="29">
        <v>0</v>
      </c>
      <c r="AA113" s="29">
        <v>0</v>
      </c>
      <c r="AB113" s="29">
        <v>0</v>
      </c>
      <c r="AC113" s="29">
        <v>115000000</v>
      </c>
      <c r="AD113" s="29">
        <f t="shared" si="6"/>
        <v>337400511.45592409</v>
      </c>
      <c r="AE113" s="29">
        <f t="shared" si="7"/>
        <v>552400511.45592403</v>
      </c>
      <c r="AF113" s="30">
        <f t="shared" si="8"/>
        <v>-39400511.455924034</v>
      </c>
      <c r="AG113" s="26"/>
    </row>
    <row r="114" spans="1:33" ht="15" customHeight="1">
      <c r="A114" s="25" t="s">
        <v>38</v>
      </c>
      <c r="B114" s="26" t="s">
        <v>39</v>
      </c>
      <c r="C114" s="26" t="s">
        <v>40</v>
      </c>
      <c r="D114" s="26" t="s">
        <v>265</v>
      </c>
      <c r="E114" s="26" t="s">
        <v>361</v>
      </c>
      <c r="F114" s="26" t="s">
        <v>362</v>
      </c>
      <c r="G114" s="25">
        <v>103.59043</v>
      </c>
      <c r="H114" s="25">
        <v>-1.06355</v>
      </c>
      <c r="I114" s="26" t="s">
        <v>44</v>
      </c>
      <c r="J114" s="26" t="s">
        <v>45</v>
      </c>
      <c r="K114" s="26" t="s">
        <v>305</v>
      </c>
      <c r="L114" s="26" t="s">
        <v>306</v>
      </c>
      <c r="M114" s="26" t="s">
        <v>301</v>
      </c>
      <c r="N114" s="26" t="s">
        <v>49</v>
      </c>
      <c r="O114" s="26" t="s">
        <v>307</v>
      </c>
      <c r="P114" s="27" t="s">
        <v>51</v>
      </c>
      <c r="Q114" s="26" t="s">
        <v>308</v>
      </c>
      <c r="R114" s="26" t="s">
        <v>53</v>
      </c>
      <c r="S114" s="28">
        <v>513000000</v>
      </c>
      <c r="T114" s="28">
        <v>5337805.2</v>
      </c>
      <c r="U114" s="29">
        <f>VLOOKUP(N114&amp;O114,[23]Referensi!A:AK,9,0)*$U$1</f>
        <v>66303200</v>
      </c>
      <c r="V114" s="29">
        <f>VLOOKUP(N114&amp;O114,[23]Referensi!A:AK,10,0)</f>
        <v>145000000</v>
      </c>
      <c r="W114" s="29">
        <v>100000000</v>
      </c>
      <c r="X114" s="29">
        <f>HLOOKUP(M114,'[24]HPS-OE'!$5:$35,31,0)</f>
        <v>101550998.42967606</v>
      </c>
      <c r="Y114" s="29">
        <f>VLOOKUP(N114&amp;O114,[23]Referensi!A:AK,24,0)</f>
        <v>29436100</v>
      </c>
      <c r="Z114" s="29">
        <v>0</v>
      </c>
      <c r="AA114" s="29">
        <v>0</v>
      </c>
      <c r="AB114" s="29">
        <v>0</v>
      </c>
      <c r="AC114" s="29">
        <v>115000000</v>
      </c>
      <c r="AD114" s="29">
        <f t="shared" si="6"/>
        <v>347628103.62967604</v>
      </c>
      <c r="AE114" s="29">
        <f t="shared" si="7"/>
        <v>562628103.6296761</v>
      </c>
      <c r="AF114" s="30">
        <f t="shared" si="8"/>
        <v>-49628103.629676104</v>
      </c>
      <c r="AG114" s="26"/>
    </row>
    <row r="115" spans="1:33" ht="15" customHeight="1">
      <c r="A115" s="25" t="s">
        <v>38</v>
      </c>
      <c r="B115" s="26" t="s">
        <v>39</v>
      </c>
      <c r="C115" s="26" t="s">
        <v>40</v>
      </c>
      <c r="D115" s="26" t="s">
        <v>265</v>
      </c>
      <c r="E115" s="26" t="s">
        <v>363</v>
      </c>
      <c r="F115" s="26" t="s">
        <v>364</v>
      </c>
      <c r="G115" s="25">
        <v>103.773529</v>
      </c>
      <c r="H115" s="25">
        <v>-1.1771339999999999</v>
      </c>
      <c r="I115" s="26" t="s">
        <v>44</v>
      </c>
      <c r="J115" s="26" t="s">
        <v>45</v>
      </c>
      <c r="K115" s="26" t="s">
        <v>305</v>
      </c>
      <c r="L115" s="26" t="s">
        <v>306</v>
      </c>
      <c r="M115" s="26" t="s">
        <v>301</v>
      </c>
      <c r="N115" s="26" t="s">
        <v>49</v>
      </c>
      <c r="O115" s="26" t="s">
        <v>307</v>
      </c>
      <c r="P115" s="27" t="s">
        <v>51</v>
      </c>
      <c r="Q115" s="26" t="s">
        <v>308</v>
      </c>
      <c r="R115" s="26" t="s">
        <v>53</v>
      </c>
      <c r="S115" s="28">
        <v>513000000</v>
      </c>
      <c r="T115" s="28">
        <v>5337805.2</v>
      </c>
      <c r="U115" s="29">
        <f>VLOOKUP(N115&amp;O115,[23]Referensi!A:AK,9,0)*$U$1</f>
        <v>66303200</v>
      </c>
      <c r="V115" s="29">
        <f>VLOOKUP(N115&amp;O115,[23]Referensi!A:AK,10,0)</f>
        <v>145000000</v>
      </c>
      <c r="W115" s="29">
        <v>100000000</v>
      </c>
      <c r="X115" s="29">
        <f>HLOOKUP(M115,'[24]HPS-OE'!$5:$35,31,0)</f>
        <v>101550998.42967606</v>
      </c>
      <c r="Y115" s="29">
        <f>VLOOKUP(N115&amp;O115,[23]Referensi!A:AK,24,0)</f>
        <v>29436100</v>
      </c>
      <c r="Z115" s="29">
        <v>0</v>
      </c>
      <c r="AA115" s="29">
        <v>0</v>
      </c>
      <c r="AB115" s="29">
        <v>0</v>
      </c>
      <c r="AC115" s="29">
        <v>115000000</v>
      </c>
      <c r="AD115" s="29">
        <f t="shared" si="6"/>
        <v>347628103.62967604</v>
      </c>
      <c r="AE115" s="29">
        <f t="shared" si="7"/>
        <v>562628103.6296761</v>
      </c>
      <c r="AF115" s="30">
        <f t="shared" si="8"/>
        <v>-49628103.629676104</v>
      </c>
      <c r="AG115" s="26"/>
    </row>
    <row r="116" spans="1:33" ht="15" customHeight="1">
      <c r="A116" s="25" t="s">
        <v>38</v>
      </c>
      <c r="B116" s="26" t="s">
        <v>39</v>
      </c>
      <c r="C116" s="26" t="s">
        <v>40</v>
      </c>
      <c r="D116" s="26" t="s">
        <v>265</v>
      </c>
      <c r="E116" s="26" t="s">
        <v>365</v>
      </c>
      <c r="F116" s="26" t="s">
        <v>366</v>
      </c>
      <c r="G116" s="25">
        <v>103.50564</v>
      </c>
      <c r="H116" s="25">
        <v>-1.2149700000000001</v>
      </c>
      <c r="I116" s="26" t="s">
        <v>44</v>
      </c>
      <c r="J116" s="26" t="s">
        <v>45</v>
      </c>
      <c r="K116" s="26" t="s">
        <v>305</v>
      </c>
      <c r="L116" s="26" t="s">
        <v>306</v>
      </c>
      <c r="M116" s="26" t="s">
        <v>301</v>
      </c>
      <c r="N116" s="26" t="s">
        <v>49</v>
      </c>
      <c r="O116" s="26" t="s">
        <v>307</v>
      </c>
      <c r="P116" s="27" t="s">
        <v>51</v>
      </c>
      <c r="Q116" s="26" t="s">
        <v>308</v>
      </c>
      <c r="R116" s="26" t="s">
        <v>53</v>
      </c>
      <c r="S116" s="28">
        <v>513000000</v>
      </c>
      <c r="T116" s="28">
        <v>5337805.2</v>
      </c>
      <c r="U116" s="29">
        <f>VLOOKUP(N116&amp;O116,[23]Referensi!A:AK,9,0)*$U$1</f>
        <v>66303200</v>
      </c>
      <c r="V116" s="29">
        <f>VLOOKUP(N116&amp;O116,[23]Referensi!A:AK,10,0)</f>
        <v>145000000</v>
      </c>
      <c r="W116" s="29">
        <v>100000000</v>
      </c>
      <c r="X116" s="29">
        <f>HLOOKUP(M116,'[24]HPS-OE'!$5:$35,31,0)</f>
        <v>101550998.42967606</v>
      </c>
      <c r="Y116" s="29">
        <f>VLOOKUP(N116&amp;O116,[23]Referensi!A:AK,24,0)</f>
        <v>29436100</v>
      </c>
      <c r="Z116" s="29">
        <v>0</v>
      </c>
      <c r="AA116" s="29">
        <v>0</v>
      </c>
      <c r="AB116" s="29">
        <v>0</v>
      </c>
      <c r="AC116" s="29">
        <v>115000000</v>
      </c>
      <c r="AD116" s="29">
        <f t="shared" si="6"/>
        <v>347628103.62967604</v>
      </c>
      <c r="AE116" s="29">
        <f t="shared" si="7"/>
        <v>562628103.6296761</v>
      </c>
      <c r="AF116" s="30">
        <f t="shared" si="8"/>
        <v>-49628103.629676104</v>
      </c>
      <c r="AG116" s="26"/>
    </row>
    <row r="117" spans="1:33" ht="15" customHeight="1">
      <c r="A117" s="25" t="s">
        <v>38</v>
      </c>
      <c r="B117" s="26" t="s">
        <v>39</v>
      </c>
      <c r="C117" s="26" t="s">
        <v>40</v>
      </c>
      <c r="D117" s="26" t="s">
        <v>265</v>
      </c>
      <c r="E117" s="26" t="s">
        <v>367</v>
      </c>
      <c r="F117" s="26" t="s">
        <v>368</v>
      </c>
      <c r="G117" s="25">
        <v>103.56388200000001</v>
      </c>
      <c r="H117" s="25">
        <v>-0.93048200000000003</v>
      </c>
      <c r="I117" s="26" t="s">
        <v>44</v>
      </c>
      <c r="J117" s="26" t="s">
        <v>45</v>
      </c>
      <c r="K117" s="26" t="s">
        <v>305</v>
      </c>
      <c r="L117" s="26" t="s">
        <v>306</v>
      </c>
      <c r="M117" s="26" t="s">
        <v>301</v>
      </c>
      <c r="N117" s="26" t="s">
        <v>49</v>
      </c>
      <c r="O117" s="26" t="s">
        <v>307</v>
      </c>
      <c r="P117" s="27" t="s">
        <v>51</v>
      </c>
      <c r="Q117" s="26" t="s">
        <v>308</v>
      </c>
      <c r="R117" s="26" t="s">
        <v>53</v>
      </c>
      <c r="S117" s="28">
        <v>513000000</v>
      </c>
      <c r="T117" s="28">
        <v>5337805.2</v>
      </c>
      <c r="U117" s="29">
        <f>VLOOKUP(N117&amp;O117,[23]Referensi!A:AK,9,0)*$U$1</f>
        <v>66303200</v>
      </c>
      <c r="V117" s="29">
        <f>VLOOKUP(N117&amp;O117,[23]Referensi!A:AK,10,0)</f>
        <v>145000000</v>
      </c>
      <c r="W117" s="29">
        <v>100000000</v>
      </c>
      <c r="X117" s="29">
        <f>HLOOKUP(M117,'[24]HPS-OE'!$5:$35,31,0)</f>
        <v>101550998.42967606</v>
      </c>
      <c r="Y117" s="29">
        <f>VLOOKUP(N117&amp;O117,[23]Referensi!A:AK,24,0)</f>
        <v>29436100</v>
      </c>
      <c r="Z117" s="29">
        <v>0</v>
      </c>
      <c r="AA117" s="29">
        <v>0</v>
      </c>
      <c r="AB117" s="29">
        <v>0</v>
      </c>
      <c r="AC117" s="29">
        <v>115000000</v>
      </c>
      <c r="AD117" s="29">
        <f t="shared" si="6"/>
        <v>347628103.62967604</v>
      </c>
      <c r="AE117" s="29">
        <f t="shared" si="7"/>
        <v>562628103.6296761</v>
      </c>
      <c r="AF117" s="30">
        <f t="shared" si="8"/>
        <v>-49628103.629676104</v>
      </c>
      <c r="AG117" s="26"/>
    </row>
    <row r="118" spans="1:33" ht="15" customHeight="1">
      <c r="A118" s="25" t="s">
        <v>38</v>
      </c>
      <c r="B118" s="26" t="s">
        <v>39</v>
      </c>
      <c r="C118" s="26" t="s">
        <v>40</v>
      </c>
      <c r="D118" s="26" t="s">
        <v>265</v>
      </c>
      <c r="E118" s="26" t="s">
        <v>369</v>
      </c>
      <c r="F118" s="26" t="s">
        <v>370</v>
      </c>
      <c r="G118" s="25">
        <v>103.77889</v>
      </c>
      <c r="H118" s="25">
        <v>-1.073186</v>
      </c>
      <c r="I118" s="26" t="s">
        <v>44</v>
      </c>
      <c r="J118" s="26" t="s">
        <v>45</v>
      </c>
      <c r="K118" s="26" t="s">
        <v>305</v>
      </c>
      <c r="L118" s="26" t="s">
        <v>306</v>
      </c>
      <c r="M118" s="26" t="s">
        <v>301</v>
      </c>
      <c r="N118" s="26" t="s">
        <v>49</v>
      </c>
      <c r="O118" s="26" t="s">
        <v>307</v>
      </c>
      <c r="P118" s="27" t="s">
        <v>51</v>
      </c>
      <c r="Q118" s="26" t="s">
        <v>308</v>
      </c>
      <c r="R118" s="26" t="s">
        <v>53</v>
      </c>
      <c r="S118" s="28">
        <v>513000000</v>
      </c>
      <c r="T118" s="28">
        <v>5337805.2</v>
      </c>
      <c r="U118" s="29">
        <f>VLOOKUP(N118&amp;O118,[23]Referensi!A:AK,9,0)*$U$1</f>
        <v>66303200</v>
      </c>
      <c r="V118" s="29">
        <f>VLOOKUP(N118&amp;O118,[23]Referensi!A:AK,10,0)</f>
        <v>145000000</v>
      </c>
      <c r="W118" s="29">
        <v>100000000</v>
      </c>
      <c r="X118" s="29">
        <f>HLOOKUP(M118,'[24]HPS-OE'!$5:$35,31,0)</f>
        <v>101550998.42967606</v>
      </c>
      <c r="Y118" s="29">
        <f>VLOOKUP(N118&amp;O118,[23]Referensi!A:AK,24,0)</f>
        <v>29436100</v>
      </c>
      <c r="Z118" s="29">
        <v>0</v>
      </c>
      <c r="AA118" s="29">
        <v>0</v>
      </c>
      <c r="AB118" s="29">
        <v>0</v>
      </c>
      <c r="AC118" s="29">
        <v>115000000</v>
      </c>
      <c r="AD118" s="29">
        <f t="shared" si="6"/>
        <v>347628103.62967604</v>
      </c>
      <c r="AE118" s="29">
        <f t="shared" si="7"/>
        <v>562628103.6296761</v>
      </c>
      <c r="AF118" s="30">
        <f t="shared" si="8"/>
        <v>-49628103.629676104</v>
      </c>
      <c r="AG118" s="26"/>
    </row>
    <row r="119" spans="1:33" ht="15" customHeight="1">
      <c r="A119" s="25" t="s">
        <v>38</v>
      </c>
      <c r="B119" s="26" t="s">
        <v>242</v>
      </c>
      <c r="C119" s="26" t="s">
        <v>40</v>
      </c>
      <c r="D119" s="26" t="s">
        <v>265</v>
      </c>
      <c r="E119" s="26" t="s">
        <v>371</v>
      </c>
      <c r="F119" s="26" t="s">
        <v>372</v>
      </c>
      <c r="G119" s="25">
        <v>104.35065899999999</v>
      </c>
      <c r="H119" s="25">
        <v>-3.856865</v>
      </c>
      <c r="I119" s="26" t="s">
        <v>44</v>
      </c>
      <c r="J119" s="26" t="s">
        <v>45</v>
      </c>
      <c r="K119" s="26" t="s">
        <v>299</v>
      </c>
      <c r="L119" s="26" t="s">
        <v>373</v>
      </c>
      <c r="M119" s="26" t="s">
        <v>301</v>
      </c>
      <c r="N119" s="26" t="s">
        <v>49</v>
      </c>
      <c r="O119" s="26" t="s">
        <v>374</v>
      </c>
      <c r="P119" s="27" t="s">
        <v>51</v>
      </c>
      <c r="Q119" s="26" t="s">
        <v>290</v>
      </c>
      <c r="R119" s="26" t="s">
        <v>53</v>
      </c>
      <c r="S119" s="28">
        <v>513000000</v>
      </c>
      <c r="T119" s="28">
        <v>5337805.2</v>
      </c>
      <c r="U119" s="29">
        <f>VLOOKUP(N119&amp;O119,[23]Referensi!A:AK,9,0)*$U$1</f>
        <v>44509600</v>
      </c>
      <c r="V119" s="29">
        <f>VLOOKUP(N119&amp;O119,[23]Referensi!A:AK,10,0)</f>
        <v>108000000</v>
      </c>
      <c r="W119" s="29">
        <v>100000000</v>
      </c>
      <c r="X119" s="29">
        <f>HLOOKUP(M119,'[24]HPS-OE'!$5:$35,31,0)</f>
        <v>101550998.42967606</v>
      </c>
      <c r="Y119" s="29">
        <f>VLOOKUP(N119&amp;O119,[23]Referensi!A:AK,24,0)</f>
        <v>29436100</v>
      </c>
      <c r="Z119" s="29">
        <v>0</v>
      </c>
      <c r="AA119" s="29">
        <v>0</v>
      </c>
      <c r="AB119" s="29">
        <v>0</v>
      </c>
      <c r="AC119" s="29">
        <v>115000000</v>
      </c>
      <c r="AD119" s="29">
        <f t="shared" si="6"/>
        <v>288834503.62967604</v>
      </c>
      <c r="AE119" s="29">
        <f t="shared" si="7"/>
        <v>503834503.62967604</v>
      </c>
      <c r="AF119" s="30">
        <f t="shared" si="8"/>
        <v>9165496.370323956</v>
      </c>
      <c r="AG119" s="26"/>
    </row>
    <row r="120" spans="1:33" ht="15" customHeight="1">
      <c r="A120" s="25" t="s">
        <v>38</v>
      </c>
      <c r="B120" s="26" t="s">
        <v>242</v>
      </c>
      <c r="C120" s="26" t="s">
        <v>40</v>
      </c>
      <c r="D120" s="26" t="s">
        <v>265</v>
      </c>
      <c r="E120" s="26" t="s">
        <v>375</v>
      </c>
      <c r="F120" s="26" t="s">
        <v>376</v>
      </c>
      <c r="G120" s="25">
        <v>104.826511</v>
      </c>
      <c r="H120" s="25">
        <v>-3.7931460000000001</v>
      </c>
      <c r="I120" s="26" t="s">
        <v>44</v>
      </c>
      <c r="J120" s="26" t="s">
        <v>45</v>
      </c>
      <c r="K120" s="26" t="s">
        <v>299</v>
      </c>
      <c r="L120" s="26" t="s">
        <v>373</v>
      </c>
      <c r="M120" s="26" t="s">
        <v>301</v>
      </c>
      <c r="N120" s="26" t="s">
        <v>49</v>
      </c>
      <c r="O120" s="26" t="s">
        <v>374</v>
      </c>
      <c r="P120" s="27" t="s">
        <v>51</v>
      </c>
      <c r="Q120" s="26" t="s">
        <v>290</v>
      </c>
      <c r="R120" s="26" t="s">
        <v>53</v>
      </c>
      <c r="S120" s="28">
        <v>513000000</v>
      </c>
      <c r="T120" s="28">
        <v>5337805.2</v>
      </c>
      <c r="U120" s="29">
        <f>VLOOKUP(N120&amp;O120,[23]Referensi!A:AK,9,0)*$U$1</f>
        <v>44509600</v>
      </c>
      <c r="V120" s="29">
        <f>VLOOKUP(N120&amp;O120,[23]Referensi!A:AK,10,0)</f>
        <v>108000000</v>
      </c>
      <c r="W120" s="29">
        <v>100000000</v>
      </c>
      <c r="X120" s="29">
        <f>HLOOKUP(M120,'[24]HPS-OE'!$5:$35,31,0)</f>
        <v>101550998.42967606</v>
      </c>
      <c r="Y120" s="29">
        <f>VLOOKUP(N120&amp;O120,[23]Referensi!A:AK,24,0)</f>
        <v>29436100</v>
      </c>
      <c r="Z120" s="29">
        <v>0</v>
      </c>
      <c r="AA120" s="29">
        <v>0</v>
      </c>
      <c r="AB120" s="29">
        <v>0</v>
      </c>
      <c r="AC120" s="29">
        <v>115000000</v>
      </c>
      <c r="AD120" s="29">
        <f t="shared" si="6"/>
        <v>288834503.62967604</v>
      </c>
      <c r="AE120" s="29">
        <f t="shared" si="7"/>
        <v>503834503.62967604</v>
      </c>
      <c r="AF120" s="30">
        <f t="shared" si="8"/>
        <v>9165496.370323956</v>
      </c>
      <c r="AG120" s="26"/>
    </row>
    <row r="121" spans="1:33" ht="15" customHeight="1">
      <c r="A121" s="25" t="s">
        <v>38</v>
      </c>
      <c r="B121" s="26" t="s">
        <v>242</v>
      </c>
      <c r="C121" s="26" t="s">
        <v>40</v>
      </c>
      <c r="D121" s="26" t="s">
        <v>265</v>
      </c>
      <c r="E121" s="26" t="s">
        <v>377</v>
      </c>
      <c r="F121" s="26" t="s">
        <v>376</v>
      </c>
      <c r="G121" s="25">
        <v>104.81646499999999</v>
      </c>
      <c r="H121" s="25">
        <v>-3.7682090000000001</v>
      </c>
      <c r="I121" s="26" t="s">
        <v>44</v>
      </c>
      <c r="J121" s="26" t="s">
        <v>45</v>
      </c>
      <c r="K121" s="26" t="s">
        <v>299</v>
      </c>
      <c r="L121" s="26" t="s">
        <v>373</v>
      </c>
      <c r="M121" s="26" t="s">
        <v>301</v>
      </c>
      <c r="N121" s="26" t="s">
        <v>49</v>
      </c>
      <c r="O121" s="26" t="s">
        <v>374</v>
      </c>
      <c r="P121" s="27" t="s">
        <v>51</v>
      </c>
      <c r="Q121" s="26" t="s">
        <v>290</v>
      </c>
      <c r="R121" s="26" t="s">
        <v>53</v>
      </c>
      <c r="S121" s="28">
        <v>513000000</v>
      </c>
      <c r="T121" s="28">
        <v>5337805.2</v>
      </c>
      <c r="U121" s="29">
        <f>VLOOKUP(N121&amp;O121,[23]Referensi!A:AK,9,0)*$U$1</f>
        <v>44509600</v>
      </c>
      <c r="V121" s="29">
        <f>VLOOKUP(N121&amp;O121,[23]Referensi!A:AK,10,0)</f>
        <v>108000000</v>
      </c>
      <c r="W121" s="29">
        <v>100000000</v>
      </c>
      <c r="X121" s="29">
        <f>HLOOKUP(M121,'[24]HPS-OE'!$5:$35,31,0)</f>
        <v>101550998.42967606</v>
      </c>
      <c r="Y121" s="29">
        <f>VLOOKUP(N121&amp;O121,[23]Referensi!A:AK,24,0)</f>
        <v>29436100</v>
      </c>
      <c r="Z121" s="29">
        <v>0</v>
      </c>
      <c r="AA121" s="29">
        <v>0</v>
      </c>
      <c r="AB121" s="29">
        <v>0</v>
      </c>
      <c r="AC121" s="29">
        <v>115000000</v>
      </c>
      <c r="AD121" s="29">
        <f t="shared" si="6"/>
        <v>288834503.62967604</v>
      </c>
      <c r="AE121" s="29">
        <f t="shared" si="7"/>
        <v>503834503.62967604</v>
      </c>
      <c r="AF121" s="30">
        <f t="shared" si="8"/>
        <v>9165496.370323956</v>
      </c>
      <c r="AG121" s="26"/>
    </row>
    <row r="122" spans="1:33" ht="15" customHeight="1">
      <c r="A122" s="25" t="s">
        <v>38</v>
      </c>
      <c r="B122" s="26" t="s">
        <v>242</v>
      </c>
      <c r="C122" s="26" t="s">
        <v>40</v>
      </c>
      <c r="D122" s="26" t="s">
        <v>265</v>
      </c>
      <c r="E122" s="26" t="s">
        <v>378</v>
      </c>
      <c r="F122" s="26" t="s">
        <v>379</v>
      </c>
      <c r="G122" s="25">
        <v>104.86049300000001</v>
      </c>
      <c r="H122" s="25">
        <v>-3.8343289999999999</v>
      </c>
      <c r="I122" s="26" t="s">
        <v>44</v>
      </c>
      <c r="J122" s="26" t="s">
        <v>45</v>
      </c>
      <c r="K122" s="26" t="s">
        <v>299</v>
      </c>
      <c r="L122" s="26" t="s">
        <v>373</v>
      </c>
      <c r="M122" s="26" t="s">
        <v>301</v>
      </c>
      <c r="N122" s="26" t="s">
        <v>49</v>
      </c>
      <c r="O122" s="26" t="s">
        <v>374</v>
      </c>
      <c r="P122" s="27" t="s">
        <v>51</v>
      </c>
      <c r="Q122" s="26" t="s">
        <v>290</v>
      </c>
      <c r="R122" s="26" t="s">
        <v>53</v>
      </c>
      <c r="S122" s="28">
        <v>513000000</v>
      </c>
      <c r="T122" s="28">
        <v>5337805.2</v>
      </c>
      <c r="U122" s="29">
        <f>VLOOKUP(N122&amp;O122,[23]Referensi!A:AK,9,0)*$U$1</f>
        <v>44509600</v>
      </c>
      <c r="V122" s="29">
        <f>VLOOKUP(N122&amp;O122,[23]Referensi!A:AK,10,0)</f>
        <v>108000000</v>
      </c>
      <c r="W122" s="29">
        <v>100000000</v>
      </c>
      <c r="X122" s="29">
        <f>HLOOKUP(M122,'[24]HPS-OE'!$5:$35,31,0)</f>
        <v>101550998.42967606</v>
      </c>
      <c r="Y122" s="29">
        <f>VLOOKUP(N122&amp;O122,[23]Referensi!A:AK,24,0)</f>
        <v>29436100</v>
      </c>
      <c r="Z122" s="29">
        <v>0</v>
      </c>
      <c r="AA122" s="29">
        <v>0</v>
      </c>
      <c r="AB122" s="29">
        <v>0</v>
      </c>
      <c r="AC122" s="29">
        <v>115000000</v>
      </c>
      <c r="AD122" s="29">
        <f t="shared" si="6"/>
        <v>288834503.62967604</v>
      </c>
      <c r="AE122" s="29">
        <f t="shared" si="7"/>
        <v>503834503.62967604</v>
      </c>
      <c r="AF122" s="30">
        <f t="shared" si="8"/>
        <v>9165496.370323956</v>
      </c>
      <c r="AG122" s="26"/>
    </row>
    <row r="123" spans="1:33" ht="15" customHeight="1">
      <c r="A123" s="25" t="s">
        <v>38</v>
      </c>
      <c r="B123" s="26" t="s">
        <v>242</v>
      </c>
      <c r="C123" s="26" t="s">
        <v>40</v>
      </c>
      <c r="D123" s="26" t="s">
        <v>265</v>
      </c>
      <c r="E123" s="26" t="s">
        <v>380</v>
      </c>
      <c r="F123" s="26" t="s">
        <v>381</v>
      </c>
      <c r="G123" s="25">
        <v>104.86066700000001</v>
      </c>
      <c r="H123" s="25">
        <v>-3.8028970000000002</v>
      </c>
      <c r="I123" s="26" t="s">
        <v>44</v>
      </c>
      <c r="J123" s="26" t="s">
        <v>45</v>
      </c>
      <c r="K123" s="26" t="s">
        <v>299</v>
      </c>
      <c r="L123" s="26" t="s">
        <v>373</v>
      </c>
      <c r="M123" s="26" t="s">
        <v>301</v>
      </c>
      <c r="N123" s="26" t="s">
        <v>49</v>
      </c>
      <c r="O123" s="26" t="s">
        <v>374</v>
      </c>
      <c r="P123" s="27" t="s">
        <v>51</v>
      </c>
      <c r="Q123" s="26" t="s">
        <v>290</v>
      </c>
      <c r="R123" s="26" t="s">
        <v>53</v>
      </c>
      <c r="S123" s="28">
        <v>513000000</v>
      </c>
      <c r="T123" s="28">
        <v>5337805.2</v>
      </c>
      <c r="U123" s="29">
        <f>VLOOKUP(N123&amp;O123,[23]Referensi!A:AK,9,0)*$U$1</f>
        <v>44509600</v>
      </c>
      <c r="V123" s="29">
        <f>VLOOKUP(N123&amp;O123,[23]Referensi!A:AK,10,0)</f>
        <v>108000000</v>
      </c>
      <c r="W123" s="29">
        <v>100000000</v>
      </c>
      <c r="X123" s="29">
        <f>HLOOKUP(M123,'[24]HPS-OE'!$5:$35,31,0)</f>
        <v>101550998.42967606</v>
      </c>
      <c r="Y123" s="29">
        <f>VLOOKUP(N123&amp;O123,[23]Referensi!A:AK,24,0)</f>
        <v>29436100</v>
      </c>
      <c r="Z123" s="29">
        <v>0</v>
      </c>
      <c r="AA123" s="29">
        <v>0</v>
      </c>
      <c r="AB123" s="29">
        <v>0</v>
      </c>
      <c r="AC123" s="29">
        <v>115000000</v>
      </c>
      <c r="AD123" s="29">
        <f t="shared" si="6"/>
        <v>288834503.62967604</v>
      </c>
      <c r="AE123" s="29">
        <f t="shared" si="7"/>
        <v>503834503.62967604</v>
      </c>
      <c r="AF123" s="30">
        <f t="shared" si="8"/>
        <v>9165496.370323956</v>
      </c>
      <c r="AG123" s="26"/>
    </row>
    <row r="124" spans="1:33" ht="15" customHeight="1">
      <c r="A124" s="25" t="s">
        <v>38</v>
      </c>
      <c r="B124" s="26" t="s">
        <v>242</v>
      </c>
      <c r="C124" s="26" t="s">
        <v>40</v>
      </c>
      <c r="D124" s="26" t="s">
        <v>265</v>
      </c>
      <c r="E124" s="26" t="s">
        <v>382</v>
      </c>
      <c r="F124" s="26" t="s">
        <v>383</v>
      </c>
      <c r="G124" s="25">
        <v>104.85119299999999</v>
      </c>
      <c r="H124" s="25">
        <v>-3.912334</v>
      </c>
      <c r="I124" s="26" t="s">
        <v>44</v>
      </c>
      <c r="J124" s="26" t="s">
        <v>45</v>
      </c>
      <c r="K124" s="26" t="s">
        <v>299</v>
      </c>
      <c r="L124" s="26" t="s">
        <v>373</v>
      </c>
      <c r="M124" s="26" t="s">
        <v>301</v>
      </c>
      <c r="N124" s="26" t="s">
        <v>49</v>
      </c>
      <c r="O124" s="26" t="s">
        <v>374</v>
      </c>
      <c r="P124" s="27" t="s">
        <v>51</v>
      </c>
      <c r="Q124" s="26" t="s">
        <v>290</v>
      </c>
      <c r="R124" s="26" t="s">
        <v>53</v>
      </c>
      <c r="S124" s="28">
        <v>513000000</v>
      </c>
      <c r="T124" s="28">
        <v>5337805.2</v>
      </c>
      <c r="U124" s="29">
        <f>VLOOKUP(N124&amp;O124,[23]Referensi!A:AK,9,0)*$U$1</f>
        <v>44509600</v>
      </c>
      <c r="V124" s="29">
        <f>VLOOKUP(N124&amp;O124,[23]Referensi!A:AK,10,0)</f>
        <v>108000000</v>
      </c>
      <c r="W124" s="29">
        <v>100000000</v>
      </c>
      <c r="X124" s="29">
        <f>HLOOKUP(M124,'[24]HPS-OE'!$5:$35,31,0)</f>
        <v>101550998.42967606</v>
      </c>
      <c r="Y124" s="29">
        <f>VLOOKUP(N124&amp;O124,[23]Referensi!A:AK,24,0)</f>
        <v>29436100</v>
      </c>
      <c r="Z124" s="29">
        <v>0</v>
      </c>
      <c r="AA124" s="29">
        <v>0</v>
      </c>
      <c r="AB124" s="29">
        <v>0</v>
      </c>
      <c r="AC124" s="29">
        <v>115000000</v>
      </c>
      <c r="AD124" s="29">
        <f t="shared" si="6"/>
        <v>288834503.62967604</v>
      </c>
      <c r="AE124" s="29">
        <f t="shared" si="7"/>
        <v>503834503.62967604</v>
      </c>
      <c r="AF124" s="30">
        <f t="shared" si="8"/>
        <v>9165496.370323956</v>
      </c>
      <c r="AG124" s="26"/>
    </row>
    <row r="125" spans="1:33" ht="15" customHeight="1">
      <c r="A125" s="25" t="s">
        <v>38</v>
      </c>
      <c r="B125" s="26" t="s">
        <v>242</v>
      </c>
      <c r="C125" s="26" t="s">
        <v>40</v>
      </c>
      <c r="D125" s="26" t="s">
        <v>265</v>
      </c>
      <c r="E125" s="26" t="s">
        <v>384</v>
      </c>
      <c r="F125" s="26" t="s">
        <v>385</v>
      </c>
      <c r="G125" s="25">
        <v>103.80747</v>
      </c>
      <c r="H125" s="25">
        <v>-4.3906679999999998</v>
      </c>
      <c r="I125" s="26" t="s">
        <v>44</v>
      </c>
      <c r="J125" s="26" t="s">
        <v>45</v>
      </c>
      <c r="K125" s="26" t="s">
        <v>299</v>
      </c>
      <c r="L125" s="26" t="s">
        <v>373</v>
      </c>
      <c r="M125" s="26" t="s">
        <v>301</v>
      </c>
      <c r="N125" s="26" t="s">
        <v>49</v>
      </c>
      <c r="O125" s="26" t="s">
        <v>374</v>
      </c>
      <c r="P125" s="27" t="s">
        <v>51</v>
      </c>
      <c r="Q125" s="26" t="s">
        <v>290</v>
      </c>
      <c r="R125" s="26" t="s">
        <v>53</v>
      </c>
      <c r="S125" s="28">
        <v>513000000</v>
      </c>
      <c r="T125" s="28">
        <v>5337805.2</v>
      </c>
      <c r="U125" s="29">
        <f>VLOOKUP(N125&amp;O125,[23]Referensi!A:AK,9,0)*$U$1</f>
        <v>44509600</v>
      </c>
      <c r="V125" s="29">
        <f>VLOOKUP(N125&amp;O125,[23]Referensi!A:AK,10,0)</f>
        <v>108000000</v>
      </c>
      <c r="W125" s="29">
        <v>100000000</v>
      </c>
      <c r="X125" s="29">
        <f>HLOOKUP(M125,'[24]HPS-OE'!$5:$35,31,0)</f>
        <v>101550998.42967606</v>
      </c>
      <c r="Y125" s="29">
        <f>VLOOKUP(N125&amp;O125,[23]Referensi!A:AK,24,0)</f>
        <v>29436100</v>
      </c>
      <c r="Z125" s="29">
        <v>0</v>
      </c>
      <c r="AA125" s="29">
        <v>0</v>
      </c>
      <c r="AB125" s="29">
        <v>0</v>
      </c>
      <c r="AC125" s="29">
        <v>115000000</v>
      </c>
      <c r="AD125" s="29">
        <f t="shared" si="6"/>
        <v>288834503.62967604</v>
      </c>
      <c r="AE125" s="29">
        <f t="shared" si="7"/>
        <v>503834503.62967604</v>
      </c>
      <c r="AF125" s="30">
        <f t="shared" si="8"/>
        <v>9165496.370323956</v>
      </c>
      <c r="AG125" s="26"/>
    </row>
    <row r="126" spans="1:33" ht="15" customHeight="1">
      <c r="A126" s="25" t="s">
        <v>38</v>
      </c>
      <c r="B126" s="26" t="s">
        <v>242</v>
      </c>
      <c r="C126" s="26" t="s">
        <v>40</v>
      </c>
      <c r="D126" s="26" t="s">
        <v>265</v>
      </c>
      <c r="E126" s="26" t="s">
        <v>386</v>
      </c>
      <c r="F126" s="26" t="s">
        <v>387</v>
      </c>
      <c r="G126" s="25">
        <v>104.7811</v>
      </c>
      <c r="H126" s="25">
        <v>-3.9386999999999999</v>
      </c>
      <c r="I126" s="26" t="s">
        <v>44</v>
      </c>
      <c r="J126" s="26" t="s">
        <v>45</v>
      </c>
      <c r="K126" s="26" t="s">
        <v>299</v>
      </c>
      <c r="L126" s="26" t="s">
        <v>373</v>
      </c>
      <c r="M126" s="26" t="s">
        <v>301</v>
      </c>
      <c r="N126" s="26" t="s">
        <v>49</v>
      </c>
      <c r="O126" s="26" t="s">
        <v>374</v>
      </c>
      <c r="P126" s="27" t="s">
        <v>51</v>
      </c>
      <c r="Q126" s="26" t="s">
        <v>290</v>
      </c>
      <c r="R126" s="26" t="s">
        <v>53</v>
      </c>
      <c r="S126" s="28">
        <v>513000000</v>
      </c>
      <c r="T126" s="28">
        <v>5337805.2</v>
      </c>
      <c r="U126" s="29">
        <f>VLOOKUP(N126&amp;O126,[23]Referensi!A:AK,9,0)*$U$1</f>
        <v>44509600</v>
      </c>
      <c r="V126" s="29">
        <f>VLOOKUP(N126&amp;O126,[23]Referensi!A:AK,10,0)</f>
        <v>108000000</v>
      </c>
      <c r="W126" s="29">
        <v>100000000</v>
      </c>
      <c r="X126" s="29">
        <f>HLOOKUP(M126,'[24]HPS-OE'!$5:$35,31,0)</f>
        <v>101550998.42967606</v>
      </c>
      <c r="Y126" s="29">
        <f>VLOOKUP(N126&amp;O126,[23]Referensi!A:AK,24,0)</f>
        <v>29436100</v>
      </c>
      <c r="Z126" s="29">
        <v>0</v>
      </c>
      <c r="AA126" s="29">
        <v>0</v>
      </c>
      <c r="AB126" s="29">
        <v>0</v>
      </c>
      <c r="AC126" s="29">
        <v>115000000</v>
      </c>
      <c r="AD126" s="29">
        <f t="shared" si="6"/>
        <v>288834503.62967604</v>
      </c>
      <c r="AE126" s="29">
        <f t="shared" si="7"/>
        <v>503834503.62967604</v>
      </c>
      <c r="AF126" s="30">
        <f t="shared" si="8"/>
        <v>9165496.370323956</v>
      </c>
      <c r="AG126" s="26"/>
    </row>
    <row r="127" spans="1:33" ht="15" customHeight="1">
      <c r="A127" s="25" t="s">
        <v>38</v>
      </c>
      <c r="B127" s="26" t="s">
        <v>242</v>
      </c>
      <c r="C127" s="26" t="s">
        <v>40</v>
      </c>
      <c r="D127" s="26" t="s">
        <v>265</v>
      </c>
      <c r="E127" s="26" t="s">
        <v>388</v>
      </c>
      <c r="F127" s="26" t="s">
        <v>389</v>
      </c>
      <c r="G127" s="25">
        <v>104.72031200000001</v>
      </c>
      <c r="H127" s="25">
        <v>-4.4708740000000002</v>
      </c>
      <c r="I127" s="26" t="s">
        <v>44</v>
      </c>
      <c r="J127" s="26" t="s">
        <v>45</v>
      </c>
      <c r="K127" s="26" t="s">
        <v>269</v>
      </c>
      <c r="L127" s="26" t="s">
        <v>358</v>
      </c>
      <c r="M127" s="26" t="s">
        <v>271</v>
      </c>
      <c r="N127" s="26" t="s">
        <v>49</v>
      </c>
      <c r="O127" s="26" t="s">
        <v>359</v>
      </c>
      <c r="P127" s="27" t="s">
        <v>51</v>
      </c>
      <c r="Q127" s="26" t="s">
        <v>360</v>
      </c>
      <c r="R127" s="26" t="s">
        <v>53</v>
      </c>
      <c r="S127" s="28">
        <v>513000000</v>
      </c>
      <c r="T127" s="28">
        <v>5337805.2</v>
      </c>
      <c r="U127" s="29">
        <f>VLOOKUP(N127&amp;O127,[23]Referensi!A:AK,9,0)*$U$1</f>
        <v>67503200</v>
      </c>
      <c r="V127" s="29">
        <f>VLOOKUP(N127&amp;O127,[23]Referensi!A:AK,10,0)</f>
        <v>140000000</v>
      </c>
      <c r="W127" s="29">
        <v>100000000</v>
      </c>
      <c r="X127" s="29">
        <f>HLOOKUP(M127,'[24]HPS-OE'!$5:$35,31,0)</f>
        <v>96421706.255924091</v>
      </c>
      <c r="Y127" s="29">
        <f>VLOOKUP(N127&amp;O127,[23]Referensi!A:AK,24,0)</f>
        <v>28137800</v>
      </c>
      <c r="Z127" s="29">
        <v>0</v>
      </c>
      <c r="AA127" s="29">
        <v>0</v>
      </c>
      <c r="AB127" s="29">
        <v>0</v>
      </c>
      <c r="AC127" s="29">
        <v>115000000</v>
      </c>
      <c r="AD127" s="29">
        <f t="shared" si="6"/>
        <v>337400511.45592409</v>
      </c>
      <c r="AE127" s="29">
        <f t="shared" si="7"/>
        <v>552400511.45592403</v>
      </c>
      <c r="AF127" s="30">
        <f t="shared" si="8"/>
        <v>-39400511.455924034</v>
      </c>
      <c r="AG127" s="26"/>
    </row>
    <row r="128" spans="1:33" ht="15" customHeight="1">
      <c r="A128" s="25" t="s">
        <v>38</v>
      </c>
      <c r="B128" s="26" t="s">
        <v>242</v>
      </c>
      <c r="C128" s="26" t="s">
        <v>40</v>
      </c>
      <c r="D128" s="26" t="s">
        <v>265</v>
      </c>
      <c r="E128" s="26" t="s">
        <v>390</v>
      </c>
      <c r="F128" s="26" t="s">
        <v>391</v>
      </c>
      <c r="G128" s="25">
        <v>104.61008</v>
      </c>
      <c r="H128" s="25">
        <v>-4.2595200000000002</v>
      </c>
      <c r="I128" s="26" t="s">
        <v>44</v>
      </c>
      <c r="J128" s="26" t="s">
        <v>45</v>
      </c>
      <c r="K128" s="26" t="s">
        <v>269</v>
      </c>
      <c r="L128" s="26" t="s">
        <v>358</v>
      </c>
      <c r="M128" s="26" t="s">
        <v>271</v>
      </c>
      <c r="N128" s="26" t="s">
        <v>49</v>
      </c>
      <c r="O128" s="26" t="s">
        <v>359</v>
      </c>
      <c r="P128" s="27" t="s">
        <v>51</v>
      </c>
      <c r="Q128" s="26" t="s">
        <v>360</v>
      </c>
      <c r="R128" s="26" t="s">
        <v>53</v>
      </c>
      <c r="S128" s="28">
        <v>513000000</v>
      </c>
      <c r="T128" s="28">
        <v>5337805.2</v>
      </c>
      <c r="U128" s="29">
        <f>VLOOKUP(N128&amp;O128,[23]Referensi!A:AK,9,0)*$U$1</f>
        <v>67503200</v>
      </c>
      <c r="V128" s="29">
        <f>VLOOKUP(N128&amp;O128,[23]Referensi!A:AK,10,0)</f>
        <v>140000000</v>
      </c>
      <c r="W128" s="29">
        <v>100000000</v>
      </c>
      <c r="X128" s="29">
        <f>HLOOKUP(M128,'[24]HPS-OE'!$5:$35,31,0)</f>
        <v>96421706.255924091</v>
      </c>
      <c r="Y128" s="29">
        <f>VLOOKUP(N128&amp;O128,[23]Referensi!A:AK,24,0)</f>
        <v>28137800</v>
      </c>
      <c r="Z128" s="29">
        <v>0</v>
      </c>
      <c r="AA128" s="29">
        <v>0</v>
      </c>
      <c r="AB128" s="29">
        <v>0</v>
      </c>
      <c r="AC128" s="29">
        <v>115000000</v>
      </c>
      <c r="AD128" s="29">
        <f t="shared" si="6"/>
        <v>337400511.45592409</v>
      </c>
      <c r="AE128" s="29">
        <f t="shared" si="7"/>
        <v>552400511.45592403</v>
      </c>
      <c r="AF128" s="30">
        <f t="shared" si="8"/>
        <v>-39400511.455924034</v>
      </c>
      <c r="AG128" s="26"/>
    </row>
    <row r="129" spans="1:33" ht="15" customHeight="1">
      <c r="A129" s="25" t="s">
        <v>38</v>
      </c>
      <c r="B129" s="26" t="s">
        <v>242</v>
      </c>
      <c r="C129" s="26" t="s">
        <v>40</v>
      </c>
      <c r="D129" s="26" t="s">
        <v>265</v>
      </c>
      <c r="E129" s="26" t="s">
        <v>392</v>
      </c>
      <c r="F129" s="26" t="s">
        <v>393</v>
      </c>
      <c r="G129" s="25">
        <v>104.97400500000001</v>
      </c>
      <c r="H129" s="25">
        <v>-4.9618880000000001</v>
      </c>
      <c r="I129" s="26" t="s">
        <v>44</v>
      </c>
      <c r="J129" s="26" t="s">
        <v>45</v>
      </c>
      <c r="K129" s="26" t="s">
        <v>269</v>
      </c>
      <c r="L129" s="26" t="s">
        <v>394</v>
      </c>
      <c r="M129" s="26" t="s">
        <v>271</v>
      </c>
      <c r="N129" s="26" t="s">
        <v>49</v>
      </c>
      <c r="O129" s="26" t="s">
        <v>395</v>
      </c>
      <c r="P129" s="27" t="s">
        <v>51</v>
      </c>
      <c r="Q129" s="26" t="s">
        <v>360</v>
      </c>
      <c r="R129" s="26" t="s">
        <v>53</v>
      </c>
      <c r="S129" s="28">
        <v>513000000</v>
      </c>
      <c r="T129" s="28">
        <v>5337805.2</v>
      </c>
      <c r="U129" s="29">
        <f>VLOOKUP(N129&amp;O129,[23]Referensi!A:AK,9,0)*$U$1</f>
        <v>67503200</v>
      </c>
      <c r="V129" s="29">
        <f>VLOOKUP(N129&amp;O129,[23]Referensi!A:AK,10,0)</f>
        <v>140000000</v>
      </c>
      <c r="W129" s="29">
        <v>100000000</v>
      </c>
      <c r="X129" s="29">
        <f>HLOOKUP(M129,'[24]HPS-OE'!$5:$35,31,0)</f>
        <v>96421706.255924091</v>
      </c>
      <c r="Y129" s="29">
        <f>VLOOKUP(N129&amp;O129,[23]Referensi!A:AK,24,0)</f>
        <v>28137800</v>
      </c>
      <c r="Z129" s="29">
        <v>0</v>
      </c>
      <c r="AA129" s="29">
        <v>0</v>
      </c>
      <c r="AB129" s="29">
        <v>0</v>
      </c>
      <c r="AC129" s="29">
        <v>115000000</v>
      </c>
      <c r="AD129" s="29">
        <f t="shared" si="6"/>
        <v>337400511.45592409</v>
      </c>
      <c r="AE129" s="29">
        <f t="shared" si="7"/>
        <v>552400511.45592403</v>
      </c>
      <c r="AF129" s="30">
        <f t="shared" si="8"/>
        <v>-39400511.455924034</v>
      </c>
      <c r="AG129" s="26"/>
    </row>
    <row r="130" spans="1:33" ht="15" customHeight="1">
      <c r="A130" s="25" t="s">
        <v>38</v>
      </c>
      <c r="B130" s="26" t="s">
        <v>242</v>
      </c>
      <c r="C130" s="26" t="s">
        <v>40</v>
      </c>
      <c r="D130" s="26" t="s">
        <v>265</v>
      </c>
      <c r="E130" s="26" t="s">
        <v>396</v>
      </c>
      <c r="F130" s="26" t="s">
        <v>397</v>
      </c>
      <c r="G130" s="25">
        <v>104.64113399999999</v>
      </c>
      <c r="H130" s="25">
        <v>-2.8411119999999999</v>
      </c>
      <c r="I130" s="26" t="s">
        <v>44</v>
      </c>
      <c r="J130" s="26" t="s">
        <v>45</v>
      </c>
      <c r="K130" s="26" t="s">
        <v>299</v>
      </c>
      <c r="L130" s="26" t="s">
        <v>311</v>
      </c>
      <c r="M130" s="26" t="s">
        <v>301</v>
      </c>
      <c r="N130" s="26" t="s">
        <v>49</v>
      </c>
      <c r="O130" s="26" t="s">
        <v>312</v>
      </c>
      <c r="P130" s="27" t="s">
        <v>51</v>
      </c>
      <c r="Q130" s="26" t="s">
        <v>212</v>
      </c>
      <c r="R130" s="26" t="s">
        <v>53</v>
      </c>
      <c r="S130" s="28">
        <v>513000000</v>
      </c>
      <c r="T130" s="28">
        <v>5337805.2</v>
      </c>
      <c r="U130" s="29">
        <f>VLOOKUP(N130&amp;O130,[23]Referensi!A:AK,9,0)*$U$1</f>
        <v>44509600</v>
      </c>
      <c r="V130" s="29">
        <f>VLOOKUP(N130&amp;O130,[23]Referensi!A:AK,10,0)</f>
        <v>117000000</v>
      </c>
      <c r="W130" s="29">
        <v>100000000</v>
      </c>
      <c r="X130" s="29">
        <f>HLOOKUP(M130,'[24]HPS-OE'!$5:$35,31,0)</f>
        <v>101550998.42967606</v>
      </c>
      <c r="Y130" s="29">
        <f>VLOOKUP(N130&amp;O130,[23]Referensi!A:AK,24,0)</f>
        <v>29436100</v>
      </c>
      <c r="Z130" s="29">
        <v>0</v>
      </c>
      <c r="AA130" s="29">
        <v>0</v>
      </c>
      <c r="AB130" s="29">
        <v>0</v>
      </c>
      <c r="AC130" s="29">
        <v>115000000</v>
      </c>
      <c r="AD130" s="29">
        <f t="shared" si="6"/>
        <v>297834503.62967604</v>
      </c>
      <c r="AE130" s="29">
        <f t="shared" si="7"/>
        <v>512834503.62967604</v>
      </c>
      <c r="AF130" s="30">
        <f t="shared" si="8"/>
        <v>165496.37032395601</v>
      </c>
      <c r="AG130" s="26"/>
    </row>
    <row r="131" spans="1:33" ht="15" customHeight="1">
      <c r="A131" s="25" t="s">
        <v>38</v>
      </c>
      <c r="B131" s="26" t="s">
        <v>242</v>
      </c>
      <c r="C131" s="26" t="s">
        <v>40</v>
      </c>
      <c r="D131" s="26" t="s">
        <v>265</v>
      </c>
      <c r="E131" s="26" t="s">
        <v>398</v>
      </c>
      <c r="F131" s="26" t="s">
        <v>399</v>
      </c>
      <c r="G131" s="25">
        <v>104.77915299999999</v>
      </c>
      <c r="H131" s="25">
        <v>-2.7275520000000002</v>
      </c>
      <c r="I131" s="26" t="s">
        <v>44</v>
      </c>
      <c r="J131" s="26" t="s">
        <v>45</v>
      </c>
      <c r="K131" s="26" t="s">
        <v>299</v>
      </c>
      <c r="L131" s="26" t="s">
        <v>311</v>
      </c>
      <c r="M131" s="26" t="s">
        <v>301</v>
      </c>
      <c r="N131" s="26" t="s">
        <v>49</v>
      </c>
      <c r="O131" s="26" t="s">
        <v>312</v>
      </c>
      <c r="P131" s="27" t="s">
        <v>51</v>
      </c>
      <c r="Q131" s="26" t="s">
        <v>212</v>
      </c>
      <c r="R131" s="26" t="s">
        <v>53</v>
      </c>
      <c r="S131" s="28">
        <v>513000000</v>
      </c>
      <c r="T131" s="28">
        <v>5337805.2</v>
      </c>
      <c r="U131" s="29">
        <f>VLOOKUP(N131&amp;O131,[23]Referensi!A:AK,9,0)*$U$1</f>
        <v>44509600</v>
      </c>
      <c r="V131" s="29">
        <f>VLOOKUP(N131&amp;O131,[23]Referensi!A:AK,10,0)</f>
        <v>117000000</v>
      </c>
      <c r="W131" s="29">
        <v>100000000</v>
      </c>
      <c r="X131" s="29">
        <f>HLOOKUP(M131,'[24]HPS-OE'!$5:$35,31,0)</f>
        <v>101550998.42967606</v>
      </c>
      <c r="Y131" s="29">
        <f>VLOOKUP(N131&amp;O131,[23]Referensi!A:AK,24,0)</f>
        <v>29436100</v>
      </c>
      <c r="Z131" s="29">
        <v>0</v>
      </c>
      <c r="AA131" s="29">
        <v>0</v>
      </c>
      <c r="AB131" s="29">
        <v>0</v>
      </c>
      <c r="AC131" s="29">
        <v>115000000</v>
      </c>
      <c r="AD131" s="29">
        <f t="shared" si="6"/>
        <v>297834503.62967604</v>
      </c>
      <c r="AE131" s="29">
        <f t="shared" si="7"/>
        <v>512834503.62967604</v>
      </c>
      <c r="AF131" s="30">
        <f t="shared" si="8"/>
        <v>165496.37032395601</v>
      </c>
      <c r="AG131" s="26"/>
    </row>
    <row r="132" spans="1:33" ht="15" customHeight="1">
      <c r="A132" s="25" t="s">
        <v>38</v>
      </c>
      <c r="B132" s="26" t="s">
        <v>242</v>
      </c>
      <c r="C132" s="26" t="s">
        <v>40</v>
      </c>
      <c r="D132" s="26" t="s">
        <v>265</v>
      </c>
      <c r="E132" s="26" t="s">
        <v>400</v>
      </c>
      <c r="F132" s="26" t="s">
        <v>401</v>
      </c>
      <c r="G132" s="25">
        <v>105.00665499999999</v>
      </c>
      <c r="H132" s="25">
        <v>-2.5586479999999998</v>
      </c>
      <c r="I132" s="26" t="s">
        <v>44</v>
      </c>
      <c r="J132" s="26" t="s">
        <v>45</v>
      </c>
      <c r="K132" s="26" t="s">
        <v>299</v>
      </c>
      <c r="L132" s="26" t="s">
        <v>311</v>
      </c>
      <c r="M132" s="26" t="s">
        <v>301</v>
      </c>
      <c r="N132" s="26" t="s">
        <v>49</v>
      </c>
      <c r="O132" s="26" t="s">
        <v>312</v>
      </c>
      <c r="P132" s="27" t="s">
        <v>51</v>
      </c>
      <c r="Q132" s="26" t="s">
        <v>212</v>
      </c>
      <c r="R132" s="26" t="s">
        <v>53</v>
      </c>
      <c r="S132" s="28">
        <v>513000000</v>
      </c>
      <c r="T132" s="28">
        <v>5337805.2</v>
      </c>
      <c r="U132" s="29">
        <f>VLOOKUP(N132&amp;O132,[23]Referensi!A:AK,9,0)*$U$1</f>
        <v>44509600</v>
      </c>
      <c r="V132" s="29">
        <f>VLOOKUP(N132&amp;O132,[23]Referensi!A:AK,10,0)</f>
        <v>117000000</v>
      </c>
      <c r="W132" s="29">
        <v>100000000</v>
      </c>
      <c r="X132" s="29">
        <f>HLOOKUP(M132,'[24]HPS-OE'!$5:$35,31,0)</f>
        <v>101550998.42967606</v>
      </c>
      <c r="Y132" s="29">
        <f>VLOOKUP(N132&amp;O132,[23]Referensi!A:AK,24,0)</f>
        <v>29436100</v>
      </c>
      <c r="Z132" s="29">
        <v>0</v>
      </c>
      <c r="AA132" s="29">
        <v>0</v>
      </c>
      <c r="AB132" s="29">
        <v>0</v>
      </c>
      <c r="AC132" s="29">
        <v>115000000</v>
      </c>
      <c r="AD132" s="29">
        <f t="shared" si="6"/>
        <v>297834503.62967604</v>
      </c>
      <c r="AE132" s="29">
        <f t="shared" si="7"/>
        <v>512834503.62967604</v>
      </c>
      <c r="AF132" s="30">
        <f t="shared" si="8"/>
        <v>165496.37032395601</v>
      </c>
      <c r="AG132" s="26"/>
    </row>
    <row r="133" spans="1:33" ht="15" customHeight="1">
      <c r="A133" s="25" t="s">
        <v>38</v>
      </c>
      <c r="B133" s="26" t="s">
        <v>242</v>
      </c>
      <c r="C133" s="26" t="s">
        <v>40</v>
      </c>
      <c r="D133" s="26" t="s">
        <v>265</v>
      </c>
      <c r="E133" s="26" t="s">
        <v>402</v>
      </c>
      <c r="F133" s="26" t="s">
        <v>403</v>
      </c>
      <c r="G133" s="25">
        <v>104.256829</v>
      </c>
      <c r="H133" s="25">
        <v>-2.8711150000000001</v>
      </c>
      <c r="I133" s="26" t="s">
        <v>44</v>
      </c>
      <c r="J133" s="26" t="s">
        <v>45</v>
      </c>
      <c r="K133" s="26" t="s">
        <v>299</v>
      </c>
      <c r="L133" s="26" t="s">
        <v>311</v>
      </c>
      <c r="M133" s="26" t="s">
        <v>301</v>
      </c>
      <c r="N133" s="26" t="s">
        <v>49</v>
      </c>
      <c r="O133" s="26" t="s">
        <v>312</v>
      </c>
      <c r="P133" s="27" t="s">
        <v>51</v>
      </c>
      <c r="Q133" s="26" t="s">
        <v>212</v>
      </c>
      <c r="R133" s="26" t="s">
        <v>53</v>
      </c>
      <c r="S133" s="28">
        <v>513000000</v>
      </c>
      <c r="T133" s="28">
        <v>5337805.2</v>
      </c>
      <c r="U133" s="29">
        <f>VLOOKUP(N133&amp;O133,[23]Referensi!A:AK,9,0)*$U$1</f>
        <v>44509600</v>
      </c>
      <c r="V133" s="29">
        <f>VLOOKUP(N133&amp;O133,[23]Referensi!A:AK,10,0)</f>
        <v>117000000</v>
      </c>
      <c r="W133" s="29">
        <v>100000000</v>
      </c>
      <c r="X133" s="29">
        <f>HLOOKUP(M133,'[24]HPS-OE'!$5:$35,31,0)</f>
        <v>101550998.42967606</v>
      </c>
      <c r="Y133" s="29">
        <f>VLOOKUP(N133&amp;O133,[23]Referensi!A:AK,24,0)</f>
        <v>29436100</v>
      </c>
      <c r="Z133" s="29">
        <v>0</v>
      </c>
      <c r="AA133" s="29">
        <v>0</v>
      </c>
      <c r="AB133" s="29">
        <v>0</v>
      </c>
      <c r="AC133" s="29">
        <v>115000000</v>
      </c>
      <c r="AD133" s="29">
        <f t="shared" si="6"/>
        <v>297834503.62967604</v>
      </c>
      <c r="AE133" s="29">
        <f t="shared" si="7"/>
        <v>512834503.62967604</v>
      </c>
      <c r="AF133" s="30">
        <f t="shared" si="8"/>
        <v>165496.37032395601</v>
      </c>
      <c r="AG133" s="26"/>
    </row>
    <row r="134" spans="1:33" ht="15" customHeight="1">
      <c r="A134" s="25" t="s">
        <v>38</v>
      </c>
      <c r="B134" s="26" t="s">
        <v>242</v>
      </c>
      <c r="C134" s="26" t="s">
        <v>40</v>
      </c>
      <c r="D134" s="26" t="s">
        <v>265</v>
      </c>
      <c r="E134" s="26" t="s">
        <v>404</v>
      </c>
      <c r="F134" s="26" t="s">
        <v>405</v>
      </c>
      <c r="G134" s="25">
        <v>105.31974700000001</v>
      </c>
      <c r="H134" s="25">
        <v>-2.4641769999999998</v>
      </c>
      <c r="I134" s="26" t="s">
        <v>44</v>
      </c>
      <c r="J134" s="26" t="s">
        <v>45</v>
      </c>
      <c r="K134" s="26" t="s">
        <v>299</v>
      </c>
      <c r="L134" s="26" t="s">
        <v>311</v>
      </c>
      <c r="M134" s="26" t="s">
        <v>301</v>
      </c>
      <c r="N134" s="26" t="s">
        <v>49</v>
      </c>
      <c r="O134" s="26" t="s">
        <v>312</v>
      </c>
      <c r="P134" s="27" t="s">
        <v>51</v>
      </c>
      <c r="Q134" s="26" t="s">
        <v>212</v>
      </c>
      <c r="R134" s="26" t="s">
        <v>53</v>
      </c>
      <c r="S134" s="28">
        <v>513000000</v>
      </c>
      <c r="T134" s="28">
        <v>5337805.2</v>
      </c>
      <c r="U134" s="29">
        <f>VLOOKUP(N134&amp;O134,[23]Referensi!A:AK,9,0)*$U$1</f>
        <v>44509600</v>
      </c>
      <c r="V134" s="29">
        <f>VLOOKUP(N134&amp;O134,[23]Referensi!A:AK,10,0)</f>
        <v>117000000</v>
      </c>
      <c r="W134" s="29">
        <v>100000000</v>
      </c>
      <c r="X134" s="29">
        <f>HLOOKUP(M134,'[24]HPS-OE'!$5:$35,31,0)</f>
        <v>101550998.42967606</v>
      </c>
      <c r="Y134" s="29">
        <f>VLOOKUP(N134&amp;O134,[23]Referensi!A:AK,24,0)</f>
        <v>29436100</v>
      </c>
      <c r="Z134" s="29">
        <v>0</v>
      </c>
      <c r="AA134" s="29">
        <v>0</v>
      </c>
      <c r="AB134" s="29">
        <v>0</v>
      </c>
      <c r="AC134" s="29">
        <v>115000000</v>
      </c>
      <c r="AD134" s="29">
        <f t="shared" si="6"/>
        <v>297834503.62967604</v>
      </c>
      <c r="AE134" s="29">
        <f t="shared" si="7"/>
        <v>512834503.62967604</v>
      </c>
      <c r="AF134" s="30">
        <f t="shared" si="8"/>
        <v>165496.37032395601</v>
      </c>
      <c r="AG134" s="26"/>
    </row>
    <row r="135" spans="1:33" ht="15" customHeight="1">
      <c r="A135" s="25" t="s">
        <v>38</v>
      </c>
      <c r="B135" s="26" t="s">
        <v>242</v>
      </c>
      <c r="C135" s="26" t="s">
        <v>40</v>
      </c>
      <c r="D135" s="26" t="s">
        <v>265</v>
      </c>
      <c r="E135" s="26" t="s">
        <v>406</v>
      </c>
      <c r="F135" s="26" t="s">
        <v>407</v>
      </c>
      <c r="G135" s="25">
        <v>104.712333</v>
      </c>
      <c r="H135" s="25">
        <v>-2.2343250000000001</v>
      </c>
      <c r="I135" s="26" t="s">
        <v>44</v>
      </c>
      <c r="J135" s="26" t="s">
        <v>45</v>
      </c>
      <c r="K135" s="26" t="s">
        <v>299</v>
      </c>
      <c r="L135" s="26" t="s">
        <v>311</v>
      </c>
      <c r="M135" s="26" t="s">
        <v>301</v>
      </c>
      <c r="N135" s="26" t="s">
        <v>49</v>
      </c>
      <c r="O135" s="26" t="s">
        <v>312</v>
      </c>
      <c r="P135" s="27" t="s">
        <v>51</v>
      </c>
      <c r="Q135" s="26" t="s">
        <v>212</v>
      </c>
      <c r="R135" s="26" t="s">
        <v>53</v>
      </c>
      <c r="S135" s="28">
        <v>513000000</v>
      </c>
      <c r="T135" s="28">
        <v>5337805.2</v>
      </c>
      <c r="U135" s="29">
        <f>VLOOKUP(N135&amp;O135,[23]Referensi!A:AK,9,0)*$U$1</f>
        <v>44509600</v>
      </c>
      <c r="V135" s="29">
        <f>VLOOKUP(N135&amp;O135,[23]Referensi!A:AK,10,0)</f>
        <v>117000000</v>
      </c>
      <c r="W135" s="29">
        <v>100000000</v>
      </c>
      <c r="X135" s="29">
        <f>HLOOKUP(M135,'[24]HPS-OE'!$5:$35,31,0)</f>
        <v>101550998.42967606</v>
      </c>
      <c r="Y135" s="29">
        <f>VLOOKUP(N135&amp;O135,[23]Referensi!A:AK,24,0)</f>
        <v>29436100</v>
      </c>
      <c r="Z135" s="29">
        <v>0</v>
      </c>
      <c r="AA135" s="29">
        <v>0</v>
      </c>
      <c r="AB135" s="29">
        <v>0</v>
      </c>
      <c r="AC135" s="29">
        <v>115000000</v>
      </c>
      <c r="AD135" s="29">
        <f t="shared" si="6"/>
        <v>297834503.62967604</v>
      </c>
      <c r="AE135" s="29">
        <f t="shared" si="7"/>
        <v>512834503.62967604</v>
      </c>
      <c r="AF135" s="30">
        <f t="shared" si="8"/>
        <v>165496.37032395601</v>
      </c>
      <c r="AG135" s="26"/>
    </row>
    <row r="136" spans="1:33" ht="15" customHeight="1">
      <c r="A136" s="25" t="s">
        <v>38</v>
      </c>
      <c r="B136" s="26" t="s">
        <v>242</v>
      </c>
      <c r="C136" s="26" t="s">
        <v>40</v>
      </c>
      <c r="D136" s="26" t="s">
        <v>265</v>
      </c>
      <c r="E136" s="26" t="s">
        <v>408</v>
      </c>
      <c r="F136" s="26" t="s">
        <v>409</v>
      </c>
      <c r="G136" s="25">
        <v>105.21907400000001</v>
      </c>
      <c r="H136" s="25">
        <v>-2.5133459999999999</v>
      </c>
      <c r="I136" s="26" t="s">
        <v>44</v>
      </c>
      <c r="J136" s="26" t="s">
        <v>45</v>
      </c>
      <c r="K136" s="26" t="s">
        <v>299</v>
      </c>
      <c r="L136" s="26" t="s">
        <v>311</v>
      </c>
      <c r="M136" s="26" t="s">
        <v>301</v>
      </c>
      <c r="N136" s="26" t="s">
        <v>49</v>
      </c>
      <c r="O136" s="26" t="s">
        <v>312</v>
      </c>
      <c r="P136" s="27" t="s">
        <v>51</v>
      </c>
      <c r="Q136" s="26" t="s">
        <v>212</v>
      </c>
      <c r="R136" s="26" t="s">
        <v>53</v>
      </c>
      <c r="S136" s="28">
        <v>513000000</v>
      </c>
      <c r="T136" s="28">
        <v>5337805.2</v>
      </c>
      <c r="U136" s="29">
        <f>VLOOKUP(N136&amp;O136,[23]Referensi!A:AK,9,0)*$U$1</f>
        <v>44509600</v>
      </c>
      <c r="V136" s="29">
        <f>VLOOKUP(N136&amp;O136,[23]Referensi!A:AK,10,0)</f>
        <v>117000000</v>
      </c>
      <c r="W136" s="29">
        <v>100000000</v>
      </c>
      <c r="X136" s="29">
        <f>HLOOKUP(M136,'[24]HPS-OE'!$5:$35,31,0)</f>
        <v>101550998.42967606</v>
      </c>
      <c r="Y136" s="29">
        <f>VLOOKUP(N136&amp;O136,[23]Referensi!A:AK,24,0)</f>
        <v>29436100</v>
      </c>
      <c r="Z136" s="29">
        <v>0</v>
      </c>
      <c r="AA136" s="29">
        <v>0</v>
      </c>
      <c r="AB136" s="29">
        <v>0</v>
      </c>
      <c r="AC136" s="29">
        <v>115000000</v>
      </c>
      <c r="AD136" s="29">
        <f t="shared" ref="AD136:AD199" si="9">T136+U136+V136+X136+Y136+AB136+Z136</f>
        <v>297834503.62967604</v>
      </c>
      <c r="AE136" s="29">
        <f t="shared" ref="AE136:AE199" si="10">SUM(T136:AC136)</f>
        <v>512834503.62967604</v>
      </c>
      <c r="AF136" s="30">
        <f t="shared" ref="AF136:AF199" si="11">S136-AE136</f>
        <v>165496.37032395601</v>
      </c>
      <c r="AG136" s="26"/>
    </row>
    <row r="137" spans="1:33" ht="15" customHeight="1">
      <c r="A137" s="25" t="s">
        <v>38</v>
      </c>
      <c r="B137" s="26" t="s">
        <v>242</v>
      </c>
      <c r="C137" s="26" t="s">
        <v>40</v>
      </c>
      <c r="D137" s="26" t="s">
        <v>265</v>
      </c>
      <c r="E137" s="26" t="s">
        <v>410</v>
      </c>
      <c r="F137" s="26" t="s">
        <v>411</v>
      </c>
      <c r="G137" s="25">
        <v>104.090592</v>
      </c>
      <c r="H137" s="25">
        <v>-2.6472410000000002</v>
      </c>
      <c r="I137" s="26" t="s">
        <v>44</v>
      </c>
      <c r="J137" s="26" t="s">
        <v>45</v>
      </c>
      <c r="K137" s="26" t="s">
        <v>299</v>
      </c>
      <c r="L137" s="26" t="s">
        <v>311</v>
      </c>
      <c r="M137" s="26" t="s">
        <v>301</v>
      </c>
      <c r="N137" s="26" t="s">
        <v>49</v>
      </c>
      <c r="O137" s="26" t="s">
        <v>312</v>
      </c>
      <c r="P137" s="27" t="s">
        <v>51</v>
      </c>
      <c r="Q137" s="26" t="s">
        <v>212</v>
      </c>
      <c r="R137" s="26" t="s">
        <v>53</v>
      </c>
      <c r="S137" s="28">
        <v>513000000</v>
      </c>
      <c r="T137" s="28">
        <v>5337805.2</v>
      </c>
      <c r="U137" s="29">
        <f>VLOOKUP(N137&amp;O137,[23]Referensi!A:AK,9,0)*$U$1</f>
        <v>44509600</v>
      </c>
      <c r="V137" s="29">
        <f>VLOOKUP(N137&amp;O137,[23]Referensi!A:AK,10,0)</f>
        <v>117000000</v>
      </c>
      <c r="W137" s="29">
        <v>100000000</v>
      </c>
      <c r="X137" s="29">
        <f>HLOOKUP(M137,'[24]HPS-OE'!$5:$35,31,0)</f>
        <v>101550998.42967606</v>
      </c>
      <c r="Y137" s="29">
        <f>VLOOKUP(N137&amp;O137,[23]Referensi!A:AK,24,0)</f>
        <v>29436100</v>
      </c>
      <c r="Z137" s="29">
        <v>0</v>
      </c>
      <c r="AA137" s="29">
        <v>0</v>
      </c>
      <c r="AB137" s="29">
        <v>0</v>
      </c>
      <c r="AC137" s="29">
        <v>115000000</v>
      </c>
      <c r="AD137" s="29">
        <f t="shared" si="9"/>
        <v>297834503.62967604</v>
      </c>
      <c r="AE137" s="29">
        <f t="shared" si="10"/>
        <v>512834503.62967604</v>
      </c>
      <c r="AF137" s="30">
        <f t="shared" si="11"/>
        <v>165496.37032395601</v>
      </c>
      <c r="AG137" s="26"/>
    </row>
    <row r="138" spans="1:33" ht="15" customHeight="1">
      <c r="A138" s="25" t="s">
        <v>38</v>
      </c>
      <c r="B138" s="26" t="s">
        <v>242</v>
      </c>
      <c r="C138" s="26" t="s">
        <v>40</v>
      </c>
      <c r="D138" s="26" t="s">
        <v>265</v>
      </c>
      <c r="E138" s="26" t="s">
        <v>412</v>
      </c>
      <c r="F138" s="26" t="s">
        <v>413</v>
      </c>
      <c r="G138" s="25">
        <v>104.54677100000001</v>
      </c>
      <c r="H138" s="25">
        <v>-2.2746019999999998</v>
      </c>
      <c r="I138" s="26" t="s">
        <v>44</v>
      </c>
      <c r="J138" s="26" t="s">
        <v>45</v>
      </c>
      <c r="K138" s="26" t="s">
        <v>299</v>
      </c>
      <c r="L138" s="26" t="s">
        <v>311</v>
      </c>
      <c r="M138" s="26" t="s">
        <v>301</v>
      </c>
      <c r="N138" s="26" t="s">
        <v>49</v>
      </c>
      <c r="O138" s="26" t="s">
        <v>312</v>
      </c>
      <c r="P138" s="27" t="s">
        <v>51</v>
      </c>
      <c r="Q138" s="26" t="s">
        <v>212</v>
      </c>
      <c r="R138" s="26" t="s">
        <v>53</v>
      </c>
      <c r="S138" s="28">
        <v>513000000</v>
      </c>
      <c r="T138" s="28">
        <v>5337805.2</v>
      </c>
      <c r="U138" s="29">
        <f>VLOOKUP(N138&amp;O138,[23]Referensi!A:AK,9,0)*$U$1</f>
        <v>44509600</v>
      </c>
      <c r="V138" s="29">
        <f>VLOOKUP(N138&amp;O138,[23]Referensi!A:AK,10,0)</f>
        <v>117000000</v>
      </c>
      <c r="W138" s="29">
        <v>100000000</v>
      </c>
      <c r="X138" s="29">
        <f>HLOOKUP(M138,'[24]HPS-OE'!$5:$35,31,0)</f>
        <v>101550998.42967606</v>
      </c>
      <c r="Y138" s="29">
        <f>VLOOKUP(N138&amp;O138,[23]Referensi!A:AK,24,0)</f>
        <v>29436100</v>
      </c>
      <c r="Z138" s="29">
        <v>0</v>
      </c>
      <c r="AA138" s="29">
        <v>0</v>
      </c>
      <c r="AB138" s="29">
        <v>0</v>
      </c>
      <c r="AC138" s="29">
        <v>115000000</v>
      </c>
      <c r="AD138" s="29">
        <f t="shared" si="9"/>
        <v>297834503.62967604</v>
      </c>
      <c r="AE138" s="29">
        <f t="shared" si="10"/>
        <v>512834503.62967604</v>
      </c>
      <c r="AF138" s="30">
        <f t="shared" si="11"/>
        <v>165496.37032395601</v>
      </c>
      <c r="AG138" s="26"/>
    </row>
    <row r="139" spans="1:33" ht="15" customHeight="1">
      <c r="A139" s="25" t="s">
        <v>38</v>
      </c>
      <c r="B139" s="26" t="s">
        <v>242</v>
      </c>
      <c r="C139" s="26" t="s">
        <v>40</v>
      </c>
      <c r="D139" s="26" t="s">
        <v>265</v>
      </c>
      <c r="E139" s="26" t="s">
        <v>414</v>
      </c>
      <c r="F139" s="26" t="s">
        <v>415</v>
      </c>
      <c r="G139" s="25">
        <v>104.49921999999999</v>
      </c>
      <c r="H139" s="25">
        <v>-2.2619069999999999</v>
      </c>
      <c r="I139" s="26" t="s">
        <v>44</v>
      </c>
      <c r="J139" s="26" t="s">
        <v>45</v>
      </c>
      <c r="K139" s="26" t="s">
        <v>299</v>
      </c>
      <c r="L139" s="26" t="s">
        <v>311</v>
      </c>
      <c r="M139" s="26" t="s">
        <v>301</v>
      </c>
      <c r="N139" s="26" t="s">
        <v>49</v>
      </c>
      <c r="O139" s="26" t="s">
        <v>312</v>
      </c>
      <c r="P139" s="27" t="s">
        <v>51</v>
      </c>
      <c r="Q139" s="26" t="s">
        <v>212</v>
      </c>
      <c r="R139" s="26" t="s">
        <v>53</v>
      </c>
      <c r="S139" s="28">
        <v>513000000</v>
      </c>
      <c r="T139" s="28">
        <v>5337805.2</v>
      </c>
      <c r="U139" s="29">
        <f>VLOOKUP(N139&amp;O139,[23]Referensi!A:AK,9,0)*$U$1</f>
        <v>44509600</v>
      </c>
      <c r="V139" s="29">
        <f>VLOOKUP(N139&amp;O139,[23]Referensi!A:AK,10,0)</f>
        <v>117000000</v>
      </c>
      <c r="W139" s="29">
        <v>100000000</v>
      </c>
      <c r="X139" s="29">
        <f>HLOOKUP(M139,'[24]HPS-OE'!$5:$35,31,0)</f>
        <v>101550998.42967606</v>
      </c>
      <c r="Y139" s="29">
        <f>VLOOKUP(N139&amp;O139,[23]Referensi!A:AK,24,0)</f>
        <v>29436100</v>
      </c>
      <c r="Z139" s="29">
        <v>0</v>
      </c>
      <c r="AA139" s="29">
        <v>0</v>
      </c>
      <c r="AB139" s="29">
        <v>0</v>
      </c>
      <c r="AC139" s="29">
        <v>115000000</v>
      </c>
      <c r="AD139" s="29">
        <f t="shared" si="9"/>
        <v>297834503.62967604</v>
      </c>
      <c r="AE139" s="29">
        <f t="shared" si="10"/>
        <v>512834503.62967604</v>
      </c>
      <c r="AF139" s="30">
        <f t="shared" si="11"/>
        <v>165496.37032395601</v>
      </c>
      <c r="AG139" s="26"/>
    </row>
    <row r="140" spans="1:33" ht="15" customHeight="1">
      <c r="A140" s="25" t="s">
        <v>38</v>
      </c>
      <c r="B140" s="26" t="s">
        <v>242</v>
      </c>
      <c r="C140" s="26" t="s">
        <v>40</v>
      </c>
      <c r="D140" s="26" t="s">
        <v>265</v>
      </c>
      <c r="E140" s="26" t="s">
        <v>416</v>
      </c>
      <c r="F140" s="26" t="s">
        <v>417</v>
      </c>
      <c r="G140" s="25">
        <v>105.19943600000001</v>
      </c>
      <c r="H140" s="25">
        <v>-2.4269660000000002</v>
      </c>
      <c r="I140" s="26" t="s">
        <v>44</v>
      </c>
      <c r="J140" s="26" t="s">
        <v>45</v>
      </c>
      <c r="K140" s="26" t="s">
        <v>299</v>
      </c>
      <c r="L140" s="26" t="s">
        <v>311</v>
      </c>
      <c r="M140" s="26" t="s">
        <v>301</v>
      </c>
      <c r="N140" s="26" t="s">
        <v>49</v>
      </c>
      <c r="O140" s="26" t="s">
        <v>312</v>
      </c>
      <c r="P140" s="27" t="s">
        <v>51</v>
      </c>
      <c r="Q140" s="26" t="s">
        <v>212</v>
      </c>
      <c r="R140" s="26" t="s">
        <v>53</v>
      </c>
      <c r="S140" s="28">
        <v>513000000</v>
      </c>
      <c r="T140" s="28">
        <v>5337805.2</v>
      </c>
      <c r="U140" s="29">
        <f>VLOOKUP(N140&amp;O140,[23]Referensi!A:AK,9,0)*$U$1</f>
        <v>44509600</v>
      </c>
      <c r="V140" s="29">
        <f>VLOOKUP(N140&amp;O140,[23]Referensi!A:AK,10,0)</f>
        <v>117000000</v>
      </c>
      <c r="W140" s="29">
        <v>100000000</v>
      </c>
      <c r="X140" s="29">
        <f>HLOOKUP(M140,'[24]HPS-OE'!$5:$35,31,0)</f>
        <v>101550998.42967606</v>
      </c>
      <c r="Y140" s="29">
        <f>VLOOKUP(N140&amp;O140,[23]Referensi!A:AK,24,0)</f>
        <v>29436100</v>
      </c>
      <c r="Z140" s="29">
        <v>0</v>
      </c>
      <c r="AA140" s="29">
        <v>0</v>
      </c>
      <c r="AB140" s="29">
        <v>0</v>
      </c>
      <c r="AC140" s="29">
        <v>115000000</v>
      </c>
      <c r="AD140" s="29">
        <f t="shared" si="9"/>
        <v>297834503.62967604</v>
      </c>
      <c r="AE140" s="29">
        <f t="shared" si="10"/>
        <v>512834503.62967604</v>
      </c>
      <c r="AF140" s="30">
        <f t="shared" si="11"/>
        <v>165496.37032395601</v>
      </c>
      <c r="AG140" s="26"/>
    </row>
    <row r="141" spans="1:33" ht="15" customHeight="1">
      <c r="A141" s="25" t="s">
        <v>38</v>
      </c>
      <c r="B141" s="26" t="s">
        <v>242</v>
      </c>
      <c r="C141" s="26" t="s">
        <v>40</v>
      </c>
      <c r="D141" s="26" t="s">
        <v>265</v>
      </c>
      <c r="E141" s="26" t="s">
        <v>418</v>
      </c>
      <c r="F141" s="26" t="s">
        <v>419</v>
      </c>
      <c r="G141" s="25">
        <v>104.44558499999999</v>
      </c>
      <c r="H141" s="25">
        <v>-2.3411170000000001</v>
      </c>
      <c r="I141" s="26" t="s">
        <v>44</v>
      </c>
      <c r="J141" s="26" t="s">
        <v>45</v>
      </c>
      <c r="K141" s="26" t="s">
        <v>299</v>
      </c>
      <c r="L141" s="26" t="s">
        <v>311</v>
      </c>
      <c r="M141" s="26" t="s">
        <v>301</v>
      </c>
      <c r="N141" s="26" t="s">
        <v>49</v>
      </c>
      <c r="O141" s="26" t="s">
        <v>312</v>
      </c>
      <c r="P141" s="27" t="s">
        <v>51</v>
      </c>
      <c r="Q141" s="26" t="s">
        <v>212</v>
      </c>
      <c r="R141" s="26" t="s">
        <v>53</v>
      </c>
      <c r="S141" s="28">
        <v>513000000</v>
      </c>
      <c r="T141" s="28">
        <v>5337805.2</v>
      </c>
      <c r="U141" s="29">
        <f>VLOOKUP(N141&amp;O141,[23]Referensi!A:AK,9,0)*$U$1</f>
        <v>44509600</v>
      </c>
      <c r="V141" s="29">
        <f>VLOOKUP(N141&amp;O141,[23]Referensi!A:AK,10,0)</f>
        <v>117000000</v>
      </c>
      <c r="W141" s="29">
        <v>100000000</v>
      </c>
      <c r="X141" s="29">
        <f>HLOOKUP(M141,'[24]HPS-OE'!$5:$35,31,0)</f>
        <v>101550998.42967606</v>
      </c>
      <c r="Y141" s="29">
        <f>VLOOKUP(N141&amp;O141,[23]Referensi!A:AK,24,0)</f>
        <v>29436100</v>
      </c>
      <c r="Z141" s="29">
        <v>0</v>
      </c>
      <c r="AA141" s="29">
        <v>0</v>
      </c>
      <c r="AB141" s="29">
        <v>0</v>
      </c>
      <c r="AC141" s="29">
        <v>115000000</v>
      </c>
      <c r="AD141" s="29">
        <f t="shared" si="9"/>
        <v>297834503.62967604</v>
      </c>
      <c r="AE141" s="29">
        <f t="shared" si="10"/>
        <v>512834503.62967604</v>
      </c>
      <c r="AF141" s="30">
        <f t="shared" si="11"/>
        <v>165496.37032395601</v>
      </c>
      <c r="AG141" s="26"/>
    </row>
    <row r="142" spans="1:33" ht="15" customHeight="1">
      <c r="A142" s="25" t="s">
        <v>38</v>
      </c>
      <c r="B142" s="26" t="s">
        <v>242</v>
      </c>
      <c r="C142" s="26" t="s">
        <v>40</v>
      </c>
      <c r="D142" s="26" t="s">
        <v>265</v>
      </c>
      <c r="E142" s="26" t="s">
        <v>420</v>
      </c>
      <c r="F142" s="26" t="s">
        <v>421</v>
      </c>
      <c r="G142" s="25">
        <v>102.379147</v>
      </c>
      <c r="H142" s="25">
        <v>-3.8421850000000002</v>
      </c>
      <c r="I142" s="26" t="s">
        <v>44</v>
      </c>
      <c r="J142" s="26" t="s">
        <v>45</v>
      </c>
      <c r="K142" s="26" t="s">
        <v>286</v>
      </c>
      <c r="L142" s="26" t="s">
        <v>287</v>
      </c>
      <c r="M142" s="26" t="s">
        <v>271</v>
      </c>
      <c r="N142" s="26" t="s">
        <v>49</v>
      </c>
      <c r="O142" s="26" t="s">
        <v>288</v>
      </c>
      <c r="P142" s="27" t="s">
        <v>51</v>
      </c>
      <c r="Q142" s="26" t="s">
        <v>290</v>
      </c>
      <c r="R142" s="26" t="s">
        <v>53</v>
      </c>
      <c r="S142" s="28">
        <v>513000000</v>
      </c>
      <c r="T142" s="28">
        <v>5337805.2</v>
      </c>
      <c r="U142" s="29">
        <f>VLOOKUP(N142&amp;O142,[23]Referensi!A:AK,9,0)*$U$1</f>
        <v>44509600</v>
      </c>
      <c r="V142" s="29">
        <f>VLOOKUP(N142&amp;O142,[23]Referensi!A:AK,10,0)</f>
        <v>130500000</v>
      </c>
      <c r="W142" s="29">
        <v>100000000</v>
      </c>
      <c r="X142" s="29">
        <f>HLOOKUP(M142,'[24]HPS-OE'!$5:$35,31,0)</f>
        <v>96421706.255924091</v>
      </c>
      <c r="Y142" s="29">
        <f>VLOOKUP(N142&amp;O142,[23]Referensi!A:AK,24,0)</f>
        <v>28137800</v>
      </c>
      <c r="Z142" s="29">
        <v>0</v>
      </c>
      <c r="AA142" s="29">
        <v>0</v>
      </c>
      <c r="AB142" s="29">
        <v>0</v>
      </c>
      <c r="AC142" s="29">
        <v>115000000</v>
      </c>
      <c r="AD142" s="29">
        <f t="shared" si="9"/>
        <v>304906911.45592409</v>
      </c>
      <c r="AE142" s="29">
        <f t="shared" si="10"/>
        <v>519906911.45592409</v>
      </c>
      <c r="AF142" s="30">
        <f t="shared" si="11"/>
        <v>-6906911.4559240937</v>
      </c>
      <c r="AG142" s="26"/>
    </row>
    <row r="143" spans="1:33" ht="15" customHeight="1">
      <c r="A143" s="25" t="s">
        <v>38</v>
      </c>
      <c r="B143" s="26" t="s">
        <v>242</v>
      </c>
      <c r="C143" s="26" t="s">
        <v>40</v>
      </c>
      <c r="D143" s="26" t="s">
        <v>265</v>
      </c>
      <c r="E143" s="26" t="s">
        <v>422</v>
      </c>
      <c r="F143" s="26" t="s">
        <v>423</v>
      </c>
      <c r="G143" s="25">
        <v>101.200934</v>
      </c>
      <c r="H143" s="25">
        <v>-2.4766940000000002</v>
      </c>
      <c r="I143" s="26" t="s">
        <v>44</v>
      </c>
      <c r="J143" s="26" t="s">
        <v>45</v>
      </c>
      <c r="K143" s="26" t="s">
        <v>286</v>
      </c>
      <c r="L143" s="26" t="s">
        <v>287</v>
      </c>
      <c r="M143" s="26" t="s">
        <v>271</v>
      </c>
      <c r="N143" s="26" t="s">
        <v>49</v>
      </c>
      <c r="O143" s="26" t="s">
        <v>288</v>
      </c>
      <c r="P143" s="27" t="s">
        <v>51</v>
      </c>
      <c r="Q143" s="26" t="s">
        <v>290</v>
      </c>
      <c r="R143" s="26" t="s">
        <v>53</v>
      </c>
      <c r="S143" s="28">
        <v>513000000</v>
      </c>
      <c r="T143" s="28">
        <v>5337805.2</v>
      </c>
      <c r="U143" s="29">
        <f>VLOOKUP(N143&amp;O143,[23]Referensi!A:AK,9,0)*$U$1</f>
        <v>44509600</v>
      </c>
      <c r="V143" s="29">
        <f>VLOOKUP(N143&amp;O143,[23]Referensi!A:AK,10,0)</f>
        <v>130500000</v>
      </c>
      <c r="W143" s="29">
        <v>100000000</v>
      </c>
      <c r="X143" s="29">
        <f>HLOOKUP(M143,'[24]HPS-OE'!$5:$35,31,0)</f>
        <v>96421706.255924091</v>
      </c>
      <c r="Y143" s="29">
        <f>VLOOKUP(N143&amp;O143,[23]Referensi!A:AK,24,0)</f>
        <v>28137800</v>
      </c>
      <c r="Z143" s="29">
        <v>0</v>
      </c>
      <c r="AA143" s="29">
        <v>0</v>
      </c>
      <c r="AB143" s="29">
        <v>0</v>
      </c>
      <c r="AC143" s="29">
        <v>115000000</v>
      </c>
      <c r="AD143" s="29">
        <f t="shared" si="9"/>
        <v>304906911.45592409</v>
      </c>
      <c r="AE143" s="29">
        <f t="shared" si="10"/>
        <v>519906911.45592409</v>
      </c>
      <c r="AF143" s="30">
        <f t="shared" si="11"/>
        <v>-6906911.4559240937</v>
      </c>
      <c r="AG143" s="26"/>
    </row>
    <row r="144" spans="1:33" ht="15" customHeight="1">
      <c r="A144" s="25" t="s">
        <v>38</v>
      </c>
      <c r="B144" s="26" t="s">
        <v>242</v>
      </c>
      <c r="C144" s="26" t="s">
        <v>40</v>
      </c>
      <c r="D144" s="26" t="s">
        <v>265</v>
      </c>
      <c r="E144" s="26" t="s">
        <v>424</v>
      </c>
      <c r="F144" s="26" t="s">
        <v>425</v>
      </c>
      <c r="G144" s="25">
        <v>102.835345</v>
      </c>
      <c r="H144" s="25">
        <v>-4.266133</v>
      </c>
      <c r="I144" s="26" t="s">
        <v>44</v>
      </c>
      <c r="J144" s="26" t="s">
        <v>45</v>
      </c>
      <c r="K144" s="26" t="s">
        <v>286</v>
      </c>
      <c r="L144" s="26" t="s">
        <v>426</v>
      </c>
      <c r="M144" s="26" t="s">
        <v>271</v>
      </c>
      <c r="N144" s="26" t="s">
        <v>49</v>
      </c>
      <c r="O144" s="26" t="s">
        <v>427</v>
      </c>
      <c r="P144" s="27" t="s">
        <v>51</v>
      </c>
      <c r="Q144" s="26" t="s">
        <v>290</v>
      </c>
      <c r="R144" s="26" t="s">
        <v>53</v>
      </c>
      <c r="S144" s="28">
        <v>513000000</v>
      </c>
      <c r="T144" s="28">
        <v>5337805.2</v>
      </c>
      <c r="U144" s="29">
        <f>VLOOKUP(N144&amp;O144,[23]Referensi!A:AK,9,0)*$U$1</f>
        <v>44509600</v>
      </c>
      <c r="V144" s="29">
        <f>VLOOKUP(N144&amp;O144,[23]Referensi!A:AK,10,0)</f>
        <v>112500000</v>
      </c>
      <c r="W144" s="29">
        <v>100000000</v>
      </c>
      <c r="X144" s="29">
        <f>HLOOKUP(M144,'[24]HPS-OE'!$5:$35,31,0)</f>
        <v>96421706.255924091</v>
      </c>
      <c r="Y144" s="29">
        <f>VLOOKUP(N144&amp;O144,[23]Referensi!A:AK,24,0)</f>
        <v>28137800</v>
      </c>
      <c r="Z144" s="29">
        <v>0</v>
      </c>
      <c r="AA144" s="29">
        <v>0</v>
      </c>
      <c r="AB144" s="29">
        <v>0</v>
      </c>
      <c r="AC144" s="29">
        <v>115000000</v>
      </c>
      <c r="AD144" s="29">
        <f t="shared" si="9"/>
        <v>286906911.45592409</v>
      </c>
      <c r="AE144" s="29">
        <f t="shared" si="10"/>
        <v>501906911.45592409</v>
      </c>
      <c r="AF144" s="30">
        <f t="shared" si="11"/>
        <v>11093088.544075906</v>
      </c>
      <c r="AG144" s="26"/>
    </row>
    <row r="145" spans="1:33" ht="15" customHeight="1">
      <c r="A145" s="25" t="s">
        <v>38</v>
      </c>
      <c r="B145" s="26" t="s">
        <v>242</v>
      </c>
      <c r="C145" s="26" t="s">
        <v>40</v>
      </c>
      <c r="D145" s="26" t="s">
        <v>265</v>
      </c>
      <c r="E145" s="26" t="s">
        <v>428</v>
      </c>
      <c r="F145" s="26" t="s">
        <v>429</v>
      </c>
      <c r="G145" s="25">
        <v>102.89902600000001</v>
      </c>
      <c r="H145" s="25">
        <v>-4.3967780000000003</v>
      </c>
      <c r="I145" s="26" t="s">
        <v>44</v>
      </c>
      <c r="J145" s="26" t="s">
        <v>45</v>
      </c>
      <c r="K145" s="26" t="s">
        <v>286</v>
      </c>
      <c r="L145" s="26" t="s">
        <v>426</v>
      </c>
      <c r="M145" s="26" t="s">
        <v>271</v>
      </c>
      <c r="N145" s="26" t="s">
        <v>49</v>
      </c>
      <c r="O145" s="26" t="s">
        <v>427</v>
      </c>
      <c r="P145" s="27" t="s">
        <v>51</v>
      </c>
      <c r="Q145" s="26" t="s">
        <v>290</v>
      </c>
      <c r="R145" s="26" t="s">
        <v>53</v>
      </c>
      <c r="S145" s="28">
        <v>513000000</v>
      </c>
      <c r="T145" s="28">
        <v>5337805.2</v>
      </c>
      <c r="U145" s="29">
        <f>VLOOKUP(N145&amp;O145,[23]Referensi!A:AK,9,0)*$U$1</f>
        <v>44509600</v>
      </c>
      <c r="V145" s="29">
        <f>VLOOKUP(N145&amp;O145,[23]Referensi!A:AK,10,0)</f>
        <v>112500000</v>
      </c>
      <c r="W145" s="29">
        <v>100000000</v>
      </c>
      <c r="X145" s="29">
        <f>HLOOKUP(M145,'[24]HPS-OE'!$5:$35,31,0)</f>
        <v>96421706.255924091</v>
      </c>
      <c r="Y145" s="29">
        <f>VLOOKUP(N145&amp;O145,[23]Referensi!A:AK,24,0)</f>
        <v>28137800</v>
      </c>
      <c r="Z145" s="29">
        <v>0</v>
      </c>
      <c r="AA145" s="29">
        <v>0</v>
      </c>
      <c r="AB145" s="29">
        <v>0</v>
      </c>
      <c r="AC145" s="29">
        <v>115000000</v>
      </c>
      <c r="AD145" s="29">
        <f t="shared" si="9"/>
        <v>286906911.45592409</v>
      </c>
      <c r="AE145" s="29">
        <f t="shared" si="10"/>
        <v>501906911.45592409</v>
      </c>
      <c r="AF145" s="30">
        <f t="shared" si="11"/>
        <v>11093088.544075906</v>
      </c>
      <c r="AG145" s="26"/>
    </row>
    <row r="146" spans="1:33" ht="15" customHeight="1">
      <c r="A146" s="25" t="s">
        <v>38</v>
      </c>
      <c r="B146" s="26" t="s">
        <v>242</v>
      </c>
      <c r="C146" s="26" t="s">
        <v>40</v>
      </c>
      <c r="D146" s="26" t="s">
        <v>265</v>
      </c>
      <c r="E146" s="26" t="s">
        <v>430</v>
      </c>
      <c r="F146" s="26" t="s">
        <v>431</v>
      </c>
      <c r="G146" s="25">
        <v>105.819213</v>
      </c>
      <c r="H146" s="25">
        <v>-2.0344639999999998</v>
      </c>
      <c r="I146" s="26" t="s">
        <v>44</v>
      </c>
      <c r="J146" s="26" t="s">
        <v>45</v>
      </c>
      <c r="K146" s="26" t="s">
        <v>315</v>
      </c>
      <c r="L146" s="26" t="s">
        <v>432</v>
      </c>
      <c r="M146" s="26" t="s">
        <v>301</v>
      </c>
      <c r="N146" s="26" t="s">
        <v>49</v>
      </c>
      <c r="O146" s="26" t="s">
        <v>433</v>
      </c>
      <c r="P146" s="27" t="s">
        <v>51</v>
      </c>
      <c r="Q146" s="26" t="s">
        <v>318</v>
      </c>
      <c r="R146" s="26" t="s">
        <v>53</v>
      </c>
      <c r="S146" s="28">
        <v>513000000</v>
      </c>
      <c r="T146" s="28">
        <v>5337805.2</v>
      </c>
      <c r="U146" s="29">
        <f>VLOOKUP(N146&amp;O146,[23]Referensi!A:AK,9,0)*$U$1</f>
        <v>68909600</v>
      </c>
      <c r="V146" s="29">
        <f>VLOOKUP(N146&amp;O146,[23]Referensi!A:AK,10,0)</f>
        <v>120600000</v>
      </c>
      <c r="W146" s="29">
        <v>100000000</v>
      </c>
      <c r="X146" s="29">
        <f>HLOOKUP(M146,'[24]HPS-OE'!$5:$35,31,0)</f>
        <v>101550998.42967606</v>
      </c>
      <c r="Y146" s="29">
        <f>VLOOKUP(N146&amp;O146,[23]Referensi!A:AK,24,0)</f>
        <v>29436100</v>
      </c>
      <c r="Z146" s="29">
        <v>15000000</v>
      </c>
      <c r="AA146" s="29">
        <v>0</v>
      </c>
      <c r="AB146" s="29">
        <v>0</v>
      </c>
      <c r="AC146" s="29">
        <v>115000000</v>
      </c>
      <c r="AD146" s="29">
        <f t="shared" si="9"/>
        <v>340834503.62967604</v>
      </c>
      <c r="AE146" s="29">
        <f t="shared" si="10"/>
        <v>555834503.6296761</v>
      </c>
      <c r="AF146" s="30">
        <f t="shared" si="11"/>
        <v>-42834503.629676104</v>
      </c>
      <c r="AG146" s="26"/>
    </row>
    <row r="147" spans="1:33" ht="15" customHeight="1">
      <c r="A147" s="25" t="s">
        <v>38</v>
      </c>
      <c r="B147" s="26" t="s">
        <v>242</v>
      </c>
      <c r="C147" s="26" t="s">
        <v>40</v>
      </c>
      <c r="D147" s="26" t="s">
        <v>265</v>
      </c>
      <c r="E147" s="26" t="s">
        <v>434</v>
      </c>
      <c r="F147" s="26" t="s">
        <v>435</v>
      </c>
      <c r="G147" s="25">
        <v>105.84665800000001</v>
      </c>
      <c r="H147" s="25">
        <v>-1.765897</v>
      </c>
      <c r="I147" s="26" t="s">
        <v>44</v>
      </c>
      <c r="J147" s="26" t="s">
        <v>45</v>
      </c>
      <c r="K147" s="26" t="s">
        <v>315</v>
      </c>
      <c r="L147" s="26" t="s">
        <v>432</v>
      </c>
      <c r="M147" s="26" t="s">
        <v>301</v>
      </c>
      <c r="N147" s="26" t="s">
        <v>49</v>
      </c>
      <c r="O147" s="26" t="s">
        <v>433</v>
      </c>
      <c r="P147" s="27" t="s">
        <v>51</v>
      </c>
      <c r="Q147" s="26" t="s">
        <v>318</v>
      </c>
      <c r="R147" s="26" t="s">
        <v>53</v>
      </c>
      <c r="S147" s="28">
        <v>513000000</v>
      </c>
      <c r="T147" s="28">
        <v>5337805.2</v>
      </c>
      <c r="U147" s="29">
        <f>VLOOKUP(N147&amp;O147,[23]Referensi!A:AK,9,0)*$U$1</f>
        <v>68909600</v>
      </c>
      <c r="V147" s="29">
        <f>VLOOKUP(N147&amp;O147,[23]Referensi!A:AK,10,0)</f>
        <v>120600000</v>
      </c>
      <c r="W147" s="29">
        <v>100000000</v>
      </c>
      <c r="X147" s="29">
        <f>HLOOKUP(M147,'[24]HPS-OE'!$5:$35,31,0)</f>
        <v>101550998.42967606</v>
      </c>
      <c r="Y147" s="29">
        <f>VLOOKUP(N147&amp;O147,[23]Referensi!A:AK,24,0)</f>
        <v>29436100</v>
      </c>
      <c r="Z147" s="29">
        <v>15000000</v>
      </c>
      <c r="AA147" s="29">
        <v>0</v>
      </c>
      <c r="AB147" s="29">
        <v>0</v>
      </c>
      <c r="AC147" s="29">
        <v>115000000</v>
      </c>
      <c r="AD147" s="29">
        <f t="shared" si="9"/>
        <v>340834503.62967604</v>
      </c>
      <c r="AE147" s="29">
        <f t="shared" si="10"/>
        <v>555834503.6296761</v>
      </c>
      <c r="AF147" s="30">
        <f t="shared" si="11"/>
        <v>-42834503.629676104</v>
      </c>
      <c r="AG147" s="26"/>
    </row>
    <row r="148" spans="1:33" ht="15" customHeight="1">
      <c r="A148" s="25" t="s">
        <v>38</v>
      </c>
      <c r="B148" s="26" t="s">
        <v>242</v>
      </c>
      <c r="C148" s="26" t="s">
        <v>40</v>
      </c>
      <c r="D148" s="26" t="s">
        <v>265</v>
      </c>
      <c r="E148" s="26" t="s">
        <v>436</v>
      </c>
      <c r="F148" s="26" t="s">
        <v>437</v>
      </c>
      <c r="G148" s="25">
        <v>106.038189</v>
      </c>
      <c r="H148" s="25">
        <v>-2.7114340000000001</v>
      </c>
      <c r="I148" s="26" t="s">
        <v>44</v>
      </c>
      <c r="J148" s="26" t="s">
        <v>45</v>
      </c>
      <c r="K148" s="26" t="s">
        <v>315</v>
      </c>
      <c r="L148" s="26" t="s">
        <v>432</v>
      </c>
      <c r="M148" s="26" t="s">
        <v>301</v>
      </c>
      <c r="N148" s="26" t="s">
        <v>49</v>
      </c>
      <c r="O148" s="26" t="s">
        <v>433</v>
      </c>
      <c r="P148" s="27" t="s">
        <v>51</v>
      </c>
      <c r="Q148" s="26" t="s">
        <v>318</v>
      </c>
      <c r="R148" s="26" t="s">
        <v>53</v>
      </c>
      <c r="S148" s="28">
        <v>513000000</v>
      </c>
      <c r="T148" s="28">
        <v>5337805.2</v>
      </c>
      <c r="U148" s="29">
        <f>VLOOKUP(N148&amp;O148,[23]Referensi!A:AK,9,0)*$U$1</f>
        <v>68909600</v>
      </c>
      <c r="V148" s="29">
        <f>VLOOKUP(N148&amp;O148,[23]Referensi!A:AK,10,0)</f>
        <v>120600000</v>
      </c>
      <c r="W148" s="29">
        <v>100000000</v>
      </c>
      <c r="X148" s="29">
        <f>HLOOKUP(M148,'[24]HPS-OE'!$5:$35,31,0)</f>
        <v>101550998.42967606</v>
      </c>
      <c r="Y148" s="29">
        <f>VLOOKUP(N148&amp;O148,[23]Referensi!A:AK,24,0)</f>
        <v>29436100</v>
      </c>
      <c r="Z148" s="29">
        <v>15000000</v>
      </c>
      <c r="AA148" s="29">
        <v>0</v>
      </c>
      <c r="AB148" s="29">
        <v>0</v>
      </c>
      <c r="AC148" s="29">
        <v>115000000</v>
      </c>
      <c r="AD148" s="29">
        <f t="shared" si="9"/>
        <v>340834503.62967604</v>
      </c>
      <c r="AE148" s="29">
        <f t="shared" si="10"/>
        <v>555834503.6296761</v>
      </c>
      <c r="AF148" s="30">
        <f t="shared" si="11"/>
        <v>-42834503.629676104</v>
      </c>
      <c r="AG148" s="26"/>
    </row>
    <row r="149" spans="1:33" ht="15" customHeight="1">
      <c r="A149" s="25" t="s">
        <v>38</v>
      </c>
      <c r="B149" s="26" t="s">
        <v>242</v>
      </c>
      <c r="C149" s="26" t="s">
        <v>40</v>
      </c>
      <c r="D149" s="26" t="s">
        <v>265</v>
      </c>
      <c r="E149" s="26" t="s">
        <v>438</v>
      </c>
      <c r="F149" s="26" t="s">
        <v>439</v>
      </c>
      <c r="G149" s="25">
        <v>106.18526</v>
      </c>
      <c r="H149" s="25">
        <v>-2.790359</v>
      </c>
      <c r="I149" s="26" t="s">
        <v>44</v>
      </c>
      <c r="J149" s="26" t="s">
        <v>45</v>
      </c>
      <c r="K149" s="26" t="s">
        <v>315</v>
      </c>
      <c r="L149" s="26" t="s">
        <v>432</v>
      </c>
      <c r="M149" s="26" t="s">
        <v>301</v>
      </c>
      <c r="N149" s="26" t="s">
        <v>49</v>
      </c>
      <c r="O149" s="26" t="s">
        <v>433</v>
      </c>
      <c r="P149" s="27" t="s">
        <v>51</v>
      </c>
      <c r="Q149" s="26" t="s">
        <v>318</v>
      </c>
      <c r="R149" s="26" t="s">
        <v>53</v>
      </c>
      <c r="S149" s="28">
        <v>513000000</v>
      </c>
      <c r="T149" s="28">
        <v>5337805.2</v>
      </c>
      <c r="U149" s="29">
        <f>VLOOKUP(N149&amp;O149,[23]Referensi!A:AK,9,0)*$U$1</f>
        <v>68909600</v>
      </c>
      <c r="V149" s="29">
        <f>VLOOKUP(N149&amp;O149,[23]Referensi!A:AK,10,0)</f>
        <v>120600000</v>
      </c>
      <c r="W149" s="29">
        <v>100000000</v>
      </c>
      <c r="X149" s="29">
        <f>HLOOKUP(M149,'[24]HPS-OE'!$5:$35,31,0)</f>
        <v>101550998.42967606</v>
      </c>
      <c r="Y149" s="29">
        <f>VLOOKUP(N149&amp;O149,[23]Referensi!A:AK,24,0)</f>
        <v>29436100</v>
      </c>
      <c r="Z149" s="29">
        <v>15000000</v>
      </c>
      <c r="AA149" s="29">
        <v>0</v>
      </c>
      <c r="AB149" s="29">
        <v>0</v>
      </c>
      <c r="AC149" s="29">
        <v>115000000</v>
      </c>
      <c r="AD149" s="29">
        <f t="shared" si="9"/>
        <v>340834503.62967604</v>
      </c>
      <c r="AE149" s="29">
        <f t="shared" si="10"/>
        <v>555834503.6296761</v>
      </c>
      <c r="AF149" s="30">
        <f t="shared" si="11"/>
        <v>-42834503.629676104</v>
      </c>
      <c r="AG149" s="26"/>
    </row>
    <row r="150" spans="1:33" ht="15" customHeight="1">
      <c r="A150" s="25" t="s">
        <v>38</v>
      </c>
      <c r="B150" s="26" t="s">
        <v>242</v>
      </c>
      <c r="C150" s="26" t="s">
        <v>40</v>
      </c>
      <c r="D150" s="26" t="s">
        <v>265</v>
      </c>
      <c r="E150" s="26" t="s">
        <v>440</v>
      </c>
      <c r="F150" s="26" t="s">
        <v>441</v>
      </c>
      <c r="G150" s="25">
        <v>105.812802</v>
      </c>
      <c r="H150" s="25">
        <v>-2.3710589999999998</v>
      </c>
      <c r="I150" s="26" t="s">
        <v>44</v>
      </c>
      <c r="J150" s="26" t="s">
        <v>45</v>
      </c>
      <c r="K150" s="26" t="s">
        <v>315</v>
      </c>
      <c r="L150" s="26" t="s">
        <v>432</v>
      </c>
      <c r="M150" s="26" t="s">
        <v>301</v>
      </c>
      <c r="N150" s="26" t="s">
        <v>49</v>
      </c>
      <c r="O150" s="26" t="s">
        <v>433</v>
      </c>
      <c r="P150" s="27" t="s">
        <v>51</v>
      </c>
      <c r="Q150" s="26" t="s">
        <v>318</v>
      </c>
      <c r="R150" s="26" t="s">
        <v>53</v>
      </c>
      <c r="S150" s="28">
        <v>513000000</v>
      </c>
      <c r="T150" s="28">
        <v>5337805.2</v>
      </c>
      <c r="U150" s="29">
        <f>VLOOKUP(N150&amp;O150,[23]Referensi!A:AK,9,0)*$U$1</f>
        <v>68909600</v>
      </c>
      <c r="V150" s="29">
        <f>VLOOKUP(N150&amp;O150,[23]Referensi!A:AK,10,0)</f>
        <v>120600000</v>
      </c>
      <c r="W150" s="29">
        <v>100000000</v>
      </c>
      <c r="X150" s="29">
        <f>HLOOKUP(M150,'[24]HPS-OE'!$5:$35,31,0)</f>
        <v>101550998.42967606</v>
      </c>
      <c r="Y150" s="29">
        <f>VLOOKUP(N150&amp;O150,[23]Referensi!A:AK,24,0)</f>
        <v>29436100</v>
      </c>
      <c r="Z150" s="29">
        <v>15000000</v>
      </c>
      <c r="AA150" s="29">
        <v>0</v>
      </c>
      <c r="AB150" s="29">
        <v>0</v>
      </c>
      <c r="AC150" s="29">
        <v>115000000</v>
      </c>
      <c r="AD150" s="29">
        <f t="shared" si="9"/>
        <v>340834503.62967604</v>
      </c>
      <c r="AE150" s="29">
        <f t="shared" si="10"/>
        <v>555834503.6296761</v>
      </c>
      <c r="AF150" s="30">
        <f t="shared" si="11"/>
        <v>-42834503.629676104</v>
      </c>
      <c r="AG150" s="26"/>
    </row>
    <row r="151" spans="1:33" ht="15" customHeight="1">
      <c r="A151" s="25" t="s">
        <v>38</v>
      </c>
      <c r="B151" s="26" t="s">
        <v>242</v>
      </c>
      <c r="C151" s="26" t="s">
        <v>40</v>
      </c>
      <c r="D151" s="26" t="s">
        <v>265</v>
      </c>
      <c r="E151" s="26" t="s">
        <v>442</v>
      </c>
      <c r="F151" s="26" t="s">
        <v>443</v>
      </c>
      <c r="G151" s="25">
        <v>105.70247999999999</v>
      </c>
      <c r="H151" s="25">
        <v>-2.1074709999999999</v>
      </c>
      <c r="I151" s="26" t="s">
        <v>44</v>
      </c>
      <c r="J151" s="26" t="s">
        <v>45</v>
      </c>
      <c r="K151" s="26" t="s">
        <v>315</v>
      </c>
      <c r="L151" s="26" t="s">
        <v>432</v>
      </c>
      <c r="M151" s="26" t="s">
        <v>301</v>
      </c>
      <c r="N151" s="26" t="s">
        <v>49</v>
      </c>
      <c r="O151" s="26" t="s">
        <v>433</v>
      </c>
      <c r="P151" s="27" t="s">
        <v>51</v>
      </c>
      <c r="Q151" s="26" t="s">
        <v>318</v>
      </c>
      <c r="R151" s="26" t="s">
        <v>53</v>
      </c>
      <c r="S151" s="28">
        <v>513000000</v>
      </c>
      <c r="T151" s="28">
        <v>5337805.2</v>
      </c>
      <c r="U151" s="29">
        <f>VLOOKUP(N151&amp;O151,[23]Referensi!A:AK,9,0)*$U$1</f>
        <v>68909600</v>
      </c>
      <c r="V151" s="29">
        <f>VLOOKUP(N151&amp;O151,[23]Referensi!A:AK,10,0)</f>
        <v>120600000</v>
      </c>
      <c r="W151" s="29">
        <v>100000000</v>
      </c>
      <c r="X151" s="29">
        <f>HLOOKUP(M151,'[24]HPS-OE'!$5:$35,31,0)</f>
        <v>101550998.42967606</v>
      </c>
      <c r="Y151" s="29">
        <f>VLOOKUP(N151&amp;O151,[23]Referensi!A:AK,24,0)</f>
        <v>29436100</v>
      </c>
      <c r="Z151" s="29">
        <v>15000000</v>
      </c>
      <c r="AA151" s="29">
        <v>0</v>
      </c>
      <c r="AB151" s="29">
        <v>0</v>
      </c>
      <c r="AC151" s="29">
        <v>115000000</v>
      </c>
      <c r="AD151" s="29">
        <f t="shared" si="9"/>
        <v>340834503.62967604</v>
      </c>
      <c r="AE151" s="29">
        <f t="shared" si="10"/>
        <v>555834503.6296761</v>
      </c>
      <c r="AF151" s="30">
        <f t="shared" si="11"/>
        <v>-42834503.629676104</v>
      </c>
      <c r="AG151" s="26"/>
    </row>
    <row r="152" spans="1:33" ht="15" customHeight="1">
      <c r="A152" s="25" t="s">
        <v>38</v>
      </c>
      <c r="B152" s="26" t="s">
        <v>242</v>
      </c>
      <c r="C152" s="26" t="s">
        <v>40</v>
      </c>
      <c r="D152" s="26" t="s">
        <v>265</v>
      </c>
      <c r="E152" s="26" t="s">
        <v>444</v>
      </c>
      <c r="F152" s="26" t="s">
        <v>445</v>
      </c>
      <c r="G152" s="25">
        <v>104.652919</v>
      </c>
      <c r="H152" s="25">
        <v>-3.026135</v>
      </c>
      <c r="I152" s="26" t="s">
        <v>44</v>
      </c>
      <c r="J152" s="26" t="s">
        <v>45</v>
      </c>
      <c r="K152" s="26" t="s">
        <v>299</v>
      </c>
      <c r="L152" s="26" t="s">
        <v>446</v>
      </c>
      <c r="M152" s="26" t="s">
        <v>301</v>
      </c>
      <c r="N152" s="26" t="s">
        <v>447</v>
      </c>
      <c r="O152" s="26" t="s">
        <v>448</v>
      </c>
      <c r="P152" s="27" t="s">
        <v>51</v>
      </c>
      <c r="Q152" s="26" t="s">
        <v>360</v>
      </c>
      <c r="R152" s="26" t="s">
        <v>53</v>
      </c>
      <c r="S152" s="28">
        <v>513000000</v>
      </c>
      <c r="T152" s="28">
        <v>5337805.2</v>
      </c>
      <c r="U152" s="29">
        <f>VLOOKUP(N152&amp;O152,[23]Referensi!A:AK,9,0)*$U$1</f>
        <v>68909600</v>
      </c>
      <c r="V152" s="29">
        <f>VLOOKUP(N152&amp;O152,[23]Referensi!A:AK,10,0)</f>
        <v>117000000</v>
      </c>
      <c r="W152" s="29">
        <v>100000000</v>
      </c>
      <c r="X152" s="29">
        <f>HLOOKUP(M152,'[24]HPS-OE'!$5:$35,31,0)</f>
        <v>101550998.42967606</v>
      </c>
      <c r="Y152" s="29">
        <f>VLOOKUP(N152&amp;O152,[23]Referensi!A:AK,24,0)</f>
        <v>29436100</v>
      </c>
      <c r="Z152" s="29">
        <v>0</v>
      </c>
      <c r="AA152" s="29">
        <v>0</v>
      </c>
      <c r="AB152" s="29">
        <v>0</v>
      </c>
      <c r="AC152" s="29">
        <v>115000000</v>
      </c>
      <c r="AD152" s="29">
        <f t="shared" si="9"/>
        <v>322234503.62967604</v>
      </c>
      <c r="AE152" s="29">
        <f t="shared" si="10"/>
        <v>537234503.6296761</v>
      </c>
      <c r="AF152" s="30">
        <f t="shared" si="11"/>
        <v>-24234503.629676104</v>
      </c>
      <c r="AG152" s="26"/>
    </row>
    <row r="153" spans="1:33" ht="15" customHeight="1">
      <c r="A153" s="25" t="s">
        <v>38</v>
      </c>
      <c r="B153" s="26" t="s">
        <v>242</v>
      </c>
      <c r="C153" s="26" t="s">
        <v>40</v>
      </c>
      <c r="D153" s="26" t="s">
        <v>265</v>
      </c>
      <c r="E153" s="26" t="s">
        <v>449</v>
      </c>
      <c r="F153" s="26" t="s">
        <v>450</v>
      </c>
      <c r="G153" s="25">
        <v>105.13382501</v>
      </c>
      <c r="H153" s="25">
        <v>-3.7990338100000001</v>
      </c>
      <c r="I153" s="26" t="s">
        <v>44</v>
      </c>
      <c r="J153" s="26" t="s">
        <v>45</v>
      </c>
      <c r="K153" s="26" t="s">
        <v>299</v>
      </c>
      <c r="L153" s="26" t="s">
        <v>451</v>
      </c>
      <c r="M153" s="26" t="s">
        <v>301</v>
      </c>
      <c r="N153" s="26" t="s">
        <v>49</v>
      </c>
      <c r="O153" s="26" t="s">
        <v>452</v>
      </c>
      <c r="P153" s="27" t="s">
        <v>51</v>
      </c>
      <c r="Q153" s="26" t="s">
        <v>453</v>
      </c>
      <c r="R153" s="26" t="s">
        <v>53</v>
      </c>
      <c r="S153" s="28">
        <v>513000000</v>
      </c>
      <c r="T153" s="28">
        <v>5337805.2</v>
      </c>
      <c r="U153" s="29">
        <f>VLOOKUP(N153&amp;O153,[23]Referensi!A:AK,9,0)*$U$1</f>
        <v>44509600</v>
      </c>
      <c r="V153" s="29">
        <f>VLOOKUP(N153&amp;O153,[23]Referensi!A:AK,10,0)</f>
        <v>141300000</v>
      </c>
      <c r="W153" s="29">
        <v>100000000</v>
      </c>
      <c r="X153" s="29">
        <f>HLOOKUP(M153,'[24]HPS-OE'!$5:$35,31,0)</f>
        <v>101550998.42967606</v>
      </c>
      <c r="Y153" s="29">
        <f>VLOOKUP(N153&amp;O153,[23]Referensi!A:AK,24,0)</f>
        <v>29436100</v>
      </c>
      <c r="Z153" s="29">
        <v>0</v>
      </c>
      <c r="AA153" s="29">
        <v>0</v>
      </c>
      <c r="AB153" s="29">
        <v>0</v>
      </c>
      <c r="AC153" s="29">
        <v>115000000</v>
      </c>
      <c r="AD153" s="29">
        <f t="shared" si="9"/>
        <v>322134503.62967604</v>
      </c>
      <c r="AE153" s="29">
        <f t="shared" si="10"/>
        <v>537134503.6296761</v>
      </c>
      <c r="AF153" s="30">
        <f t="shared" si="11"/>
        <v>-24134503.629676104</v>
      </c>
      <c r="AG153" s="26"/>
    </row>
    <row r="154" spans="1:33" ht="15" customHeight="1">
      <c r="A154" s="25" t="s">
        <v>38</v>
      </c>
      <c r="B154" s="26" t="s">
        <v>242</v>
      </c>
      <c r="C154" s="26" t="s">
        <v>40</v>
      </c>
      <c r="D154" s="26" t="s">
        <v>265</v>
      </c>
      <c r="E154" s="26" t="s">
        <v>454</v>
      </c>
      <c r="F154" s="26" t="s">
        <v>455</v>
      </c>
      <c r="G154" s="25">
        <v>104.97549211</v>
      </c>
      <c r="H154" s="25">
        <v>-3.8800465900000001</v>
      </c>
      <c r="I154" s="26" t="s">
        <v>44</v>
      </c>
      <c r="J154" s="26" t="s">
        <v>45</v>
      </c>
      <c r="K154" s="26" t="s">
        <v>299</v>
      </c>
      <c r="L154" s="26" t="s">
        <v>451</v>
      </c>
      <c r="M154" s="26" t="s">
        <v>301</v>
      </c>
      <c r="N154" s="26" t="s">
        <v>49</v>
      </c>
      <c r="O154" s="26" t="s">
        <v>452</v>
      </c>
      <c r="P154" s="27" t="s">
        <v>51</v>
      </c>
      <c r="Q154" s="26" t="s">
        <v>453</v>
      </c>
      <c r="R154" s="26" t="s">
        <v>53</v>
      </c>
      <c r="S154" s="28">
        <v>513000000</v>
      </c>
      <c r="T154" s="28">
        <v>5337805.2</v>
      </c>
      <c r="U154" s="29">
        <f>VLOOKUP(N154&amp;O154,[23]Referensi!A:AK,9,0)*$U$1</f>
        <v>44509600</v>
      </c>
      <c r="V154" s="29">
        <f>VLOOKUP(N154&amp;O154,[23]Referensi!A:AK,10,0)</f>
        <v>141300000</v>
      </c>
      <c r="W154" s="29">
        <v>100000000</v>
      </c>
      <c r="X154" s="29">
        <f>HLOOKUP(M154,'[24]HPS-OE'!$5:$35,31,0)</f>
        <v>101550998.42967606</v>
      </c>
      <c r="Y154" s="29">
        <f>VLOOKUP(N154&amp;O154,[23]Referensi!A:AK,24,0)</f>
        <v>29436100</v>
      </c>
      <c r="Z154" s="29">
        <v>0</v>
      </c>
      <c r="AA154" s="29">
        <v>0</v>
      </c>
      <c r="AB154" s="29">
        <v>0</v>
      </c>
      <c r="AC154" s="29">
        <v>115000000</v>
      </c>
      <c r="AD154" s="29">
        <f t="shared" si="9"/>
        <v>322134503.62967604</v>
      </c>
      <c r="AE154" s="29">
        <f t="shared" si="10"/>
        <v>537134503.6296761</v>
      </c>
      <c r="AF154" s="30">
        <f t="shared" si="11"/>
        <v>-24134503.629676104</v>
      </c>
      <c r="AG154" s="26"/>
    </row>
    <row r="155" spans="1:33" ht="15" customHeight="1">
      <c r="A155" s="25" t="s">
        <v>38</v>
      </c>
      <c r="B155" s="26" t="s">
        <v>242</v>
      </c>
      <c r="C155" s="26" t="s">
        <v>40</v>
      </c>
      <c r="D155" s="26" t="s">
        <v>265</v>
      </c>
      <c r="E155" s="26" t="s">
        <v>456</v>
      </c>
      <c r="F155" s="26" t="s">
        <v>457</v>
      </c>
      <c r="G155" s="25">
        <v>104.76564633</v>
      </c>
      <c r="H155" s="25">
        <v>-3.5583479100000002</v>
      </c>
      <c r="I155" s="26" t="s">
        <v>44</v>
      </c>
      <c r="J155" s="26" t="s">
        <v>45</v>
      </c>
      <c r="K155" s="26" t="s">
        <v>299</v>
      </c>
      <c r="L155" s="26" t="s">
        <v>451</v>
      </c>
      <c r="M155" s="26" t="s">
        <v>301</v>
      </c>
      <c r="N155" s="26" t="s">
        <v>49</v>
      </c>
      <c r="O155" s="26" t="s">
        <v>452</v>
      </c>
      <c r="P155" s="27" t="s">
        <v>51</v>
      </c>
      <c r="Q155" s="26" t="s">
        <v>453</v>
      </c>
      <c r="R155" s="26" t="s">
        <v>53</v>
      </c>
      <c r="S155" s="28">
        <v>513000000</v>
      </c>
      <c r="T155" s="28">
        <v>5337805.2</v>
      </c>
      <c r="U155" s="29">
        <f>VLOOKUP(N155&amp;O155,[23]Referensi!A:AK,9,0)*$U$1</f>
        <v>44509600</v>
      </c>
      <c r="V155" s="29">
        <f>VLOOKUP(N155&amp;O155,[23]Referensi!A:AK,10,0)</f>
        <v>141300000</v>
      </c>
      <c r="W155" s="29">
        <v>100000000</v>
      </c>
      <c r="X155" s="29">
        <f>HLOOKUP(M155,'[24]HPS-OE'!$5:$35,31,0)</f>
        <v>101550998.42967606</v>
      </c>
      <c r="Y155" s="29">
        <f>VLOOKUP(N155&amp;O155,[23]Referensi!A:AK,24,0)</f>
        <v>29436100</v>
      </c>
      <c r="Z155" s="29">
        <v>0</v>
      </c>
      <c r="AA155" s="29">
        <v>0</v>
      </c>
      <c r="AB155" s="29">
        <v>0</v>
      </c>
      <c r="AC155" s="29">
        <v>115000000</v>
      </c>
      <c r="AD155" s="29">
        <f t="shared" si="9"/>
        <v>322134503.62967604</v>
      </c>
      <c r="AE155" s="29">
        <f t="shared" si="10"/>
        <v>537134503.6296761</v>
      </c>
      <c r="AF155" s="30">
        <f t="shared" si="11"/>
        <v>-24134503.629676104</v>
      </c>
      <c r="AG155" s="26"/>
    </row>
    <row r="156" spans="1:33" ht="15" customHeight="1">
      <c r="A156" s="25" t="s">
        <v>38</v>
      </c>
      <c r="B156" s="26" t="s">
        <v>242</v>
      </c>
      <c r="C156" s="26" t="s">
        <v>40</v>
      </c>
      <c r="D156" s="26" t="s">
        <v>265</v>
      </c>
      <c r="E156" s="26" t="s">
        <v>458</v>
      </c>
      <c r="F156" s="26" t="s">
        <v>459</v>
      </c>
      <c r="G156" s="25">
        <v>105.853577</v>
      </c>
      <c r="H156" s="25">
        <v>-3.4908999999999999</v>
      </c>
      <c r="I156" s="26" t="s">
        <v>44</v>
      </c>
      <c r="J156" s="26" t="s">
        <v>45</v>
      </c>
      <c r="K156" s="26" t="s">
        <v>299</v>
      </c>
      <c r="L156" s="26" t="s">
        <v>451</v>
      </c>
      <c r="M156" s="26" t="s">
        <v>301</v>
      </c>
      <c r="N156" s="26" t="s">
        <v>49</v>
      </c>
      <c r="O156" s="26" t="s">
        <v>452</v>
      </c>
      <c r="P156" s="27" t="s">
        <v>51</v>
      </c>
      <c r="Q156" s="26" t="s">
        <v>453</v>
      </c>
      <c r="R156" s="26" t="s">
        <v>53</v>
      </c>
      <c r="S156" s="28">
        <v>513000000</v>
      </c>
      <c r="T156" s="28">
        <v>5337805.2</v>
      </c>
      <c r="U156" s="29">
        <f>VLOOKUP(N156&amp;O156,[23]Referensi!A:AK,9,0)*$U$1</f>
        <v>44509600</v>
      </c>
      <c r="V156" s="29">
        <f>VLOOKUP(N156&amp;O156,[23]Referensi!A:AK,10,0)</f>
        <v>141300000</v>
      </c>
      <c r="W156" s="29">
        <v>100000000</v>
      </c>
      <c r="X156" s="29">
        <f>HLOOKUP(M156,'[24]HPS-OE'!$5:$35,31,0)</f>
        <v>101550998.42967606</v>
      </c>
      <c r="Y156" s="29">
        <f>VLOOKUP(N156&amp;O156,[23]Referensi!A:AK,24,0)</f>
        <v>29436100</v>
      </c>
      <c r="Z156" s="29">
        <v>0</v>
      </c>
      <c r="AA156" s="29">
        <v>0</v>
      </c>
      <c r="AB156" s="29">
        <v>0</v>
      </c>
      <c r="AC156" s="29">
        <v>115000000</v>
      </c>
      <c r="AD156" s="29">
        <f t="shared" si="9"/>
        <v>322134503.62967604</v>
      </c>
      <c r="AE156" s="29">
        <f t="shared" si="10"/>
        <v>537134503.6296761</v>
      </c>
      <c r="AF156" s="30">
        <f t="shared" si="11"/>
        <v>-24134503.629676104</v>
      </c>
      <c r="AG156" s="26"/>
    </row>
    <row r="157" spans="1:33" ht="15" customHeight="1">
      <c r="A157" s="25" t="s">
        <v>38</v>
      </c>
      <c r="B157" s="26" t="s">
        <v>242</v>
      </c>
      <c r="C157" s="26" t="s">
        <v>40</v>
      </c>
      <c r="D157" s="26" t="s">
        <v>265</v>
      </c>
      <c r="E157" s="26" t="s">
        <v>460</v>
      </c>
      <c r="F157" s="26" t="s">
        <v>461</v>
      </c>
      <c r="G157" s="25">
        <v>104.7994794</v>
      </c>
      <c r="H157" s="25">
        <v>-4.15270954</v>
      </c>
      <c r="I157" s="26" t="s">
        <v>44</v>
      </c>
      <c r="J157" s="26" t="s">
        <v>45</v>
      </c>
      <c r="K157" s="26" t="s">
        <v>299</v>
      </c>
      <c r="L157" s="26" t="s">
        <v>451</v>
      </c>
      <c r="M157" s="26" t="s">
        <v>301</v>
      </c>
      <c r="N157" s="26" t="s">
        <v>49</v>
      </c>
      <c r="O157" s="26" t="s">
        <v>452</v>
      </c>
      <c r="P157" s="27" t="s">
        <v>51</v>
      </c>
      <c r="Q157" s="26" t="s">
        <v>453</v>
      </c>
      <c r="R157" s="26" t="s">
        <v>53</v>
      </c>
      <c r="S157" s="28">
        <v>513000000</v>
      </c>
      <c r="T157" s="28">
        <v>5337805.2</v>
      </c>
      <c r="U157" s="29">
        <f>VLOOKUP(N157&amp;O157,[23]Referensi!A:AK,9,0)*$U$1</f>
        <v>44509600</v>
      </c>
      <c r="V157" s="29">
        <f>VLOOKUP(N157&amp;O157,[23]Referensi!A:AK,10,0)</f>
        <v>141300000</v>
      </c>
      <c r="W157" s="29">
        <v>100000000</v>
      </c>
      <c r="X157" s="29">
        <f>HLOOKUP(M157,'[24]HPS-OE'!$5:$35,31,0)</f>
        <v>101550998.42967606</v>
      </c>
      <c r="Y157" s="29">
        <f>VLOOKUP(N157&amp;O157,[23]Referensi!A:AK,24,0)</f>
        <v>29436100</v>
      </c>
      <c r="Z157" s="29">
        <v>0</v>
      </c>
      <c r="AA157" s="29">
        <v>0</v>
      </c>
      <c r="AB157" s="29">
        <v>0</v>
      </c>
      <c r="AC157" s="29">
        <v>115000000</v>
      </c>
      <c r="AD157" s="29">
        <f t="shared" si="9"/>
        <v>322134503.62967604</v>
      </c>
      <c r="AE157" s="29">
        <f t="shared" si="10"/>
        <v>537134503.6296761</v>
      </c>
      <c r="AF157" s="30">
        <f t="shared" si="11"/>
        <v>-24134503.629676104</v>
      </c>
      <c r="AG157" s="26"/>
    </row>
    <row r="158" spans="1:33" ht="15" customHeight="1">
      <c r="A158" s="25" t="s">
        <v>38</v>
      </c>
      <c r="B158" s="26" t="s">
        <v>242</v>
      </c>
      <c r="C158" s="26" t="s">
        <v>40</v>
      </c>
      <c r="D158" s="26" t="s">
        <v>265</v>
      </c>
      <c r="E158" s="26" t="s">
        <v>462</v>
      </c>
      <c r="F158" s="26" t="s">
        <v>463</v>
      </c>
      <c r="G158" s="25">
        <v>105.02237125000001</v>
      </c>
      <c r="H158" s="25">
        <v>-3.95244704</v>
      </c>
      <c r="I158" s="26" t="s">
        <v>44</v>
      </c>
      <c r="J158" s="26" t="s">
        <v>45</v>
      </c>
      <c r="K158" s="26" t="s">
        <v>299</v>
      </c>
      <c r="L158" s="26" t="s">
        <v>451</v>
      </c>
      <c r="M158" s="26" t="s">
        <v>301</v>
      </c>
      <c r="N158" s="26" t="s">
        <v>49</v>
      </c>
      <c r="O158" s="26" t="s">
        <v>452</v>
      </c>
      <c r="P158" s="27" t="s">
        <v>51</v>
      </c>
      <c r="Q158" s="26" t="s">
        <v>453</v>
      </c>
      <c r="R158" s="26" t="s">
        <v>53</v>
      </c>
      <c r="S158" s="28">
        <v>513000000</v>
      </c>
      <c r="T158" s="28">
        <v>5337805.2</v>
      </c>
      <c r="U158" s="29">
        <f>VLOOKUP(N158&amp;O158,[23]Referensi!A:AK,9,0)*$U$1</f>
        <v>44509600</v>
      </c>
      <c r="V158" s="29">
        <f>VLOOKUP(N158&amp;O158,[23]Referensi!A:AK,10,0)</f>
        <v>141300000</v>
      </c>
      <c r="W158" s="29">
        <v>100000000</v>
      </c>
      <c r="X158" s="29">
        <f>HLOOKUP(M158,'[24]HPS-OE'!$5:$35,31,0)</f>
        <v>101550998.42967606</v>
      </c>
      <c r="Y158" s="29">
        <f>VLOOKUP(N158&amp;O158,[23]Referensi!A:AK,24,0)</f>
        <v>29436100</v>
      </c>
      <c r="Z158" s="29">
        <v>0</v>
      </c>
      <c r="AA158" s="29">
        <v>0</v>
      </c>
      <c r="AB158" s="29">
        <v>0</v>
      </c>
      <c r="AC158" s="29">
        <v>115000000</v>
      </c>
      <c r="AD158" s="29">
        <f t="shared" si="9"/>
        <v>322134503.62967604</v>
      </c>
      <c r="AE158" s="29">
        <f t="shared" si="10"/>
        <v>537134503.6296761</v>
      </c>
      <c r="AF158" s="30">
        <f t="shared" si="11"/>
        <v>-24134503.629676104</v>
      </c>
      <c r="AG158" s="26"/>
    </row>
    <row r="159" spans="1:33" ht="15" customHeight="1">
      <c r="A159" s="25" t="s">
        <v>38</v>
      </c>
      <c r="B159" s="26" t="s">
        <v>242</v>
      </c>
      <c r="C159" s="26" t="s">
        <v>40</v>
      </c>
      <c r="D159" s="26" t="s">
        <v>265</v>
      </c>
      <c r="E159" s="26" t="s">
        <v>464</v>
      </c>
      <c r="F159" s="26" t="s">
        <v>465</v>
      </c>
      <c r="G159" s="25">
        <v>104.50486585</v>
      </c>
      <c r="H159" s="25">
        <v>-3.6954953800000001</v>
      </c>
      <c r="I159" s="26" t="s">
        <v>44</v>
      </c>
      <c r="J159" s="26" t="s">
        <v>45</v>
      </c>
      <c r="K159" s="26" t="s">
        <v>299</v>
      </c>
      <c r="L159" s="26" t="s">
        <v>451</v>
      </c>
      <c r="M159" s="26" t="s">
        <v>301</v>
      </c>
      <c r="N159" s="26" t="s">
        <v>49</v>
      </c>
      <c r="O159" s="26" t="s">
        <v>452</v>
      </c>
      <c r="P159" s="27" t="s">
        <v>51</v>
      </c>
      <c r="Q159" s="26" t="s">
        <v>453</v>
      </c>
      <c r="R159" s="26" t="s">
        <v>53</v>
      </c>
      <c r="S159" s="28">
        <v>513000000</v>
      </c>
      <c r="T159" s="28">
        <v>5337805.2</v>
      </c>
      <c r="U159" s="29">
        <f>VLOOKUP(N159&amp;O159,[23]Referensi!A:AK,9,0)*$U$1</f>
        <v>44509600</v>
      </c>
      <c r="V159" s="29">
        <f>VLOOKUP(N159&amp;O159,[23]Referensi!A:AK,10,0)</f>
        <v>141300000</v>
      </c>
      <c r="W159" s="29">
        <v>100000000</v>
      </c>
      <c r="X159" s="29">
        <f>HLOOKUP(M159,'[24]HPS-OE'!$5:$35,31,0)</f>
        <v>101550998.42967606</v>
      </c>
      <c r="Y159" s="29">
        <f>VLOOKUP(N159&amp;O159,[23]Referensi!A:AK,24,0)</f>
        <v>29436100</v>
      </c>
      <c r="Z159" s="29">
        <v>0</v>
      </c>
      <c r="AA159" s="29">
        <v>0</v>
      </c>
      <c r="AB159" s="29">
        <v>0</v>
      </c>
      <c r="AC159" s="29">
        <v>115000000</v>
      </c>
      <c r="AD159" s="29">
        <f t="shared" si="9"/>
        <v>322134503.62967604</v>
      </c>
      <c r="AE159" s="29">
        <f t="shared" si="10"/>
        <v>537134503.6296761</v>
      </c>
      <c r="AF159" s="30">
        <f t="shared" si="11"/>
        <v>-24134503.629676104</v>
      </c>
      <c r="AG159" s="26"/>
    </row>
    <row r="160" spans="1:33" ht="15" customHeight="1">
      <c r="A160" s="25" t="s">
        <v>38</v>
      </c>
      <c r="B160" s="26" t="s">
        <v>242</v>
      </c>
      <c r="C160" s="26" t="s">
        <v>40</v>
      </c>
      <c r="D160" s="26" t="s">
        <v>265</v>
      </c>
      <c r="E160" s="26" t="s">
        <v>466</v>
      </c>
      <c r="F160" s="26" t="s">
        <v>467</v>
      </c>
      <c r="G160" s="25">
        <v>105.08231117</v>
      </c>
      <c r="H160" s="25">
        <v>-3.9571284800000002</v>
      </c>
      <c r="I160" s="26" t="s">
        <v>44</v>
      </c>
      <c r="J160" s="26" t="s">
        <v>45</v>
      </c>
      <c r="K160" s="26" t="s">
        <v>299</v>
      </c>
      <c r="L160" s="26" t="s">
        <v>451</v>
      </c>
      <c r="M160" s="26" t="s">
        <v>301</v>
      </c>
      <c r="N160" s="26" t="s">
        <v>49</v>
      </c>
      <c r="O160" s="26" t="s">
        <v>452</v>
      </c>
      <c r="P160" s="27" t="s">
        <v>51</v>
      </c>
      <c r="Q160" s="26" t="s">
        <v>453</v>
      </c>
      <c r="R160" s="26" t="s">
        <v>53</v>
      </c>
      <c r="S160" s="28">
        <v>513000000</v>
      </c>
      <c r="T160" s="28">
        <v>5337805.2</v>
      </c>
      <c r="U160" s="29">
        <f>VLOOKUP(N160&amp;O160,[23]Referensi!A:AK,9,0)*$U$1</f>
        <v>44509600</v>
      </c>
      <c r="V160" s="29">
        <f>VLOOKUP(N160&amp;O160,[23]Referensi!A:AK,10,0)</f>
        <v>141300000</v>
      </c>
      <c r="W160" s="29">
        <v>100000000</v>
      </c>
      <c r="X160" s="29">
        <f>HLOOKUP(M160,'[24]HPS-OE'!$5:$35,31,0)</f>
        <v>101550998.42967606</v>
      </c>
      <c r="Y160" s="29">
        <f>VLOOKUP(N160&amp;O160,[23]Referensi!A:AK,24,0)</f>
        <v>29436100</v>
      </c>
      <c r="Z160" s="29">
        <v>0</v>
      </c>
      <c r="AA160" s="29">
        <v>0</v>
      </c>
      <c r="AB160" s="29">
        <v>0</v>
      </c>
      <c r="AC160" s="29">
        <v>115000000</v>
      </c>
      <c r="AD160" s="29">
        <f t="shared" si="9"/>
        <v>322134503.62967604</v>
      </c>
      <c r="AE160" s="29">
        <f t="shared" si="10"/>
        <v>537134503.6296761</v>
      </c>
      <c r="AF160" s="30">
        <f t="shared" si="11"/>
        <v>-24134503.629676104</v>
      </c>
      <c r="AG160" s="26"/>
    </row>
    <row r="161" spans="1:33" ht="15" customHeight="1">
      <c r="A161" s="25" t="s">
        <v>38</v>
      </c>
      <c r="B161" s="26" t="s">
        <v>242</v>
      </c>
      <c r="C161" s="26" t="s">
        <v>40</v>
      </c>
      <c r="D161" s="26" t="s">
        <v>265</v>
      </c>
      <c r="E161" s="26" t="s">
        <v>468</v>
      </c>
      <c r="F161" s="26" t="s">
        <v>469</v>
      </c>
      <c r="G161" s="25">
        <v>105.34139</v>
      </c>
      <c r="H161" s="25">
        <v>-5.0183799999999996</v>
      </c>
      <c r="I161" s="26" t="s">
        <v>44</v>
      </c>
      <c r="J161" s="26" t="s">
        <v>45</v>
      </c>
      <c r="K161" s="26" t="s">
        <v>269</v>
      </c>
      <c r="L161" s="26" t="s">
        <v>394</v>
      </c>
      <c r="M161" s="26" t="s">
        <v>271</v>
      </c>
      <c r="N161" s="26" t="s">
        <v>49</v>
      </c>
      <c r="O161" s="26" t="s">
        <v>395</v>
      </c>
      <c r="P161" s="27" t="s">
        <v>51</v>
      </c>
      <c r="Q161" s="26" t="s">
        <v>360</v>
      </c>
      <c r="R161" s="26" t="s">
        <v>53</v>
      </c>
      <c r="S161" s="28">
        <v>513000000</v>
      </c>
      <c r="T161" s="28">
        <v>5337805.2</v>
      </c>
      <c r="U161" s="29">
        <f>VLOOKUP(N161&amp;O161,[23]Referensi!A:AK,9,0)*$U$1</f>
        <v>67503200</v>
      </c>
      <c r="V161" s="29">
        <f>VLOOKUP(N161&amp;O161,[23]Referensi!A:AK,10,0)</f>
        <v>140000000</v>
      </c>
      <c r="W161" s="29">
        <v>100000000</v>
      </c>
      <c r="X161" s="29">
        <f>HLOOKUP(M161,'[24]HPS-OE'!$5:$35,31,0)</f>
        <v>96421706.255924091</v>
      </c>
      <c r="Y161" s="29">
        <f>VLOOKUP(N161&amp;O161,[23]Referensi!A:AK,24,0)</f>
        <v>28137800</v>
      </c>
      <c r="Z161" s="29">
        <v>0</v>
      </c>
      <c r="AA161" s="29">
        <v>0</v>
      </c>
      <c r="AB161" s="29">
        <v>0</v>
      </c>
      <c r="AC161" s="29">
        <v>115000000</v>
      </c>
      <c r="AD161" s="29">
        <f t="shared" si="9"/>
        <v>337400511.45592409</v>
      </c>
      <c r="AE161" s="29">
        <f t="shared" si="10"/>
        <v>552400511.45592403</v>
      </c>
      <c r="AF161" s="30">
        <f t="shared" si="11"/>
        <v>-39400511.455924034</v>
      </c>
      <c r="AG161" s="26"/>
    </row>
    <row r="162" spans="1:33" ht="15" customHeight="1">
      <c r="A162" s="25" t="s">
        <v>38</v>
      </c>
      <c r="B162" s="26" t="s">
        <v>242</v>
      </c>
      <c r="C162" s="26" t="s">
        <v>40</v>
      </c>
      <c r="D162" s="26" t="s">
        <v>265</v>
      </c>
      <c r="E162" s="26" t="s">
        <v>470</v>
      </c>
      <c r="F162" s="26" t="s">
        <v>471</v>
      </c>
      <c r="G162" s="25">
        <v>105.30958</v>
      </c>
      <c r="H162" s="25">
        <v>-4.9275609999999999</v>
      </c>
      <c r="I162" s="26" t="s">
        <v>44</v>
      </c>
      <c r="J162" s="26" t="s">
        <v>45</v>
      </c>
      <c r="K162" s="26" t="s">
        <v>269</v>
      </c>
      <c r="L162" s="26" t="s">
        <v>394</v>
      </c>
      <c r="M162" s="26" t="s">
        <v>271</v>
      </c>
      <c r="N162" s="26" t="s">
        <v>49</v>
      </c>
      <c r="O162" s="26" t="s">
        <v>395</v>
      </c>
      <c r="P162" s="27" t="s">
        <v>51</v>
      </c>
      <c r="Q162" s="26" t="s">
        <v>360</v>
      </c>
      <c r="R162" s="26" t="s">
        <v>53</v>
      </c>
      <c r="S162" s="28">
        <v>513000000</v>
      </c>
      <c r="T162" s="28">
        <v>5337805.2</v>
      </c>
      <c r="U162" s="29">
        <f>VLOOKUP(N162&amp;O162,[23]Referensi!A:AK,9,0)*$U$1</f>
        <v>67503200</v>
      </c>
      <c r="V162" s="29">
        <f>VLOOKUP(N162&amp;O162,[23]Referensi!A:AK,10,0)</f>
        <v>140000000</v>
      </c>
      <c r="W162" s="29">
        <v>100000000</v>
      </c>
      <c r="X162" s="29">
        <f>HLOOKUP(M162,'[24]HPS-OE'!$5:$35,31,0)</f>
        <v>96421706.255924091</v>
      </c>
      <c r="Y162" s="29">
        <f>VLOOKUP(N162&amp;O162,[23]Referensi!A:AK,24,0)</f>
        <v>28137800</v>
      </c>
      <c r="Z162" s="29">
        <v>0</v>
      </c>
      <c r="AA162" s="29">
        <v>0</v>
      </c>
      <c r="AB162" s="29">
        <v>0</v>
      </c>
      <c r="AC162" s="29">
        <v>115000000</v>
      </c>
      <c r="AD162" s="29">
        <f t="shared" si="9"/>
        <v>337400511.45592409</v>
      </c>
      <c r="AE162" s="29">
        <f t="shared" si="10"/>
        <v>552400511.45592403</v>
      </c>
      <c r="AF162" s="30">
        <f t="shared" si="11"/>
        <v>-39400511.455924034</v>
      </c>
      <c r="AG162" s="26"/>
    </row>
    <row r="163" spans="1:33" ht="15" customHeight="1">
      <c r="A163" s="25" t="s">
        <v>38</v>
      </c>
      <c r="B163" s="26" t="s">
        <v>242</v>
      </c>
      <c r="C163" s="26" t="s">
        <v>40</v>
      </c>
      <c r="D163" s="26" t="s">
        <v>265</v>
      </c>
      <c r="E163" s="26" t="s">
        <v>472</v>
      </c>
      <c r="F163" s="26" t="s">
        <v>473</v>
      </c>
      <c r="G163" s="25">
        <v>105.59191199999999</v>
      </c>
      <c r="H163" s="25">
        <v>-5.0215759999999996</v>
      </c>
      <c r="I163" s="26" t="s">
        <v>44</v>
      </c>
      <c r="J163" s="26" t="s">
        <v>45</v>
      </c>
      <c r="K163" s="26" t="s">
        <v>269</v>
      </c>
      <c r="L163" s="26" t="s">
        <v>394</v>
      </c>
      <c r="M163" s="26" t="s">
        <v>271</v>
      </c>
      <c r="N163" s="26" t="s">
        <v>49</v>
      </c>
      <c r="O163" s="26" t="s">
        <v>395</v>
      </c>
      <c r="P163" s="27" t="s">
        <v>51</v>
      </c>
      <c r="Q163" s="26" t="s">
        <v>360</v>
      </c>
      <c r="R163" s="26" t="s">
        <v>53</v>
      </c>
      <c r="S163" s="28">
        <v>513000000</v>
      </c>
      <c r="T163" s="28">
        <v>5337805.2</v>
      </c>
      <c r="U163" s="29">
        <f>VLOOKUP(N163&amp;O163,[23]Referensi!A:AK,9,0)*$U$1</f>
        <v>67503200</v>
      </c>
      <c r="V163" s="29">
        <f>VLOOKUP(N163&amp;O163,[23]Referensi!A:AK,10,0)</f>
        <v>140000000</v>
      </c>
      <c r="W163" s="29">
        <v>100000000</v>
      </c>
      <c r="X163" s="29">
        <f>HLOOKUP(M163,'[24]HPS-OE'!$5:$35,31,0)</f>
        <v>96421706.255924091</v>
      </c>
      <c r="Y163" s="29">
        <f>VLOOKUP(N163&amp;O163,[23]Referensi!A:AK,24,0)</f>
        <v>28137800</v>
      </c>
      <c r="Z163" s="29">
        <v>0</v>
      </c>
      <c r="AA163" s="29">
        <v>0</v>
      </c>
      <c r="AB163" s="29">
        <v>0</v>
      </c>
      <c r="AC163" s="29">
        <v>115000000</v>
      </c>
      <c r="AD163" s="29">
        <f t="shared" si="9"/>
        <v>337400511.45592409</v>
      </c>
      <c r="AE163" s="29">
        <f t="shared" si="10"/>
        <v>552400511.45592403</v>
      </c>
      <c r="AF163" s="30">
        <f t="shared" si="11"/>
        <v>-39400511.455924034</v>
      </c>
      <c r="AG163" s="26"/>
    </row>
    <row r="164" spans="1:33" ht="15" customHeight="1">
      <c r="A164" s="25" t="s">
        <v>38</v>
      </c>
      <c r="B164" s="26" t="s">
        <v>242</v>
      </c>
      <c r="C164" s="26" t="s">
        <v>40</v>
      </c>
      <c r="D164" s="26" t="s">
        <v>265</v>
      </c>
      <c r="E164" s="26" t="s">
        <v>474</v>
      </c>
      <c r="F164" s="26" t="s">
        <v>475</v>
      </c>
      <c r="G164" s="25">
        <v>105.651285</v>
      </c>
      <c r="H164" s="25">
        <v>-4.42631</v>
      </c>
      <c r="I164" s="26" t="s">
        <v>44</v>
      </c>
      <c r="J164" s="26" t="s">
        <v>45</v>
      </c>
      <c r="K164" s="26" t="s">
        <v>269</v>
      </c>
      <c r="L164" s="26" t="s">
        <v>358</v>
      </c>
      <c r="M164" s="26" t="s">
        <v>271</v>
      </c>
      <c r="N164" s="26" t="s">
        <v>49</v>
      </c>
      <c r="O164" s="26" t="s">
        <v>359</v>
      </c>
      <c r="P164" s="27" t="s">
        <v>51</v>
      </c>
      <c r="Q164" s="26" t="s">
        <v>360</v>
      </c>
      <c r="R164" s="26" t="s">
        <v>53</v>
      </c>
      <c r="S164" s="28">
        <v>513000000</v>
      </c>
      <c r="T164" s="28">
        <v>5337805.2</v>
      </c>
      <c r="U164" s="29">
        <f>VLOOKUP(N164&amp;O164,[23]Referensi!A:AK,9,0)*$U$1</f>
        <v>67503200</v>
      </c>
      <c r="V164" s="29">
        <f>VLOOKUP(N164&amp;O164,[23]Referensi!A:AK,10,0)</f>
        <v>140000000</v>
      </c>
      <c r="W164" s="29">
        <v>100000000</v>
      </c>
      <c r="X164" s="29">
        <f>HLOOKUP(M164,'[24]HPS-OE'!$5:$35,31,0)</f>
        <v>96421706.255924091</v>
      </c>
      <c r="Y164" s="29">
        <f>VLOOKUP(N164&amp;O164,[23]Referensi!A:AK,24,0)</f>
        <v>28137800</v>
      </c>
      <c r="Z164" s="29">
        <v>0</v>
      </c>
      <c r="AA164" s="29">
        <v>0</v>
      </c>
      <c r="AB164" s="29">
        <v>0</v>
      </c>
      <c r="AC164" s="29">
        <v>115000000</v>
      </c>
      <c r="AD164" s="29">
        <f t="shared" si="9"/>
        <v>337400511.45592409</v>
      </c>
      <c r="AE164" s="29">
        <f t="shared" si="10"/>
        <v>552400511.45592403</v>
      </c>
      <c r="AF164" s="30">
        <f t="shared" si="11"/>
        <v>-39400511.455924034</v>
      </c>
      <c r="AG164" s="26"/>
    </row>
    <row r="165" spans="1:33" ht="15" customHeight="1">
      <c r="A165" s="25" t="s">
        <v>38</v>
      </c>
      <c r="B165" s="26" t="s">
        <v>242</v>
      </c>
      <c r="C165" s="26" t="s">
        <v>40</v>
      </c>
      <c r="D165" s="26" t="s">
        <v>265</v>
      </c>
      <c r="E165" s="26" t="s">
        <v>476</v>
      </c>
      <c r="F165" s="26" t="s">
        <v>477</v>
      </c>
      <c r="G165" s="25">
        <v>103.120531</v>
      </c>
      <c r="H165" s="25">
        <v>-4.378711</v>
      </c>
      <c r="I165" s="26" t="s">
        <v>44</v>
      </c>
      <c r="J165" s="26" t="s">
        <v>45</v>
      </c>
      <c r="K165" s="26" t="s">
        <v>286</v>
      </c>
      <c r="L165" s="26" t="s">
        <v>426</v>
      </c>
      <c r="M165" s="26" t="s">
        <v>271</v>
      </c>
      <c r="N165" s="26" t="s">
        <v>49</v>
      </c>
      <c r="O165" s="26" t="s">
        <v>427</v>
      </c>
      <c r="P165" s="27" t="s">
        <v>51</v>
      </c>
      <c r="Q165" s="26" t="s">
        <v>290</v>
      </c>
      <c r="R165" s="26" t="s">
        <v>53</v>
      </c>
      <c r="S165" s="28">
        <v>513000000</v>
      </c>
      <c r="T165" s="28">
        <v>5337805.2</v>
      </c>
      <c r="U165" s="29">
        <f>VLOOKUP(N165&amp;O165,[23]Referensi!A:AK,9,0)*$U$1</f>
        <v>44509600</v>
      </c>
      <c r="V165" s="29">
        <f>VLOOKUP(N165&amp;O165,[23]Referensi!A:AK,10,0)</f>
        <v>112500000</v>
      </c>
      <c r="W165" s="29">
        <v>100000000</v>
      </c>
      <c r="X165" s="29">
        <f>HLOOKUP(M165,'[24]HPS-OE'!$5:$35,31,0)</f>
        <v>96421706.255924091</v>
      </c>
      <c r="Y165" s="29">
        <f>VLOOKUP(N165&amp;O165,[23]Referensi!A:AK,24,0)</f>
        <v>28137800</v>
      </c>
      <c r="Z165" s="29">
        <v>0</v>
      </c>
      <c r="AA165" s="29">
        <v>0</v>
      </c>
      <c r="AB165" s="29">
        <v>0</v>
      </c>
      <c r="AC165" s="29">
        <v>115000000</v>
      </c>
      <c r="AD165" s="29">
        <f t="shared" si="9"/>
        <v>286906911.45592409</v>
      </c>
      <c r="AE165" s="29">
        <f t="shared" si="10"/>
        <v>501906911.45592409</v>
      </c>
      <c r="AF165" s="30">
        <f t="shared" si="11"/>
        <v>11093088.544075906</v>
      </c>
      <c r="AG165" s="26"/>
    </row>
    <row r="166" spans="1:33" ht="15" customHeight="1">
      <c r="A166" s="25" t="s">
        <v>38</v>
      </c>
      <c r="B166" s="26" t="s">
        <v>242</v>
      </c>
      <c r="C166" s="26" t="s">
        <v>40</v>
      </c>
      <c r="D166" s="26" t="s">
        <v>265</v>
      </c>
      <c r="E166" s="26" t="s">
        <v>478</v>
      </c>
      <c r="F166" s="26" t="s">
        <v>479</v>
      </c>
      <c r="G166" s="25">
        <v>102.971254</v>
      </c>
      <c r="H166" s="25">
        <v>-1.3423750000000001</v>
      </c>
      <c r="I166" s="26" t="s">
        <v>44</v>
      </c>
      <c r="J166" s="26" t="s">
        <v>45</v>
      </c>
      <c r="K166" s="26" t="s">
        <v>305</v>
      </c>
      <c r="L166" s="26" t="s">
        <v>306</v>
      </c>
      <c r="M166" s="26" t="s">
        <v>301</v>
      </c>
      <c r="N166" s="26" t="s">
        <v>49</v>
      </c>
      <c r="O166" s="26" t="s">
        <v>307</v>
      </c>
      <c r="P166" s="27" t="s">
        <v>51</v>
      </c>
      <c r="Q166" s="26" t="s">
        <v>308</v>
      </c>
      <c r="R166" s="26" t="s">
        <v>53</v>
      </c>
      <c r="S166" s="28">
        <v>513000000</v>
      </c>
      <c r="T166" s="28">
        <v>5337805.2</v>
      </c>
      <c r="U166" s="29">
        <f>VLOOKUP(N166&amp;O166,[23]Referensi!A:AK,9,0)*$U$1</f>
        <v>66303200</v>
      </c>
      <c r="V166" s="29">
        <f>VLOOKUP(N166&amp;O166,[23]Referensi!A:AK,10,0)</f>
        <v>145000000</v>
      </c>
      <c r="W166" s="29">
        <v>100000000</v>
      </c>
      <c r="X166" s="29">
        <f>HLOOKUP(M166,'[24]HPS-OE'!$5:$35,31,0)</f>
        <v>101550998.42967606</v>
      </c>
      <c r="Y166" s="29">
        <f>VLOOKUP(N166&amp;O166,[23]Referensi!A:AK,24,0)</f>
        <v>29436100</v>
      </c>
      <c r="Z166" s="29">
        <v>0</v>
      </c>
      <c r="AA166" s="29">
        <v>0</v>
      </c>
      <c r="AB166" s="29">
        <v>0</v>
      </c>
      <c r="AC166" s="29">
        <v>115000000</v>
      </c>
      <c r="AD166" s="29">
        <f t="shared" si="9"/>
        <v>347628103.62967604</v>
      </c>
      <c r="AE166" s="29">
        <f t="shared" si="10"/>
        <v>562628103.6296761</v>
      </c>
      <c r="AF166" s="30">
        <f t="shared" si="11"/>
        <v>-49628103.629676104</v>
      </c>
      <c r="AG166" s="26"/>
    </row>
    <row r="167" spans="1:33" ht="15" customHeight="1">
      <c r="A167" s="25" t="s">
        <v>38</v>
      </c>
      <c r="B167" s="26" t="s">
        <v>242</v>
      </c>
      <c r="C167" s="26" t="s">
        <v>40</v>
      </c>
      <c r="D167" s="26" t="s">
        <v>265</v>
      </c>
      <c r="E167" s="26" t="s">
        <v>480</v>
      </c>
      <c r="F167" s="26" t="s">
        <v>481</v>
      </c>
      <c r="G167" s="25">
        <v>105.632122</v>
      </c>
      <c r="H167" s="25">
        <v>-5.6176709999999996</v>
      </c>
      <c r="I167" s="26" t="s">
        <v>44</v>
      </c>
      <c r="J167" s="26" t="s">
        <v>45</v>
      </c>
      <c r="K167" s="26" t="s">
        <v>269</v>
      </c>
      <c r="L167" s="26" t="s">
        <v>270</v>
      </c>
      <c r="M167" s="26" t="s">
        <v>271</v>
      </c>
      <c r="N167" s="26" t="s">
        <v>49</v>
      </c>
      <c r="O167" s="26" t="s">
        <v>272</v>
      </c>
      <c r="P167" s="27" t="s">
        <v>51</v>
      </c>
      <c r="Q167" s="26" t="s">
        <v>274</v>
      </c>
      <c r="R167" s="26" t="s">
        <v>53</v>
      </c>
      <c r="S167" s="28">
        <v>513000000</v>
      </c>
      <c r="T167" s="28">
        <v>5337805.2</v>
      </c>
      <c r="U167" s="29">
        <f>VLOOKUP(N167&amp;O167,[23]Referensi!A:AK,9,0)*$U$1</f>
        <v>67503200</v>
      </c>
      <c r="V167" s="29">
        <f>VLOOKUP(N167&amp;O167,[23]Referensi!A:AK,10,0)</f>
        <v>140814000</v>
      </c>
      <c r="W167" s="29">
        <v>100000000</v>
      </c>
      <c r="X167" s="29">
        <f>HLOOKUP(M167,'[24]HPS-OE'!$5:$35,31,0)</f>
        <v>96421706.255924091</v>
      </c>
      <c r="Y167" s="29">
        <f>VLOOKUP(N167&amp;O167,[23]Referensi!A:AK,24,0)</f>
        <v>28137800</v>
      </c>
      <c r="Z167" s="29">
        <v>0</v>
      </c>
      <c r="AA167" s="29">
        <v>0</v>
      </c>
      <c r="AB167" s="29">
        <v>0</v>
      </c>
      <c r="AC167" s="29">
        <v>115000000</v>
      </c>
      <c r="AD167" s="29">
        <f t="shared" si="9"/>
        <v>338214511.45592409</v>
      </c>
      <c r="AE167" s="29">
        <f t="shared" si="10"/>
        <v>553214511.45592403</v>
      </c>
      <c r="AF167" s="30">
        <f t="shared" si="11"/>
        <v>-40214511.455924034</v>
      </c>
      <c r="AG167" s="26"/>
    </row>
    <row r="168" spans="1:33" ht="15" customHeight="1">
      <c r="A168" s="25" t="s">
        <v>38</v>
      </c>
      <c r="B168" s="26" t="s">
        <v>242</v>
      </c>
      <c r="C168" s="26" t="s">
        <v>40</v>
      </c>
      <c r="D168" s="26" t="s">
        <v>265</v>
      </c>
      <c r="E168" s="26" t="s">
        <v>482</v>
      </c>
      <c r="F168" s="26" t="s">
        <v>483</v>
      </c>
      <c r="G168" s="25">
        <v>105.71778</v>
      </c>
      <c r="H168" s="25">
        <v>-5.6931399999999996</v>
      </c>
      <c r="I168" s="26" t="s">
        <v>44</v>
      </c>
      <c r="J168" s="26" t="s">
        <v>45</v>
      </c>
      <c r="K168" s="26" t="s">
        <v>269</v>
      </c>
      <c r="L168" s="26" t="s">
        <v>270</v>
      </c>
      <c r="M168" s="26" t="s">
        <v>271</v>
      </c>
      <c r="N168" s="26" t="s">
        <v>49</v>
      </c>
      <c r="O168" s="26" t="s">
        <v>272</v>
      </c>
      <c r="P168" s="27" t="s">
        <v>51</v>
      </c>
      <c r="Q168" s="26" t="s">
        <v>274</v>
      </c>
      <c r="R168" s="26" t="s">
        <v>53</v>
      </c>
      <c r="S168" s="28">
        <v>513000000</v>
      </c>
      <c r="T168" s="28">
        <v>5337805.2</v>
      </c>
      <c r="U168" s="29">
        <f>VLOOKUP(N168&amp;O168,[23]Referensi!A:AK,9,0)*$U$1</f>
        <v>67503200</v>
      </c>
      <c r="V168" s="29">
        <f>VLOOKUP(N168&amp;O168,[23]Referensi!A:AK,10,0)</f>
        <v>140814000</v>
      </c>
      <c r="W168" s="29">
        <v>100000000</v>
      </c>
      <c r="X168" s="29">
        <f>HLOOKUP(M168,'[24]HPS-OE'!$5:$35,31,0)</f>
        <v>96421706.255924091</v>
      </c>
      <c r="Y168" s="29">
        <f>VLOOKUP(N168&amp;O168,[23]Referensi!A:AK,24,0)</f>
        <v>28137800</v>
      </c>
      <c r="Z168" s="29">
        <v>0</v>
      </c>
      <c r="AA168" s="29">
        <v>0</v>
      </c>
      <c r="AB168" s="29">
        <v>0</v>
      </c>
      <c r="AC168" s="29">
        <v>115000000</v>
      </c>
      <c r="AD168" s="29">
        <f t="shared" si="9"/>
        <v>338214511.45592409</v>
      </c>
      <c r="AE168" s="29">
        <f t="shared" si="10"/>
        <v>553214511.45592403</v>
      </c>
      <c r="AF168" s="30">
        <f t="shared" si="11"/>
        <v>-40214511.455924034</v>
      </c>
      <c r="AG168" s="26"/>
    </row>
    <row r="169" spans="1:33" ht="15" customHeight="1">
      <c r="A169" s="25" t="s">
        <v>38</v>
      </c>
      <c r="B169" s="26" t="s">
        <v>242</v>
      </c>
      <c r="C169" s="26" t="s">
        <v>40</v>
      </c>
      <c r="D169" s="26" t="s">
        <v>265</v>
      </c>
      <c r="E169" s="26" t="s">
        <v>484</v>
      </c>
      <c r="F169" s="26" t="s">
        <v>485</v>
      </c>
      <c r="G169" s="25">
        <v>105.6643</v>
      </c>
      <c r="H169" s="25">
        <v>-5.6097799999999998</v>
      </c>
      <c r="I169" s="26" t="s">
        <v>44</v>
      </c>
      <c r="J169" s="26" t="s">
        <v>45</v>
      </c>
      <c r="K169" s="26" t="s">
        <v>269</v>
      </c>
      <c r="L169" s="26" t="s">
        <v>270</v>
      </c>
      <c r="M169" s="26" t="s">
        <v>271</v>
      </c>
      <c r="N169" s="26" t="s">
        <v>49</v>
      </c>
      <c r="O169" s="26" t="s">
        <v>272</v>
      </c>
      <c r="P169" s="27" t="s">
        <v>51</v>
      </c>
      <c r="Q169" s="26" t="s">
        <v>274</v>
      </c>
      <c r="R169" s="26" t="s">
        <v>53</v>
      </c>
      <c r="S169" s="28">
        <v>513000000</v>
      </c>
      <c r="T169" s="28">
        <v>5337805.2</v>
      </c>
      <c r="U169" s="29">
        <f>VLOOKUP(N169&amp;O169,[23]Referensi!A:AK,9,0)*$U$1</f>
        <v>67503200</v>
      </c>
      <c r="V169" s="29">
        <f>VLOOKUP(N169&amp;O169,[23]Referensi!A:AK,10,0)</f>
        <v>140814000</v>
      </c>
      <c r="W169" s="29">
        <v>100000000</v>
      </c>
      <c r="X169" s="29">
        <f>HLOOKUP(M169,'[24]HPS-OE'!$5:$35,31,0)</f>
        <v>96421706.255924091</v>
      </c>
      <c r="Y169" s="29">
        <f>VLOOKUP(N169&amp;O169,[23]Referensi!A:AK,24,0)</f>
        <v>28137800</v>
      </c>
      <c r="Z169" s="29">
        <v>0</v>
      </c>
      <c r="AA169" s="29">
        <v>0</v>
      </c>
      <c r="AB169" s="29">
        <v>0</v>
      </c>
      <c r="AC169" s="29">
        <v>115000000</v>
      </c>
      <c r="AD169" s="29">
        <f t="shared" si="9"/>
        <v>338214511.45592409</v>
      </c>
      <c r="AE169" s="29">
        <f t="shared" si="10"/>
        <v>553214511.45592403</v>
      </c>
      <c r="AF169" s="30">
        <f t="shared" si="11"/>
        <v>-40214511.455924034</v>
      </c>
      <c r="AG169" s="26"/>
    </row>
    <row r="170" spans="1:33" ht="15" customHeight="1">
      <c r="A170" s="25" t="s">
        <v>38</v>
      </c>
      <c r="B170" s="26" t="s">
        <v>242</v>
      </c>
      <c r="C170" s="26" t="s">
        <v>40</v>
      </c>
      <c r="D170" s="26" t="s">
        <v>265</v>
      </c>
      <c r="E170" s="26" t="s">
        <v>486</v>
      </c>
      <c r="F170" s="26" t="s">
        <v>487</v>
      </c>
      <c r="G170" s="25">
        <v>103.24269099999999</v>
      </c>
      <c r="H170" s="25">
        <v>-4.0995609999999996</v>
      </c>
      <c r="I170" s="26" t="s">
        <v>44</v>
      </c>
      <c r="J170" s="26" t="s">
        <v>45</v>
      </c>
      <c r="K170" s="26" t="s">
        <v>299</v>
      </c>
      <c r="L170" s="26" t="s">
        <v>300</v>
      </c>
      <c r="M170" s="26" t="s">
        <v>301</v>
      </c>
      <c r="N170" s="26" t="s">
        <v>49</v>
      </c>
      <c r="O170" s="26" t="s">
        <v>302</v>
      </c>
      <c r="P170" s="27" t="s">
        <v>51</v>
      </c>
      <c r="Q170" s="26" t="s">
        <v>212</v>
      </c>
      <c r="R170" s="26" t="s">
        <v>53</v>
      </c>
      <c r="S170" s="28">
        <v>513000000</v>
      </c>
      <c r="T170" s="28">
        <v>5337805.2</v>
      </c>
      <c r="U170" s="29">
        <f>VLOOKUP(N170&amp;O170,[23]Referensi!A:AK,9,0)*$U$1</f>
        <v>44509600</v>
      </c>
      <c r="V170" s="29">
        <f>VLOOKUP(N170&amp;O170,[23]Referensi!A:AK,10,0)</f>
        <v>135000000</v>
      </c>
      <c r="W170" s="29">
        <v>100000000</v>
      </c>
      <c r="X170" s="29">
        <f>HLOOKUP(M170,'[24]HPS-OE'!$5:$35,31,0)</f>
        <v>101550998.42967606</v>
      </c>
      <c r="Y170" s="29">
        <f>VLOOKUP(N170&amp;O170,[23]Referensi!A:AK,24,0)</f>
        <v>29436100</v>
      </c>
      <c r="Z170" s="29">
        <v>0</v>
      </c>
      <c r="AA170" s="29">
        <v>0</v>
      </c>
      <c r="AB170" s="29">
        <v>0</v>
      </c>
      <c r="AC170" s="29">
        <v>115000000</v>
      </c>
      <c r="AD170" s="29">
        <f t="shared" si="9"/>
        <v>315834503.62967604</v>
      </c>
      <c r="AE170" s="29">
        <f t="shared" si="10"/>
        <v>530834503.62967604</v>
      </c>
      <c r="AF170" s="30">
        <f t="shared" si="11"/>
        <v>-17834503.629676044</v>
      </c>
      <c r="AG170" s="26"/>
    </row>
    <row r="171" spans="1:33" ht="15" customHeight="1">
      <c r="A171" s="25" t="s">
        <v>38</v>
      </c>
      <c r="B171" s="26" t="s">
        <v>242</v>
      </c>
      <c r="C171" s="26" t="s">
        <v>40</v>
      </c>
      <c r="D171" s="26" t="s">
        <v>265</v>
      </c>
      <c r="E171" s="26" t="s">
        <v>488</v>
      </c>
      <c r="F171" s="26" t="s">
        <v>489</v>
      </c>
      <c r="G171" s="25">
        <v>104.37399600000001</v>
      </c>
      <c r="H171" s="25">
        <v>-3.273663</v>
      </c>
      <c r="I171" s="26" t="s">
        <v>44</v>
      </c>
      <c r="J171" s="26" t="s">
        <v>45</v>
      </c>
      <c r="K171" s="26" t="s">
        <v>299</v>
      </c>
      <c r="L171" s="26" t="s">
        <v>490</v>
      </c>
      <c r="M171" s="26" t="s">
        <v>301</v>
      </c>
      <c r="N171" s="26" t="s">
        <v>49</v>
      </c>
      <c r="O171" s="26" t="s">
        <v>491</v>
      </c>
      <c r="P171" s="27" t="s">
        <v>51</v>
      </c>
      <c r="Q171" s="26" t="s">
        <v>212</v>
      </c>
      <c r="R171" s="26" t="s">
        <v>53</v>
      </c>
      <c r="S171" s="28">
        <v>513000000</v>
      </c>
      <c r="T171" s="28">
        <v>5337805.2</v>
      </c>
      <c r="U171" s="29">
        <f>VLOOKUP(N171&amp;O171,[23]Referensi!A:AK,9,0)*$U$1</f>
        <v>68909600</v>
      </c>
      <c r="V171" s="29">
        <f>VLOOKUP(N171&amp;O171,[23]Referensi!A:AK,10,0)</f>
        <v>135000000</v>
      </c>
      <c r="W171" s="29">
        <v>100000000</v>
      </c>
      <c r="X171" s="29">
        <f>HLOOKUP(M171,'[24]HPS-OE'!$5:$35,31,0)</f>
        <v>101550998.42967606</v>
      </c>
      <c r="Y171" s="29">
        <f>VLOOKUP(N171&amp;O171,[23]Referensi!A:AK,24,0)</f>
        <v>29436100</v>
      </c>
      <c r="Z171" s="29">
        <v>0</v>
      </c>
      <c r="AA171" s="29">
        <v>0</v>
      </c>
      <c r="AB171" s="29">
        <v>0</v>
      </c>
      <c r="AC171" s="29">
        <v>115000000</v>
      </c>
      <c r="AD171" s="29">
        <f t="shared" si="9"/>
        <v>340234503.62967604</v>
      </c>
      <c r="AE171" s="29">
        <f t="shared" si="10"/>
        <v>555234503.6296761</v>
      </c>
      <c r="AF171" s="30">
        <f t="shared" si="11"/>
        <v>-42234503.629676104</v>
      </c>
      <c r="AG171" s="26"/>
    </row>
    <row r="172" spans="1:33" ht="15" customHeight="1">
      <c r="A172" s="25" t="s">
        <v>38</v>
      </c>
      <c r="B172" s="26" t="s">
        <v>242</v>
      </c>
      <c r="C172" s="26" t="s">
        <v>40</v>
      </c>
      <c r="D172" s="26" t="s">
        <v>265</v>
      </c>
      <c r="E172" s="26" t="s">
        <v>492</v>
      </c>
      <c r="F172" s="26" t="s">
        <v>493</v>
      </c>
      <c r="G172" s="25">
        <v>103.27279</v>
      </c>
      <c r="H172" s="25">
        <v>-3.6624089999999998</v>
      </c>
      <c r="I172" s="26" t="s">
        <v>44</v>
      </c>
      <c r="J172" s="26" t="s">
        <v>45</v>
      </c>
      <c r="K172" s="26" t="s">
        <v>299</v>
      </c>
      <c r="L172" s="26" t="s">
        <v>300</v>
      </c>
      <c r="M172" s="26" t="s">
        <v>301</v>
      </c>
      <c r="N172" s="26" t="s">
        <v>49</v>
      </c>
      <c r="O172" s="26" t="s">
        <v>302</v>
      </c>
      <c r="P172" s="27" t="s">
        <v>51</v>
      </c>
      <c r="Q172" s="26" t="s">
        <v>212</v>
      </c>
      <c r="R172" s="26" t="s">
        <v>53</v>
      </c>
      <c r="S172" s="28">
        <v>513000000</v>
      </c>
      <c r="T172" s="28">
        <v>5337805.2</v>
      </c>
      <c r="U172" s="29">
        <f>VLOOKUP(N172&amp;O172,[23]Referensi!A:AK,9,0)*$U$1</f>
        <v>44509600</v>
      </c>
      <c r="V172" s="29">
        <f>VLOOKUP(N172&amp;O172,[23]Referensi!A:AK,10,0)</f>
        <v>135000000</v>
      </c>
      <c r="W172" s="29">
        <v>100000000</v>
      </c>
      <c r="X172" s="29">
        <f>HLOOKUP(M172,'[24]HPS-OE'!$5:$35,31,0)</f>
        <v>101550998.42967606</v>
      </c>
      <c r="Y172" s="29">
        <f>VLOOKUP(N172&amp;O172,[23]Referensi!A:AK,24,0)</f>
        <v>29436100</v>
      </c>
      <c r="Z172" s="29">
        <v>0</v>
      </c>
      <c r="AA172" s="29">
        <v>0</v>
      </c>
      <c r="AB172" s="29">
        <v>0</v>
      </c>
      <c r="AC172" s="29">
        <v>115000000</v>
      </c>
      <c r="AD172" s="29">
        <f t="shared" si="9"/>
        <v>315834503.62967604</v>
      </c>
      <c r="AE172" s="29">
        <f t="shared" si="10"/>
        <v>530834503.62967604</v>
      </c>
      <c r="AF172" s="30">
        <f t="shared" si="11"/>
        <v>-17834503.629676044</v>
      </c>
      <c r="AG172" s="26"/>
    </row>
    <row r="173" spans="1:33" ht="15" customHeight="1">
      <c r="A173" s="25" t="s">
        <v>38</v>
      </c>
      <c r="B173" s="26" t="s">
        <v>242</v>
      </c>
      <c r="C173" s="26" t="s">
        <v>40</v>
      </c>
      <c r="D173" s="26" t="s">
        <v>265</v>
      </c>
      <c r="E173" s="26" t="s">
        <v>494</v>
      </c>
      <c r="F173" s="26" t="s">
        <v>495</v>
      </c>
      <c r="G173" s="25">
        <v>102.695532</v>
      </c>
      <c r="H173" s="25">
        <v>-1.536659</v>
      </c>
      <c r="I173" s="26" t="s">
        <v>44</v>
      </c>
      <c r="J173" s="26" t="s">
        <v>45</v>
      </c>
      <c r="K173" s="26" t="s">
        <v>305</v>
      </c>
      <c r="L173" s="26" t="s">
        <v>496</v>
      </c>
      <c r="M173" s="26" t="s">
        <v>301</v>
      </c>
      <c r="N173" s="26" t="s">
        <v>49</v>
      </c>
      <c r="O173" s="26" t="s">
        <v>497</v>
      </c>
      <c r="P173" s="27" t="s">
        <v>51</v>
      </c>
      <c r="Q173" s="26" t="s">
        <v>308</v>
      </c>
      <c r="R173" s="26" t="s">
        <v>53</v>
      </c>
      <c r="S173" s="28">
        <v>513000000</v>
      </c>
      <c r="T173" s="28">
        <v>5337805.2</v>
      </c>
      <c r="U173" s="29">
        <f>VLOOKUP(N173&amp;O173,[23]Referensi!A:AK,9,0)*$U$1</f>
        <v>67903200</v>
      </c>
      <c r="V173" s="29">
        <f>VLOOKUP(N173&amp;O173,[23]Referensi!A:AK,10,0)</f>
        <v>155000000</v>
      </c>
      <c r="W173" s="29">
        <v>100000000</v>
      </c>
      <c r="X173" s="29">
        <f>HLOOKUP(M173,'[24]HPS-OE'!$5:$35,31,0)</f>
        <v>101550998.42967606</v>
      </c>
      <c r="Y173" s="29">
        <f>VLOOKUP(N173&amp;O173,[23]Referensi!A:AK,24,0)</f>
        <v>29436100</v>
      </c>
      <c r="Z173" s="29">
        <v>0</v>
      </c>
      <c r="AA173" s="29">
        <v>0</v>
      </c>
      <c r="AB173" s="29">
        <v>0</v>
      </c>
      <c r="AC173" s="29">
        <v>115000000</v>
      </c>
      <c r="AD173" s="29">
        <f t="shared" si="9"/>
        <v>359228103.62967604</v>
      </c>
      <c r="AE173" s="29">
        <f t="shared" si="10"/>
        <v>574228103.6296761</v>
      </c>
      <c r="AF173" s="30">
        <f t="shared" si="11"/>
        <v>-61228103.629676104</v>
      </c>
      <c r="AG173" s="26"/>
    </row>
    <row r="174" spans="1:33" ht="15" customHeight="1">
      <c r="A174" s="25" t="s">
        <v>38</v>
      </c>
      <c r="B174" s="26" t="s">
        <v>242</v>
      </c>
      <c r="C174" s="26" t="s">
        <v>40</v>
      </c>
      <c r="D174" s="26" t="s">
        <v>265</v>
      </c>
      <c r="E174" s="26" t="s">
        <v>498</v>
      </c>
      <c r="F174" s="26" t="s">
        <v>499</v>
      </c>
      <c r="G174" s="25">
        <v>103.770819</v>
      </c>
      <c r="H174" s="25">
        <v>-4.3369520000000001</v>
      </c>
      <c r="I174" s="26" t="s">
        <v>44</v>
      </c>
      <c r="J174" s="26" t="s">
        <v>45</v>
      </c>
      <c r="K174" s="26" t="s">
        <v>299</v>
      </c>
      <c r="L174" s="26" t="s">
        <v>373</v>
      </c>
      <c r="M174" s="26" t="s">
        <v>301</v>
      </c>
      <c r="N174" s="26" t="s">
        <v>49</v>
      </c>
      <c r="O174" s="26" t="s">
        <v>374</v>
      </c>
      <c r="P174" s="27" t="s">
        <v>51</v>
      </c>
      <c r="Q174" s="26" t="s">
        <v>290</v>
      </c>
      <c r="R174" s="26" t="s">
        <v>53</v>
      </c>
      <c r="S174" s="28">
        <v>513000000</v>
      </c>
      <c r="T174" s="28">
        <v>5337805.2</v>
      </c>
      <c r="U174" s="29">
        <f>VLOOKUP(N174&amp;O174,[23]Referensi!A:AK,9,0)*$U$1</f>
        <v>44509600</v>
      </c>
      <c r="V174" s="29">
        <f>VLOOKUP(N174&amp;O174,[23]Referensi!A:AK,10,0)</f>
        <v>108000000</v>
      </c>
      <c r="W174" s="29">
        <v>100000000</v>
      </c>
      <c r="X174" s="29">
        <f>HLOOKUP(M174,'[24]HPS-OE'!$5:$35,31,0)</f>
        <v>101550998.42967606</v>
      </c>
      <c r="Y174" s="29">
        <f>VLOOKUP(N174&amp;O174,[23]Referensi!A:AK,24,0)</f>
        <v>29436100</v>
      </c>
      <c r="Z174" s="29">
        <v>0</v>
      </c>
      <c r="AA174" s="29">
        <v>0</v>
      </c>
      <c r="AB174" s="29">
        <v>0</v>
      </c>
      <c r="AC174" s="29">
        <v>115000000</v>
      </c>
      <c r="AD174" s="29">
        <f t="shared" si="9"/>
        <v>288834503.62967604</v>
      </c>
      <c r="AE174" s="29">
        <f t="shared" si="10"/>
        <v>503834503.62967604</v>
      </c>
      <c r="AF174" s="30">
        <f t="shared" si="11"/>
        <v>9165496.370323956</v>
      </c>
      <c r="AG174" s="26"/>
    </row>
    <row r="175" spans="1:33" ht="15" customHeight="1">
      <c r="A175" s="25" t="s">
        <v>500</v>
      </c>
      <c r="B175" s="26" t="s">
        <v>242</v>
      </c>
      <c r="C175" s="26" t="s">
        <v>501</v>
      </c>
      <c r="D175" s="26" t="s">
        <v>502</v>
      </c>
      <c r="E175" s="26" t="s">
        <v>503</v>
      </c>
      <c r="F175" s="26" t="s">
        <v>504</v>
      </c>
      <c r="G175" s="25">
        <v>109.263397</v>
      </c>
      <c r="H175" s="25">
        <v>-7.6511089999999999</v>
      </c>
      <c r="I175" s="26" t="s">
        <v>268</v>
      </c>
      <c r="J175" s="26" t="s">
        <v>45</v>
      </c>
      <c r="K175" s="26" t="s">
        <v>505</v>
      </c>
      <c r="L175" s="26" t="s">
        <v>506</v>
      </c>
      <c r="M175" s="26" t="s">
        <v>507</v>
      </c>
      <c r="N175" s="26" t="s">
        <v>49</v>
      </c>
      <c r="O175" s="26" t="s">
        <v>508</v>
      </c>
      <c r="P175" s="27" t="s">
        <v>509</v>
      </c>
      <c r="Q175" s="26" t="s">
        <v>510</v>
      </c>
      <c r="R175" s="26" t="s">
        <v>275</v>
      </c>
      <c r="S175" s="28">
        <v>805000000</v>
      </c>
      <c r="T175" s="28">
        <v>5733000</v>
      </c>
      <c r="U175" s="29">
        <f>VLOOKUP(N175&amp;O175,[23]Referensi!A:AK,9,0)*$U$3</f>
        <v>55645200</v>
      </c>
      <c r="V175" s="29">
        <f>VLOOKUP(N175&amp;O175,[23]Referensi!A:AK,10,0)</f>
        <v>127710000</v>
      </c>
      <c r="W175" s="29">
        <f>VLOOKUP(N175&amp;O175,[23]Referensi!A:AK,11,0)</f>
        <v>236666666.5</v>
      </c>
      <c r="X175" s="29">
        <f>VLOOKUP(N175&amp;O175,[23]Referensi!A:AK,18,0)</f>
        <v>196521389</v>
      </c>
      <c r="Y175" s="29">
        <f>VLOOKUP(N175&amp;O175,[23]Referensi!A:AK,24,0)</f>
        <v>26706400</v>
      </c>
      <c r="Z175" s="29">
        <v>0</v>
      </c>
      <c r="AA175" s="29">
        <v>0</v>
      </c>
      <c r="AB175" s="29">
        <f>VLOOKUP(N175&amp;O175,[23]Referensi!A:AK,25,0)</f>
        <v>9000000</v>
      </c>
      <c r="AC175" s="29">
        <f>VLOOKUP(N175&amp;O175,[23]Referensi!A:AK,12,0)</f>
        <v>129470250</v>
      </c>
      <c r="AD175" s="29">
        <f t="shared" si="9"/>
        <v>421315989</v>
      </c>
      <c r="AE175" s="29">
        <f t="shared" si="10"/>
        <v>787452905.5</v>
      </c>
      <c r="AF175" s="30">
        <f t="shared" si="11"/>
        <v>17547094.5</v>
      </c>
      <c r="AG175" s="26"/>
    </row>
    <row r="176" spans="1:33" ht="15" customHeight="1">
      <c r="A176" s="25" t="s">
        <v>500</v>
      </c>
      <c r="B176" s="26" t="s">
        <v>242</v>
      </c>
      <c r="C176" s="26" t="s">
        <v>501</v>
      </c>
      <c r="D176" s="26" t="s">
        <v>502</v>
      </c>
      <c r="E176" s="26" t="s">
        <v>511</v>
      </c>
      <c r="F176" s="26" t="s">
        <v>512</v>
      </c>
      <c r="G176" s="25">
        <v>110.892799</v>
      </c>
      <c r="H176" s="25">
        <v>-7.6127570000000002</v>
      </c>
      <c r="I176" s="26" t="s">
        <v>268</v>
      </c>
      <c r="J176" s="26" t="s">
        <v>45</v>
      </c>
      <c r="K176" s="26" t="s">
        <v>505</v>
      </c>
      <c r="L176" s="26" t="s">
        <v>513</v>
      </c>
      <c r="M176" s="26" t="s">
        <v>507</v>
      </c>
      <c r="N176" s="26" t="s">
        <v>49</v>
      </c>
      <c r="O176" s="26" t="s">
        <v>514</v>
      </c>
      <c r="P176" s="27" t="s">
        <v>509</v>
      </c>
      <c r="Q176" s="26" t="s">
        <v>515</v>
      </c>
      <c r="R176" s="26" t="s">
        <v>275</v>
      </c>
      <c r="S176" s="28">
        <v>805000000</v>
      </c>
      <c r="T176" s="28">
        <v>5733000</v>
      </c>
      <c r="U176" s="29">
        <f>VLOOKUP(N176&amp;O176,[23]Referensi!A:AK,9,0)*$U$3</f>
        <v>63000000</v>
      </c>
      <c r="V176" s="29">
        <f>VLOOKUP(N176&amp;O176,[23]Referensi!A:AK,10,0)</f>
        <v>135000000</v>
      </c>
      <c r="W176" s="29">
        <f>VLOOKUP(N176&amp;O176,[23]Referensi!A:AK,11,0)</f>
        <v>184444444.33333334</v>
      </c>
      <c r="X176" s="29">
        <f>VLOOKUP(N176&amp;O176,[23]Referensi!A:AK,18,0)</f>
        <v>196521389</v>
      </c>
      <c r="Y176" s="29">
        <f>VLOOKUP(N176&amp;O176,[23]Referensi!A:AK,24,0)</f>
        <v>26706400</v>
      </c>
      <c r="Z176" s="29">
        <v>0</v>
      </c>
      <c r="AA176" s="29">
        <v>0</v>
      </c>
      <c r="AB176" s="29">
        <f>VLOOKUP(N176&amp;O176,[23]Referensi!A:AK,25,0)</f>
        <v>9000000</v>
      </c>
      <c r="AC176" s="29">
        <f>VLOOKUP(N176&amp;O176,[23]Referensi!A:AK,12,0)</f>
        <v>129470250</v>
      </c>
      <c r="AD176" s="29">
        <f t="shared" si="9"/>
        <v>435960789</v>
      </c>
      <c r="AE176" s="29">
        <f t="shared" si="10"/>
        <v>749875483.33333337</v>
      </c>
      <c r="AF176" s="30">
        <f t="shared" si="11"/>
        <v>55124516.666666627</v>
      </c>
      <c r="AG176" s="26"/>
    </row>
    <row r="177" spans="1:33" ht="15" customHeight="1">
      <c r="A177" s="25" t="s">
        <v>500</v>
      </c>
      <c r="B177" s="26" t="s">
        <v>242</v>
      </c>
      <c r="C177" s="26" t="s">
        <v>501</v>
      </c>
      <c r="D177" s="26" t="s">
        <v>502</v>
      </c>
      <c r="E177" s="26" t="s">
        <v>516</v>
      </c>
      <c r="F177" s="26" t="s">
        <v>517</v>
      </c>
      <c r="G177" s="25">
        <v>109.926058</v>
      </c>
      <c r="H177" s="25">
        <v>-6.9912089999999996</v>
      </c>
      <c r="I177" s="26" t="s">
        <v>268</v>
      </c>
      <c r="J177" s="26" t="s">
        <v>45</v>
      </c>
      <c r="K177" s="26" t="s">
        <v>505</v>
      </c>
      <c r="L177" s="26" t="s">
        <v>518</v>
      </c>
      <c r="M177" s="26" t="s">
        <v>507</v>
      </c>
      <c r="N177" s="26" t="s">
        <v>49</v>
      </c>
      <c r="O177" s="26" t="s">
        <v>519</v>
      </c>
      <c r="P177" s="27" t="s">
        <v>161</v>
      </c>
      <c r="Q177" s="26" t="s">
        <v>510</v>
      </c>
      <c r="R177" s="26" t="s">
        <v>275</v>
      </c>
      <c r="S177" s="28">
        <v>805000000</v>
      </c>
      <c r="T177" s="28">
        <v>5733000</v>
      </c>
      <c r="U177" s="29">
        <f>VLOOKUP(N177&amp;O177,[23]Referensi!A:AK,9,0)*$U$3</f>
        <v>62400000</v>
      </c>
      <c r="V177" s="29">
        <f>VLOOKUP(N177&amp;O177,[23]Referensi!A:AK,10,0)</f>
        <v>90000000</v>
      </c>
      <c r="W177" s="29">
        <f>VLOOKUP(N177&amp;O177,[23]Referensi!A:AK,11,0)</f>
        <v>260000000</v>
      </c>
      <c r="X177" s="29">
        <f>VLOOKUP(N177&amp;O177,[23]Referensi!A:AK,18,0)</f>
        <v>196521389</v>
      </c>
      <c r="Y177" s="29">
        <f>VLOOKUP(N177&amp;O177,[23]Referensi!A:AK,24,0)</f>
        <v>26706400</v>
      </c>
      <c r="Z177" s="29">
        <v>0</v>
      </c>
      <c r="AA177" s="29">
        <v>0</v>
      </c>
      <c r="AB177" s="29">
        <f>VLOOKUP(N177&amp;O177,[23]Referensi!A:AK,25,0)</f>
        <v>9000000</v>
      </c>
      <c r="AC177" s="29">
        <f>VLOOKUP(N177&amp;O177,[23]Referensi!A:AK,12,0)</f>
        <v>129470250</v>
      </c>
      <c r="AD177" s="29">
        <f t="shared" si="9"/>
        <v>390360789</v>
      </c>
      <c r="AE177" s="29">
        <f t="shared" si="10"/>
        <v>779831039</v>
      </c>
      <c r="AF177" s="30">
        <f t="shared" si="11"/>
        <v>25168961</v>
      </c>
      <c r="AG177" s="26"/>
    </row>
    <row r="178" spans="1:33" ht="15" customHeight="1">
      <c r="A178" s="25" t="s">
        <v>500</v>
      </c>
      <c r="B178" s="26" t="s">
        <v>242</v>
      </c>
      <c r="C178" s="26" t="s">
        <v>501</v>
      </c>
      <c r="D178" s="26" t="s">
        <v>502</v>
      </c>
      <c r="E178" s="26" t="s">
        <v>520</v>
      </c>
      <c r="F178" s="26" t="s">
        <v>521</v>
      </c>
      <c r="G178" s="25">
        <v>110.05443099999999</v>
      </c>
      <c r="H178" s="25">
        <v>-7.2152260000000004</v>
      </c>
      <c r="I178" s="26" t="s">
        <v>268</v>
      </c>
      <c r="J178" s="26" t="s">
        <v>45</v>
      </c>
      <c r="K178" s="26" t="s">
        <v>505</v>
      </c>
      <c r="L178" s="26" t="s">
        <v>522</v>
      </c>
      <c r="M178" s="26" t="s">
        <v>507</v>
      </c>
      <c r="N178" s="26" t="s">
        <v>49</v>
      </c>
      <c r="O178" s="26" t="s">
        <v>523</v>
      </c>
      <c r="P178" s="27" t="s">
        <v>524</v>
      </c>
      <c r="Q178" s="26" t="s">
        <v>510</v>
      </c>
      <c r="R178" s="26" t="s">
        <v>275</v>
      </c>
      <c r="S178" s="28">
        <v>805000000</v>
      </c>
      <c r="T178" s="28">
        <v>5733000</v>
      </c>
      <c r="U178" s="29">
        <f>VLOOKUP(N178&amp;O178,[23]Referensi!A:AK,9,0)*$U$3</f>
        <v>55645200</v>
      </c>
      <c r="V178" s="29">
        <f>VLOOKUP(N178&amp;O178,[23]Referensi!A:AK,10,0)</f>
        <v>110000000</v>
      </c>
      <c r="W178" s="29">
        <f>VLOOKUP(N178&amp;O178,[23]Referensi!A:AK,11,0)</f>
        <v>211111111</v>
      </c>
      <c r="X178" s="29">
        <f>VLOOKUP(N178&amp;O178,[23]Referensi!A:AK,18,0)</f>
        <v>196521389</v>
      </c>
      <c r="Y178" s="29">
        <f>VLOOKUP(N178&amp;O178,[23]Referensi!A:AK,24,0)</f>
        <v>26706400</v>
      </c>
      <c r="Z178" s="29">
        <v>0</v>
      </c>
      <c r="AA178" s="29">
        <v>0</v>
      </c>
      <c r="AB178" s="29">
        <f>VLOOKUP(N178&amp;O178,[23]Referensi!A:AK,25,0)</f>
        <v>9000000</v>
      </c>
      <c r="AC178" s="29">
        <f>VLOOKUP(N178&amp;O178,[23]Referensi!A:AK,12,0)</f>
        <v>129470250</v>
      </c>
      <c r="AD178" s="29">
        <f t="shared" si="9"/>
        <v>403605989</v>
      </c>
      <c r="AE178" s="29">
        <f t="shared" si="10"/>
        <v>744187350</v>
      </c>
      <c r="AF178" s="30">
        <f t="shared" si="11"/>
        <v>60812650</v>
      </c>
      <c r="AG178" s="26"/>
    </row>
    <row r="179" spans="1:33" ht="15" customHeight="1">
      <c r="A179" s="25" t="s">
        <v>500</v>
      </c>
      <c r="B179" s="26" t="s">
        <v>242</v>
      </c>
      <c r="C179" s="26" t="s">
        <v>501</v>
      </c>
      <c r="D179" s="26" t="s">
        <v>502</v>
      </c>
      <c r="E179" s="26" t="s">
        <v>525</v>
      </c>
      <c r="F179" s="26" t="s">
        <v>526</v>
      </c>
      <c r="G179" s="25">
        <v>110.72162</v>
      </c>
      <c r="H179" s="25">
        <v>-7.7002519999999999</v>
      </c>
      <c r="I179" s="26" t="s">
        <v>268</v>
      </c>
      <c r="J179" s="26" t="s">
        <v>45</v>
      </c>
      <c r="K179" s="26" t="s">
        <v>505</v>
      </c>
      <c r="L179" s="26" t="s">
        <v>527</v>
      </c>
      <c r="M179" s="26" t="s">
        <v>507</v>
      </c>
      <c r="N179" s="26" t="s">
        <v>49</v>
      </c>
      <c r="O179" s="26" t="s">
        <v>528</v>
      </c>
      <c r="P179" s="27" t="s">
        <v>161</v>
      </c>
      <c r="Q179" s="26" t="s">
        <v>515</v>
      </c>
      <c r="R179" s="26" t="s">
        <v>275</v>
      </c>
      <c r="S179" s="28">
        <v>805000000</v>
      </c>
      <c r="T179" s="28">
        <v>5733000</v>
      </c>
      <c r="U179" s="29">
        <f>VLOOKUP(N179&amp;O179,[23]Referensi!A:AK,9,0)*$U$3</f>
        <v>55645200</v>
      </c>
      <c r="V179" s="29">
        <f>VLOOKUP(N179&amp;O179,[23]Referensi!A:AK,10,0)</f>
        <v>108000000</v>
      </c>
      <c r="W179" s="29">
        <f>VLOOKUP(N179&amp;O179,[23]Referensi!A:AK,11,0)</f>
        <v>244444444</v>
      </c>
      <c r="X179" s="29">
        <f>VLOOKUP(N179&amp;O179,[23]Referensi!A:AK,18,0)</f>
        <v>196521389</v>
      </c>
      <c r="Y179" s="29">
        <f>VLOOKUP(N179&amp;O179,[23]Referensi!A:AK,24,0)</f>
        <v>26706400</v>
      </c>
      <c r="Z179" s="29">
        <v>0</v>
      </c>
      <c r="AA179" s="29">
        <v>0</v>
      </c>
      <c r="AB179" s="29">
        <f>VLOOKUP(N179&amp;O179,[23]Referensi!A:AK,25,0)</f>
        <v>9000000</v>
      </c>
      <c r="AC179" s="29">
        <f>VLOOKUP(N179&amp;O179,[23]Referensi!A:AK,12,0)</f>
        <v>129470250</v>
      </c>
      <c r="AD179" s="29">
        <f t="shared" si="9"/>
        <v>401605989</v>
      </c>
      <c r="AE179" s="29">
        <f t="shared" si="10"/>
        <v>775520683</v>
      </c>
      <c r="AF179" s="30">
        <f t="shared" si="11"/>
        <v>29479317</v>
      </c>
      <c r="AG179" s="26"/>
    </row>
    <row r="180" spans="1:33" ht="15" customHeight="1">
      <c r="A180" s="25" t="s">
        <v>500</v>
      </c>
      <c r="B180" s="26" t="s">
        <v>242</v>
      </c>
      <c r="C180" s="26" t="s">
        <v>501</v>
      </c>
      <c r="D180" s="26" t="s">
        <v>502</v>
      </c>
      <c r="E180" s="26" t="s">
        <v>529</v>
      </c>
      <c r="F180" s="26" t="s">
        <v>530</v>
      </c>
      <c r="G180" s="25">
        <v>110.513227</v>
      </c>
      <c r="H180" s="25">
        <v>-7.7222439999999999</v>
      </c>
      <c r="I180" s="26" t="s">
        <v>268</v>
      </c>
      <c r="J180" s="26" t="s">
        <v>45</v>
      </c>
      <c r="K180" s="26" t="s">
        <v>505</v>
      </c>
      <c r="L180" s="26" t="s">
        <v>527</v>
      </c>
      <c r="M180" s="26" t="s">
        <v>507</v>
      </c>
      <c r="N180" s="26" t="s">
        <v>49</v>
      </c>
      <c r="O180" s="26" t="s">
        <v>528</v>
      </c>
      <c r="P180" s="27" t="s">
        <v>161</v>
      </c>
      <c r="Q180" s="26" t="s">
        <v>515</v>
      </c>
      <c r="R180" s="26" t="s">
        <v>275</v>
      </c>
      <c r="S180" s="28">
        <v>805000000</v>
      </c>
      <c r="T180" s="28">
        <v>5733000</v>
      </c>
      <c r="U180" s="29">
        <f>VLOOKUP(N180&amp;O180,[23]Referensi!A:AK,9,0)*$U$3</f>
        <v>55645200</v>
      </c>
      <c r="V180" s="29">
        <f>VLOOKUP(N180&amp;O180,[23]Referensi!A:AK,10,0)</f>
        <v>108000000</v>
      </c>
      <c r="W180" s="29">
        <f>VLOOKUP(N180&amp;O180,[23]Referensi!A:AK,11,0)</f>
        <v>244444444</v>
      </c>
      <c r="X180" s="29">
        <f>VLOOKUP(N180&amp;O180,[23]Referensi!A:AK,18,0)</f>
        <v>196521389</v>
      </c>
      <c r="Y180" s="29">
        <f>VLOOKUP(N180&amp;O180,[23]Referensi!A:AK,24,0)</f>
        <v>26706400</v>
      </c>
      <c r="Z180" s="29">
        <v>0</v>
      </c>
      <c r="AA180" s="29">
        <v>0</v>
      </c>
      <c r="AB180" s="29">
        <f>VLOOKUP(N180&amp;O180,[23]Referensi!A:AK,25,0)</f>
        <v>9000000</v>
      </c>
      <c r="AC180" s="29">
        <f>VLOOKUP(N180&amp;O180,[23]Referensi!A:AK,12,0)</f>
        <v>129470250</v>
      </c>
      <c r="AD180" s="29">
        <f t="shared" si="9"/>
        <v>401605989</v>
      </c>
      <c r="AE180" s="29">
        <f t="shared" si="10"/>
        <v>775520683</v>
      </c>
      <c r="AF180" s="30">
        <f t="shared" si="11"/>
        <v>29479317</v>
      </c>
      <c r="AG180" s="26"/>
    </row>
    <row r="181" spans="1:33" ht="15" customHeight="1">
      <c r="A181" s="25" t="s">
        <v>500</v>
      </c>
      <c r="B181" s="26" t="s">
        <v>242</v>
      </c>
      <c r="C181" s="26" t="s">
        <v>501</v>
      </c>
      <c r="D181" s="26" t="s">
        <v>502</v>
      </c>
      <c r="E181" s="26" t="s">
        <v>531</v>
      </c>
      <c r="F181" s="26" t="s">
        <v>532</v>
      </c>
      <c r="G181" s="25">
        <v>109.52571</v>
      </c>
      <c r="H181" s="25">
        <v>-7.4378929999999999</v>
      </c>
      <c r="I181" s="26" t="s">
        <v>268</v>
      </c>
      <c r="J181" s="26" t="s">
        <v>45</v>
      </c>
      <c r="K181" s="26" t="s">
        <v>505</v>
      </c>
      <c r="L181" s="26" t="s">
        <v>533</v>
      </c>
      <c r="M181" s="26" t="s">
        <v>507</v>
      </c>
      <c r="N181" s="26" t="s">
        <v>49</v>
      </c>
      <c r="O181" s="26" t="s">
        <v>534</v>
      </c>
      <c r="P181" s="27" t="s">
        <v>161</v>
      </c>
      <c r="Q181" s="26" t="s">
        <v>515</v>
      </c>
      <c r="R181" s="26" t="s">
        <v>275</v>
      </c>
      <c r="S181" s="28">
        <v>805000000</v>
      </c>
      <c r="T181" s="28">
        <v>5733000</v>
      </c>
      <c r="U181" s="29">
        <f>VLOOKUP(N181&amp;O181,[23]Referensi!A:AK,9,0)*$U$3</f>
        <v>55645200</v>
      </c>
      <c r="V181" s="29">
        <f>VLOOKUP(N181&amp;O181,[23]Referensi!A:AK,10,0)</f>
        <v>99000000</v>
      </c>
      <c r="W181" s="29">
        <f>VLOOKUP(N181&amp;O181,[23]Referensi!A:AK,11,0)</f>
        <v>166666666</v>
      </c>
      <c r="X181" s="29">
        <f>VLOOKUP(N181&amp;O181,[23]Referensi!A:AK,18,0)</f>
        <v>196521389</v>
      </c>
      <c r="Y181" s="29">
        <f>VLOOKUP(N181&amp;O181,[23]Referensi!A:AK,24,0)</f>
        <v>26706400</v>
      </c>
      <c r="Z181" s="29">
        <v>0</v>
      </c>
      <c r="AA181" s="29">
        <v>0</v>
      </c>
      <c r="AB181" s="29">
        <f>VLOOKUP(N181&amp;O181,[23]Referensi!A:AK,25,0)</f>
        <v>9000000</v>
      </c>
      <c r="AC181" s="29">
        <f>VLOOKUP(N181&amp;O181,[23]Referensi!A:AK,12,0)</f>
        <v>129470250</v>
      </c>
      <c r="AD181" s="29">
        <f t="shared" si="9"/>
        <v>392605989</v>
      </c>
      <c r="AE181" s="29">
        <f t="shared" si="10"/>
        <v>688742905</v>
      </c>
      <c r="AF181" s="30">
        <f t="shared" si="11"/>
        <v>116257095</v>
      </c>
      <c r="AG181" s="26"/>
    </row>
    <row r="182" spans="1:33" ht="15" customHeight="1">
      <c r="A182" s="25" t="s">
        <v>500</v>
      </c>
      <c r="B182" s="26" t="s">
        <v>242</v>
      </c>
      <c r="C182" s="26" t="s">
        <v>501</v>
      </c>
      <c r="D182" s="26" t="s">
        <v>502</v>
      </c>
      <c r="E182" s="26" t="s">
        <v>535</v>
      </c>
      <c r="F182" s="26" t="s">
        <v>536</v>
      </c>
      <c r="G182" s="25">
        <v>110.96595000000001</v>
      </c>
      <c r="H182" s="25">
        <v>-7.3622870000000002</v>
      </c>
      <c r="I182" s="26" t="s">
        <v>268</v>
      </c>
      <c r="J182" s="26" t="s">
        <v>45</v>
      </c>
      <c r="K182" s="26" t="s">
        <v>505</v>
      </c>
      <c r="L182" s="26" t="s">
        <v>537</v>
      </c>
      <c r="M182" s="26" t="s">
        <v>507</v>
      </c>
      <c r="N182" s="26" t="s">
        <v>49</v>
      </c>
      <c r="O182" s="26" t="s">
        <v>538</v>
      </c>
      <c r="P182" s="27" t="s">
        <v>509</v>
      </c>
      <c r="Q182" s="26" t="s">
        <v>515</v>
      </c>
      <c r="R182" s="26" t="s">
        <v>275</v>
      </c>
      <c r="S182" s="28">
        <v>805000000</v>
      </c>
      <c r="T182" s="28">
        <v>5733000</v>
      </c>
      <c r="U182" s="29">
        <f>VLOOKUP(N182&amp;O182,[23]Referensi!A:AK,9,0)*$U$3</f>
        <v>55645200</v>
      </c>
      <c r="V182" s="29">
        <f>VLOOKUP(N182&amp;O182,[23]Referensi!A:AK,10,0)</f>
        <v>108000000</v>
      </c>
      <c r="W182" s="29">
        <f>VLOOKUP(N182&amp;O182,[23]Referensi!A:AK,11,0)</f>
        <v>252777777.5</v>
      </c>
      <c r="X182" s="29">
        <f>VLOOKUP(N182&amp;O182,[23]Referensi!A:AK,18,0)</f>
        <v>196521389</v>
      </c>
      <c r="Y182" s="29">
        <f>VLOOKUP(N182&amp;O182,[23]Referensi!A:AK,24,0)</f>
        <v>26706400</v>
      </c>
      <c r="Z182" s="29">
        <v>0</v>
      </c>
      <c r="AA182" s="29">
        <v>0</v>
      </c>
      <c r="AB182" s="29">
        <f>VLOOKUP(N182&amp;O182,[23]Referensi!A:AK,25,0)</f>
        <v>9000000</v>
      </c>
      <c r="AC182" s="29">
        <f>VLOOKUP(N182&amp;O182,[23]Referensi!A:AK,12,0)</f>
        <v>129470250</v>
      </c>
      <c r="AD182" s="29">
        <f t="shared" si="9"/>
        <v>401605989</v>
      </c>
      <c r="AE182" s="29">
        <f t="shared" si="10"/>
        <v>783854016.5</v>
      </c>
      <c r="AF182" s="30">
        <f t="shared" si="11"/>
        <v>21145983.5</v>
      </c>
      <c r="AG182" s="26"/>
    </row>
    <row r="183" spans="1:33" ht="15" customHeight="1">
      <c r="A183" s="25" t="s">
        <v>500</v>
      </c>
      <c r="B183" s="26" t="s">
        <v>242</v>
      </c>
      <c r="C183" s="26" t="s">
        <v>501</v>
      </c>
      <c r="D183" s="26" t="s">
        <v>502</v>
      </c>
      <c r="E183" s="26" t="s">
        <v>539</v>
      </c>
      <c r="F183" s="26" t="s">
        <v>540</v>
      </c>
      <c r="G183" s="25">
        <v>110.078137</v>
      </c>
      <c r="H183" s="25">
        <v>-7.9054200000000003</v>
      </c>
      <c r="I183" s="26" t="s">
        <v>268</v>
      </c>
      <c r="J183" s="26" t="s">
        <v>45</v>
      </c>
      <c r="K183" s="26" t="s">
        <v>541</v>
      </c>
      <c r="L183" s="26" t="s">
        <v>542</v>
      </c>
      <c r="M183" s="26" t="s">
        <v>507</v>
      </c>
      <c r="N183" s="26" t="s">
        <v>49</v>
      </c>
      <c r="O183" s="26" t="s">
        <v>543</v>
      </c>
      <c r="P183" s="27" t="s">
        <v>524</v>
      </c>
      <c r="Q183" s="26" t="s">
        <v>515</v>
      </c>
      <c r="R183" s="26" t="s">
        <v>275</v>
      </c>
      <c r="S183" s="28">
        <v>805000000</v>
      </c>
      <c r="T183" s="28">
        <v>5733000</v>
      </c>
      <c r="U183" s="29">
        <f>VLOOKUP(N183&amp;O183,[23]Referensi!A:AK,9,0)*$U$3</f>
        <v>55645200</v>
      </c>
      <c r="V183" s="29">
        <f>VLOOKUP(N183&amp;O183,[23]Referensi!A:AK,10,0)</f>
        <v>130000000</v>
      </c>
      <c r="W183" s="29">
        <f>VLOOKUP(N183&amp;O183,[23]Referensi!A:AK,11,0)</f>
        <v>222222222</v>
      </c>
      <c r="X183" s="29">
        <f>VLOOKUP(N183&amp;O183,[23]Referensi!A:AK,18,0)</f>
        <v>196521389</v>
      </c>
      <c r="Y183" s="29">
        <f>VLOOKUP(N183&amp;O183,[23]Referensi!A:AK,24,0)</f>
        <v>26706400</v>
      </c>
      <c r="Z183" s="29">
        <v>0</v>
      </c>
      <c r="AA183" s="29">
        <v>0</v>
      </c>
      <c r="AB183" s="29">
        <f>VLOOKUP(N183&amp;O183,[23]Referensi!A:AK,25,0)</f>
        <v>9000000</v>
      </c>
      <c r="AC183" s="29">
        <f>VLOOKUP(N183&amp;O183,[23]Referensi!A:AK,12,0)</f>
        <v>129470250</v>
      </c>
      <c r="AD183" s="29">
        <f t="shared" si="9"/>
        <v>423605989</v>
      </c>
      <c r="AE183" s="29">
        <f t="shared" si="10"/>
        <v>775298461</v>
      </c>
      <c r="AF183" s="30">
        <f t="shared" si="11"/>
        <v>29701539</v>
      </c>
      <c r="AG183" s="26"/>
    </row>
    <row r="184" spans="1:33" ht="15" customHeight="1">
      <c r="A184" s="25" t="s">
        <v>500</v>
      </c>
      <c r="B184" s="26" t="s">
        <v>242</v>
      </c>
      <c r="C184" s="26" t="s">
        <v>501</v>
      </c>
      <c r="D184" s="26" t="s">
        <v>502</v>
      </c>
      <c r="E184" s="26" t="s">
        <v>544</v>
      </c>
      <c r="F184" s="26" t="s">
        <v>545</v>
      </c>
      <c r="G184" s="25">
        <v>110.341865</v>
      </c>
      <c r="H184" s="25">
        <v>-7.2103580000000003</v>
      </c>
      <c r="I184" s="26" t="s">
        <v>268</v>
      </c>
      <c r="J184" s="26" t="s">
        <v>45</v>
      </c>
      <c r="K184" s="26" t="s">
        <v>505</v>
      </c>
      <c r="L184" s="26" t="s">
        <v>546</v>
      </c>
      <c r="M184" s="26" t="s">
        <v>507</v>
      </c>
      <c r="N184" s="26" t="s">
        <v>49</v>
      </c>
      <c r="O184" s="26" t="s">
        <v>547</v>
      </c>
      <c r="P184" s="27" t="s">
        <v>524</v>
      </c>
      <c r="Q184" s="26" t="s">
        <v>510</v>
      </c>
      <c r="R184" s="26" t="s">
        <v>275</v>
      </c>
      <c r="S184" s="28">
        <v>805000000</v>
      </c>
      <c r="T184" s="28">
        <v>5733000</v>
      </c>
      <c r="U184" s="29">
        <f>VLOOKUP(N184&amp;O184,[23]Referensi!A:AK,9,0)*$U$3</f>
        <v>63000000</v>
      </c>
      <c r="V184" s="29">
        <f>VLOOKUP(N184&amp;O184,[23]Referensi!A:AK,10,0)</f>
        <v>125000000</v>
      </c>
      <c r="W184" s="29">
        <f>VLOOKUP(N184&amp;O184,[23]Referensi!A:AK,11,0)</f>
        <v>215555555.5</v>
      </c>
      <c r="X184" s="29">
        <f>VLOOKUP(N184&amp;O184,[23]Referensi!A:AK,18,0)</f>
        <v>196521389</v>
      </c>
      <c r="Y184" s="29">
        <f>VLOOKUP(N184&amp;O184,[23]Referensi!A:AK,24,0)</f>
        <v>26706400</v>
      </c>
      <c r="Z184" s="29">
        <v>0</v>
      </c>
      <c r="AA184" s="29">
        <v>0</v>
      </c>
      <c r="AB184" s="29">
        <f>VLOOKUP(N184&amp;O184,[23]Referensi!A:AK,25,0)</f>
        <v>9000000</v>
      </c>
      <c r="AC184" s="29">
        <f>VLOOKUP(N184&amp;O184,[23]Referensi!A:AK,12,0)</f>
        <v>129470250</v>
      </c>
      <c r="AD184" s="29">
        <f t="shared" si="9"/>
        <v>425960789</v>
      </c>
      <c r="AE184" s="29">
        <f t="shared" si="10"/>
        <v>770986594.5</v>
      </c>
      <c r="AF184" s="30">
        <f t="shared" si="11"/>
        <v>34013405.5</v>
      </c>
      <c r="AG184" s="26"/>
    </row>
    <row r="185" spans="1:33" ht="15" customHeight="1">
      <c r="A185" s="25" t="s">
        <v>500</v>
      </c>
      <c r="B185" s="26" t="s">
        <v>242</v>
      </c>
      <c r="C185" s="26" t="s">
        <v>501</v>
      </c>
      <c r="D185" s="26" t="s">
        <v>502</v>
      </c>
      <c r="E185" s="26" t="s">
        <v>548</v>
      </c>
      <c r="F185" s="26" t="s">
        <v>549</v>
      </c>
      <c r="G185" s="25">
        <v>108.732193</v>
      </c>
      <c r="H185" s="25">
        <v>-7.4381950000000003</v>
      </c>
      <c r="I185" s="26" t="s">
        <v>44</v>
      </c>
      <c r="J185" s="26" t="s">
        <v>45</v>
      </c>
      <c r="K185" s="26" t="s">
        <v>505</v>
      </c>
      <c r="L185" s="26" t="s">
        <v>506</v>
      </c>
      <c r="M185" s="26" t="s">
        <v>507</v>
      </c>
      <c r="N185" s="26" t="s">
        <v>49</v>
      </c>
      <c r="O185" s="26" t="s">
        <v>508</v>
      </c>
      <c r="P185" s="27" t="s">
        <v>51</v>
      </c>
      <c r="Q185" s="26" t="s">
        <v>510</v>
      </c>
      <c r="R185" s="26" t="s">
        <v>53</v>
      </c>
      <c r="S185" s="28">
        <v>513000000</v>
      </c>
      <c r="T185" s="28">
        <v>5733000</v>
      </c>
      <c r="U185" s="29">
        <f>VLOOKUP(N185&amp;O185,[23]Referensi!A:AK,9,0)*$U$3</f>
        <v>55645200</v>
      </c>
      <c r="V185" s="29">
        <f>VLOOKUP(N185&amp;O185,[23]Referensi!A:AK,10,0)</f>
        <v>127710000</v>
      </c>
      <c r="W185" s="29">
        <v>90000000</v>
      </c>
      <c r="X185" s="29">
        <v>104785000</v>
      </c>
      <c r="Y185" s="29">
        <f>VLOOKUP(N185&amp;O185,[23]Referensi!A:AK,24,0)</f>
        <v>26706400</v>
      </c>
      <c r="Z185" s="29">
        <v>0</v>
      </c>
      <c r="AA185" s="29">
        <v>0</v>
      </c>
      <c r="AB185" s="29">
        <v>0</v>
      </c>
      <c r="AC185" s="29">
        <v>115000000</v>
      </c>
      <c r="AD185" s="29">
        <f t="shared" si="9"/>
        <v>320579600</v>
      </c>
      <c r="AE185" s="29">
        <f t="shared" si="10"/>
        <v>525579600</v>
      </c>
      <c r="AF185" s="30">
        <f t="shared" si="11"/>
        <v>-12579600</v>
      </c>
      <c r="AG185" s="26"/>
    </row>
    <row r="186" spans="1:33" ht="15" customHeight="1">
      <c r="A186" s="25" t="s">
        <v>500</v>
      </c>
      <c r="B186" s="26" t="s">
        <v>242</v>
      </c>
      <c r="C186" s="26" t="s">
        <v>501</v>
      </c>
      <c r="D186" s="26" t="s">
        <v>502</v>
      </c>
      <c r="E186" s="26" t="s">
        <v>550</v>
      </c>
      <c r="F186" s="26" t="s">
        <v>551</v>
      </c>
      <c r="G186" s="25">
        <v>110.51038800000001</v>
      </c>
      <c r="H186" s="25">
        <v>-7.5534499999999998</v>
      </c>
      <c r="I186" s="26" t="s">
        <v>44</v>
      </c>
      <c r="J186" s="26" t="s">
        <v>45</v>
      </c>
      <c r="K186" s="26" t="s">
        <v>505</v>
      </c>
      <c r="L186" s="26" t="s">
        <v>552</v>
      </c>
      <c r="M186" s="26" t="s">
        <v>507</v>
      </c>
      <c r="N186" s="26" t="s">
        <v>49</v>
      </c>
      <c r="O186" s="26" t="s">
        <v>553</v>
      </c>
      <c r="P186" s="27" t="s">
        <v>51</v>
      </c>
      <c r="Q186" s="26" t="s">
        <v>515</v>
      </c>
      <c r="R186" s="26" t="s">
        <v>53</v>
      </c>
      <c r="S186" s="28">
        <v>513000000</v>
      </c>
      <c r="T186" s="28">
        <v>5733000</v>
      </c>
      <c r="U186" s="29">
        <f>VLOOKUP(N186&amp;O186,[23]Referensi!A:AK,9,0)*$U$3</f>
        <v>55645200</v>
      </c>
      <c r="V186" s="29">
        <f>VLOOKUP(N186&amp;O186,[23]Referensi!A:AK,10,0)</f>
        <v>114750000</v>
      </c>
      <c r="W186" s="29">
        <v>90000000</v>
      </c>
      <c r="X186" s="29">
        <v>104785000</v>
      </c>
      <c r="Y186" s="29">
        <f>VLOOKUP(N186&amp;O186,[23]Referensi!A:AK,24,0)</f>
        <v>26706400</v>
      </c>
      <c r="Z186" s="29">
        <v>0</v>
      </c>
      <c r="AA186" s="29">
        <v>0</v>
      </c>
      <c r="AB186" s="29">
        <v>0</v>
      </c>
      <c r="AC186" s="29">
        <v>115000000</v>
      </c>
      <c r="AD186" s="29">
        <f t="shared" si="9"/>
        <v>307619600</v>
      </c>
      <c r="AE186" s="29">
        <f t="shared" si="10"/>
        <v>512619600</v>
      </c>
      <c r="AF186" s="30">
        <f t="shared" si="11"/>
        <v>380400</v>
      </c>
      <c r="AG186" s="26"/>
    </row>
    <row r="187" spans="1:33" ht="15" customHeight="1">
      <c r="A187" s="25" t="s">
        <v>500</v>
      </c>
      <c r="B187" s="26" t="s">
        <v>242</v>
      </c>
      <c r="C187" s="26" t="s">
        <v>501</v>
      </c>
      <c r="D187" s="26" t="s">
        <v>502</v>
      </c>
      <c r="E187" s="26" t="s">
        <v>554</v>
      </c>
      <c r="F187" s="26" t="s">
        <v>555</v>
      </c>
      <c r="G187" s="25">
        <v>109.921891</v>
      </c>
      <c r="H187" s="25">
        <v>-7.8221439999999998</v>
      </c>
      <c r="I187" s="26" t="s">
        <v>44</v>
      </c>
      <c r="J187" s="26" t="s">
        <v>45</v>
      </c>
      <c r="K187" s="26" t="s">
        <v>505</v>
      </c>
      <c r="L187" s="26" t="s">
        <v>556</v>
      </c>
      <c r="M187" s="26" t="s">
        <v>507</v>
      </c>
      <c r="N187" s="26" t="s">
        <v>49</v>
      </c>
      <c r="O187" s="26" t="s">
        <v>557</v>
      </c>
      <c r="P187" s="27" t="s">
        <v>51</v>
      </c>
      <c r="Q187" s="26" t="s">
        <v>510</v>
      </c>
      <c r="R187" s="26" t="s">
        <v>53</v>
      </c>
      <c r="S187" s="28">
        <v>513000000</v>
      </c>
      <c r="T187" s="28">
        <v>5733000</v>
      </c>
      <c r="U187" s="29">
        <f>VLOOKUP(N187&amp;O187,[23]Referensi!A:AK,9,0)*$U$3</f>
        <v>63000000</v>
      </c>
      <c r="V187" s="29">
        <f>VLOOKUP(N187&amp;O187,[23]Referensi!A:AK,10,0)</f>
        <v>110000000</v>
      </c>
      <c r="W187" s="29">
        <v>90000000</v>
      </c>
      <c r="X187" s="29">
        <v>104785000</v>
      </c>
      <c r="Y187" s="29">
        <f>VLOOKUP(N187&amp;O187,[23]Referensi!A:AK,24,0)</f>
        <v>26706400</v>
      </c>
      <c r="Z187" s="29">
        <v>0</v>
      </c>
      <c r="AA187" s="29">
        <v>0</v>
      </c>
      <c r="AB187" s="29">
        <v>0</v>
      </c>
      <c r="AC187" s="29">
        <v>115000000</v>
      </c>
      <c r="AD187" s="29">
        <f t="shared" si="9"/>
        <v>310224400</v>
      </c>
      <c r="AE187" s="29">
        <f t="shared" si="10"/>
        <v>515224400</v>
      </c>
      <c r="AF187" s="30">
        <f t="shared" si="11"/>
        <v>-2224400</v>
      </c>
      <c r="AG187" s="26"/>
    </row>
    <row r="188" spans="1:33" ht="15" customHeight="1">
      <c r="A188" s="25" t="s">
        <v>500</v>
      </c>
      <c r="B188" s="26" t="s">
        <v>242</v>
      </c>
      <c r="C188" s="26" t="s">
        <v>501</v>
      </c>
      <c r="D188" s="26" t="s">
        <v>502</v>
      </c>
      <c r="E188" s="26" t="s">
        <v>558</v>
      </c>
      <c r="F188" s="26" t="s">
        <v>559</v>
      </c>
      <c r="G188" s="25">
        <v>111.262348</v>
      </c>
      <c r="H188" s="25">
        <v>-6.9419899999999997</v>
      </c>
      <c r="I188" s="26" t="s">
        <v>44</v>
      </c>
      <c r="J188" s="26" t="s">
        <v>45</v>
      </c>
      <c r="K188" s="26" t="s">
        <v>505</v>
      </c>
      <c r="L188" s="26" t="s">
        <v>560</v>
      </c>
      <c r="M188" s="26" t="s">
        <v>507</v>
      </c>
      <c r="N188" s="26" t="s">
        <v>49</v>
      </c>
      <c r="O188" s="26" t="s">
        <v>561</v>
      </c>
      <c r="P188" s="27" t="s">
        <v>51</v>
      </c>
      <c r="Q188" s="26" t="s">
        <v>510</v>
      </c>
      <c r="R188" s="26" t="s">
        <v>53</v>
      </c>
      <c r="S188" s="28">
        <v>513000000</v>
      </c>
      <c r="T188" s="28">
        <v>5733000</v>
      </c>
      <c r="U188" s="29">
        <f>VLOOKUP(N188&amp;O188,[23]Referensi!A:AK,9,0)*$U$3</f>
        <v>55645200</v>
      </c>
      <c r="V188" s="29">
        <f>VLOOKUP(N188&amp;O188,[23]Referensi!A:AK,10,0)</f>
        <v>94410000</v>
      </c>
      <c r="W188" s="29">
        <v>90000000</v>
      </c>
      <c r="X188" s="29">
        <v>104785000</v>
      </c>
      <c r="Y188" s="29">
        <f>VLOOKUP(N188&amp;O188,[23]Referensi!A:AK,24,0)</f>
        <v>26706400</v>
      </c>
      <c r="Z188" s="29">
        <v>0</v>
      </c>
      <c r="AA188" s="29">
        <v>0</v>
      </c>
      <c r="AB188" s="29">
        <v>0</v>
      </c>
      <c r="AC188" s="29">
        <v>115000000</v>
      </c>
      <c r="AD188" s="29">
        <f t="shared" si="9"/>
        <v>287279600</v>
      </c>
      <c r="AE188" s="29">
        <f t="shared" si="10"/>
        <v>492279600</v>
      </c>
      <c r="AF188" s="30">
        <f t="shared" si="11"/>
        <v>20720400</v>
      </c>
      <c r="AG188" s="26"/>
    </row>
    <row r="189" spans="1:33" ht="15" customHeight="1">
      <c r="A189" s="25" t="s">
        <v>500</v>
      </c>
      <c r="B189" s="26" t="s">
        <v>242</v>
      </c>
      <c r="C189" s="26" t="s">
        <v>501</v>
      </c>
      <c r="D189" s="26" t="s">
        <v>502</v>
      </c>
      <c r="E189" s="26" t="s">
        <v>562</v>
      </c>
      <c r="F189" s="26" t="s">
        <v>563</v>
      </c>
      <c r="G189" s="25">
        <v>111.273225</v>
      </c>
      <c r="H189" s="25">
        <v>-7.8846439999999998</v>
      </c>
      <c r="I189" s="26" t="s">
        <v>44</v>
      </c>
      <c r="J189" s="26" t="s">
        <v>45</v>
      </c>
      <c r="K189" s="26" t="s">
        <v>505</v>
      </c>
      <c r="L189" s="26" t="s">
        <v>564</v>
      </c>
      <c r="M189" s="26" t="s">
        <v>507</v>
      </c>
      <c r="N189" s="26" t="s">
        <v>49</v>
      </c>
      <c r="O189" s="26" t="s">
        <v>565</v>
      </c>
      <c r="P189" s="27" t="s">
        <v>51</v>
      </c>
      <c r="Q189" s="26" t="s">
        <v>510</v>
      </c>
      <c r="R189" s="26" t="s">
        <v>53</v>
      </c>
      <c r="S189" s="28">
        <v>513000000</v>
      </c>
      <c r="T189" s="28">
        <v>5733000</v>
      </c>
      <c r="U189" s="29">
        <f>VLOOKUP(N189&amp;O189,[23]Referensi!A:AK,9,0)*$U$3</f>
        <v>63000000</v>
      </c>
      <c r="V189" s="29">
        <f>VLOOKUP(N189&amp;O189,[23]Referensi!A:AK,10,0)</f>
        <v>130000000</v>
      </c>
      <c r="W189" s="29">
        <v>90000000</v>
      </c>
      <c r="X189" s="29">
        <v>104785000</v>
      </c>
      <c r="Y189" s="29">
        <f>VLOOKUP(N189&amp;O189,[23]Referensi!A:AK,24,0)</f>
        <v>26706400</v>
      </c>
      <c r="Z189" s="29">
        <v>0</v>
      </c>
      <c r="AA189" s="29">
        <v>0</v>
      </c>
      <c r="AB189" s="29">
        <v>0</v>
      </c>
      <c r="AC189" s="29">
        <v>115000000</v>
      </c>
      <c r="AD189" s="29">
        <f t="shared" si="9"/>
        <v>330224400</v>
      </c>
      <c r="AE189" s="29">
        <f t="shared" si="10"/>
        <v>535224400</v>
      </c>
      <c r="AF189" s="30">
        <f t="shared" si="11"/>
        <v>-22224400</v>
      </c>
      <c r="AG189" s="26"/>
    </row>
    <row r="190" spans="1:33" ht="15" customHeight="1">
      <c r="A190" s="25" t="s">
        <v>500</v>
      </c>
      <c r="B190" s="26" t="s">
        <v>242</v>
      </c>
      <c r="C190" s="26" t="s">
        <v>501</v>
      </c>
      <c r="D190" s="26" t="s">
        <v>502</v>
      </c>
      <c r="E190" s="26" t="s">
        <v>566</v>
      </c>
      <c r="F190" s="26" t="s">
        <v>567</v>
      </c>
      <c r="G190" s="25">
        <v>110.863364</v>
      </c>
      <c r="H190" s="25">
        <v>-8.0162639999999996</v>
      </c>
      <c r="I190" s="26" t="s">
        <v>44</v>
      </c>
      <c r="J190" s="26" t="s">
        <v>45</v>
      </c>
      <c r="K190" s="26" t="s">
        <v>505</v>
      </c>
      <c r="L190" s="26" t="s">
        <v>564</v>
      </c>
      <c r="M190" s="26" t="s">
        <v>507</v>
      </c>
      <c r="N190" s="26" t="s">
        <v>49</v>
      </c>
      <c r="O190" s="26" t="s">
        <v>565</v>
      </c>
      <c r="P190" s="27" t="s">
        <v>51</v>
      </c>
      <c r="Q190" s="26" t="s">
        <v>510</v>
      </c>
      <c r="R190" s="26" t="s">
        <v>53</v>
      </c>
      <c r="S190" s="28">
        <v>513000000</v>
      </c>
      <c r="T190" s="28">
        <v>5733000</v>
      </c>
      <c r="U190" s="29">
        <f>VLOOKUP(N190&amp;O190,[23]Referensi!A:AK,9,0)*$U$3</f>
        <v>63000000</v>
      </c>
      <c r="V190" s="29">
        <f>VLOOKUP(N190&amp;O190,[23]Referensi!A:AK,10,0)</f>
        <v>130000000</v>
      </c>
      <c r="W190" s="29">
        <v>90000000</v>
      </c>
      <c r="X190" s="29">
        <v>104785000</v>
      </c>
      <c r="Y190" s="29">
        <f>VLOOKUP(N190&amp;O190,[23]Referensi!A:AK,24,0)</f>
        <v>26706400</v>
      </c>
      <c r="Z190" s="29">
        <v>0</v>
      </c>
      <c r="AA190" s="29">
        <v>0</v>
      </c>
      <c r="AB190" s="29">
        <v>0</v>
      </c>
      <c r="AC190" s="29">
        <v>115000000</v>
      </c>
      <c r="AD190" s="29">
        <f t="shared" si="9"/>
        <v>330224400</v>
      </c>
      <c r="AE190" s="29">
        <f t="shared" si="10"/>
        <v>535224400</v>
      </c>
      <c r="AF190" s="30">
        <f t="shared" si="11"/>
        <v>-22224400</v>
      </c>
      <c r="AG190" s="26"/>
    </row>
    <row r="191" spans="1:33" ht="15" customHeight="1">
      <c r="A191" s="25" t="s">
        <v>500</v>
      </c>
      <c r="B191" s="26" t="s">
        <v>242</v>
      </c>
      <c r="C191" s="26" t="s">
        <v>501</v>
      </c>
      <c r="D191" s="26" t="s">
        <v>502</v>
      </c>
      <c r="E191" s="26" t="s">
        <v>568</v>
      </c>
      <c r="F191" s="26" t="s">
        <v>569</v>
      </c>
      <c r="G191" s="25">
        <v>109.41049</v>
      </c>
      <c r="H191" s="25">
        <v>-7.0890899999999997</v>
      </c>
      <c r="I191" s="26" t="s">
        <v>44</v>
      </c>
      <c r="J191" s="26" t="s">
        <v>45</v>
      </c>
      <c r="K191" s="26" t="s">
        <v>505</v>
      </c>
      <c r="L191" s="26" t="s">
        <v>570</v>
      </c>
      <c r="M191" s="26" t="s">
        <v>507</v>
      </c>
      <c r="N191" s="26" t="s">
        <v>49</v>
      </c>
      <c r="O191" s="26" t="s">
        <v>571</v>
      </c>
      <c r="P191" s="27" t="s">
        <v>51</v>
      </c>
      <c r="Q191" s="26" t="s">
        <v>515</v>
      </c>
      <c r="R191" s="26" t="s">
        <v>53</v>
      </c>
      <c r="S191" s="28">
        <v>513000000</v>
      </c>
      <c r="T191" s="28">
        <v>5733000</v>
      </c>
      <c r="U191" s="29">
        <f>VLOOKUP(N191&amp;O191,[23]Referensi!A:AK,9,0)*$U$3</f>
        <v>55645200</v>
      </c>
      <c r="V191" s="29">
        <f>VLOOKUP(N191&amp;O191,[23]Referensi!A:AK,10,0)</f>
        <v>99000000</v>
      </c>
      <c r="W191" s="29">
        <v>90000000</v>
      </c>
      <c r="X191" s="29">
        <v>104785000</v>
      </c>
      <c r="Y191" s="29">
        <f>VLOOKUP(N191&amp;O191,[23]Referensi!A:AK,24,0)</f>
        <v>26706400</v>
      </c>
      <c r="Z191" s="29">
        <v>0</v>
      </c>
      <c r="AA191" s="29">
        <v>0</v>
      </c>
      <c r="AB191" s="29">
        <v>0</v>
      </c>
      <c r="AC191" s="29">
        <v>115000000</v>
      </c>
      <c r="AD191" s="29">
        <f t="shared" si="9"/>
        <v>291869600</v>
      </c>
      <c r="AE191" s="29">
        <f t="shared" si="10"/>
        <v>496869600</v>
      </c>
      <c r="AF191" s="30">
        <f t="shared" si="11"/>
        <v>16130400</v>
      </c>
      <c r="AG191" s="26"/>
    </row>
    <row r="192" spans="1:33" ht="15" customHeight="1">
      <c r="A192" s="25" t="s">
        <v>500</v>
      </c>
      <c r="B192" s="26" t="s">
        <v>242</v>
      </c>
      <c r="C192" s="26" t="s">
        <v>501</v>
      </c>
      <c r="D192" s="26" t="s">
        <v>502</v>
      </c>
      <c r="E192" s="26" t="s">
        <v>572</v>
      </c>
      <c r="F192" s="26" t="s">
        <v>573</v>
      </c>
      <c r="G192" s="25">
        <v>109.374008</v>
      </c>
      <c r="H192" s="25">
        <v>-7.6681860000000004</v>
      </c>
      <c r="I192" s="26" t="s">
        <v>44</v>
      </c>
      <c r="J192" s="26" t="s">
        <v>45</v>
      </c>
      <c r="K192" s="26" t="s">
        <v>505</v>
      </c>
      <c r="L192" s="26" t="s">
        <v>506</v>
      </c>
      <c r="M192" s="26" t="s">
        <v>507</v>
      </c>
      <c r="N192" s="26" t="s">
        <v>49</v>
      </c>
      <c r="O192" s="26" t="s">
        <v>508</v>
      </c>
      <c r="P192" s="27" t="s">
        <v>51</v>
      </c>
      <c r="Q192" s="26" t="s">
        <v>510</v>
      </c>
      <c r="R192" s="26" t="s">
        <v>53</v>
      </c>
      <c r="S192" s="28">
        <v>513000000</v>
      </c>
      <c r="T192" s="28">
        <v>5733000</v>
      </c>
      <c r="U192" s="29">
        <f>VLOOKUP(N192&amp;O192,[23]Referensi!A:AK,9,0)*$U$3</f>
        <v>55645200</v>
      </c>
      <c r="V192" s="29">
        <f>VLOOKUP(N192&amp;O192,[23]Referensi!A:AK,10,0)</f>
        <v>127710000</v>
      </c>
      <c r="W192" s="29">
        <v>90000000</v>
      </c>
      <c r="X192" s="29">
        <v>104785000</v>
      </c>
      <c r="Y192" s="29">
        <f>VLOOKUP(N192&amp;O192,[23]Referensi!A:AK,24,0)</f>
        <v>26706400</v>
      </c>
      <c r="Z192" s="29">
        <v>0</v>
      </c>
      <c r="AA192" s="29">
        <v>0</v>
      </c>
      <c r="AB192" s="29">
        <v>0</v>
      </c>
      <c r="AC192" s="29">
        <v>115000000</v>
      </c>
      <c r="AD192" s="29">
        <f t="shared" si="9"/>
        <v>320579600</v>
      </c>
      <c r="AE192" s="29">
        <f t="shared" si="10"/>
        <v>525579600</v>
      </c>
      <c r="AF192" s="30">
        <f t="shared" si="11"/>
        <v>-12579600</v>
      </c>
      <c r="AG192" s="26"/>
    </row>
    <row r="193" spans="1:33" ht="15" customHeight="1">
      <c r="A193" s="25" t="s">
        <v>500</v>
      </c>
      <c r="B193" s="26" t="s">
        <v>242</v>
      </c>
      <c r="C193" s="26" t="s">
        <v>501</v>
      </c>
      <c r="D193" s="26" t="s">
        <v>502</v>
      </c>
      <c r="E193" s="26" t="s">
        <v>574</v>
      </c>
      <c r="F193" s="26" t="s">
        <v>575</v>
      </c>
      <c r="G193" s="25">
        <v>110.74929</v>
      </c>
      <c r="H193" s="25">
        <v>-7.332865</v>
      </c>
      <c r="I193" s="26" t="s">
        <v>44</v>
      </c>
      <c r="J193" s="26" t="s">
        <v>45</v>
      </c>
      <c r="K193" s="26" t="s">
        <v>505</v>
      </c>
      <c r="L193" s="26" t="s">
        <v>552</v>
      </c>
      <c r="M193" s="26" t="s">
        <v>507</v>
      </c>
      <c r="N193" s="26" t="s">
        <v>49</v>
      </c>
      <c r="O193" s="26" t="s">
        <v>553</v>
      </c>
      <c r="P193" s="27" t="s">
        <v>51</v>
      </c>
      <c r="Q193" s="26" t="s">
        <v>515</v>
      </c>
      <c r="R193" s="26" t="s">
        <v>53</v>
      </c>
      <c r="S193" s="28">
        <v>513000000</v>
      </c>
      <c r="T193" s="28">
        <v>5733000</v>
      </c>
      <c r="U193" s="29">
        <f>VLOOKUP(N193&amp;O193,[23]Referensi!A:AK,9,0)*$U$3</f>
        <v>55645200</v>
      </c>
      <c r="V193" s="29">
        <f>VLOOKUP(N193&amp;O193,[23]Referensi!A:AK,10,0)</f>
        <v>114750000</v>
      </c>
      <c r="W193" s="29">
        <v>90000000</v>
      </c>
      <c r="X193" s="29">
        <v>104785000</v>
      </c>
      <c r="Y193" s="29">
        <f>VLOOKUP(N193&amp;O193,[23]Referensi!A:AK,24,0)</f>
        <v>26706400</v>
      </c>
      <c r="Z193" s="29">
        <v>0</v>
      </c>
      <c r="AA193" s="29">
        <v>0</v>
      </c>
      <c r="AB193" s="29">
        <v>0</v>
      </c>
      <c r="AC193" s="29">
        <v>115000000</v>
      </c>
      <c r="AD193" s="29">
        <f t="shared" si="9"/>
        <v>307619600</v>
      </c>
      <c r="AE193" s="29">
        <f t="shared" si="10"/>
        <v>512619600</v>
      </c>
      <c r="AF193" s="30">
        <f t="shared" si="11"/>
        <v>380400</v>
      </c>
      <c r="AG193" s="26"/>
    </row>
    <row r="194" spans="1:33" ht="15" customHeight="1">
      <c r="A194" s="25" t="s">
        <v>500</v>
      </c>
      <c r="B194" s="26" t="s">
        <v>242</v>
      </c>
      <c r="C194" s="26" t="s">
        <v>501</v>
      </c>
      <c r="D194" s="26" t="s">
        <v>502</v>
      </c>
      <c r="E194" s="26" t="s">
        <v>576</v>
      </c>
      <c r="F194" s="26" t="s">
        <v>577</v>
      </c>
      <c r="G194" s="25">
        <v>110.73303199999999</v>
      </c>
      <c r="H194" s="25">
        <v>-7.1065129999999996</v>
      </c>
      <c r="I194" s="26" t="s">
        <v>44</v>
      </c>
      <c r="J194" s="26" t="s">
        <v>45</v>
      </c>
      <c r="K194" s="26" t="s">
        <v>505</v>
      </c>
      <c r="L194" s="26" t="s">
        <v>578</v>
      </c>
      <c r="M194" s="26" t="s">
        <v>507</v>
      </c>
      <c r="N194" s="26" t="s">
        <v>49</v>
      </c>
      <c r="O194" s="26" t="s">
        <v>579</v>
      </c>
      <c r="P194" s="27" t="s">
        <v>51</v>
      </c>
      <c r="Q194" s="26" t="s">
        <v>515</v>
      </c>
      <c r="R194" s="26" t="s">
        <v>53</v>
      </c>
      <c r="S194" s="28">
        <v>513000000</v>
      </c>
      <c r="T194" s="28">
        <v>5733000</v>
      </c>
      <c r="U194" s="29">
        <f>VLOOKUP(N194&amp;O194,[23]Referensi!A:AK,9,0)*$U$3</f>
        <v>55645200</v>
      </c>
      <c r="V194" s="29">
        <f>VLOOKUP(N194&amp;O194,[23]Referensi!A:AK,10,0)</f>
        <v>115110000</v>
      </c>
      <c r="W194" s="29">
        <v>90000000</v>
      </c>
      <c r="X194" s="29">
        <v>104785000</v>
      </c>
      <c r="Y194" s="29">
        <f>VLOOKUP(N194&amp;O194,[23]Referensi!A:AK,24,0)</f>
        <v>26706400</v>
      </c>
      <c r="Z194" s="29">
        <v>0</v>
      </c>
      <c r="AA194" s="29">
        <v>0</v>
      </c>
      <c r="AB194" s="29">
        <v>0</v>
      </c>
      <c r="AC194" s="29">
        <v>115000000</v>
      </c>
      <c r="AD194" s="29">
        <f t="shared" si="9"/>
        <v>307979600</v>
      </c>
      <c r="AE194" s="29">
        <f t="shared" si="10"/>
        <v>512979600</v>
      </c>
      <c r="AF194" s="30">
        <f t="shared" si="11"/>
        <v>20400</v>
      </c>
      <c r="AG194" s="26"/>
    </row>
    <row r="195" spans="1:33" ht="15" customHeight="1">
      <c r="A195" s="25" t="s">
        <v>500</v>
      </c>
      <c r="B195" s="26" t="s">
        <v>242</v>
      </c>
      <c r="C195" s="26" t="s">
        <v>501</v>
      </c>
      <c r="D195" s="26" t="s">
        <v>502</v>
      </c>
      <c r="E195" s="26" t="s">
        <v>580</v>
      </c>
      <c r="F195" s="26" t="s">
        <v>581</v>
      </c>
      <c r="G195" s="25">
        <v>110.967327</v>
      </c>
      <c r="H195" s="25">
        <v>-7.30823</v>
      </c>
      <c r="I195" s="26" t="s">
        <v>44</v>
      </c>
      <c r="J195" s="26" t="s">
        <v>45</v>
      </c>
      <c r="K195" s="26" t="s">
        <v>505</v>
      </c>
      <c r="L195" s="26" t="s">
        <v>537</v>
      </c>
      <c r="M195" s="26" t="s">
        <v>507</v>
      </c>
      <c r="N195" s="26" t="s">
        <v>49</v>
      </c>
      <c r="O195" s="26" t="s">
        <v>538</v>
      </c>
      <c r="P195" s="27" t="s">
        <v>51</v>
      </c>
      <c r="Q195" s="26" t="s">
        <v>515</v>
      </c>
      <c r="R195" s="26" t="s">
        <v>53</v>
      </c>
      <c r="S195" s="28">
        <v>513000000</v>
      </c>
      <c r="T195" s="28">
        <v>5733000</v>
      </c>
      <c r="U195" s="29">
        <f>VLOOKUP(N195&amp;O195,[23]Referensi!A:AK,9,0)*$U$3</f>
        <v>55645200</v>
      </c>
      <c r="V195" s="29">
        <f>VLOOKUP(N195&amp;O195,[23]Referensi!A:AK,10,0)</f>
        <v>108000000</v>
      </c>
      <c r="W195" s="29">
        <v>90000000</v>
      </c>
      <c r="X195" s="29">
        <v>104785000</v>
      </c>
      <c r="Y195" s="29">
        <f>VLOOKUP(N195&amp;O195,[23]Referensi!A:AK,24,0)</f>
        <v>26706400</v>
      </c>
      <c r="Z195" s="29">
        <v>0</v>
      </c>
      <c r="AA195" s="29">
        <v>0</v>
      </c>
      <c r="AB195" s="29">
        <v>0</v>
      </c>
      <c r="AC195" s="29">
        <v>115000000</v>
      </c>
      <c r="AD195" s="29">
        <f t="shared" si="9"/>
        <v>300869600</v>
      </c>
      <c r="AE195" s="29">
        <f t="shared" si="10"/>
        <v>505869600</v>
      </c>
      <c r="AF195" s="30">
        <f t="shared" si="11"/>
        <v>7130400</v>
      </c>
      <c r="AG195" s="26"/>
    </row>
    <row r="196" spans="1:33" ht="15" customHeight="1">
      <c r="A196" s="25" t="s">
        <v>500</v>
      </c>
      <c r="B196" s="26" t="s">
        <v>242</v>
      </c>
      <c r="C196" s="26" t="s">
        <v>501</v>
      </c>
      <c r="D196" s="26" t="s">
        <v>502</v>
      </c>
      <c r="E196" s="26" t="s">
        <v>582</v>
      </c>
      <c r="F196" s="26" t="s">
        <v>583</v>
      </c>
      <c r="G196" s="25">
        <v>111.08902399999999</v>
      </c>
      <c r="H196" s="25">
        <v>-7.3417729999999999</v>
      </c>
      <c r="I196" s="26" t="s">
        <v>44</v>
      </c>
      <c r="J196" s="26" t="s">
        <v>45</v>
      </c>
      <c r="K196" s="26" t="s">
        <v>505</v>
      </c>
      <c r="L196" s="26" t="s">
        <v>537</v>
      </c>
      <c r="M196" s="26" t="s">
        <v>507</v>
      </c>
      <c r="N196" s="26" t="s">
        <v>49</v>
      </c>
      <c r="O196" s="26" t="s">
        <v>538</v>
      </c>
      <c r="P196" s="27" t="s">
        <v>51</v>
      </c>
      <c r="Q196" s="26" t="s">
        <v>515</v>
      </c>
      <c r="R196" s="26" t="s">
        <v>53</v>
      </c>
      <c r="S196" s="28">
        <v>513000000</v>
      </c>
      <c r="T196" s="28">
        <v>5733000</v>
      </c>
      <c r="U196" s="29">
        <f>VLOOKUP(N196&amp;O196,[23]Referensi!A:AK,9,0)*$U$3</f>
        <v>55645200</v>
      </c>
      <c r="V196" s="29">
        <f>VLOOKUP(N196&amp;O196,[23]Referensi!A:AK,10,0)</f>
        <v>108000000</v>
      </c>
      <c r="W196" s="29">
        <v>90000000</v>
      </c>
      <c r="X196" s="29">
        <v>104785000</v>
      </c>
      <c r="Y196" s="29">
        <f>VLOOKUP(N196&amp;O196,[23]Referensi!A:AK,24,0)</f>
        <v>26706400</v>
      </c>
      <c r="Z196" s="29">
        <v>0</v>
      </c>
      <c r="AA196" s="29">
        <v>0</v>
      </c>
      <c r="AB196" s="29">
        <v>0</v>
      </c>
      <c r="AC196" s="29">
        <v>115000000</v>
      </c>
      <c r="AD196" s="29">
        <f t="shared" si="9"/>
        <v>300869600</v>
      </c>
      <c r="AE196" s="29">
        <f t="shared" si="10"/>
        <v>505869600</v>
      </c>
      <c r="AF196" s="30">
        <f t="shared" si="11"/>
        <v>7130400</v>
      </c>
      <c r="AG196" s="26"/>
    </row>
    <row r="197" spans="1:33" ht="15" customHeight="1">
      <c r="A197" s="25" t="s">
        <v>500</v>
      </c>
      <c r="B197" s="26" t="s">
        <v>242</v>
      </c>
      <c r="C197" s="26" t="s">
        <v>501</v>
      </c>
      <c r="D197" s="26" t="s">
        <v>502</v>
      </c>
      <c r="E197" s="26" t="s">
        <v>584</v>
      </c>
      <c r="F197" s="26" t="s">
        <v>585</v>
      </c>
      <c r="G197" s="25">
        <v>110.630017</v>
      </c>
      <c r="H197" s="25">
        <v>-7.3197150000000004</v>
      </c>
      <c r="I197" s="26" t="s">
        <v>44</v>
      </c>
      <c r="J197" s="26" t="s">
        <v>45</v>
      </c>
      <c r="K197" s="26" t="s">
        <v>505</v>
      </c>
      <c r="L197" s="26" t="s">
        <v>546</v>
      </c>
      <c r="M197" s="26" t="s">
        <v>507</v>
      </c>
      <c r="N197" s="26" t="s">
        <v>49</v>
      </c>
      <c r="O197" s="26" t="s">
        <v>547</v>
      </c>
      <c r="P197" s="27" t="s">
        <v>51</v>
      </c>
      <c r="Q197" s="26" t="s">
        <v>515</v>
      </c>
      <c r="R197" s="26" t="s">
        <v>53</v>
      </c>
      <c r="S197" s="28">
        <v>513000000</v>
      </c>
      <c r="T197" s="28">
        <v>5733000</v>
      </c>
      <c r="U197" s="29">
        <f>VLOOKUP(N197&amp;O197,[23]Referensi!A:AK,9,0)*$U$3</f>
        <v>63000000</v>
      </c>
      <c r="V197" s="29">
        <f>VLOOKUP(N197&amp;O197,[23]Referensi!A:AK,10,0)</f>
        <v>125000000</v>
      </c>
      <c r="W197" s="29">
        <v>90000000</v>
      </c>
      <c r="X197" s="29">
        <v>104785000</v>
      </c>
      <c r="Y197" s="29">
        <f>VLOOKUP(N197&amp;O197,[23]Referensi!A:AK,24,0)</f>
        <v>26706400</v>
      </c>
      <c r="Z197" s="29">
        <v>0</v>
      </c>
      <c r="AA197" s="29">
        <v>0</v>
      </c>
      <c r="AB197" s="29">
        <v>0</v>
      </c>
      <c r="AC197" s="29">
        <v>115000000</v>
      </c>
      <c r="AD197" s="29">
        <f t="shared" si="9"/>
        <v>325224400</v>
      </c>
      <c r="AE197" s="29">
        <f t="shared" si="10"/>
        <v>530224400</v>
      </c>
      <c r="AF197" s="30">
        <f t="shared" si="11"/>
        <v>-17224400</v>
      </c>
      <c r="AG197" s="26"/>
    </row>
    <row r="198" spans="1:33" ht="15" customHeight="1">
      <c r="A198" s="25" t="s">
        <v>500</v>
      </c>
      <c r="B198" s="26" t="s">
        <v>242</v>
      </c>
      <c r="C198" s="26" t="s">
        <v>501</v>
      </c>
      <c r="D198" s="26" t="s">
        <v>502</v>
      </c>
      <c r="E198" s="26" t="s">
        <v>586</v>
      </c>
      <c r="F198" s="26" t="s">
        <v>587</v>
      </c>
      <c r="G198" s="25">
        <v>109.984889</v>
      </c>
      <c r="H198" s="25">
        <v>-7.1085320000000003</v>
      </c>
      <c r="I198" s="26" t="s">
        <v>44</v>
      </c>
      <c r="J198" s="26" t="s">
        <v>45</v>
      </c>
      <c r="K198" s="26" t="s">
        <v>505</v>
      </c>
      <c r="L198" s="26" t="s">
        <v>518</v>
      </c>
      <c r="M198" s="26" t="s">
        <v>507</v>
      </c>
      <c r="N198" s="26" t="s">
        <v>49</v>
      </c>
      <c r="O198" s="26" t="s">
        <v>519</v>
      </c>
      <c r="P198" s="27" t="s">
        <v>51</v>
      </c>
      <c r="Q198" s="26" t="s">
        <v>510</v>
      </c>
      <c r="R198" s="26" t="s">
        <v>53</v>
      </c>
      <c r="S198" s="28">
        <v>513000000</v>
      </c>
      <c r="T198" s="28">
        <v>5733000</v>
      </c>
      <c r="U198" s="29">
        <f>VLOOKUP(N198&amp;O198,[23]Referensi!A:AK,9,0)*$U$3</f>
        <v>62400000</v>
      </c>
      <c r="V198" s="29">
        <f>VLOOKUP(N198&amp;O198,[23]Referensi!A:AK,10,0)</f>
        <v>90000000</v>
      </c>
      <c r="W198" s="29">
        <v>90000000</v>
      </c>
      <c r="X198" s="29">
        <v>104785000</v>
      </c>
      <c r="Y198" s="29">
        <f>VLOOKUP(N198&amp;O198,[23]Referensi!A:AK,24,0)</f>
        <v>26706400</v>
      </c>
      <c r="Z198" s="29">
        <v>0</v>
      </c>
      <c r="AA198" s="29">
        <v>0</v>
      </c>
      <c r="AB198" s="29">
        <v>0</v>
      </c>
      <c r="AC198" s="29">
        <v>115000000</v>
      </c>
      <c r="AD198" s="29">
        <f t="shared" si="9"/>
        <v>289624400</v>
      </c>
      <c r="AE198" s="29">
        <f t="shared" si="10"/>
        <v>494624400</v>
      </c>
      <c r="AF198" s="30">
        <f t="shared" si="11"/>
        <v>18375600</v>
      </c>
      <c r="AG198" s="26"/>
    </row>
    <row r="199" spans="1:33" ht="15" customHeight="1">
      <c r="A199" s="25" t="s">
        <v>500</v>
      </c>
      <c r="B199" s="26" t="s">
        <v>242</v>
      </c>
      <c r="C199" s="26" t="s">
        <v>501</v>
      </c>
      <c r="D199" s="26" t="s">
        <v>502</v>
      </c>
      <c r="E199" s="26" t="s">
        <v>588</v>
      </c>
      <c r="F199" s="26" t="s">
        <v>589</v>
      </c>
      <c r="G199" s="25">
        <v>111.563303</v>
      </c>
      <c r="H199" s="25">
        <v>-6.6697610000000003</v>
      </c>
      <c r="I199" s="26" t="s">
        <v>44</v>
      </c>
      <c r="J199" s="26" t="s">
        <v>45</v>
      </c>
      <c r="K199" s="26" t="s">
        <v>505</v>
      </c>
      <c r="L199" s="26" t="s">
        <v>590</v>
      </c>
      <c r="M199" s="26" t="s">
        <v>507</v>
      </c>
      <c r="N199" s="26" t="s">
        <v>49</v>
      </c>
      <c r="O199" s="26" t="s">
        <v>591</v>
      </c>
      <c r="P199" s="27" t="s">
        <v>51</v>
      </c>
      <c r="Q199" s="26" t="s">
        <v>510</v>
      </c>
      <c r="R199" s="26" t="s">
        <v>53</v>
      </c>
      <c r="S199" s="28">
        <v>513000000</v>
      </c>
      <c r="T199" s="28">
        <v>5733000</v>
      </c>
      <c r="U199" s="29">
        <f>VLOOKUP(N199&amp;O199,[23]Referensi!A:AK,9,0)*$U$3</f>
        <v>63000000</v>
      </c>
      <c r="V199" s="29">
        <f>VLOOKUP(N199&amp;O199,[23]Referensi!A:AK,10,0)</f>
        <v>105000000</v>
      </c>
      <c r="W199" s="29">
        <v>90000000</v>
      </c>
      <c r="X199" s="29">
        <v>104785000</v>
      </c>
      <c r="Y199" s="29">
        <f>VLOOKUP(N199&amp;O199,[23]Referensi!A:AK,24,0)</f>
        <v>26706400</v>
      </c>
      <c r="Z199" s="29">
        <v>0</v>
      </c>
      <c r="AA199" s="29">
        <v>0</v>
      </c>
      <c r="AB199" s="29">
        <v>0</v>
      </c>
      <c r="AC199" s="29">
        <v>115000000</v>
      </c>
      <c r="AD199" s="29">
        <f t="shared" si="9"/>
        <v>305224400</v>
      </c>
      <c r="AE199" s="29">
        <f t="shared" si="10"/>
        <v>510224400</v>
      </c>
      <c r="AF199" s="30">
        <f t="shared" si="11"/>
        <v>2775600</v>
      </c>
      <c r="AG199" s="26"/>
    </row>
    <row r="200" spans="1:33" ht="15" customHeight="1">
      <c r="A200" s="25" t="s">
        <v>500</v>
      </c>
      <c r="B200" s="26" t="s">
        <v>242</v>
      </c>
      <c r="C200" s="26" t="s">
        <v>501</v>
      </c>
      <c r="D200" s="26" t="s">
        <v>502</v>
      </c>
      <c r="E200" s="26" t="s">
        <v>592</v>
      </c>
      <c r="F200" s="26" t="s">
        <v>593</v>
      </c>
      <c r="G200" s="25">
        <v>110.95535099999999</v>
      </c>
      <c r="H200" s="25">
        <v>-7.2368540000000001</v>
      </c>
      <c r="I200" s="26" t="s">
        <v>44</v>
      </c>
      <c r="J200" s="26" t="s">
        <v>45</v>
      </c>
      <c r="K200" s="26" t="s">
        <v>505</v>
      </c>
      <c r="L200" s="26" t="s">
        <v>578</v>
      </c>
      <c r="M200" s="26" t="s">
        <v>507</v>
      </c>
      <c r="N200" s="26" t="s">
        <v>49</v>
      </c>
      <c r="O200" s="26" t="s">
        <v>579</v>
      </c>
      <c r="P200" s="27" t="s">
        <v>51</v>
      </c>
      <c r="Q200" s="26" t="s">
        <v>515</v>
      </c>
      <c r="R200" s="26" t="s">
        <v>53</v>
      </c>
      <c r="S200" s="28">
        <v>513000000</v>
      </c>
      <c r="T200" s="28">
        <v>5733000</v>
      </c>
      <c r="U200" s="29">
        <f>VLOOKUP(N200&amp;O200,[23]Referensi!A:AK,9,0)*$U$3</f>
        <v>55645200</v>
      </c>
      <c r="V200" s="29">
        <f>VLOOKUP(N200&amp;O200,[23]Referensi!A:AK,10,0)</f>
        <v>115110000</v>
      </c>
      <c r="W200" s="29">
        <v>90000000</v>
      </c>
      <c r="X200" s="29">
        <v>104785000</v>
      </c>
      <c r="Y200" s="29">
        <f>VLOOKUP(N200&amp;O200,[23]Referensi!A:AK,24,0)</f>
        <v>26706400</v>
      </c>
      <c r="Z200" s="29">
        <v>0</v>
      </c>
      <c r="AA200" s="29">
        <v>0</v>
      </c>
      <c r="AB200" s="29">
        <v>0</v>
      </c>
      <c r="AC200" s="29">
        <v>115000000</v>
      </c>
      <c r="AD200" s="29">
        <f t="shared" ref="AD200" si="12">T200+U200+V200+X200+Y200+AB200+Z200</f>
        <v>307979600</v>
      </c>
      <c r="AE200" s="29">
        <f t="shared" ref="AE200" si="13">SUM(T200:AC200)</f>
        <v>512979600</v>
      </c>
      <c r="AF200" s="30">
        <f t="shared" ref="AF200" si="14">S200-AE200</f>
        <v>20400</v>
      </c>
      <c r="AG200" s="26"/>
    </row>
    <row r="201" spans="1:33" ht="15" customHeight="1">
      <c r="A201" s="31" t="s">
        <v>500</v>
      </c>
      <c r="B201" s="26" t="s">
        <v>242</v>
      </c>
      <c r="C201" s="32" t="s">
        <v>501</v>
      </c>
      <c r="D201" s="32" t="s">
        <v>502</v>
      </c>
      <c r="E201" s="32" t="s">
        <v>594</v>
      </c>
      <c r="F201" s="32" t="s">
        <v>595</v>
      </c>
      <c r="G201" s="31">
        <v>111.144373</v>
      </c>
      <c r="H201" s="31">
        <v>-7.2294520000000002</v>
      </c>
      <c r="I201" s="32" t="s">
        <v>44</v>
      </c>
      <c r="J201" s="32" t="s">
        <v>45</v>
      </c>
      <c r="K201" s="32" t="s">
        <v>505</v>
      </c>
      <c r="L201" s="32" t="s">
        <v>578</v>
      </c>
      <c r="M201" s="32" t="s">
        <v>596</v>
      </c>
      <c r="N201" s="32" t="s">
        <v>49</v>
      </c>
      <c r="O201" s="32" t="s">
        <v>579</v>
      </c>
      <c r="P201" s="33" t="s">
        <v>597</v>
      </c>
      <c r="Q201" s="32" t="s">
        <v>598</v>
      </c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ht="15" customHeight="1">
      <c r="A202" s="25" t="s">
        <v>500</v>
      </c>
      <c r="B202" s="26" t="s">
        <v>242</v>
      </c>
      <c r="C202" s="26" t="s">
        <v>501</v>
      </c>
      <c r="D202" s="26" t="s">
        <v>502</v>
      </c>
      <c r="E202" s="26" t="s">
        <v>599</v>
      </c>
      <c r="F202" s="26" t="s">
        <v>600</v>
      </c>
      <c r="G202" s="25">
        <v>110.25742700000001</v>
      </c>
      <c r="H202" s="25">
        <v>-7.32104</v>
      </c>
      <c r="I202" s="26" t="s">
        <v>44</v>
      </c>
      <c r="J202" s="26" t="s">
        <v>45</v>
      </c>
      <c r="K202" s="26" t="s">
        <v>505</v>
      </c>
      <c r="L202" s="26" t="s">
        <v>522</v>
      </c>
      <c r="M202" s="26" t="s">
        <v>507</v>
      </c>
      <c r="N202" s="26" t="s">
        <v>49</v>
      </c>
      <c r="O202" s="26" t="s">
        <v>523</v>
      </c>
      <c r="P202" s="27" t="s">
        <v>51</v>
      </c>
      <c r="Q202" s="26" t="s">
        <v>510</v>
      </c>
      <c r="R202" s="26" t="s">
        <v>53</v>
      </c>
      <c r="S202" s="28">
        <v>513000000</v>
      </c>
      <c r="T202" s="28">
        <v>5733000</v>
      </c>
      <c r="U202" s="29">
        <f>VLOOKUP(N202&amp;O202,[23]Referensi!A:AK,9,0)*$U$3</f>
        <v>55645200</v>
      </c>
      <c r="V202" s="29">
        <f>VLOOKUP(N202&amp;O202,[23]Referensi!A:AK,10,0)</f>
        <v>110000000</v>
      </c>
      <c r="W202" s="29">
        <v>90000000</v>
      </c>
      <c r="X202" s="29">
        <v>104785000</v>
      </c>
      <c r="Y202" s="29">
        <f>VLOOKUP(N202&amp;O202,[23]Referensi!A:AK,24,0)</f>
        <v>26706400</v>
      </c>
      <c r="Z202" s="29">
        <v>0</v>
      </c>
      <c r="AA202" s="29">
        <v>0</v>
      </c>
      <c r="AB202" s="29">
        <v>0</v>
      </c>
      <c r="AC202" s="29">
        <v>115000000</v>
      </c>
      <c r="AD202" s="29">
        <f t="shared" ref="AD202:AD265" si="15">T202+U202+V202+X202+Y202+AB202+Z202</f>
        <v>302869600</v>
      </c>
      <c r="AE202" s="29">
        <f t="shared" ref="AE202:AE265" si="16">SUM(T202:AC202)</f>
        <v>507869600</v>
      </c>
      <c r="AF202" s="30">
        <f t="shared" ref="AF202:AF265" si="17">S202-AE202</f>
        <v>5130400</v>
      </c>
      <c r="AG202" s="26"/>
    </row>
    <row r="203" spans="1:33" ht="15" customHeight="1">
      <c r="A203" s="25" t="s">
        <v>500</v>
      </c>
      <c r="B203" s="26" t="s">
        <v>242</v>
      </c>
      <c r="C203" s="26" t="s">
        <v>501</v>
      </c>
      <c r="D203" s="26" t="s">
        <v>502</v>
      </c>
      <c r="E203" s="26" t="s">
        <v>601</v>
      </c>
      <c r="F203" s="26" t="s">
        <v>602</v>
      </c>
      <c r="G203" s="25">
        <v>110.301131</v>
      </c>
      <c r="H203" s="25">
        <v>-7.2616300000000003</v>
      </c>
      <c r="I203" s="26" t="s">
        <v>268</v>
      </c>
      <c r="J203" s="26" t="s">
        <v>45</v>
      </c>
      <c r="K203" s="26" t="s">
        <v>505</v>
      </c>
      <c r="L203" s="26" t="s">
        <v>546</v>
      </c>
      <c r="M203" s="26" t="s">
        <v>507</v>
      </c>
      <c r="N203" s="26" t="s">
        <v>49</v>
      </c>
      <c r="O203" s="26" t="s">
        <v>547</v>
      </c>
      <c r="P203" s="27" t="s">
        <v>524</v>
      </c>
      <c r="Q203" s="26" t="s">
        <v>510</v>
      </c>
      <c r="R203" s="26" t="s">
        <v>275</v>
      </c>
      <c r="S203" s="28">
        <v>805000000</v>
      </c>
      <c r="T203" s="28">
        <v>5733000</v>
      </c>
      <c r="U203" s="29">
        <f>VLOOKUP(N203&amp;O203,[23]Referensi!A:AK,9,0)*$U$3</f>
        <v>63000000</v>
      </c>
      <c r="V203" s="29">
        <f>VLOOKUP(N203&amp;O203,[23]Referensi!A:AK,10,0)</f>
        <v>125000000</v>
      </c>
      <c r="W203" s="29">
        <f>VLOOKUP(N203&amp;O203,[23]Referensi!A:AK,11,0)</f>
        <v>215555555.5</v>
      </c>
      <c r="X203" s="29">
        <f>VLOOKUP(N203&amp;O203,[23]Referensi!A:AK,18,0)</f>
        <v>196521389</v>
      </c>
      <c r="Y203" s="29">
        <f>VLOOKUP(N203&amp;O203,[23]Referensi!A:AK,24,0)</f>
        <v>26706400</v>
      </c>
      <c r="Z203" s="29">
        <v>0</v>
      </c>
      <c r="AA203" s="29">
        <v>0</v>
      </c>
      <c r="AB203" s="29">
        <f>VLOOKUP(N203&amp;O203,[23]Referensi!A:AK,25,0)</f>
        <v>9000000</v>
      </c>
      <c r="AC203" s="29">
        <f>VLOOKUP(N203&amp;O203,[23]Referensi!A:AK,12,0)</f>
        <v>129470250</v>
      </c>
      <c r="AD203" s="29">
        <f t="shared" si="15"/>
        <v>425960789</v>
      </c>
      <c r="AE203" s="29">
        <f t="shared" si="16"/>
        <v>770986594.5</v>
      </c>
      <c r="AF203" s="30">
        <f t="shared" si="17"/>
        <v>34013405.5</v>
      </c>
      <c r="AG203" s="26"/>
    </row>
    <row r="204" spans="1:33" ht="15" customHeight="1">
      <c r="A204" s="25" t="s">
        <v>500</v>
      </c>
      <c r="B204" s="26" t="s">
        <v>242</v>
      </c>
      <c r="C204" s="26" t="s">
        <v>501</v>
      </c>
      <c r="D204" s="26" t="s">
        <v>502</v>
      </c>
      <c r="E204" s="26" t="s">
        <v>603</v>
      </c>
      <c r="F204" s="26" t="s">
        <v>604</v>
      </c>
      <c r="G204" s="25">
        <v>109.693556</v>
      </c>
      <c r="H204" s="25">
        <v>-7.0050039999999996</v>
      </c>
      <c r="I204" s="26" t="s">
        <v>268</v>
      </c>
      <c r="J204" s="26" t="s">
        <v>45</v>
      </c>
      <c r="K204" s="26" t="s">
        <v>505</v>
      </c>
      <c r="L204" s="26" t="s">
        <v>605</v>
      </c>
      <c r="M204" s="26" t="s">
        <v>507</v>
      </c>
      <c r="N204" s="26" t="s">
        <v>49</v>
      </c>
      <c r="O204" s="26" t="s">
        <v>606</v>
      </c>
      <c r="P204" s="27" t="s">
        <v>509</v>
      </c>
      <c r="Q204" s="26" t="s">
        <v>515</v>
      </c>
      <c r="R204" s="26" t="s">
        <v>275</v>
      </c>
      <c r="S204" s="28">
        <v>805000000</v>
      </c>
      <c r="T204" s="28">
        <v>5733000</v>
      </c>
      <c r="U204" s="29">
        <f>VLOOKUP(N204&amp;O204,[23]Referensi!A:AK,9,0)*$U$3</f>
        <v>55645200</v>
      </c>
      <c r="V204" s="29">
        <f>VLOOKUP(N204&amp;O204,[23]Referensi!A:AK,10,0)</f>
        <v>99000000</v>
      </c>
      <c r="W204" s="29">
        <f>VLOOKUP(N204&amp;O204,[23]Referensi!A:AK,11,0)</f>
        <v>244444444</v>
      </c>
      <c r="X204" s="29">
        <f>VLOOKUP(N204&amp;O204,[23]Referensi!A:AK,18,0)</f>
        <v>196521389</v>
      </c>
      <c r="Y204" s="29">
        <f>VLOOKUP(N204&amp;O204,[23]Referensi!A:AK,24,0)</f>
        <v>26706400</v>
      </c>
      <c r="Z204" s="29">
        <v>0</v>
      </c>
      <c r="AA204" s="29">
        <v>0</v>
      </c>
      <c r="AB204" s="29">
        <f>VLOOKUP(N204&amp;O204,[23]Referensi!A:AK,25,0)</f>
        <v>9000000</v>
      </c>
      <c r="AC204" s="29">
        <f>VLOOKUP(N204&amp;O204,[23]Referensi!A:AK,12,0)</f>
        <v>129470250</v>
      </c>
      <c r="AD204" s="29">
        <f t="shared" si="15"/>
        <v>392605989</v>
      </c>
      <c r="AE204" s="29">
        <f t="shared" si="16"/>
        <v>766520683</v>
      </c>
      <c r="AF204" s="30">
        <f t="shared" si="17"/>
        <v>38479317</v>
      </c>
      <c r="AG204" s="26"/>
    </row>
    <row r="205" spans="1:33" ht="15" customHeight="1">
      <c r="A205" s="25" t="s">
        <v>500</v>
      </c>
      <c r="B205" s="26" t="s">
        <v>242</v>
      </c>
      <c r="C205" s="26" t="s">
        <v>501</v>
      </c>
      <c r="D205" s="26" t="s">
        <v>607</v>
      </c>
      <c r="E205" s="26" t="s">
        <v>608</v>
      </c>
      <c r="F205" s="26" t="s">
        <v>609</v>
      </c>
      <c r="G205" s="25">
        <v>116.082184</v>
      </c>
      <c r="H205" s="25">
        <v>-8.4438169999999992</v>
      </c>
      <c r="I205" s="26" t="s">
        <v>268</v>
      </c>
      <c r="J205" s="26" t="s">
        <v>45</v>
      </c>
      <c r="K205" s="26" t="s">
        <v>610</v>
      </c>
      <c r="L205" s="26" t="s">
        <v>611</v>
      </c>
      <c r="M205" s="26" t="s">
        <v>612</v>
      </c>
      <c r="N205" s="26" t="s">
        <v>49</v>
      </c>
      <c r="O205" s="26" t="s">
        <v>613</v>
      </c>
      <c r="P205" s="27" t="s">
        <v>161</v>
      </c>
      <c r="Q205" s="26" t="s">
        <v>614</v>
      </c>
      <c r="R205" s="26" t="s">
        <v>275</v>
      </c>
      <c r="S205" s="28">
        <v>805000000</v>
      </c>
      <c r="T205" s="28">
        <v>6497400</v>
      </c>
      <c r="U205" s="29">
        <f>VLOOKUP(N205&amp;O205,[23]Referensi!A:AK,9,0)*$U$3</f>
        <v>37582200</v>
      </c>
      <c r="V205" s="29">
        <f>VLOOKUP(N205&amp;O205,[23]Referensi!A:AK,10,0)</f>
        <v>78210000</v>
      </c>
      <c r="W205" s="29">
        <f>VLOOKUP(N205&amp;O205,[23]Referensi!A:AK,11,0)</f>
        <v>194444444.125</v>
      </c>
      <c r="X205" s="29">
        <f>VLOOKUP(N205&amp;O205,[23]Referensi!A:AK,18,0)</f>
        <v>230654805</v>
      </c>
      <c r="Y205" s="29">
        <f>VLOOKUP(N205&amp;O205,[23]Referensi!A:AK,24,0)</f>
        <v>28137800</v>
      </c>
      <c r="Z205" s="29">
        <v>0</v>
      </c>
      <c r="AA205" s="29">
        <v>0</v>
      </c>
      <c r="AB205" s="29">
        <f>VLOOKUP(N205&amp;O205,[23]Referensi!A:AK,25,0)</f>
        <v>9000000</v>
      </c>
      <c r="AC205" s="29">
        <f>VLOOKUP(N205&amp;O205,[23]Referensi!A:AK,12,0)</f>
        <v>129470250</v>
      </c>
      <c r="AD205" s="29">
        <f t="shared" si="15"/>
        <v>390082205</v>
      </c>
      <c r="AE205" s="29">
        <f t="shared" si="16"/>
        <v>713996899.125</v>
      </c>
      <c r="AF205" s="30">
        <f t="shared" si="17"/>
        <v>91003100.875</v>
      </c>
      <c r="AG205" s="26"/>
    </row>
    <row r="206" spans="1:33" ht="15" customHeight="1">
      <c r="A206" s="25" t="s">
        <v>500</v>
      </c>
      <c r="B206" s="26" t="s">
        <v>242</v>
      </c>
      <c r="C206" s="26" t="s">
        <v>501</v>
      </c>
      <c r="D206" s="26" t="s">
        <v>607</v>
      </c>
      <c r="E206" s="26" t="s">
        <v>615</v>
      </c>
      <c r="F206" s="26" t="s">
        <v>616</v>
      </c>
      <c r="G206" s="25">
        <v>115.140486</v>
      </c>
      <c r="H206" s="25">
        <v>-8.1727450000000008</v>
      </c>
      <c r="I206" s="26" t="s">
        <v>268</v>
      </c>
      <c r="J206" s="26" t="s">
        <v>45</v>
      </c>
      <c r="K206" s="26" t="s">
        <v>617</v>
      </c>
      <c r="L206" s="26" t="s">
        <v>618</v>
      </c>
      <c r="M206" s="26" t="s">
        <v>619</v>
      </c>
      <c r="N206" s="26" t="s">
        <v>49</v>
      </c>
      <c r="O206" s="26" t="s">
        <v>620</v>
      </c>
      <c r="P206" s="27" t="s">
        <v>161</v>
      </c>
      <c r="Q206" s="26" t="s">
        <v>510</v>
      </c>
      <c r="R206" s="26" t="s">
        <v>275</v>
      </c>
      <c r="S206" s="28">
        <v>805000000</v>
      </c>
      <c r="T206" s="28">
        <v>4968600</v>
      </c>
      <c r="U206" s="29">
        <f>VLOOKUP(N206&amp;O206,[23]Referensi!A:AK,9,0)*$U$3</f>
        <v>57000000</v>
      </c>
      <c r="V206" s="29">
        <f>VLOOKUP(N206&amp;O206,[23]Referensi!A:AK,10,0)</f>
        <v>200000000</v>
      </c>
      <c r="W206" s="29">
        <f>VLOOKUP(N206&amp;O206,[23]Referensi!A:AK,11,0)</f>
        <v>266666666</v>
      </c>
      <c r="X206" s="29">
        <f>VLOOKUP(N206&amp;O206,[23]Referensi!A:AK,18,0)</f>
        <v>212650532</v>
      </c>
      <c r="Y206" s="29">
        <f>VLOOKUP(N206&amp;O206,[23]Referensi!A:AK,24,0)</f>
        <v>27438800</v>
      </c>
      <c r="Z206" s="29">
        <v>0</v>
      </c>
      <c r="AA206" s="29">
        <v>0</v>
      </c>
      <c r="AB206" s="29">
        <f>VLOOKUP(N206&amp;O206,[23]Referensi!A:AK,25,0)</f>
        <v>9000000</v>
      </c>
      <c r="AC206" s="29">
        <f>VLOOKUP(N206&amp;O206,[23]Referensi!A:AK,12,0)</f>
        <v>129470250</v>
      </c>
      <c r="AD206" s="29">
        <f t="shared" si="15"/>
        <v>511057932</v>
      </c>
      <c r="AE206" s="29">
        <f t="shared" si="16"/>
        <v>907194848</v>
      </c>
      <c r="AF206" s="30">
        <f t="shared" si="17"/>
        <v>-102194848</v>
      </c>
      <c r="AG206" s="26"/>
    </row>
    <row r="207" spans="1:33" ht="15" customHeight="1">
      <c r="A207" s="25" t="s">
        <v>500</v>
      </c>
      <c r="B207" s="26" t="s">
        <v>242</v>
      </c>
      <c r="C207" s="26" t="s">
        <v>501</v>
      </c>
      <c r="D207" s="26" t="s">
        <v>607</v>
      </c>
      <c r="E207" s="26" t="s">
        <v>621</v>
      </c>
      <c r="F207" s="26" t="s">
        <v>622</v>
      </c>
      <c r="G207" s="25">
        <v>124.505728</v>
      </c>
      <c r="H207" s="25">
        <v>-9.4910990000000002</v>
      </c>
      <c r="I207" s="26" t="s">
        <v>268</v>
      </c>
      <c r="J207" s="26" t="s">
        <v>45</v>
      </c>
      <c r="K207" s="26" t="s">
        <v>623</v>
      </c>
      <c r="L207" s="26" t="s">
        <v>624</v>
      </c>
      <c r="M207" s="26" t="s">
        <v>625</v>
      </c>
      <c r="N207" s="26" t="s">
        <v>49</v>
      </c>
      <c r="O207" s="26" t="s">
        <v>626</v>
      </c>
      <c r="P207" s="27" t="s">
        <v>524</v>
      </c>
      <c r="Q207" s="26" t="s">
        <v>614</v>
      </c>
      <c r="R207" s="26" t="s">
        <v>275</v>
      </c>
      <c r="S207" s="28">
        <v>805000000</v>
      </c>
      <c r="T207" s="28">
        <v>6497400</v>
      </c>
      <c r="U207" s="29">
        <f>VLOOKUP(N207&amp;O207,[23]Referensi!A:AK,9,0)*$U$3</f>
        <v>43200000</v>
      </c>
      <c r="V207" s="29">
        <f>VLOOKUP(N207&amp;O207,[23]Referensi!A:AK,10,0)</f>
        <v>84250000</v>
      </c>
      <c r="W207" s="29">
        <f>VLOOKUP(N207&amp;O207,[23]Referensi!A:AK,11,0)</f>
        <v>127954545.45454545</v>
      </c>
      <c r="X207" s="29">
        <f>VLOOKUP(N207&amp;O207,[23]Referensi!A:AK,18,0)</f>
        <v>242400487</v>
      </c>
      <c r="Y207" s="29">
        <f>VLOOKUP(N207&amp;O207,[23]Referensi!A:AK,24,0)</f>
        <v>28137800</v>
      </c>
      <c r="Z207" s="29">
        <v>0</v>
      </c>
      <c r="AA207" s="29">
        <v>0</v>
      </c>
      <c r="AB207" s="29">
        <f>VLOOKUP(N207&amp;O207,[23]Referensi!A:AK,25,0)</f>
        <v>9000000</v>
      </c>
      <c r="AC207" s="29">
        <f>VLOOKUP(N207&amp;O207,[23]Referensi!A:AK,12,0)</f>
        <v>129470250</v>
      </c>
      <c r="AD207" s="29">
        <f t="shared" si="15"/>
        <v>413485687</v>
      </c>
      <c r="AE207" s="29">
        <f t="shared" si="16"/>
        <v>670910482.4545455</v>
      </c>
      <c r="AF207" s="30">
        <f t="shared" si="17"/>
        <v>134089517.5454545</v>
      </c>
      <c r="AG207" s="26"/>
    </row>
    <row r="208" spans="1:33" ht="15" customHeight="1">
      <c r="A208" s="25" t="s">
        <v>500</v>
      </c>
      <c r="B208" s="26" t="s">
        <v>242</v>
      </c>
      <c r="C208" s="26" t="s">
        <v>501</v>
      </c>
      <c r="D208" s="26" t="s">
        <v>607</v>
      </c>
      <c r="E208" s="26" t="s">
        <v>627</v>
      </c>
      <c r="F208" s="26" t="s">
        <v>628</v>
      </c>
      <c r="G208" s="25">
        <v>115.417855</v>
      </c>
      <c r="H208" s="25">
        <v>-8.5715059999999994</v>
      </c>
      <c r="I208" s="26" t="s">
        <v>268</v>
      </c>
      <c r="J208" s="26" t="s">
        <v>45</v>
      </c>
      <c r="K208" s="26" t="s">
        <v>617</v>
      </c>
      <c r="L208" s="26" t="s">
        <v>629</v>
      </c>
      <c r="M208" s="26" t="s">
        <v>619</v>
      </c>
      <c r="N208" s="26" t="s">
        <v>49</v>
      </c>
      <c r="O208" s="26" t="s">
        <v>630</v>
      </c>
      <c r="P208" s="27" t="s">
        <v>212</v>
      </c>
      <c r="Q208" s="26" t="s">
        <v>631</v>
      </c>
      <c r="R208" s="26" t="s">
        <v>275</v>
      </c>
      <c r="S208" s="28">
        <v>805000000</v>
      </c>
      <c r="T208" s="28">
        <v>4968600</v>
      </c>
      <c r="U208" s="29">
        <f>VLOOKUP(N208&amp;O208,[23]Referensi!A:AK,9,0)*$U$3</f>
        <v>63000000</v>
      </c>
      <c r="V208" s="29">
        <f>VLOOKUP(N208&amp;O208,[23]Referensi!A:AK,10,0)</f>
        <v>225000000</v>
      </c>
      <c r="W208" s="29">
        <f>VLOOKUP(N208&amp;O208,[23]Referensi!A:AK,11,0)</f>
        <v>235555555</v>
      </c>
      <c r="X208" s="29">
        <f>VLOOKUP(N208&amp;O208,[23]Referensi!A:AK,18,0)</f>
        <v>212650532</v>
      </c>
      <c r="Y208" s="29">
        <f>VLOOKUP(N208&amp;O208,[23]Referensi!A:AK,24,0)</f>
        <v>27438800</v>
      </c>
      <c r="Z208" s="29">
        <v>0</v>
      </c>
      <c r="AA208" s="29">
        <v>0</v>
      </c>
      <c r="AB208" s="29">
        <f>VLOOKUP(N208&amp;O208,[23]Referensi!A:AK,25,0)</f>
        <v>9000000</v>
      </c>
      <c r="AC208" s="29">
        <f>VLOOKUP(N208&amp;O208,[23]Referensi!A:AK,12,0)</f>
        <v>129470250</v>
      </c>
      <c r="AD208" s="29">
        <f t="shared" si="15"/>
        <v>542057932</v>
      </c>
      <c r="AE208" s="29">
        <f t="shared" si="16"/>
        <v>907083737</v>
      </c>
      <c r="AF208" s="30">
        <f t="shared" si="17"/>
        <v>-102083737</v>
      </c>
      <c r="AG208" s="26"/>
    </row>
    <row r="209" spans="1:33" ht="15" customHeight="1">
      <c r="A209" s="25" t="s">
        <v>500</v>
      </c>
      <c r="B209" s="26" t="s">
        <v>242</v>
      </c>
      <c r="C209" s="26" t="s">
        <v>501</v>
      </c>
      <c r="D209" s="26" t="s">
        <v>607</v>
      </c>
      <c r="E209" s="26" t="s">
        <v>632</v>
      </c>
      <c r="F209" s="26" t="s">
        <v>633</v>
      </c>
      <c r="G209" s="25">
        <v>115.544369</v>
      </c>
      <c r="H209" s="25">
        <v>-8.7278369999999992</v>
      </c>
      <c r="I209" s="26" t="s">
        <v>268</v>
      </c>
      <c r="J209" s="26" t="s">
        <v>45</v>
      </c>
      <c r="K209" s="26" t="s">
        <v>617</v>
      </c>
      <c r="L209" s="26" t="s">
        <v>629</v>
      </c>
      <c r="M209" s="26" t="s">
        <v>619</v>
      </c>
      <c r="N209" s="26" t="s">
        <v>49</v>
      </c>
      <c r="O209" s="26" t="s">
        <v>630</v>
      </c>
      <c r="P209" s="27" t="s">
        <v>212</v>
      </c>
      <c r="Q209" s="26" t="s">
        <v>631</v>
      </c>
      <c r="R209" s="26" t="s">
        <v>275</v>
      </c>
      <c r="S209" s="28">
        <v>805000000</v>
      </c>
      <c r="T209" s="28">
        <v>4968600</v>
      </c>
      <c r="U209" s="29">
        <f>VLOOKUP(N209&amp;O209,[23]Referensi!A:AK,9,0)*$U$3</f>
        <v>63000000</v>
      </c>
      <c r="V209" s="29">
        <f>VLOOKUP(N209&amp;O209,[23]Referensi!A:AK,10,0)</f>
        <v>225000000</v>
      </c>
      <c r="W209" s="29">
        <f>VLOOKUP(N209&amp;O209,[23]Referensi!A:AK,11,0)</f>
        <v>235555555</v>
      </c>
      <c r="X209" s="29">
        <f>VLOOKUP(N209&amp;O209,[23]Referensi!A:AK,18,0)</f>
        <v>212650532</v>
      </c>
      <c r="Y209" s="29">
        <f>VLOOKUP(N209&amp;O209,[23]Referensi!A:AK,24,0)</f>
        <v>27438800</v>
      </c>
      <c r="Z209" s="29">
        <v>0</v>
      </c>
      <c r="AA209" s="29">
        <v>0</v>
      </c>
      <c r="AB209" s="29">
        <f>VLOOKUP(N209&amp;O209,[23]Referensi!A:AK,25,0)</f>
        <v>9000000</v>
      </c>
      <c r="AC209" s="29">
        <f>VLOOKUP(N209&amp;O209,[23]Referensi!A:AK,12,0)</f>
        <v>129470250</v>
      </c>
      <c r="AD209" s="29">
        <f t="shared" si="15"/>
        <v>542057932</v>
      </c>
      <c r="AE209" s="29">
        <f t="shared" si="16"/>
        <v>907083737</v>
      </c>
      <c r="AF209" s="30">
        <f t="shared" si="17"/>
        <v>-102083737</v>
      </c>
      <c r="AG209" s="26"/>
    </row>
    <row r="210" spans="1:33" ht="15" customHeight="1">
      <c r="A210" s="25" t="s">
        <v>500</v>
      </c>
      <c r="B210" s="26" t="s">
        <v>242</v>
      </c>
      <c r="C210" s="26" t="s">
        <v>501</v>
      </c>
      <c r="D210" s="26" t="s">
        <v>607</v>
      </c>
      <c r="E210" s="26" t="s">
        <v>634</v>
      </c>
      <c r="F210" s="26" t="s">
        <v>635</v>
      </c>
      <c r="G210" s="25">
        <v>115.39954899999999</v>
      </c>
      <c r="H210" s="25">
        <v>-8.3933060000000008</v>
      </c>
      <c r="I210" s="26" t="s">
        <v>268</v>
      </c>
      <c r="J210" s="26" t="s">
        <v>45</v>
      </c>
      <c r="K210" s="26" t="s">
        <v>617</v>
      </c>
      <c r="L210" s="26" t="s">
        <v>636</v>
      </c>
      <c r="M210" s="26" t="s">
        <v>619</v>
      </c>
      <c r="N210" s="26" t="s">
        <v>49</v>
      </c>
      <c r="O210" s="26" t="s">
        <v>637</v>
      </c>
      <c r="P210" s="27" t="s">
        <v>524</v>
      </c>
      <c r="Q210" s="26" t="s">
        <v>510</v>
      </c>
      <c r="R210" s="26" t="s">
        <v>275</v>
      </c>
      <c r="S210" s="28">
        <v>805000000</v>
      </c>
      <c r="T210" s="28">
        <v>4968600</v>
      </c>
      <c r="U210" s="29">
        <f>VLOOKUP(N210&amp;O210,[23]Referensi!A:AK,9,0)*$U$3</f>
        <v>69000000</v>
      </c>
      <c r="V210" s="29">
        <f>VLOOKUP(N210&amp;O210,[23]Referensi!A:AK,10,0)</f>
        <v>220000000</v>
      </c>
      <c r="W210" s="29">
        <f>VLOOKUP(N210&amp;O210,[23]Referensi!A:AK,11,0)</f>
        <v>225925925.5</v>
      </c>
      <c r="X210" s="29">
        <f>VLOOKUP(N210&amp;O210,[23]Referensi!A:AK,18,0)</f>
        <v>212650532</v>
      </c>
      <c r="Y210" s="29">
        <f>VLOOKUP(N210&amp;O210,[23]Referensi!A:AK,24,0)</f>
        <v>27438800</v>
      </c>
      <c r="Z210" s="29">
        <v>0</v>
      </c>
      <c r="AA210" s="29">
        <v>0</v>
      </c>
      <c r="AB210" s="29">
        <f>VLOOKUP(N210&amp;O210,[23]Referensi!A:AK,25,0)</f>
        <v>9000000</v>
      </c>
      <c r="AC210" s="29">
        <f>VLOOKUP(N210&amp;O210,[23]Referensi!A:AK,12,0)</f>
        <v>129470250</v>
      </c>
      <c r="AD210" s="29">
        <f t="shared" si="15"/>
        <v>543057932</v>
      </c>
      <c r="AE210" s="29">
        <f t="shared" si="16"/>
        <v>898454107.5</v>
      </c>
      <c r="AF210" s="30">
        <f t="shared" si="17"/>
        <v>-93454107.5</v>
      </c>
      <c r="AG210" s="26"/>
    </row>
    <row r="211" spans="1:33" ht="15" customHeight="1">
      <c r="A211" s="25" t="s">
        <v>500</v>
      </c>
      <c r="B211" s="26" t="s">
        <v>242</v>
      </c>
      <c r="C211" s="26" t="s">
        <v>501</v>
      </c>
      <c r="D211" s="26" t="s">
        <v>607</v>
      </c>
      <c r="E211" s="26" t="s">
        <v>638</v>
      </c>
      <c r="F211" s="26" t="s">
        <v>639</v>
      </c>
      <c r="G211" s="25">
        <v>115.459548</v>
      </c>
      <c r="H211" s="25">
        <v>-8.6891920000000002</v>
      </c>
      <c r="I211" s="26" t="s">
        <v>268</v>
      </c>
      <c r="J211" s="26" t="s">
        <v>45</v>
      </c>
      <c r="K211" s="26" t="s">
        <v>617</v>
      </c>
      <c r="L211" s="26" t="s">
        <v>629</v>
      </c>
      <c r="M211" s="26" t="s">
        <v>619</v>
      </c>
      <c r="N211" s="26" t="s">
        <v>49</v>
      </c>
      <c r="O211" s="26" t="s">
        <v>630</v>
      </c>
      <c r="P211" s="27" t="s">
        <v>212</v>
      </c>
      <c r="Q211" s="26" t="s">
        <v>631</v>
      </c>
      <c r="R211" s="26" t="s">
        <v>275</v>
      </c>
      <c r="S211" s="28">
        <v>805000000</v>
      </c>
      <c r="T211" s="28">
        <v>4968600</v>
      </c>
      <c r="U211" s="29">
        <f>VLOOKUP(N211&amp;O211,[23]Referensi!A:AK,9,0)*$U$3</f>
        <v>63000000</v>
      </c>
      <c r="V211" s="29">
        <f>VLOOKUP(N211&amp;O211,[23]Referensi!A:AK,10,0)</f>
        <v>225000000</v>
      </c>
      <c r="W211" s="29">
        <f>VLOOKUP(N211&amp;O211,[23]Referensi!A:AK,11,0)</f>
        <v>235555555</v>
      </c>
      <c r="X211" s="29">
        <f>VLOOKUP(N211&amp;O211,[23]Referensi!A:AK,18,0)</f>
        <v>212650532</v>
      </c>
      <c r="Y211" s="29">
        <f>VLOOKUP(N211&amp;O211,[23]Referensi!A:AK,24,0)</f>
        <v>27438800</v>
      </c>
      <c r="Z211" s="29">
        <v>0</v>
      </c>
      <c r="AA211" s="29">
        <v>0</v>
      </c>
      <c r="AB211" s="29">
        <f>VLOOKUP(N211&amp;O211,[23]Referensi!A:AK,25,0)</f>
        <v>9000000</v>
      </c>
      <c r="AC211" s="29">
        <f>VLOOKUP(N211&amp;O211,[23]Referensi!A:AK,12,0)</f>
        <v>129470250</v>
      </c>
      <c r="AD211" s="29">
        <f t="shared" si="15"/>
        <v>542057932</v>
      </c>
      <c r="AE211" s="29">
        <f t="shared" si="16"/>
        <v>907083737</v>
      </c>
      <c r="AF211" s="30">
        <f t="shared" si="17"/>
        <v>-102083737</v>
      </c>
      <c r="AG211" s="26"/>
    </row>
    <row r="212" spans="1:33" ht="15" customHeight="1">
      <c r="A212" s="25" t="s">
        <v>500</v>
      </c>
      <c r="B212" s="26" t="s">
        <v>242</v>
      </c>
      <c r="C212" s="26" t="s">
        <v>501</v>
      </c>
      <c r="D212" s="26" t="s">
        <v>607</v>
      </c>
      <c r="E212" s="26" t="s">
        <v>640</v>
      </c>
      <c r="F212" s="26" t="s">
        <v>641</v>
      </c>
      <c r="G212" s="25">
        <v>115.487565</v>
      </c>
      <c r="H212" s="25">
        <v>-8.5309530000000002</v>
      </c>
      <c r="I212" s="26" t="s">
        <v>268</v>
      </c>
      <c r="J212" s="26" t="s">
        <v>45</v>
      </c>
      <c r="K212" s="26" t="s">
        <v>617</v>
      </c>
      <c r="L212" s="26" t="s">
        <v>642</v>
      </c>
      <c r="M212" s="26" t="s">
        <v>619</v>
      </c>
      <c r="N212" s="26" t="s">
        <v>49</v>
      </c>
      <c r="O212" s="26" t="s">
        <v>643</v>
      </c>
      <c r="P212" s="27" t="s">
        <v>644</v>
      </c>
      <c r="Q212" s="26" t="s">
        <v>510</v>
      </c>
      <c r="R212" s="26" t="s">
        <v>275</v>
      </c>
      <c r="S212" s="28">
        <v>805000000</v>
      </c>
      <c r="T212" s="28">
        <v>4968600</v>
      </c>
      <c r="U212" s="29">
        <f>VLOOKUP(N212&amp;O212,[23]Referensi!A:AK,9,0)*$U$3</f>
        <v>63000000</v>
      </c>
      <c r="V212" s="29">
        <f>VLOOKUP(N212&amp;O212,[23]Referensi!A:AK,10,0)</f>
        <v>240000000</v>
      </c>
      <c r="W212" s="29">
        <f>VLOOKUP(N212&amp;O212,[23]Referensi!A:AK,11,0)</f>
        <v>221587301.2857143</v>
      </c>
      <c r="X212" s="29">
        <f>VLOOKUP(N212&amp;O212,[23]Referensi!A:AK,18,0)</f>
        <v>212650532</v>
      </c>
      <c r="Y212" s="29">
        <f>VLOOKUP(N212&amp;O212,[23]Referensi!A:AK,24,0)</f>
        <v>27438800</v>
      </c>
      <c r="Z212" s="29">
        <v>0</v>
      </c>
      <c r="AA212" s="29">
        <v>0</v>
      </c>
      <c r="AB212" s="29">
        <f>VLOOKUP(N212&amp;O212,[23]Referensi!A:AK,25,0)</f>
        <v>9000000</v>
      </c>
      <c r="AC212" s="29">
        <f>VLOOKUP(N212&amp;O212,[23]Referensi!A:AK,12,0)</f>
        <v>129470250</v>
      </c>
      <c r="AD212" s="29">
        <f t="shared" si="15"/>
        <v>557057932</v>
      </c>
      <c r="AE212" s="29">
        <f t="shared" si="16"/>
        <v>908115483.28571427</v>
      </c>
      <c r="AF212" s="30">
        <f t="shared" si="17"/>
        <v>-103115483.28571427</v>
      </c>
      <c r="AG212" s="26"/>
    </row>
    <row r="213" spans="1:33" ht="15" customHeight="1">
      <c r="A213" s="25" t="s">
        <v>500</v>
      </c>
      <c r="B213" s="26" t="s">
        <v>242</v>
      </c>
      <c r="C213" s="26" t="s">
        <v>501</v>
      </c>
      <c r="D213" s="26" t="s">
        <v>607</v>
      </c>
      <c r="E213" s="26" t="s">
        <v>645</v>
      </c>
      <c r="F213" s="26" t="s">
        <v>646</v>
      </c>
      <c r="G213" s="25">
        <v>115.42531700000001</v>
      </c>
      <c r="H213" s="25">
        <v>-8.4699790000000004</v>
      </c>
      <c r="I213" s="26" t="s">
        <v>268</v>
      </c>
      <c r="J213" s="26" t="s">
        <v>45</v>
      </c>
      <c r="K213" s="26" t="s">
        <v>617</v>
      </c>
      <c r="L213" s="26" t="s">
        <v>629</v>
      </c>
      <c r="M213" s="26" t="s">
        <v>619</v>
      </c>
      <c r="N213" s="26" t="s">
        <v>49</v>
      </c>
      <c r="O213" s="26" t="s">
        <v>630</v>
      </c>
      <c r="P213" s="27" t="s">
        <v>644</v>
      </c>
      <c r="Q213" s="26" t="s">
        <v>510</v>
      </c>
      <c r="R213" s="26" t="s">
        <v>275</v>
      </c>
      <c r="S213" s="28">
        <v>805000000</v>
      </c>
      <c r="T213" s="28">
        <v>4968600</v>
      </c>
      <c r="U213" s="29">
        <f>VLOOKUP(N213&amp;O213,[23]Referensi!A:AK,9,0)*$U$3</f>
        <v>63000000</v>
      </c>
      <c r="V213" s="29">
        <f>VLOOKUP(N213&amp;O213,[23]Referensi!A:AK,10,0)</f>
        <v>225000000</v>
      </c>
      <c r="W213" s="29">
        <f>VLOOKUP(N213&amp;O213,[23]Referensi!A:AK,11,0)</f>
        <v>235555555</v>
      </c>
      <c r="X213" s="29">
        <f>VLOOKUP(N213&amp;O213,[23]Referensi!A:AK,18,0)</f>
        <v>212650532</v>
      </c>
      <c r="Y213" s="29">
        <f>VLOOKUP(N213&amp;O213,[23]Referensi!A:AK,24,0)</f>
        <v>27438800</v>
      </c>
      <c r="Z213" s="29">
        <v>0</v>
      </c>
      <c r="AA213" s="29">
        <v>0</v>
      </c>
      <c r="AB213" s="29">
        <f>VLOOKUP(N213&amp;O213,[23]Referensi!A:AK,25,0)</f>
        <v>9000000</v>
      </c>
      <c r="AC213" s="29">
        <f>VLOOKUP(N213&amp;O213,[23]Referensi!A:AK,12,0)</f>
        <v>129470250</v>
      </c>
      <c r="AD213" s="29">
        <f t="shared" si="15"/>
        <v>542057932</v>
      </c>
      <c r="AE213" s="29">
        <f t="shared" si="16"/>
        <v>907083737</v>
      </c>
      <c r="AF213" s="30">
        <f t="shared" si="17"/>
        <v>-102083737</v>
      </c>
      <c r="AG213" s="26"/>
    </row>
    <row r="214" spans="1:33" ht="15" customHeight="1">
      <c r="A214" s="25" t="s">
        <v>500</v>
      </c>
      <c r="B214" s="26" t="s">
        <v>242</v>
      </c>
      <c r="C214" s="26" t="s">
        <v>501</v>
      </c>
      <c r="D214" s="26" t="s">
        <v>607</v>
      </c>
      <c r="E214" s="26" t="s">
        <v>647</v>
      </c>
      <c r="F214" s="26" t="s">
        <v>648</v>
      </c>
      <c r="G214" s="25">
        <v>124.4251237</v>
      </c>
      <c r="H214" s="25">
        <v>-8.324999579</v>
      </c>
      <c r="I214" s="26" t="s">
        <v>44</v>
      </c>
      <c r="J214" s="26" t="s">
        <v>45</v>
      </c>
      <c r="K214" s="26" t="s">
        <v>623</v>
      </c>
      <c r="L214" s="26" t="s">
        <v>649</v>
      </c>
      <c r="M214" s="26" t="s">
        <v>625</v>
      </c>
      <c r="N214" s="26" t="s">
        <v>49</v>
      </c>
      <c r="O214" s="26" t="s">
        <v>650</v>
      </c>
      <c r="P214" s="27" t="s">
        <v>51</v>
      </c>
      <c r="Q214" s="26" t="s">
        <v>631</v>
      </c>
      <c r="R214" s="26" t="s">
        <v>53</v>
      </c>
      <c r="S214" s="28">
        <v>513000000</v>
      </c>
      <c r="T214" s="28">
        <v>6497400</v>
      </c>
      <c r="U214" s="29">
        <f>VLOOKUP(N214&amp;O214,[23]Referensi!A:AK,9,0)*$U$3</f>
        <v>42000000</v>
      </c>
      <c r="V214" s="29">
        <f>VLOOKUP(N214&amp;O214,[23]Referensi!A:AK,10,0)</f>
        <v>73500000</v>
      </c>
      <c r="W214" s="29">
        <v>90000000</v>
      </c>
      <c r="X214" s="29">
        <v>104785000</v>
      </c>
      <c r="Y214" s="29">
        <f>VLOOKUP(N214&amp;O214,[23]Referensi!A:AK,24,0)</f>
        <v>28137800</v>
      </c>
      <c r="Z214" s="29">
        <v>20000000</v>
      </c>
      <c r="AA214" s="29">
        <v>21883875</v>
      </c>
      <c r="AB214" s="29">
        <v>0</v>
      </c>
      <c r="AC214" s="29">
        <v>115000000</v>
      </c>
      <c r="AD214" s="29">
        <f t="shared" si="15"/>
        <v>274920200</v>
      </c>
      <c r="AE214" s="29">
        <f t="shared" si="16"/>
        <v>501804075</v>
      </c>
      <c r="AF214" s="30">
        <f t="shared" si="17"/>
        <v>11195925</v>
      </c>
      <c r="AG214" s="26"/>
    </row>
    <row r="215" spans="1:33" ht="15" customHeight="1">
      <c r="A215" s="25" t="s">
        <v>500</v>
      </c>
      <c r="B215" s="26" t="s">
        <v>242</v>
      </c>
      <c r="C215" s="26" t="s">
        <v>501</v>
      </c>
      <c r="D215" s="26" t="s">
        <v>607</v>
      </c>
      <c r="E215" s="26" t="s">
        <v>651</v>
      </c>
      <c r="F215" s="26" t="s">
        <v>652</v>
      </c>
      <c r="G215" s="25">
        <v>124.26555999999999</v>
      </c>
      <c r="H215" s="25">
        <v>-8.3498850000000004</v>
      </c>
      <c r="I215" s="26" t="s">
        <v>44</v>
      </c>
      <c r="J215" s="26" t="s">
        <v>45</v>
      </c>
      <c r="K215" s="26" t="s">
        <v>623</v>
      </c>
      <c r="L215" s="26" t="s">
        <v>649</v>
      </c>
      <c r="M215" s="26" t="s">
        <v>625</v>
      </c>
      <c r="N215" s="26" t="s">
        <v>49</v>
      </c>
      <c r="O215" s="26" t="s">
        <v>650</v>
      </c>
      <c r="P215" s="27" t="s">
        <v>51</v>
      </c>
      <c r="Q215" s="26" t="s">
        <v>631</v>
      </c>
      <c r="R215" s="26" t="s">
        <v>53</v>
      </c>
      <c r="S215" s="28">
        <v>513000000</v>
      </c>
      <c r="T215" s="28">
        <v>6497400</v>
      </c>
      <c r="U215" s="29">
        <f>VLOOKUP(N215&amp;O215,[23]Referensi!A:AK,9,0)*$U$3</f>
        <v>42000000</v>
      </c>
      <c r="V215" s="29">
        <f>VLOOKUP(N215&amp;O215,[23]Referensi!A:AK,10,0)</f>
        <v>73500000</v>
      </c>
      <c r="W215" s="29">
        <v>90000000</v>
      </c>
      <c r="X215" s="29">
        <v>104785000</v>
      </c>
      <c r="Y215" s="29">
        <f>VLOOKUP(N215&amp;O215,[23]Referensi!A:AK,24,0)</f>
        <v>28137800</v>
      </c>
      <c r="Z215" s="29">
        <v>20000000</v>
      </c>
      <c r="AA215" s="29">
        <v>21883875</v>
      </c>
      <c r="AB215" s="29">
        <v>0</v>
      </c>
      <c r="AC215" s="29">
        <v>115000000</v>
      </c>
      <c r="AD215" s="29">
        <f t="shared" si="15"/>
        <v>274920200</v>
      </c>
      <c r="AE215" s="29">
        <f t="shared" si="16"/>
        <v>501804075</v>
      </c>
      <c r="AF215" s="30">
        <f t="shared" si="17"/>
        <v>11195925</v>
      </c>
      <c r="AG215" s="26"/>
    </row>
    <row r="216" spans="1:33" ht="15" customHeight="1">
      <c r="A216" s="25" t="s">
        <v>500</v>
      </c>
      <c r="B216" s="26" t="s">
        <v>242</v>
      </c>
      <c r="C216" s="26" t="s">
        <v>501</v>
      </c>
      <c r="D216" s="26" t="s">
        <v>607</v>
      </c>
      <c r="E216" s="26" t="s">
        <v>653</v>
      </c>
      <c r="F216" s="26" t="s">
        <v>654</v>
      </c>
      <c r="G216" s="25">
        <v>124.323381</v>
      </c>
      <c r="H216" s="25">
        <v>-8.2966259999999998</v>
      </c>
      <c r="I216" s="26" t="s">
        <v>44</v>
      </c>
      <c r="J216" s="26" t="s">
        <v>45</v>
      </c>
      <c r="K216" s="26" t="s">
        <v>623</v>
      </c>
      <c r="L216" s="26" t="s">
        <v>649</v>
      </c>
      <c r="M216" s="26" t="s">
        <v>625</v>
      </c>
      <c r="N216" s="26" t="s">
        <v>49</v>
      </c>
      <c r="O216" s="26" t="s">
        <v>650</v>
      </c>
      <c r="P216" s="27" t="s">
        <v>51</v>
      </c>
      <c r="Q216" s="26" t="s">
        <v>631</v>
      </c>
      <c r="R216" s="26" t="s">
        <v>53</v>
      </c>
      <c r="S216" s="28">
        <v>513000000</v>
      </c>
      <c r="T216" s="28">
        <v>6497400</v>
      </c>
      <c r="U216" s="29">
        <f>VLOOKUP(N216&amp;O216,[23]Referensi!A:AK,9,0)*$U$3</f>
        <v>42000000</v>
      </c>
      <c r="V216" s="29">
        <f>VLOOKUP(N216&amp;O216,[23]Referensi!A:AK,10,0)</f>
        <v>73500000</v>
      </c>
      <c r="W216" s="29">
        <v>90000000</v>
      </c>
      <c r="X216" s="29">
        <v>104785000</v>
      </c>
      <c r="Y216" s="29">
        <f>VLOOKUP(N216&amp;O216,[23]Referensi!A:AK,24,0)</f>
        <v>28137800</v>
      </c>
      <c r="Z216" s="29">
        <v>20000000</v>
      </c>
      <c r="AA216" s="29">
        <v>21883875</v>
      </c>
      <c r="AB216" s="29">
        <v>0</v>
      </c>
      <c r="AC216" s="29">
        <v>115000000</v>
      </c>
      <c r="AD216" s="29">
        <f t="shared" si="15"/>
        <v>274920200</v>
      </c>
      <c r="AE216" s="29">
        <f t="shared" si="16"/>
        <v>501804075</v>
      </c>
      <c r="AF216" s="30">
        <f t="shared" si="17"/>
        <v>11195925</v>
      </c>
      <c r="AG216" s="26"/>
    </row>
    <row r="217" spans="1:33" ht="15" customHeight="1">
      <c r="A217" s="25" t="s">
        <v>500</v>
      </c>
      <c r="B217" s="26" t="s">
        <v>242</v>
      </c>
      <c r="C217" s="26" t="s">
        <v>501</v>
      </c>
      <c r="D217" s="26" t="s">
        <v>607</v>
      </c>
      <c r="E217" s="26" t="s">
        <v>655</v>
      </c>
      <c r="F217" s="26" t="s">
        <v>656</v>
      </c>
      <c r="G217" s="25">
        <v>124.50266499999999</v>
      </c>
      <c r="H217" s="25">
        <v>-9.2641749999999998</v>
      </c>
      <c r="I217" s="26" t="s">
        <v>44</v>
      </c>
      <c r="J217" s="26" t="s">
        <v>45</v>
      </c>
      <c r="K217" s="26" t="s">
        <v>623</v>
      </c>
      <c r="L217" s="26" t="s">
        <v>624</v>
      </c>
      <c r="M217" s="26" t="s">
        <v>625</v>
      </c>
      <c r="N217" s="26" t="s">
        <v>49</v>
      </c>
      <c r="O217" s="26" t="s">
        <v>626</v>
      </c>
      <c r="P217" s="27" t="s">
        <v>51</v>
      </c>
      <c r="Q217" s="26" t="s">
        <v>614</v>
      </c>
      <c r="R217" s="26" t="s">
        <v>53</v>
      </c>
      <c r="S217" s="28">
        <v>513000000</v>
      </c>
      <c r="T217" s="28">
        <v>6497400</v>
      </c>
      <c r="U217" s="29">
        <f>VLOOKUP(N217&amp;O217,[23]Referensi!A:AK,9,0)*$U$3</f>
        <v>43200000</v>
      </c>
      <c r="V217" s="29">
        <f>VLOOKUP(N217&amp;O217,[23]Referensi!A:AK,10,0)</f>
        <v>84250000</v>
      </c>
      <c r="W217" s="29">
        <v>90000000</v>
      </c>
      <c r="X217" s="29">
        <v>104785000</v>
      </c>
      <c r="Y217" s="29">
        <f>VLOOKUP(N217&amp;O217,[23]Referensi!A:AK,24,0)</f>
        <v>28137800</v>
      </c>
      <c r="Z217" s="29">
        <v>20000000</v>
      </c>
      <c r="AA217" s="29">
        <v>21883875</v>
      </c>
      <c r="AB217" s="29">
        <v>0</v>
      </c>
      <c r="AC217" s="29">
        <v>115000000</v>
      </c>
      <c r="AD217" s="29">
        <f t="shared" si="15"/>
        <v>286870200</v>
      </c>
      <c r="AE217" s="29">
        <f t="shared" si="16"/>
        <v>513754075</v>
      </c>
      <c r="AF217" s="30">
        <f t="shared" si="17"/>
        <v>-754075</v>
      </c>
      <c r="AG217" s="26"/>
    </row>
    <row r="218" spans="1:33" ht="15" customHeight="1">
      <c r="A218" s="25" t="s">
        <v>500</v>
      </c>
      <c r="B218" s="26" t="s">
        <v>242</v>
      </c>
      <c r="C218" s="26" t="s">
        <v>501</v>
      </c>
      <c r="D218" s="26" t="s">
        <v>607</v>
      </c>
      <c r="E218" s="26" t="s">
        <v>657</v>
      </c>
      <c r="F218" s="26" t="s">
        <v>658</v>
      </c>
      <c r="G218" s="25">
        <v>124.03695759999999</v>
      </c>
      <c r="H218" s="25">
        <v>-9.3539669280000002</v>
      </c>
      <c r="I218" s="26" t="s">
        <v>44</v>
      </c>
      <c r="J218" s="26" t="s">
        <v>45</v>
      </c>
      <c r="K218" s="26" t="s">
        <v>623</v>
      </c>
      <c r="L218" s="26" t="s">
        <v>659</v>
      </c>
      <c r="M218" s="26" t="s">
        <v>625</v>
      </c>
      <c r="N218" s="26" t="s">
        <v>49</v>
      </c>
      <c r="O218" s="26" t="s">
        <v>660</v>
      </c>
      <c r="P218" s="27" t="s">
        <v>51</v>
      </c>
      <c r="Q218" s="26" t="s">
        <v>614</v>
      </c>
      <c r="R218" s="26" t="s">
        <v>53</v>
      </c>
      <c r="S218" s="28">
        <v>513000000</v>
      </c>
      <c r="T218" s="28">
        <v>6497400</v>
      </c>
      <c r="U218" s="29">
        <f>VLOOKUP(N218&amp;O218,[23]Referensi!A:AK,9,0)*$U$3</f>
        <v>42000000</v>
      </c>
      <c r="V218" s="29">
        <f>VLOOKUP(N218&amp;O218,[23]Referensi!A:AK,10,0)</f>
        <v>69400000</v>
      </c>
      <c r="W218" s="29">
        <v>90000000</v>
      </c>
      <c r="X218" s="29">
        <v>104785000</v>
      </c>
      <c r="Y218" s="29">
        <f>VLOOKUP(N218&amp;O218,[23]Referensi!A:AK,24,0)</f>
        <v>28137800</v>
      </c>
      <c r="Z218" s="29">
        <v>20000000</v>
      </c>
      <c r="AA218" s="29">
        <v>21883875</v>
      </c>
      <c r="AB218" s="29">
        <v>0</v>
      </c>
      <c r="AC218" s="29">
        <v>115000000</v>
      </c>
      <c r="AD218" s="29">
        <f t="shared" si="15"/>
        <v>270820200</v>
      </c>
      <c r="AE218" s="29">
        <f t="shared" si="16"/>
        <v>497704075</v>
      </c>
      <c r="AF218" s="30">
        <f t="shared" si="17"/>
        <v>15295925</v>
      </c>
      <c r="AG218" s="26"/>
    </row>
    <row r="219" spans="1:33" ht="15" customHeight="1">
      <c r="A219" s="25" t="s">
        <v>500</v>
      </c>
      <c r="B219" s="26" t="s">
        <v>242</v>
      </c>
      <c r="C219" s="26" t="s">
        <v>501</v>
      </c>
      <c r="D219" s="26" t="s">
        <v>607</v>
      </c>
      <c r="E219" s="26" t="s">
        <v>661</v>
      </c>
      <c r="F219" s="26" t="s">
        <v>662</v>
      </c>
      <c r="G219" s="25">
        <v>120.18471</v>
      </c>
      <c r="H219" s="25">
        <v>-8.3543780000000005</v>
      </c>
      <c r="I219" s="26" t="s">
        <v>44</v>
      </c>
      <c r="J219" s="26" t="s">
        <v>45</v>
      </c>
      <c r="K219" s="26" t="s">
        <v>623</v>
      </c>
      <c r="L219" s="26" t="s">
        <v>663</v>
      </c>
      <c r="M219" s="26" t="s">
        <v>625</v>
      </c>
      <c r="N219" s="26" t="s">
        <v>49</v>
      </c>
      <c r="O219" s="26" t="s">
        <v>664</v>
      </c>
      <c r="P219" s="27" t="s">
        <v>51</v>
      </c>
      <c r="Q219" s="26" t="s">
        <v>614</v>
      </c>
      <c r="R219" s="26" t="s">
        <v>53</v>
      </c>
      <c r="S219" s="28">
        <v>513000000</v>
      </c>
      <c r="T219" s="28">
        <v>6497400</v>
      </c>
      <c r="U219" s="29">
        <f>VLOOKUP(N219&amp;O219,[23]Referensi!A:AK,9,0)*$U$3</f>
        <v>45518850</v>
      </c>
      <c r="V219" s="29">
        <f>VLOOKUP(N219&amp;O219,[23]Referensi!A:AK,10,0)</f>
        <v>56332000</v>
      </c>
      <c r="W219" s="29">
        <v>90000000</v>
      </c>
      <c r="X219" s="29">
        <v>104785000</v>
      </c>
      <c r="Y219" s="29">
        <f>VLOOKUP(N219&amp;O219,[23]Referensi!A:AK,24,0)</f>
        <v>28137800</v>
      </c>
      <c r="Z219" s="29">
        <v>20000000</v>
      </c>
      <c r="AA219" s="29">
        <v>21883875</v>
      </c>
      <c r="AB219" s="29">
        <v>0</v>
      </c>
      <c r="AC219" s="29">
        <v>115000000</v>
      </c>
      <c r="AD219" s="29">
        <f t="shared" si="15"/>
        <v>261271050</v>
      </c>
      <c r="AE219" s="29">
        <f t="shared" si="16"/>
        <v>488154925</v>
      </c>
      <c r="AF219" s="30">
        <f t="shared" si="17"/>
        <v>24845075</v>
      </c>
      <c r="AG219" s="26"/>
    </row>
    <row r="220" spans="1:33" ht="15" customHeight="1">
      <c r="A220" s="25" t="s">
        <v>500</v>
      </c>
      <c r="B220" s="26" t="s">
        <v>242</v>
      </c>
      <c r="C220" s="26" t="s">
        <v>501</v>
      </c>
      <c r="D220" s="26" t="s">
        <v>607</v>
      </c>
      <c r="E220" s="26" t="s">
        <v>665</v>
      </c>
      <c r="F220" s="26" t="s">
        <v>666</v>
      </c>
      <c r="G220" s="25">
        <v>119.937551</v>
      </c>
      <c r="H220" s="25">
        <v>-8.5693079999999995</v>
      </c>
      <c r="I220" s="26" t="s">
        <v>44</v>
      </c>
      <c r="J220" s="26" t="s">
        <v>45</v>
      </c>
      <c r="K220" s="26" t="s">
        <v>623</v>
      </c>
      <c r="L220" s="26" t="s">
        <v>663</v>
      </c>
      <c r="M220" s="26" t="s">
        <v>625</v>
      </c>
      <c r="N220" s="26" t="s">
        <v>49</v>
      </c>
      <c r="O220" s="26" t="s">
        <v>664</v>
      </c>
      <c r="P220" s="27" t="s">
        <v>51</v>
      </c>
      <c r="Q220" s="26" t="s">
        <v>614</v>
      </c>
      <c r="R220" s="26" t="s">
        <v>53</v>
      </c>
      <c r="S220" s="28">
        <v>513000000</v>
      </c>
      <c r="T220" s="28">
        <v>6497400</v>
      </c>
      <c r="U220" s="29">
        <f>VLOOKUP(N220&amp;O220,[23]Referensi!A:AK,9,0)*$U$3</f>
        <v>45518850</v>
      </c>
      <c r="V220" s="29">
        <f>VLOOKUP(N220&amp;O220,[23]Referensi!A:AK,10,0)</f>
        <v>56332000</v>
      </c>
      <c r="W220" s="29">
        <v>90000000</v>
      </c>
      <c r="X220" s="29">
        <v>104785000</v>
      </c>
      <c r="Y220" s="29">
        <f>VLOOKUP(N220&amp;O220,[23]Referensi!A:AK,24,0)</f>
        <v>28137800</v>
      </c>
      <c r="Z220" s="29">
        <v>20000000</v>
      </c>
      <c r="AA220" s="29">
        <v>21883875</v>
      </c>
      <c r="AB220" s="29">
        <v>0</v>
      </c>
      <c r="AC220" s="29">
        <v>115000000</v>
      </c>
      <c r="AD220" s="29">
        <f t="shared" si="15"/>
        <v>261271050</v>
      </c>
      <c r="AE220" s="29">
        <f t="shared" si="16"/>
        <v>488154925</v>
      </c>
      <c r="AF220" s="30">
        <f t="shared" si="17"/>
        <v>24845075</v>
      </c>
      <c r="AG220" s="26"/>
    </row>
    <row r="221" spans="1:33" ht="15" customHeight="1">
      <c r="A221" s="25" t="s">
        <v>500</v>
      </c>
      <c r="B221" s="26" t="s">
        <v>242</v>
      </c>
      <c r="C221" s="26" t="s">
        <v>501</v>
      </c>
      <c r="D221" s="26" t="s">
        <v>607</v>
      </c>
      <c r="E221" s="26" t="s">
        <v>667</v>
      </c>
      <c r="F221" s="26" t="s">
        <v>668</v>
      </c>
      <c r="G221" s="25">
        <v>119.898321</v>
      </c>
      <c r="H221" s="25">
        <v>-8.5782969999999992</v>
      </c>
      <c r="I221" s="26" t="s">
        <v>44</v>
      </c>
      <c r="J221" s="26" t="s">
        <v>45</v>
      </c>
      <c r="K221" s="26" t="s">
        <v>623</v>
      </c>
      <c r="L221" s="26" t="s">
        <v>663</v>
      </c>
      <c r="M221" s="26" t="s">
        <v>625</v>
      </c>
      <c r="N221" s="26" t="s">
        <v>49</v>
      </c>
      <c r="O221" s="26" t="s">
        <v>664</v>
      </c>
      <c r="P221" s="27" t="s">
        <v>51</v>
      </c>
      <c r="Q221" s="26" t="s">
        <v>614</v>
      </c>
      <c r="R221" s="26" t="s">
        <v>53</v>
      </c>
      <c r="S221" s="28">
        <v>513000000</v>
      </c>
      <c r="T221" s="28">
        <v>6497400</v>
      </c>
      <c r="U221" s="29">
        <f>VLOOKUP(N221&amp;O221,[23]Referensi!A:AK,9,0)*$U$3</f>
        <v>45518850</v>
      </c>
      <c r="V221" s="29">
        <f>VLOOKUP(N221&amp;O221,[23]Referensi!A:AK,10,0)</f>
        <v>56332000</v>
      </c>
      <c r="W221" s="29">
        <v>90000000</v>
      </c>
      <c r="X221" s="29">
        <v>104785000</v>
      </c>
      <c r="Y221" s="29">
        <f>VLOOKUP(N221&amp;O221,[23]Referensi!A:AK,24,0)</f>
        <v>28137800</v>
      </c>
      <c r="Z221" s="29">
        <v>20000000</v>
      </c>
      <c r="AA221" s="29">
        <v>21883875</v>
      </c>
      <c r="AB221" s="29">
        <v>0</v>
      </c>
      <c r="AC221" s="29">
        <v>115000000</v>
      </c>
      <c r="AD221" s="29">
        <f t="shared" si="15"/>
        <v>261271050</v>
      </c>
      <c r="AE221" s="29">
        <f t="shared" si="16"/>
        <v>488154925</v>
      </c>
      <c r="AF221" s="30">
        <f t="shared" si="17"/>
        <v>24845075</v>
      </c>
      <c r="AG221" s="26"/>
    </row>
    <row r="222" spans="1:33" ht="15" customHeight="1">
      <c r="A222" s="25" t="s">
        <v>500</v>
      </c>
      <c r="B222" s="26" t="s">
        <v>242</v>
      </c>
      <c r="C222" s="26" t="s">
        <v>501</v>
      </c>
      <c r="D222" s="26" t="s">
        <v>607</v>
      </c>
      <c r="E222" s="26" t="s">
        <v>669</v>
      </c>
      <c r="F222" s="26" t="s">
        <v>670</v>
      </c>
      <c r="G222" s="25">
        <v>120.080152</v>
      </c>
      <c r="H222" s="25">
        <v>-8.4533120000000004</v>
      </c>
      <c r="I222" s="26" t="s">
        <v>44</v>
      </c>
      <c r="J222" s="26" t="s">
        <v>45</v>
      </c>
      <c r="K222" s="26" t="s">
        <v>623</v>
      </c>
      <c r="L222" s="26" t="s">
        <v>663</v>
      </c>
      <c r="M222" s="26" t="s">
        <v>625</v>
      </c>
      <c r="N222" s="26" t="s">
        <v>49</v>
      </c>
      <c r="O222" s="26" t="s">
        <v>664</v>
      </c>
      <c r="P222" s="27" t="s">
        <v>51</v>
      </c>
      <c r="Q222" s="26" t="s">
        <v>614</v>
      </c>
      <c r="R222" s="26" t="s">
        <v>53</v>
      </c>
      <c r="S222" s="28">
        <v>513000000</v>
      </c>
      <c r="T222" s="28">
        <v>6497400</v>
      </c>
      <c r="U222" s="29">
        <f>VLOOKUP(N222&amp;O222,[23]Referensi!A:AK,9,0)*$U$3</f>
        <v>45518850</v>
      </c>
      <c r="V222" s="29">
        <f>VLOOKUP(N222&amp;O222,[23]Referensi!A:AK,10,0)</f>
        <v>56332000</v>
      </c>
      <c r="W222" s="29">
        <v>90000000</v>
      </c>
      <c r="X222" s="29">
        <v>104785000</v>
      </c>
      <c r="Y222" s="29">
        <f>VLOOKUP(N222&amp;O222,[23]Referensi!A:AK,24,0)</f>
        <v>28137800</v>
      </c>
      <c r="Z222" s="29">
        <v>20000000</v>
      </c>
      <c r="AA222" s="29">
        <v>21883875</v>
      </c>
      <c r="AB222" s="29">
        <v>0</v>
      </c>
      <c r="AC222" s="29">
        <v>115000000</v>
      </c>
      <c r="AD222" s="29">
        <f t="shared" si="15"/>
        <v>261271050</v>
      </c>
      <c r="AE222" s="29">
        <f t="shared" si="16"/>
        <v>488154925</v>
      </c>
      <c r="AF222" s="30">
        <f t="shared" si="17"/>
        <v>24845075</v>
      </c>
      <c r="AG222" s="26"/>
    </row>
    <row r="223" spans="1:33" ht="15" customHeight="1">
      <c r="A223" s="25" t="s">
        <v>500</v>
      </c>
      <c r="B223" s="26" t="s">
        <v>242</v>
      </c>
      <c r="C223" s="26" t="s">
        <v>501</v>
      </c>
      <c r="D223" s="26" t="s">
        <v>607</v>
      </c>
      <c r="E223" s="26" t="s">
        <v>671</v>
      </c>
      <c r="F223" s="26" t="s">
        <v>672</v>
      </c>
      <c r="G223" s="25">
        <v>124.942172</v>
      </c>
      <c r="H223" s="25">
        <v>-8.2592400000000001</v>
      </c>
      <c r="I223" s="26" t="s">
        <v>44</v>
      </c>
      <c r="J223" s="26" t="s">
        <v>45</v>
      </c>
      <c r="K223" s="26" t="s">
        <v>623</v>
      </c>
      <c r="L223" s="26" t="s">
        <v>649</v>
      </c>
      <c r="M223" s="26" t="s">
        <v>625</v>
      </c>
      <c r="N223" s="26" t="s">
        <v>49</v>
      </c>
      <c r="O223" s="26" t="s">
        <v>650</v>
      </c>
      <c r="P223" s="27" t="s">
        <v>51</v>
      </c>
      <c r="Q223" s="26" t="s">
        <v>631</v>
      </c>
      <c r="R223" s="26" t="s">
        <v>53</v>
      </c>
      <c r="S223" s="28">
        <v>513000000</v>
      </c>
      <c r="T223" s="28">
        <v>6497400</v>
      </c>
      <c r="U223" s="29">
        <f>VLOOKUP(N223&amp;O223,[23]Referensi!A:AK,9,0)*$U$3</f>
        <v>42000000</v>
      </c>
      <c r="V223" s="29">
        <f>VLOOKUP(N223&amp;O223,[23]Referensi!A:AK,10,0)</f>
        <v>73500000</v>
      </c>
      <c r="W223" s="29">
        <v>90000000</v>
      </c>
      <c r="X223" s="29">
        <v>104785000</v>
      </c>
      <c r="Y223" s="29">
        <f>VLOOKUP(N223&amp;O223,[23]Referensi!A:AK,24,0)</f>
        <v>28137800</v>
      </c>
      <c r="Z223" s="29">
        <v>20000000</v>
      </c>
      <c r="AA223" s="29">
        <v>21883875</v>
      </c>
      <c r="AB223" s="29">
        <v>0</v>
      </c>
      <c r="AC223" s="29">
        <v>115000000</v>
      </c>
      <c r="AD223" s="29">
        <f t="shared" si="15"/>
        <v>274920200</v>
      </c>
      <c r="AE223" s="29">
        <f t="shared" si="16"/>
        <v>501804075</v>
      </c>
      <c r="AF223" s="30">
        <f t="shared" si="17"/>
        <v>11195925</v>
      </c>
      <c r="AG223" s="26"/>
    </row>
    <row r="224" spans="1:33" ht="15" customHeight="1">
      <c r="A224" s="25" t="s">
        <v>500</v>
      </c>
      <c r="B224" s="26" t="s">
        <v>242</v>
      </c>
      <c r="C224" s="26" t="s">
        <v>501</v>
      </c>
      <c r="D224" s="26" t="s">
        <v>673</v>
      </c>
      <c r="E224" s="26" t="s">
        <v>674</v>
      </c>
      <c r="F224" s="26" t="s">
        <v>675</v>
      </c>
      <c r="G224" s="25">
        <v>112.78725</v>
      </c>
      <c r="H224" s="25">
        <v>-7.59171</v>
      </c>
      <c r="I224" s="26" t="s">
        <v>268</v>
      </c>
      <c r="J224" s="26" t="s">
        <v>45</v>
      </c>
      <c r="K224" s="26" t="s">
        <v>676</v>
      </c>
      <c r="L224" s="26" t="s">
        <v>677</v>
      </c>
      <c r="M224" s="26" t="s">
        <v>678</v>
      </c>
      <c r="N224" s="26" t="s">
        <v>49</v>
      </c>
      <c r="O224" s="26" t="s">
        <v>679</v>
      </c>
      <c r="P224" s="27" t="s">
        <v>680</v>
      </c>
      <c r="Q224" s="26" t="s">
        <v>681</v>
      </c>
      <c r="R224" s="26" t="s">
        <v>275</v>
      </c>
      <c r="S224" s="28">
        <v>805000000</v>
      </c>
      <c r="T224" s="28">
        <v>5236140</v>
      </c>
      <c r="U224" s="29">
        <f>VLOOKUP(N224&amp;O224,[23]Referensi!A:AK,9,0)*$U$3</f>
        <v>34692600</v>
      </c>
      <c r="V224" s="29">
        <f>VLOOKUP(N224&amp;O224,[23]Referensi!A:AK,10,0)</f>
        <v>151650000</v>
      </c>
      <c r="W224" s="29">
        <f>VLOOKUP(N224&amp;O224,[23]Referensi!A:AK,11,0)</f>
        <v>176111111.1111111</v>
      </c>
      <c r="X224" s="29">
        <f>VLOOKUP(N224&amp;O224,[23]Referensi!A:AK,18,0)</f>
        <v>202217945</v>
      </c>
      <c r="Y224" s="29">
        <f>VLOOKUP(N224&amp;O224,[23]Referensi!A:AK,24,0)</f>
        <v>26173800</v>
      </c>
      <c r="Z224" s="29">
        <v>0</v>
      </c>
      <c r="AA224" s="29">
        <v>0</v>
      </c>
      <c r="AB224" s="29">
        <f>VLOOKUP(N224&amp;O224,[23]Referensi!A:AK,25,0)</f>
        <v>9000000</v>
      </c>
      <c r="AC224" s="29">
        <f>VLOOKUP(N224&amp;O224,[23]Referensi!A:AK,12,0)</f>
        <v>129470250</v>
      </c>
      <c r="AD224" s="29">
        <f t="shared" si="15"/>
        <v>428970485</v>
      </c>
      <c r="AE224" s="29">
        <f t="shared" si="16"/>
        <v>734551846.11111116</v>
      </c>
      <c r="AF224" s="30">
        <f t="shared" si="17"/>
        <v>70448153.888888836</v>
      </c>
      <c r="AG224" s="26"/>
    </row>
    <row r="225" spans="1:33" ht="15" customHeight="1">
      <c r="A225" s="25" t="s">
        <v>500</v>
      </c>
      <c r="B225" s="26" t="s">
        <v>242</v>
      </c>
      <c r="C225" s="26" t="s">
        <v>501</v>
      </c>
      <c r="D225" s="26" t="s">
        <v>673</v>
      </c>
      <c r="E225" s="26" t="s">
        <v>682</v>
      </c>
      <c r="F225" s="26" t="s">
        <v>683</v>
      </c>
      <c r="G225" s="25">
        <v>112.63656</v>
      </c>
      <c r="H225" s="25">
        <v>-7.9111750000000001</v>
      </c>
      <c r="I225" s="26" t="s">
        <v>268</v>
      </c>
      <c r="J225" s="26" t="s">
        <v>45</v>
      </c>
      <c r="K225" s="26" t="s">
        <v>676</v>
      </c>
      <c r="L225" s="26" t="s">
        <v>684</v>
      </c>
      <c r="M225" s="26" t="s">
        <v>678</v>
      </c>
      <c r="N225" s="26" t="s">
        <v>49</v>
      </c>
      <c r="O225" s="26" t="s">
        <v>685</v>
      </c>
      <c r="P225" s="27" t="s">
        <v>212</v>
      </c>
      <c r="Q225" s="26" t="s">
        <v>212</v>
      </c>
      <c r="R225" s="26" t="s">
        <v>275</v>
      </c>
      <c r="S225" s="28">
        <v>805000000</v>
      </c>
      <c r="T225" s="28">
        <v>5236140</v>
      </c>
      <c r="U225" s="29">
        <f>VLOOKUP(N225&amp;O225,[23]Referensi!A:AK,9,0)*$U$3</f>
        <v>37692600</v>
      </c>
      <c r="V225" s="29">
        <f>VLOOKUP(N225&amp;O225,[23]Referensi!A:AK,10,0)</f>
        <v>131850000</v>
      </c>
      <c r="W225" s="29">
        <f>VLOOKUP(N225&amp;O225,[23]Referensi!A:AK,11,0)</f>
        <v>144444444</v>
      </c>
      <c r="X225" s="29">
        <f>VLOOKUP(N225&amp;O225,[23]Referensi!A:AK,18,0)</f>
        <v>202217945</v>
      </c>
      <c r="Y225" s="29">
        <f>VLOOKUP(N225&amp;O225,[23]Referensi!A:AK,24,0)</f>
        <v>26173800</v>
      </c>
      <c r="Z225" s="29">
        <v>0</v>
      </c>
      <c r="AA225" s="29">
        <v>0</v>
      </c>
      <c r="AB225" s="29">
        <f>VLOOKUP(N225&amp;O225,[23]Referensi!A:AK,25,0)</f>
        <v>9000000</v>
      </c>
      <c r="AC225" s="29">
        <f>VLOOKUP(N225&amp;O225,[23]Referensi!A:AK,12,0)</f>
        <v>129470250</v>
      </c>
      <c r="AD225" s="29">
        <f t="shared" si="15"/>
        <v>412170485</v>
      </c>
      <c r="AE225" s="29">
        <f t="shared" si="16"/>
        <v>686085179</v>
      </c>
      <c r="AF225" s="30">
        <f t="shared" si="17"/>
        <v>118914821</v>
      </c>
      <c r="AG225" s="26"/>
    </row>
    <row r="226" spans="1:33" ht="15" customHeight="1">
      <c r="A226" s="25" t="s">
        <v>500</v>
      </c>
      <c r="B226" s="26" t="s">
        <v>242</v>
      </c>
      <c r="C226" s="26" t="s">
        <v>501</v>
      </c>
      <c r="D226" s="26" t="s">
        <v>673</v>
      </c>
      <c r="E226" s="26" t="s">
        <v>686</v>
      </c>
      <c r="F226" s="26" t="s">
        <v>687</v>
      </c>
      <c r="G226" s="25">
        <v>112.62784499999999</v>
      </c>
      <c r="H226" s="25">
        <v>-7.9107880000000002</v>
      </c>
      <c r="I226" s="26" t="s">
        <v>268</v>
      </c>
      <c r="J226" s="26" t="s">
        <v>45</v>
      </c>
      <c r="K226" s="26" t="s">
        <v>676</v>
      </c>
      <c r="L226" s="26" t="s">
        <v>684</v>
      </c>
      <c r="M226" s="26" t="s">
        <v>678</v>
      </c>
      <c r="N226" s="26" t="s">
        <v>49</v>
      </c>
      <c r="O226" s="26" t="s">
        <v>685</v>
      </c>
      <c r="P226" s="27" t="s">
        <v>212</v>
      </c>
      <c r="Q226" s="26" t="s">
        <v>212</v>
      </c>
      <c r="R226" s="26" t="s">
        <v>275</v>
      </c>
      <c r="S226" s="28">
        <v>805000000</v>
      </c>
      <c r="T226" s="28">
        <v>5236140</v>
      </c>
      <c r="U226" s="29">
        <f>VLOOKUP(N226&amp;O226,[23]Referensi!A:AK,9,0)*$U$3</f>
        <v>37692600</v>
      </c>
      <c r="V226" s="29">
        <f>VLOOKUP(N226&amp;O226,[23]Referensi!A:AK,10,0)</f>
        <v>131850000</v>
      </c>
      <c r="W226" s="29">
        <f>VLOOKUP(N226&amp;O226,[23]Referensi!A:AK,11,0)</f>
        <v>144444444</v>
      </c>
      <c r="X226" s="29">
        <f>VLOOKUP(N226&amp;O226,[23]Referensi!A:AK,18,0)</f>
        <v>202217945</v>
      </c>
      <c r="Y226" s="29">
        <f>VLOOKUP(N226&amp;O226,[23]Referensi!A:AK,24,0)</f>
        <v>26173800</v>
      </c>
      <c r="Z226" s="29">
        <v>0</v>
      </c>
      <c r="AA226" s="29">
        <v>0</v>
      </c>
      <c r="AB226" s="29">
        <f>VLOOKUP(N226&amp;O226,[23]Referensi!A:AK,25,0)</f>
        <v>9000000</v>
      </c>
      <c r="AC226" s="29">
        <f>VLOOKUP(N226&amp;O226,[23]Referensi!A:AK,12,0)</f>
        <v>129470250</v>
      </c>
      <c r="AD226" s="29">
        <f t="shared" si="15"/>
        <v>412170485</v>
      </c>
      <c r="AE226" s="29">
        <f t="shared" si="16"/>
        <v>686085179</v>
      </c>
      <c r="AF226" s="30">
        <f t="shared" si="17"/>
        <v>118914821</v>
      </c>
      <c r="AG226" s="26"/>
    </row>
    <row r="227" spans="1:33" ht="15" customHeight="1">
      <c r="A227" s="25" t="s">
        <v>500</v>
      </c>
      <c r="B227" s="26" t="s">
        <v>242</v>
      </c>
      <c r="C227" s="26" t="s">
        <v>501</v>
      </c>
      <c r="D227" s="26" t="s">
        <v>673</v>
      </c>
      <c r="E227" s="26" t="s">
        <v>688</v>
      </c>
      <c r="F227" s="26" t="s">
        <v>689</v>
      </c>
      <c r="G227" s="25">
        <v>112.6593</v>
      </c>
      <c r="H227" s="25">
        <v>-7.8925099999999997</v>
      </c>
      <c r="I227" s="26" t="s">
        <v>268</v>
      </c>
      <c r="J227" s="26" t="s">
        <v>45</v>
      </c>
      <c r="K227" s="26" t="s">
        <v>676</v>
      </c>
      <c r="L227" s="26" t="s">
        <v>684</v>
      </c>
      <c r="M227" s="26" t="s">
        <v>678</v>
      </c>
      <c r="N227" s="26" t="s">
        <v>49</v>
      </c>
      <c r="O227" s="26" t="s">
        <v>685</v>
      </c>
      <c r="P227" s="27" t="s">
        <v>212</v>
      </c>
      <c r="Q227" s="26" t="s">
        <v>212</v>
      </c>
      <c r="R227" s="26" t="s">
        <v>275</v>
      </c>
      <c r="S227" s="28">
        <v>805000000</v>
      </c>
      <c r="T227" s="28">
        <v>5236140</v>
      </c>
      <c r="U227" s="29">
        <f>VLOOKUP(N227&amp;O227,[23]Referensi!A:AK,9,0)*$U$3</f>
        <v>37692600</v>
      </c>
      <c r="V227" s="29">
        <f>VLOOKUP(N227&amp;O227,[23]Referensi!A:AK,10,0)</f>
        <v>131850000</v>
      </c>
      <c r="W227" s="29">
        <f>VLOOKUP(N227&amp;O227,[23]Referensi!A:AK,11,0)</f>
        <v>144444444</v>
      </c>
      <c r="X227" s="29">
        <f>VLOOKUP(N227&amp;O227,[23]Referensi!A:AK,18,0)</f>
        <v>202217945</v>
      </c>
      <c r="Y227" s="29">
        <f>VLOOKUP(N227&amp;O227,[23]Referensi!A:AK,24,0)</f>
        <v>26173800</v>
      </c>
      <c r="Z227" s="29">
        <v>0</v>
      </c>
      <c r="AA227" s="29">
        <v>0</v>
      </c>
      <c r="AB227" s="29">
        <f>VLOOKUP(N227&amp;O227,[23]Referensi!A:AK,25,0)</f>
        <v>9000000</v>
      </c>
      <c r="AC227" s="29">
        <f>VLOOKUP(N227&amp;O227,[23]Referensi!A:AK,12,0)</f>
        <v>129470250</v>
      </c>
      <c r="AD227" s="29">
        <f t="shared" si="15"/>
        <v>412170485</v>
      </c>
      <c r="AE227" s="29">
        <f t="shared" si="16"/>
        <v>686085179</v>
      </c>
      <c r="AF227" s="30">
        <f t="shared" si="17"/>
        <v>118914821</v>
      </c>
      <c r="AG227" s="26"/>
    </row>
    <row r="228" spans="1:33" ht="15" customHeight="1">
      <c r="A228" s="25" t="s">
        <v>500</v>
      </c>
      <c r="B228" s="26" t="s">
        <v>242</v>
      </c>
      <c r="C228" s="26" t="s">
        <v>501</v>
      </c>
      <c r="D228" s="26" t="s">
        <v>673</v>
      </c>
      <c r="E228" s="26" t="s">
        <v>690</v>
      </c>
      <c r="F228" s="26" t="s">
        <v>691</v>
      </c>
      <c r="G228" s="25">
        <v>112.65646700000001</v>
      </c>
      <c r="H228" s="25">
        <v>-7.8890000000000002</v>
      </c>
      <c r="I228" s="26" t="s">
        <v>268</v>
      </c>
      <c r="J228" s="26" t="s">
        <v>45</v>
      </c>
      <c r="K228" s="26" t="s">
        <v>676</v>
      </c>
      <c r="L228" s="26" t="s">
        <v>684</v>
      </c>
      <c r="M228" s="26" t="s">
        <v>678</v>
      </c>
      <c r="N228" s="26" t="s">
        <v>49</v>
      </c>
      <c r="O228" s="26" t="s">
        <v>685</v>
      </c>
      <c r="P228" s="27" t="s">
        <v>212</v>
      </c>
      <c r="Q228" s="26" t="s">
        <v>212</v>
      </c>
      <c r="R228" s="26" t="s">
        <v>275</v>
      </c>
      <c r="S228" s="28">
        <v>805000000</v>
      </c>
      <c r="T228" s="28">
        <v>5236140</v>
      </c>
      <c r="U228" s="29">
        <f>VLOOKUP(N228&amp;O228,[23]Referensi!A:AK,9,0)*$U$3</f>
        <v>37692600</v>
      </c>
      <c r="V228" s="29">
        <f>VLOOKUP(N228&amp;O228,[23]Referensi!A:AK,10,0)</f>
        <v>131850000</v>
      </c>
      <c r="W228" s="29">
        <f>VLOOKUP(N228&amp;O228,[23]Referensi!A:AK,11,0)</f>
        <v>144444444</v>
      </c>
      <c r="X228" s="29">
        <f>VLOOKUP(N228&amp;O228,[23]Referensi!A:AK,18,0)</f>
        <v>202217945</v>
      </c>
      <c r="Y228" s="29">
        <f>VLOOKUP(N228&amp;O228,[23]Referensi!A:AK,24,0)</f>
        <v>26173800</v>
      </c>
      <c r="Z228" s="29">
        <v>0</v>
      </c>
      <c r="AA228" s="29">
        <v>0</v>
      </c>
      <c r="AB228" s="29">
        <f>VLOOKUP(N228&amp;O228,[23]Referensi!A:AK,25,0)</f>
        <v>9000000</v>
      </c>
      <c r="AC228" s="29">
        <f>VLOOKUP(N228&amp;O228,[23]Referensi!A:AK,12,0)</f>
        <v>129470250</v>
      </c>
      <c r="AD228" s="29">
        <f t="shared" si="15"/>
        <v>412170485</v>
      </c>
      <c r="AE228" s="29">
        <f t="shared" si="16"/>
        <v>686085179</v>
      </c>
      <c r="AF228" s="30">
        <f t="shared" si="17"/>
        <v>118914821</v>
      </c>
      <c r="AG228" s="26"/>
    </row>
    <row r="229" spans="1:33" ht="15" customHeight="1">
      <c r="A229" s="25" t="s">
        <v>500</v>
      </c>
      <c r="B229" s="26" t="s">
        <v>242</v>
      </c>
      <c r="C229" s="26" t="s">
        <v>501</v>
      </c>
      <c r="D229" s="26" t="s">
        <v>673</v>
      </c>
      <c r="E229" s="26" t="s">
        <v>692</v>
      </c>
      <c r="F229" s="26" t="s">
        <v>693</v>
      </c>
      <c r="G229" s="25">
        <v>114.071344</v>
      </c>
      <c r="H229" s="25">
        <v>-8.2662960000000005</v>
      </c>
      <c r="I229" s="26" t="s">
        <v>44</v>
      </c>
      <c r="J229" s="26" t="s">
        <v>45</v>
      </c>
      <c r="K229" s="26" t="s">
        <v>676</v>
      </c>
      <c r="L229" s="26" t="s">
        <v>694</v>
      </c>
      <c r="M229" s="26" t="s">
        <v>678</v>
      </c>
      <c r="N229" s="26" t="s">
        <v>49</v>
      </c>
      <c r="O229" s="26" t="s">
        <v>695</v>
      </c>
      <c r="P229" s="27" t="s">
        <v>51</v>
      </c>
      <c r="Q229" s="26" t="s">
        <v>212</v>
      </c>
      <c r="R229" s="26" t="s">
        <v>53</v>
      </c>
      <c r="S229" s="28">
        <v>513000000</v>
      </c>
      <c r="T229" s="28">
        <v>5236140</v>
      </c>
      <c r="U229" s="29">
        <f>VLOOKUP(N229&amp;O229,[23]Referensi!A:AK,9,0)*$U$3</f>
        <v>34692600</v>
      </c>
      <c r="V229" s="29">
        <f>VLOOKUP(N229&amp;O229,[23]Referensi!A:AK,10,0)</f>
        <v>146160000</v>
      </c>
      <c r="W229" s="29">
        <v>90000000</v>
      </c>
      <c r="X229" s="29">
        <v>104785000</v>
      </c>
      <c r="Y229" s="29">
        <f>VLOOKUP(N229&amp;O229,[23]Referensi!A:AK,24,0)</f>
        <v>26173800</v>
      </c>
      <c r="Z229" s="29">
        <v>0</v>
      </c>
      <c r="AA229" s="29">
        <v>0</v>
      </c>
      <c r="AB229" s="29">
        <v>0</v>
      </c>
      <c r="AC229" s="29">
        <v>115000000</v>
      </c>
      <c r="AD229" s="29">
        <f t="shared" si="15"/>
        <v>317047540</v>
      </c>
      <c r="AE229" s="29">
        <f t="shared" si="16"/>
        <v>522047540</v>
      </c>
      <c r="AF229" s="30">
        <f t="shared" si="17"/>
        <v>-9047540</v>
      </c>
      <c r="AG229" s="26"/>
    </row>
    <row r="230" spans="1:33" ht="15" customHeight="1">
      <c r="A230" s="25" t="s">
        <v>500</v>
      </c>
      <c r="B230" s="26" t="s">
        <v>242</v>
      </c>
      <c r="C230" s="26" t="s">
        <v>501</v>
      </c>
      <c r="D230" s="26" t="s">
        <v>673</v>
      </c>
      <c r="E230" s="26" t="s">
        <v>696</v>
      </c>
      <c r="F230" s="26" t="s">
        <v>697</v>
      </c>
      <c r="G230" s="25">
        <v>113.863064941133</v>
      </c>
      <c r="H230" s="25">
        <v>-8.2844879320103093</v>
      </c>
      <c r="I230" s="26" t="s">
        <v>44</v>
      </c>
      <c r="J230" s="26" t="s">
        <v>45</v>
      </c>
      <c r="K230" s="26" t="s">
        <v>676</v>
      </c>
      <c r="L230" s="26" t="s">
        <v>698</v>
      </c>
      <c r="M230" s="26" t="s">
        <v>678</v>
      </c>
      <c r="N230" s="26" t="s">
        <v>49</v>
      </c>
      <c r="O230" s="26" t="s">
        <v>699</v>
      </c>
      <c r="P230" s="27" t="s">
        <v>51</v>
      </c>
      <c r="Q230" s="26" t="s">
        <v>212</v>
      </c>
      <c r="R230" s="26" t="s">
        <v>53</v>
      </c>
      <c r="S230" s="28">
        <v>513000000</v>
      </c>
      <c r="T230" s="28">
        <v>5236140</v>
      </c>
      <c r="U230" s="29">
        <f>VLOOKUP(N230&amp;O230,[23]Referensi!A:AK,9,0)*$U$3</f>
        <v>37692600</v>
      </c>
      <c r="V230" s="29">
        <f>VLOOKUP(N230&amp;O230,[23]Referensi!A:AK,10,0)</f>
        <v>123323000</v>
      </c>
      <c r="W230" s="29">
        <v>90000000</v>
      </c>
      <c r="X230" s="29">
        <v>104785000</v>
      </c>
      <c r="Y230" s="29">
        <f>VLOOKUP(N230&amp;O230,[23]Referensi!A:AK,24,0)</f>
        <v>26173800</v>
      </c>
      <c r="Z230" s="29">
        <v>0</v>
      </c>
      <c r="AA230" s="29">
        <v>0</v>
      </c>
      <c r="AB230" s="29">
        <v>0</v>
      </c>
      <c r="AC230" s="29">
        <v>115000000</v>
      </c>
      <c r="AD230" s="29">
        <f t="shared" si="15"/>
        <v>297210540</v>
      </c>
      <c r="AE230" s="29">
        <f t="shared" si="16"/>
        <v>502210540</v>
      </c>
      <c r="AF230" s="30">
        <f t="shared" si="17"/>
        <v>10789460</v>
      </c>
      <c r="AG230" s="26"/>
    </row>
    <row r="231" spans="1:33" ht="15" customHeight="1">
      <c r="A231" s="25" t="s">
        <v>500</v>
      </c>
      <c r="B231" s="26" t="s">
        <v>242</v>
      </c>
      <c r="C231" s="26" t="s">
        <v>501</v>
      </c>
      <c r="D231" s="26" t="s">
        <v>673</v>
      </c>
      <c r="E231" s="26" t="s">
        <v>700</v>
      </c>
      <c r="F231" s="26" t="s">
        <v>701</v>
      </c>
      <c r="G231" s="25">
        <v>114.079853</v>
      </c>
      <c r="H231" s="25">
        <v>-8.3236530000000002</v>
      </c>
      <c r="I231" s="26" t="s">
        <v>44</v>
      </c>
      <c r="J231" s="26" t="s">
        <v>45</v>
      </c>
      <c r="K231" s="26" t="s">
        <v>676</v>
      </c>
      <c r="L231" s="26" t="s">
        <v>694</v>
      </c>
      <c r="M231" s="26" t="s">
        <v>678</v>
      </c>
      <c r="N231" s="26" t="s">
        <v>49</v>
      </c>
      <c r="O231" s="26" t="s">
        <v>695</v>
      </c>
      <c r="P231" s="27" t="s">
        <v>51</v>
      </c>
      <c r="Q231" s="26" t="s">
        <v>212</v>
      </c>
      <c r="R231" s="26" t="s">
        <v>53</v>
      </c>
      <c r="S231" s="28">
        <v>513000000</v>
      </c>
      <c r="T231" s="28">
        <v>5236140</v>
      </c>
      <c r="U231" s="29">
        <f>VLOOKUP(N231&amp;O231,[23]Referensi!A:AK,9,0)*$U$3</f>
        <v>34692600</v>
      </c>
      <c r="V231" s="29">
        <f>VLOOKUP(N231&amp;O231,[23]Referensi!A:AK,10,0)</f>
        <v>146160000</v>
      </c>
      <c r="W231" s="29">
        <v>90000000</v>
      </c>
      <c r="X231" s="29">
        <v>104785000</v>
      </c>
      <c r="Y231" s="29">
        <f>VLOOKUP(N231&amp;O231,[23]Referensi!A:AK,24,0)</f>
        <v>26173800</v>
      </c>
      <c r="Z231" s="29">
        <v>0</v>
      </c>
      <c r="AA231" s="29">
        <v>0</v>
      </c>
      <c r="AB231" s="29">
        <v>0</v>
      </c>
      <c r="AC231" s="29">
        <v>115000000</v>
      </c>
      <c r="AD231" s="29">
        <f t="shared" si="15"/>
        <v>317047540</v>
      </c>
      <c r="AE231" s="29">
        <f t="shared" si="16"/>
        <v>522047540</v>
      </c>
      <c r="AF231" s="30">
        <f t="shared" si="17"/>
        <v>-9047540</v>
      </c>
      <c r="AG231" s="26"/>
    </row>
    <row r="232" spans="1:33" ht="15" customHeight="1">
      <c r="A232" s="25" t="s">
        <v>500</v>
      </c>
      <c r="B232" s="26" t="s">
        <v>242</v>
      </c>
      <c r="C232" s="26" t="s">
        <v>501</v>
      </c>
      <c r="D232" s="26" t="s">
        <v>673</v>
      </c>
      <c r="E232" s="26" t="s">
        <v>702</v>
      </c>
      <c r="F232" s="26" t="s">
        <v>703</v>
      </c>
      <c r="G232" s="25">
        <v>113.61887641228699</v>
      </c>
      <c r="H232" s="25">
        <v>-8.4240682056297498</v>
      </c>
      <c r="I232" s="26" t="s">
        <v>44</v>
      </c>
      <c r="J232" s="26" t="s">
        <v>45</v>
      </c>
      <c r="K232" s="26" t="s">
        <v>676</v>
      </c>
      <c r="L232" s="26" t="s">
        <v>698</v>
      </c>
      <c r="M232" s="26" t="s">
        <v>678</v>
      </c>
      <c r="N232" s="26" t="s">
        <v>49</v>
      </c>
      <c r="O232" s="26" t="s">
        <v>699</v>
      </c>
      <c r="P232" s="27" t="s">
        <v>51</v>
      </c>
      <c r="Q232" s="26" t="s">
        <v>212</v>
      </c>
      <c r="R232" s="26" t="s">
        <v>53</v>
      </c>
      <c r="S232" s="28">
        <v>513000000</v>
      </c>
      <c r="T232" s="28">
        <v>5236140</v>
      </c>
      <c r="U232" s="29">
        <f>VLOOKUP(N232&amp;O232,[23]Referensi!A:AK,9,0)*$U$3</f>
        <v>37692600</v>
      </c>
      <c r="V232" s="29">
        <f>VLOOKUP(N232&amp;O232,[23]Referensi!A:AK,10,0)</f>
        <v>123323000</v>
      </c>
      <c r="W232" s="29">
        <v>90000000</v>
      </c>
      <c r="X232" s="29">
        <v>104785000</v>
      </c>
      <c r="Y232" s="29">
        <f>VLOOKUP(N232&amp;O232,[23]Referensi!A:AK,24,0)</f>
        <v>26173800</v>
      </c>
      <c r="Z232" s="29">
        <v>0</v>
      </c>
      <c r="AA232" s="29">
        <v>0</v>
      </c>
      <c r="AB232" s="29">
        <v>0</v>
      </c>
      <c r="AC232" s="29">
        <v>115000000</v>
      </c>
      <c r="AD232" s="29">
        <f t="shared" si="15"/>
        <v>297210540</v>
      </c>
      <c r="AE232" s="29">
        <f t="shared" si="16"/>
        <v>502210540</v>
      </c>
      <c r="AF232" s="30">
        <f t="shared" si="17"/>
        <v>10789460</v>
      </c>
      <c r="AG232" s="26"/>
    </row>
    <row r="233" spans="1:33" ht="15" customHeight="1">
      <c r="A233" s="25" t="s">
        <v>500</v>
      </c>
      <c r="B233" s="26" t="s">
        <v>242</v>
      </c>
      <c r="C233" s="26" t="s">
        <v>501</v>
      </c>
      <c r="D233" s="26" t="s">
        <v>673</v>
      </c>
      <c r="E233" s="26" t="s">
        <v>704</v>
      </c>
      <c r="F233" s="26" t="s">
        <v>705</v>
      </c>
      <c r="G233" s="25">
        <v>114.05020500000001</v>
      </c>
      <c r="H233" s="25">
        <v>-8.5802999999999994</v>
      </c>
      <c r="I233" s="26" t="s">
        <v>44</v>
      </c>
      <c r="J233" s="26" t="s">
        <v>45</v>
      </c>
      <c r="K233" s="26" t="s">
        <v>676</v>
      </c>
      <c r="L233" s="26" t="s">
        <v>694</v>
      </c>
      <c r="M233" s="26" t="s">
        <v>678</v>
      </c>
      <c r="N233" s="26" t="s">
        <v>49</v>
      </c>
      <c r="O233" s="26" t="s">
        <v>695</v>
      </c>
      <c r="P233" s="27" t="s">
        <v>51</v>
      </c>
      <c r="Q233" s="26" t="s">
        <v>212</v>
      </c>
      <c r="R233" s="26" t="s">
        <v>53</v>
      </c>
      <c r="S233" s="28">
        <v>513000000</v>
      </c>
      <c r="T233" s="28">
        <v>5236140</v>
      </c>
      <c r="U233" s="29">
        <f>VLOOKUP(N233&amp;O233,[23]Referensi!A:AK,9,0)*$U$3</f>
        <v>34692600</v>
      </c>
      <c r="V233" s="29">
        <f>VLOOKUP(N233&amp;O233,[23]Referensi!A:AK,10,0)</f>
        <v>146160000</v>
      </c>
      <c r="W233" s="29">
        <v>90000000</v>
      </c>
      <c r="X233" s="29">
        <v>104785000</v>
      </c>
      <c r="Y233" s="29">
        <f>VLOOKUP(N233&amp;O233,[23]Referensi!A:AK,24,0)</f>
        <v>26173800</v>
      </c>
      <c r="Z233" s="29">
        <v>0</v>
      </c>
      <c r="AA233" s="29">
        <v>0</v>
      </c>
      <c r="AB233" s="29">
        <v>0</v>
      </c>
      <c r="AC233" s="29">
        <v>115000000</v>
      </c>
      <c r="AD233" s="29">
        <f t="shared" si="15"/>
        <v>317047540</v>
      </c>
      <c r="AE233" s="29">
        <f t="shared" si="16"/>
        <v>522047540</v>
      </c>
      <c r="AF233" s="30">
        <f t="shared" si="17"/>
        <v>-9047540</v>
      </c>
      <c r="AG233" s="26"/>
    </row>
    <row r="234" spans="1:33" ht="15" customHeight="1">
      <c r="A234" s="25" t="s">
        <v>500</v>
      </c>
      <c r="B234" s="26" t="s">
        <v>242</v>
      </c>
      <c r="C234" s="26" t="s">
        <v>501</v>
      </c>
      <c r="D234" s="26" t="s">
        <v>673</v>
      </c>
      <c r="E234" s="26" t="s">
        <v>706</v>
      </c>
      <c r="F234" s="26" t="s">
        <v>707</v>
      </c>
      <c r="G234" s="25">
        <v>112.306673</v>
      </c>
      <c r="H234" s="25">
        <v>-7.3354359999999996</v>
      </c>
      <c r="I234" s="26" t="s">
        <v>44</v>
      </c>
      <c r="J234" s="26" t="s">
        <v>45</v>
      </c>
      <c r="K234" s="26" t="s">
        <v>676</v>
      </c>
      <c r="L234" s="26" t="s">
        <v>708</v>
      </c>
      <c r="M234" s="26" t="s">
        <v>678</v>
      </c>
      <c r="N234" s="26" t="s">
        <v>49</v>
      </c>
      <c r="O234" s="26" t="s">
        <v>709</v>
      </c>
      <c r="P234" s="27" t="s">
        <v>51</v>
      </c>
      <c r="Q234" s="26" t="s">
        <v>515</v>
      </c>
      <c r="R234" s="26" t="s">
        <v>53</v>
      </c>
      <c r="S234" s="28">
        <v>513000000</v>
      </c>
      <c r="T234" s="28">
        <v>5236140</v>
      </c>
      <c r="U234" s="29">
        <f>VLOOKUP(N234&amp;O234,[23]Referensi!A:AK,9,0)*$U$3</f>
        <v>34692600</v>
      </c>
      <c r="V234" s="29">
        <f>VLOOKUP(N234&amp;O234,[23]Referensi!A:AK,10,0)</f>
        <v>126000000</v>
      </c>
      <c r="W234" s="29">
        <v>90000000</v>
      </c>
      <c r="X234" s="29">
        <v>104785000</v>
      </c>
      <c r="Y234" s="29">
        <f>VLOOKUP(N234&amp;O234,[23]Referensi!A:AK,24,0)</f>
        <v>26173800</v>
      </c>
      <c r="Z234" s="29">
        <v>0</v>
      </c>
      <c r="AA234" s="29">
        <v>0</v>
      </c>
      <c r="AB234" s="29">
        <v>0</v>
      </c>
      <c r="AC234" s="29">
        <v>115000000</v>
      </c>
      <c r="AD234" s="29">
        <f t="shared" si="15"/>
        <v>296887540</v>
      </c>
      <c r="AE234" s="29">
        <f t="shared" si="16"/>
        <v>501887540</v>
      </c>
      <c r="AF234" s="30">
        <f t="shared" si="17"/>
        <v>11112460</v>
      </c>
      <c r="AG234" s="26"/>
    </row>
    <row r="235" spans="1:33" ht="15" customHeight="1">
      <c r="A235" s="25" t="s">
        <v>500</v>
      </c>
      <c r="B235" s="26" t="s">
        <v>242</v>
      </c>
      <c r="C235" s="26" t="s">
        <v>501</v>
      </c>
      <c r="D235" s="26" t="s">
        <v>673</v>
      </c>
      <c r="E235" s="26" t="s">
        <v>710</v>
      </c>
      <c r="F235" s="26" t="s">
        <v>711</v>
      </c>
      <c r="G235" s="25">
        <v>112.0224</v>
      </c>
      <c r="H235" s="25">
        <v>-6.9309010000000004</v>
      </c>
      <c r="I235" s="26" t="s">
        <v>44</v>
      </c>
      <c r="J235" s="26" t="s">
        <v>45</v>
      </c>
      <c r="K235" s="26" t="s">
        <v>676</v>
      </c>
      <c r="L235" s="26" t="s">
        <v>712</v>
      </c>
      <c r="M235" s="26" t="s">
        <v>678</v>
      </c>
      <c r="N235" s="26" t="s">
        <v>49</v>
      </c>
      <c r="O235" s="26" t="s">
        <v>713</v>
      </c>
      <c r="P235" s="27" t="s">
        <v>51</v>
      </c>
      <c r="Q235" s="26" t="s">
        <v>212</v>
      </c>
      <c r="R235" s="26" t="s">
        <v>53</v>
      </c>
      <c r="S235" s="28">
        <v>513000000</v>
      </c>
      <c r="T235" s="28">
        <v>5236140</v>
      </c>
      <c r="U235" s="29">
        <f>VLOOKUP(N235&amp;O235,[23]Referensi!A:AK,9,0)*$U$3</f>
        <v>34692600</v>
      </c>
      <c r="V235" s="29">
        <f>VLOOKUP(N235&amp;O235,[23]Referensi!A:AK,10,0)</f>
        <v>144900000</v>
      </c>
      <c r="W235" s="29">
        <v>90000000</v>
      </c>
      <c r="X235" s="29">
        <v>104785000</v>
      </c>
      <c r="Y235" s="29">
        <f>VLOOKUP(N235&amp;O235,[23]Referensi!A:AK,24,0)</f>
        <v>26173800</v>
      </c>
      <c r="Z235" s="29">
        <v>0</v>
      </c>
      <c r="AA235" s="29">
        <v>0</v>
      </c>
      <c r="AB235" s="29">
        <v>0</v>
      </c>
      <c r="AC235" s="29">
        <v>115000000</v>
      </c>
      <c r="AD235" s="29">
        <f t="shared" si="15"/>
        <v>315787540</v>
      </c>
      <c r="AE235" s="29">
        <f t="shared" si="16"/>
        <v>520787540</v>
      </c>
      <c r="AF235" s="30">
        <f t="shared" si="17"/>
        <v>-7787540</v>
      </c>
      <c r="AG235" s="26"/>
    </row>
    <row r="236" spans="1:33" ht="15" customHeight="1">
      <c r="A236" s="25" t="s">
        <v>500</v>
      </c>
      <c r="B236" s="26" t="s">
        <v>242</v>
      </c>
      <c r="C236" s="26" t="s">
        <v>501</v>
      </c>
      <c r="D236" s="26" t="s">
        <v>673</v>
      </c>
      <c r="E236" s="26" t="s">
        <v>714</v>
      </c>
      <c r="F236" s="26" t="s">
        <v>715</v>
      </c>
      <c r="G236" s="25">
        <v>111.950884911438</v>
      </c>
      <c r="H236" s="25">
        <v>-7.7558776962759799</v>
      </c>
      <c r="I236" s="26" t="s">
        <v>44</v>
      </c>
      <c r="J236" s="26" t="s">
        <v>45</v>
      </c>
      <c r="K236" s="26" t="s">
        <v>676</v>
      </c>
      <c r="L236" s="26" t="s">
        <v>716</v>
      </c>
      <c r="M236" s="26" t="s">
        <v>678</v>
      </c>
      <c r="N236" s="26" t="s">
        <v>49</v>
      </c>
      <c r="O236" s="26" t="s">
        <v>717</v>
      </c>
      <c r="P236" s="27" t="s">
        <v>51</v>
      </c>
      <c r="Q236" s="26" t="s">
        <v>681</v>
      </c>
      <c r="R236" s="26" t="s">
        <v>53</v>
      </c>
      <c r="S236" s="28">
        <v>513000000</v>
      </c>
      <c r="T236" s="28">
        <v>5236140</v>
      </c>
      <c r="U236" s="29">
        <f>VLOOKUP(N236&amp;O236,[23]Referensi!A:AK,9,0)*$U$3</f>
        <v>34692600</v>
      </c>
      <c r="V236" s="29">
        <f>VLOOKUP(N236&amp;O236,[23]Referensi!A:AK,10,0)</f>
        <v>180000000</v>
      </c>
      <c r="W236" s="29">
        <v>90000000</v>
      </c>
      <c r="X236" s="29">
        <v>104785000</v>
      </c>
      <c r="Y236" s="29">
        <f>VLOOKUP(N236&amp;O236,[23]Referensi!A:AK,24,0)</f>
        <v>26173800</v>
      </c>
      <c r="Z236" s="29">
        <v>0</v>
      </c>
      <c r="AA236" s="29">
        <v>0</v>
      </c>
      <c r="AB236" s="29">
        <v>0</v>
      </c>
      <c r="AC236" s="29">
        <v>115000000</v>
      </c>
      <c r="AD236" s="29">
        <f t="shared" si="15"/>
        <v>350887540</v>
      </c>
      <c r="AE236" s="29">
        <f t="shared" si="16"/>
        <v>555887540</v>
      </c>
      <c r="AF236" s="30">
        <f t="shared" si="17"/>
        <v>-42887540</v>
      </c>
      <c r="AG236" s="26"/>
    </row>
    <row r="237" spans="1:33" ht="15" customHeight="1">
      <c r="A237" s="25" t="s">
        <v>500</v>
      </c>
      <c r="B237" s="26" t="s">
        <v>242</v>
      </c>
      <c r="C237" s="26" t="s">
        <v>501</v>
      </c>
      <c r="D237" s="26" t="s">
        <v>673</v>
      </c>
      <c r="E237" s="26" t="s">
        <v>718</v>
      </c>
      <c r="F237" s="26" t="s">
        <v>719</v>
      </c>
      <c r="G237" s="25">
        <v>112.10872000000001</v>
      </c>
      <c r="H237" s="25">
        <v>-7.009868</v>
      </c>
      <c r="I237" s="26" t="s">
        <v>44</v>
      </c>
      <c r="J237" s="26" t="s">
        <v>45</v>
      </c>
      <c r="K237" s="26" t="s">
        <v>676</v>
      </c>
      <c r="L237" s="26" t="s">
        <v>712</v>
      </c>
      <c r="M237" s="26" t="s">
        <v>678</v>
      </c>
      <c r="N237" s="26" t="s">
        <v>49</v>
      </c>
      <c r="O237" s="26" t="s">
        <v>713</v>
      </c>
      <c r="P237" s="27" t="s">
        <v>51</v>
      </c>
      <c r="Q237" s="26" t="s">
        <v>212</v>
      </c>
      <c r="R237" s="26" t="s">
        <v>53</v>
      </c>
      <c r="S237" s="28">
        <v>513000000</v>
      </c>
      <c r="T237" s="28">
        <v>5236140</v>
      </c>
      <c r="U237" s="29">
        <f>VLOOKUP(N237&amp;O237,[23]Referensi!A:AK,9,0)*$U$3</f>
        <v>34692600</v>
      </c>
      <c r="V237" s="29">
        <f>VLOOKUP(N237&amp;O237,[23]Referensi!A:AK,10,0)</f>
        <v>144900000</v>
      </c>
      <c r="W237" s="29">
        <v>90000000</v>
      </c>
      <c r="X237" s="29">
        <v>104785000</v>
      </c>
      <c r="Y237" s="29">
        <f>VLOOKUP(N237&amp;O237,[23]Referensi!A:AK,24,0)</f>
        <v>26173800</v>
      </c>
      <c r="Z237" s="29">
        <v>0</v>
      </c>
      <c r="AA237" s="29">
        <v>0</v>
      </c>
      <c r="AB237" s="29">
        <v>0</v>
      </c>
      <c r="AC237" s="29">
        <v>115000000</v>
      </c>
      <c r="AD237" s="29">
        <f t="shared" si="15"/>
        <v>315787540</v>
      </c>
      <c r="AE237" s="29">
        <f t="shared" si="16"/>
        <v>520787540</v>
      </c>
      <c r="AF237" s="30">
        <f t="shared" si="17"/>
        <v>-7787540</v>
      </c>
      <c r="AG237" s="26"/>
    </row>
    <row r="238" spans="1:33" ht="15" customHeight="1">
      <c r="A238" s="25" t="s">
        <v>500</v>
      </c>
      <c r="B238" s="26" t="s">
        <v>242</v>
      </c>
      <c r="C238" s="26" t="s">
        <v>501</v>
      </c>
      <c r="D238" s="26" t="s">
        <v>673</v>
      </c>
      <c r="E238" s="26" t="s">
        <v>720</v>
      </c>
      <c r="F238" s="26" t="s">
        <v>721</v>
      </c>
      <c r="G238" s="25">
        <v>111.859061</v>
      </c>
      <c r="H238" s="25">
        <v>-6.8753200000000003</v>
      </c>
      <c r="I238" s="26" t="s">
        <v>44</v>
      </c>
      <c r="J238" s="26" t="s">
        <v>45</v>
      </c>
      <c r="K238" s="26" t="s">
        <v>676</v>
      </c>
      <c r="L238" s="26" t="s">
        <v>712</v>
      </c>
      <c r="M238" s="26" t="s">
        <v>678</v>
      </c>
      <c r="N238" s="26" t="s">
        <v>49</v>
      </c>
      <c r="O238" s="26" t="s">
        <v>713</v>
      </c>
      <c r="P238" s="27" t="s">
        <v>51</v>
      </c>
      <c r="Q238" s="26" t="s">
        <v>212</v>
      </c>
      <c r="R238" s="26" t="s">
        <v>53</v>
      </c>
      <c r="S238" s="28">
        <v>513000000</v>
      </c>
      <c r="T238" s="28">
        <v>5236140</v>
      </c>
      <c r="U238" s="29">
        <f>VLOOKUP(N238&amp;O238,[23]Referensi!A:AK,9,0)*$U$3</f>
        <v>34692600</v>
      </c>
      <c r="V238" s="29">
        <f>VLOOKUP(N238&amp;O238,[23]Referensi!A:AK,10,0)</f>
        <v>144900000</v>
      </c>
      <c r="W238" s="29">
        <v>90000000</v>
      </c>
      <c r="X238" s="29">
        <v>104785000</v>
      </c>
      <c r="Y238" s="29">
        <f>VLOOKUP(N238&amp;O238,[23]Referensi!A:AK,24,0)</f>
        <v>26173800</v>
      </c>
      <c r="Z238" s="29">
        <v>0</v>
      </c>
      <c r="AA238" s="29">
        <v>0</v>
      </c>
      <c r="AB238" s="29">
        <v>0</v>
      </c>
      <c r="AC238" s="29">
        <v>115000000</v>
      </c>
      <c r="AD238" s="29">
        <f t="shared" si="15"/>
        <v>315787540</v>
      </c>
      <c r="AE238" s="29">
        <f t="shared" si="16"/>
        <v>520787540</v>
      </c>
      <c r="AF238" s="30">
        <f t="shared" si="17"/>
        <v>-7787540</v>
      </c>
      <c r="AG238" s="26"/>
    </row>
    <row r="239" spans="1:33" ht="15" customHeight="1">
      <c r="A239" s="25" t="s">
        <v>500</v>
      </c>
      <c r="B239" s="26" t="s">
        <v>242</v>
      </c>
      <c r="C239" s="26" t="s">
        <v>501</v>
      </c>
      <c r="D239" s="26" t="s">
        <v>673</v>
      </c>
      <c r="E239" s="26" t="s">
        <v>722</v>
      </c>
      <c r="F239" s="26" t="s">
        <v>723</v>
      </c>
      <c r="G239" s="25">
        <v>112.20228400000001</v>
      </c>
      <c r="H239" s="25">
        <v>-7.8515300000000003</v>
      </c>
      <c r="I239" s="26" t="s">
        <v>44</v>
      </c>
      <c r="J239" s="26" t="s">
        <v>45</v>
      </c>
      <c r="K239" s="26" t="s">
        <v>676</v>
      </c>
      <c r="L239" s="26" t="s">
        <v>716</v>
      </c>
      <c r="M239" s="26" t="s">
        <v>678</v>
      </c>
      <c r="N239" s="26" t="s">
        <v>49</v>
      </c>
      <c r="O239" s="26" t="s">
        <v>717</v>
      </c>
      <c r="P239" s="27" t="s">
        <v>51</v>
      </c>
      <c r="Q239" s="26" t="s">
        <v>681</v>
      </c>
      <c r="R239" s="26" t="s">
        <v>53</v>
      </c>
      <c r="S239" s="28">
        <v>513000000</v>
      </c>
      <c r="T239" s="28">
        <v>5236140</v>
      </c>
      <c r="U239" s="29">
        <f>VLOOKUP(N239&amp;O239,[23]Referensi!A:AK,9,0)*$U$3</f>
        <v>34692600</v>
      </c>
      <c r="V239" s="29">
        <f>VLOOKUP(N239&amp;O239,[23]Referensi!A:AK,10,0)</f>
        <v>180000000</v>
      </c>
      <c r="W239" s="29">
        <v>90000000</v>
      </c>
      <c r="X239" s="29">
        <v>104785000</v>
      </c>
      <c r="Y239" s="29">
        <f>VLOOKUP(N239&amp;O239,[23]Referensi!A:AK,24,0)</f>
        <v>26173800</v>
      </c>
      <c r="Z239" s="29">
        <v>0</v>
      </c>
      <c r="AA239" s="29">
        <v>0</v>
      </c>
      <c r="AB239" s="29">
        <v>0</v>
      </c>
      <c r="AC239" s="29">
        <v>115000000</v>
      </c>
      <c r="AD239" s="29">
        <f t="shared" si="15"/>
        <v>350887540</v>
      </c>
      <c r="AE239" s="29">
        <f t="shared" si="16"/>
        <v>555887540</v>
      </c>
      <c r="AF239" s="30">
        <f t="shared" si="17"/>
        <v>-42887540</v>
      </c>
      <c r="AG239" s="26"/>
    </row>
    <row r="240" spans="1:33" ht="15" customHeight="1">
      <c r="A240" s="25" t="s">
        <v>500</v>
      </c>
      <c r="B240" s="26" t="s">
        <v>242</v>
      </c>
      <c r="C240" s="26" t="s">
        <v>501</v>
      </c>
      <c r="D240" s="26" t="s">
        <v>673</v>
      </c>
      <c r="E240" s="26" t="s">
        <v>724</v>
      </c>
      <c r="F240" s="26" t="s">
        <v>725</v>
      </c>
      <c r="G240" s="25">
        <v>112.65008</v>
      </c>
      <c r="H240" s="25">
        <v>-8.2452000000000005</v>
      </c>
      <c r="I240" s="26" t="s">
        <v>44</v>
      </c>
      <c r="J240" s="26" t="s">
        <v>45</v>
      </c>
      <c r="K240" s="26" t="s">
        <v>676</v>
      </c>
      <c r="L240" s="26" t="s">
        <v>684</v>
      </c>
      <c r="M240" s="26" t="s">
        <v>678</v>
      </c>
      <c r="N240" s="26" t="s">
        <v>49</v>
      </c>
      <c r="O240" s="26" t="s">
        <v>685</v>
      </c>
      <c r="P240" s="27" t="s">
        <v>51</v>
      </c>
      <c r="Q240" s="26" t="s">
        <v>212</v>
      </c>
      <c r="R240" s="26" t="s">
        <v>53</v>
      </c>
      <c r="S240" s="28">
        <v>513000000</v>
      </c>
      <c r="T240" s="28">
        <v>5236140</v>
      </c>
      <c r="U240" s="29">
        <f>VLOOKUP(N240&amp;O240,[23]Referensi!A:AK,9,0)*$U$3</f>
        <v>37692600</v>
      </c>
      <c r="V240" s="29">
        <f>VLOOKUP(N240&amp;O240,[23]Referensi!A:AK,10,0)</f>
        <v>131850000</v>
      </c>
      <c r="W240" s="29">
        <v>90000000</v>
      </c>
      <c r="X240" s="29">
        <v>104785000</v>
      </c>
      <c r="Y240" s="29">
        <f>VLOOKUP(N240&amp;O240,[23]Referensi!A:AK,24,0)</f>
        <v>26173800</v>
      </c>
      <c r="Z240" s="29">
        <v>0</v>
      </c>
      <c r="AA240" s="29">
        <v>0</v>
      </c>
      <c r="AB240" s="29">
        <v>0</v>
      </c>
      <c r="AC240" s="29">
        <v>115000000</v>
      </c>
      <c r="AD240" s="29">
        <f t="shared" si="15"/>
        <v>305737540</v>
      </c>
      <c r="AE240" s="29">
        <f t="shared" si="16"/>
        <v>510737540</v>
      </c>
      <c r="AF240" s="30">
        <f t="shared" si="17"/>
        <v>2262460</v>
      </c>
      <c r="AG240" s="26"/>
    </row>
    <row r="241" spans="1:33" ht="15" customHeight="1">
      <c r="A241" s="25" t="s">
        <v>500</v>
      </c>
      <c r="B241" s="26" t="s">
        <v>242</v>
      </c>
      <c r="C241" s="26" t="s">
        <v>501</v>
      </c>
      <c r="D241" s="26" t="s">
        <v>673</v>
      </c>
      <c r="E241" s="26" t="s">
        <v>726</v>
      </c>
      <c r="F241" s="26" t="s">
        <v>727</v>
      </c>
      <c r="G241" s="25">
        <v>112.37159</v>
      </c>
      <c r="H241" s="25">
        <v>-7.9025800000000004</v>
      </c>
      <c r="I241" s="26" t="s">
        <v>44</v>
      </c>
      <c r="J241" s="26" t="s">
        <v>45</v>
      </c>
      <c r="K241" s="26" t="s">
        <v>676</v>
      </c>
      <c r="L241" s="26" t="s">
        <v>684</v>
      </c>
      <c r="M241" s="26" t="s">
        <v>678</v>
      </c>
      <c r="N241" s="26" t="s">
        <v>49</v>
      </c>
      <c r="O241" s="26" t="s">
        <v>685</v>
      </c>
      <c r="P241" s="27" t="s">
        <v>51</v>
      </c>
      <c r="Q241" s="26" t="s">
        <v>212</v>
      </c>
      <c r="R241" s="26" t="s">
        <v>53</v>
      </c>
      <c r="S241" s="28">
        <v>513000000</v>
      </c>
      <c r="T241" s="28">
        <v>5236140</v>
      </c>
      <c r="U241" s="29">
        <f>VLOOKUP(N241&amp;O241,[23]Referensi!A:AK,9,0)*$U$3</f>
        <v>37692600</v>
      </c>
      <c r="V241" s="29">
        <f>VLOOKUP(N241&amp;O241,[23]Referensi!A:AK,10,0)</f>
        <v>131850000</v>
      </c>
      <c r="W241" s="29">
        <v>90000000</v>
      </c>
      <c r="X241" s="29">
        <v>104785000</v>
      </c>
      <c r="Y241" s="29">
        <f>VLOOKUP(N241&amp;O241,[23]Referensi!A:AK,24,0)</f>
        <v>26173800</v>
      </c>
      <c r="Z241" s="29">
        <v>0</v>
      </c>
      <c r="AA241" s="29">
        <v>0</v>
      </c>
      <c r="AB241" s="29">
        <v>0</v>
      </c>
      <c r="AC241" s="29">
        <v>115000000</v>
      </c>
      <c r="AD241" s="29">
        <f t="shared" si="15"/>
        <v>305737540</v>
      </c>
      <c r="AE241" s="29">
        <f t="shared" si="16"/>
        <v>510737540</v>
      </c>
      <c r="AF241" s="30">
        <f t="shared" si="17"/>
        <v>2262460</v>
      </c>
      <c r="AG241" s="26"/>
    </row>
    <row r="242" spans="1:33" ht="15" customHeight="1">
      <c r="A242" s="25" t="s">
        <v>500</v>
      </c>
      <c r="B242" s="26" t="s">
        <v>242</v>
      </c>
      <c r="C242" s="26" t="s">
        <v>501</v>
      </c>
      <c r="D242" s="26" t="s">
        <v>673</v>
      </c>
      <c r="E242" s="26" t="s">
        <v>728</v>
      </c>
      <c r="F242" s="26" t="s">
        <v>729</v>
      </c>
      <c r="G242" s="25">
        <v>115.82186</v>
      </c>
      <c r="H242" s="25">
        <v>-7.1988599999999998</v>
      </c>
      <c r="I242" s="26" t="s">
        <v>44</v>
      </c>
      <c r="J242" s="26" t="s">
        <v>45</v>
      </c>
      <c r="K242" s="26" t="s">
        <v>676</v>
      </c>
      <c r="L242" s="26" t="s">
        <v>730</v>
      </c>
      <c r="M242" s="26" t="s">
        <v>678</v>
      </c>
      <c r="N242" s="26" t="s">
        <v>49</v>
      </c>
      <c r="O242" s="26" t="s">
        <v>731</v>
      </c>
      <c r="P242" s="27" t="s">
        <v>51</v>
      </c>
      <c r="Q242" s="26" t="s">
        <v>515</v>
      </c>
      <c r="R242" s="26" t="s">
        <v>53</v>
      </c>
      <c r="S242" s="28">
        <v>513000000</v>
      </c>
      <c r="T242" s="28">
        <v>5236140</v>
      </c>
      <c r="U242" s="29">
        <f>VLOOKUP(N242&amp;O242,[23]Referensi!A:AK,9,0)*$U$3</f>
        <v>34692600</v>
      </c>
      <c r="V242" s="29">
        <f>VLOOKUP(N242&amp;O242,[23]Referensi!A:AK,10,0)</f>
        <v>121500000</v>
      </c>
      <c r="W242" s="29">
        <v>90000000</v>
      </c>
      <c r="X242" s="29">
        <v>104785000</v>
      </c>
      <c r="Y242" s="29">
        <f>VLOOKUP(N242&amp;O242,[23]Referensi!A:AK,24,0)</f>
        <v>26173800</v>
      </c>
      <c r="Z242" s="29">
        <v>0</v>
      </c>
      <c r="AA242" s="29">
        <v>0</v>
      </c>
      <c r="AB242" s="29">
        <v>0</v>
      </c>
      <c r="AC242" s="29">
        <v>115000000</v>
      </c>
      <c r="AD242" s="29">
        <f t="shared" si="15"/>
        <v>292387540</v>
      </c>
      <c r="AE242" s="29">
        <f t="shared" si="16"/>
        <v>497387540</v>
      </c>
      <c r="AF242" s="30">
        <f t="shared" si="17"/>
        <v>15612460</v>
      </c>
      <c r="AG242" s="26"/>
    </row>
    <row r="243" spans="1:33" ht="15" customHeight="1">
      <c r="A243" s="25" t="s">
        <v>500</v>
      </c>
      <c r="B243" s="26" t="s">
        <v>242</v>
      </c>
      <c r="C243" s="26" t="s">
        <v>501</v>
      </c>
      <c r="D243" s="26" t="s">
        <v>673</v>
      </c>
      <c r="E243" s="26" t="s">
        <v>732</v>
      </c>
      <c r="F243" s="26" t="s">
        <v>733</v>
      </c>
      <c r="G243" s="25">
        <v>113.39944439999999</v>
      </c>
      <c r="H243" s="25">
        <v>-6.9755555999999999</v>
      </c>
      <c r="I243" s="26" t="s">
        <v>44</v>
      </c>
      <c r="J243" s="26" t="s">
        <v>45</v>
      </c>
      <c r="K243" s="26" t="s">
        <v>676</v>
      </c>
      <c r="L243" s="26" t="s">
        <v>734</v>
      </c>
      <c r="M243" s="26" t="s">
        <v>678</v>
      </c>
      <c r="N243" s="26" t="s">
        <v>49</v>
      </c>
      <c r="O243" s="26" t="s">
        <v>735</v>
      </c>
      <c r="P243" s="27" t="s">
        <v>51</v>
      </c>
      <c r="Q243" s="26" t="s">
        <v>515</v>
      </c>
      <c r="R243" s="26" t="s">
        <v>53</v>
      </c>
      <c r="S243" s="28">
        <v>513000000</v>
      </c>
      <c r="T243" s="28">
        <v>5236140</v>
      </c>
      <c r="U243" s="29">
        <f>VLOOKUP(N243&amp;O243,[23]Referensi!A:AK,9,0)*$U$3</f>
        <v>34692600</v>
      </c>
      <c r="V243" s="29">
        <f>VLOOKUP(N243&amp;O243,[23]Referensi!A:AK,10,0)</f>
        <v>141750000</v>
      </c>
      <c r="W243" s="29">
        <v>90000000</v>
      </c>
      <c r="X243" s="29">
        <v>104785000</v>
      </c>
      <c r="Y243" s="29">
        <f>VLOOKUP(N243&amp;O243,[23]Referensi!A:AK,24,0)</f>
        <v>26173800</v>
      </c>
      <c r="Z243" s="29">
        <v>0</v>
      </c>
      <c r="AA243" s="29">
        <v>0</v>
      </c>
      <c r="AB243" s="29">
        <v>0</v>
      </c>
      <c r="AC243" s="29">
        <v>115000000</v>
      </c>
      <c r="AD243" s="29">
        <f t="shared" si="15"/>
        <v>312637540</v>
      </c>
      <c r="AE243" s="29">
        <f t="shared" si="16"/>
        <v>517637540</v>
      </c>
      <c r="AF243" s="30">
        <f t="shared" si="17"/>
        <v>-4637540</v>
      </c>
      <c r="AG243" s="26"/>
    </row>
    <row r="244" spans="1:33" ht="15" customHeight="1">
      <c r="A244" s="25" t="s">
        <v>500</v>
      </c>
      <c r="B244" s="26" t="s">
        <v>242</v>
      </c>
      <c r="C244" s="26" t="s">
        <v>501</v>
      </c>
      <c r="D244" s="26" t="s">
        <v>673</v>
      </c>
      <c r="E244" s="26" t="s">
        <v>736</v>
      </c>
      <c r="F244" s="26" t="s">
        <v>737</v>
      </c>
      <c r="G244" s="25">
        <v>112.7618529377815</v>
      </c>
      <c r="H244" s="25">
        <v>-7.5183924673496207</v>
      </c>
      <c r="I244" s="26" t="s">
        <v>44</v>
      </c>
      <c r="J244" s="26" t="s">
        <v>45</v>
      </c>
      <c r="K244" s="26" t="s">
        <v>676</v>
      </c>
      <c r="L244" s="26" t="s">
        <v>738</v>
      </c>
      <c r="M244" s="26" t="s">
        <v>678</v>
      </c>
      <c r="N244" s="26" t="s">
        <v>49</v>
      </c>
      <c r="O244" s="26" t="s">
        <v>739</v>
      </c>
      <c r="P244" s="27" t="s">
        <v>51</v>
      </c>
      <c r="Q244" s="26" t="s">
        <v>681</v>
      </c>
      <c r="R244" s="26" t="s">
        <v>53</v>
      </c>
      <c r="S244" s="28">
        <v>513000000</v>
      </c>
      <c r="T244" s="28">
        <v>5236140</v>
      </c>
      <c r="U244" s="29">
        <f>VLOOKUP(N244&amp;O244,[23]Referensi!A:AK,9,0)*$U$3</f>
        <v>34692600</v>
      </c>
      <c r="V244" s="29">
        <f>VLOOKUP(N244&amp;O244,[23]Referensi!A:AK,10,0)</f>
        <v>108000000</v>
      </c>
      <c r="W244" s="29">
        <v>90000000</v>
      </c>
      <c r="X244" s="29">
        <v>104785000</v>
      </c>
      <c r="Y244" s="29">
        <f>VLOOKUP(N244&amp;O244,[23]Referensi!A:AK,24,0)</f>
        <v>26173800</v>
      </c>
      <c r="Z244" s="29">
        <v>0</v>
      </c>
      <c r="AA244" s="29">
        <v>0</v>
      </c>
      <c r="AB244" s="29">
        <v>0</v>
      </c>
      <c r="AC244" s="29">
        <v>115000000</v>
      </c>
      <c r="AD244" s="29">
        <f t="shared" si="15"/>
        <v>278887540</v>
      </c>
      <c r="AE244" s="29">
        <f t="shared" si="16"/>
        <v>483887540</v>
      </c>
      <c r="AF244" s="30">
        <f t="shared" si="17"/>
        <v>29112460</v>
      </c>
      <c r="AG244" s="26"/>
    </row>
    <row r="245" spans="1:33" ht="15" customHeight="1">
      <c r="A245" s="25" t="s">
        <v>500</v>
      </c>
      <c r="B245" s="26" t="s">
        <v>242</v>
      </c>
      <c r="C245" s="26" t="s">
        <v>501</v>
      </c>
      <c r="D245" s="26" t="s">
        <v>673</v>
      </c>
      <c r="E245" s="26" t="s">
        <v>740</v>
      </c>
      <c r="F245" s="26" t="s">
        <v>741</v>
      </c>
      <c r="G245" s="25">
        <v>113.674412</v>
      </c>
      <c r="H245" s="25">
        <v>-7.0887320000000003</v>
      </c>
      <c r="I245" s="26" t="s">
        <v>44</v>
      </c>
      <c r="J245" s="26" t="s">
        <v>45</v>
      </c>
      <c r="K245" s="26" t="s">
        <v>676</v>
      </c>
      <c r="L245" s="26" t="s">
        <v>730</v>
      </c>
      <c r="M245" s="26" t="s">
        <v>678</v>
      </c>
      <c r="N245" s="26" t="s">
        <v>49</v>
      </c>
      <c r="O245" s="26" t="s">
        <v>731</v>
      </c>
      <c r="P245" s="27" t="s">
        <v>51</v>
      </c>
      <c r="Q245" s="26" t="s">
        <v>515</v>
      </c>
      <c r="R245" s="26" t="s">
        <v>53</v>
      </c>
      <c r="S245" s="28">
        <v>513000000</v>
      </c>
      <c r="T245" s="28">
        <v>5236140</v>
      </c>
      <c r="U245" s="29">
        <f>VLOOKUP(N245&amp;O245,[23]Referensi!A:AK,9,0)*$U$3</f>
        <v>34692600</v>
      </c>
      <c r="V245" s="29">
        <f>VLOOKUP(N245&amp;O245,[23]Referensi!A:AK,10,0)</f>
        <v>121500000</v>
      </c>
      <c r="W245" s="29">
        <v>90000000</v>
      </c>
      <c r="X245" s="29">
        <v>104785000</v>
      </c>
      <c r="Y245" s="29">
        <f>VLOOKUP(N245&amp;O245,[23]Referensi!A:AK,24,0)</f>
        <v>26173800</v>
      </c>
      <c r="Z245" s="29">
        <v>0</v>
      </c>
      <c r="AA245" s="29">
        <v>0</v>
      </c>
      <c r="AB245" s="29">
        <v>0</v>
      </c>
      <c r="AC245" s="29">
        <v>115000000</v>
      </c>
      <c r="AD245" s="29">
        <f t="shared" si="15"/>
        <v>292387540</v>
      </c>
      <c r="AE245" s="29">
        <f t="shared" si="16"/>
        <v>497387540</v>
      </c>
      <c r="AF245" s="30">
        <f t="shared" si="17"/>
        <v>15612460</v>
      </c>
      <c r="AG245" s="26"/>
    </row>
    <row r="246" spans="1:33" ht="15" customHeight="1">
      <c r="A246" s="25" t="s">
        <v>500</v>
      </c>
      <c r="B246" s="26" t="s">
        <v>242</v>
      </c>
      <c r="C246" s="26" t="s">
        <v>501</v>
      </c>
      <c r="D246" s="26" t="s">
        <v>673</v>
      </c>
      <c r="E246" s="26" t="s">
        <v>742</v>
      </c>
      <c r="F246" s="26" t="s">
        <v>743</v>
      </c>
      <c r="G246" s="25">
        <v>112.313915496777</v>
      </c>
      <c r="H246" s="25">
        <v>-7.8555338928487304</v>
      </c>
      <c r="I246" s="26" t="s">
        <v>44</v>
      </c>
      <c r="J246" s="26" t="s">
        <v>45</v>
      </c>
      <c r="K246" s="26" t="s">
        <v>676</v>
      </c>
      <c r="L246" s="26" t="s">
        <v>716</v>
      </c>
      <c r="M246" s="26" t="s">
        <v>678</v>
      </c>
      <c r="N246" s="26" t="s">
        <v>49</v>
      </c>
      <c r="O246" s="26" t="s">
        <v>717</v>
      </c>
      <c r="P246" s="27" t="s">
        <v>51</v>
      </c>
      <c r="Q246" s="26" t="s">
        <v>681</v>
      </c>
      <c r="R246" s="26" t="s">
        <v>53</v>
      </c>
      <c r="S246" s="28">
        <v>513000000</v>
      </c>
      <c r="T246" s="28">
        <v>5236140</v>
      </c>
      <c r="U246" s="29">
        <f>VLOOKUP(N246&amp;O246,[23]Referensi!A:AK,9,0)*$U$3</f>
        <v>34692600</v>
      </c>
      <c r="V246" s="29">
        <f>VLOOKUP(N246&amp;O246,[23]Referensi!A:AK,10,0)</f>
        <v>180000000</v>
      </c>
      <c r="W246" s="29">
        <v>90000000</v>
      </c>
      <c r="X246" s="29">
        <v>104785000</v>
      </c>
      <c r="Y246" s="29">
        <f>VLOOKUP(N246&amp;O246,[23]Referensi!A:AK,24,0)</f>
        <v>26173800</v>
      </c>
      <c r="Z246" s="29">
        <v>0</v>
      </c>
      <c r="AA246" s="29">
        <v>0</v>
      </c>
      <c r="AB246" s="29">
        <v>0</v>
      </c>
      <c r="AC246" s="29">
        <v>115000000</v>
      </c>
      <c r="AD246" s="29">
        <f t="shared" si="15"/>
        <v>350887540</v>
      </c>
      <c r="AE246" s="29">
        <f t="shared" si="16"/>
        <v>555887540</v>
      </c>
      <c r="AF246" s="30">
        <f t="shared" si="17"/>
        <v>-42887540</v>
      </c>
      <c r="AG246" s="26"/>
    </row>
    <row r="247" spans="1:33" ht="15" customHeight="1">
      <c r="A247" s="25" t="s">
        <v>500</v>
      </c>
      <c r="B247" s="26" t="s">
        <v>242</v>
      </c>
      <c r="C247" s="26" t="s">
        <v>501</v>
      </c>
      <c r="D247" s="26" t="s">
        <v>673</v>
      </c>
      <c r="E247" s="26" t="s">
        <v>744</v>
      </c>
      <c r="F247" s="26" t="s">
        <v>745</v>
      </c>
      <c r="G247" s="25">
        <v>111.415325</v>
      </c>
      <c r="H247" s="25">
        <v>-8.1055539999999997</v>
      </c>
      <c r="I247" s="26" t="s">
        <v>44</v>
      </c>
      <c r="J247" s="26" t="s">
        <v>45</v>
      </c>
      <c r="K247" s="26" t="s">
        <v>676</v>
      </c>
      <c r="L247" s="26" t="s">
        <v>746</v>
      </c>
      <c r="M247" s="26" t="s">
        <v>678</v>
      </c>
      <c r="N247" s="26" t="s">
        <v>49</v>
      </c>
      <c r="O247" s="26" t="s">
        <v>747</v>
      </c>
      <c r="P247" s="27" t="s">
        <v>51</v>
      </c>
      <c r="Q247" s="26" t="s">
        <v>515</v>
      </c>
      <c r="R247" s="26" t="s">
        <v>53</v>
      </c>
      <c r="S247" s="28">
        <v>513000000</v>
      </c>
      <c r="T247" s="28">
        <v>5236140</v>
      </c>
      <c r="U247" s="29">
        <f>VLOOKUP(N247&amp;O247,[23]Referensi!A:AK,9,0)*$U$3</f>
        <v>34692600</v>
      </c>
      <c r="V247" s="29">
        <f>VLOOKUP(N247&amp;O247,[23]Referensi!A:AK,10,0)</f>
        <v>135000000</v>
      </c>
      <c r="W247" s="29">
        <v>90000000</v>
      </c>
      <c r="X247" s="29">
        <v>104785000</v>
      </c>
      <c r="Y247" s="29">
        <f>VLOOKUP(N247&amp;O247,[23]Referensi!A:AK,24,0)</f>
        <v>26173800</v>
      </c>
      <c r="Z247" s="29">
        <v>0</v>
      </c>
      <c r="AA247" s="29">
        <v>0</v>
      </c>
      <c r="AB247" s="29">
        <v>0</v>
      </c>
      <c r="AC247" s="29">
        <v>115000000</v>
      </c>
      <c r="AD247" s="29">
        <f t="shared" si="15"/>
        <v>305887540</v>
      </c>
      <c r="AE247" s="29">
        <f t="shared" si="16"/>
        <v>510887540</v>
      </c>
      <c r="AF247" s="30">
        <f t="shared" si="17"/>
        <v>2112460</v>
      </c>
      <c r="AG247" s="26"/>
    </row>
    <row r="248" spans="1:33" ht="15" customHeight="1">
      <c r="A248" s="25" t="s">
        <v>500</v>
      </c>
      <c r="B248" s="26" t="s">
        <v>242</v>
      </c>
      <c r="C248" s="26" t="s">
        <v>501</v>
      </c>
      <c r="D248" s="26" t="s">
        <v>673</v>
      </c>
      <c r="E248" s="26" t="s">
        <v>748</v>
      </c>
      <c r="F248" s="26" t="s">
        <v>749</v>
      </c>
      <c r="G248" s="25">
        <v>111.40567299999999</v>
      </c>
      <c r="H248" s="25">
        <v>-7.4766250000000003</v>
      </c>
      <c r="I248" s="26" t="s">
        <v>44</v>
      </c>
      <c r="J248" s="26" t="s">
        <v>45</v>
      </c>
      <c r="K248" s="26" t="s">
        <v>676</v>
      </c>
      <c r="L248" s="26" t="s">
        <v>750</v>
      </c>
      <c r="M248" s="26" t="s">
        <v>678</v>
      </c>
      <c r="N248" s="26" t="s">
        <v>49</v>
      </c>
      <c r="O248" s="26" t="s">
        <v>751</v>
      </c>
      <c r="P248" s="27" t="s">
        <v>51</v>
      </c>
      <c r="Q248" s="26" t="s">
        <v>752</v>
      </c>
      <c r="R248" s="26" t="s">
        <v>53</v>
      </c>
      <c r="S248" s="28">
        <v>513000000</v>
      </c>
      <c r="T248" s="28">
        <v>5236140</v>
      </c>
      <c r="U248" s="29">
        <f>VLOOKUP(N248&amp;O248,[23]Referensi!A:AK,9,0)*$U$3</f>
        <v>34692600</v>
      </c>
      <c r="V248" s="29">
        <f>VLOOKUP(N248&amp;O248,[23]Referensi!A:AK,10,0)</f>
        <v>136800000</v>
      </c>
      <c r="W248" s="29">
        <v>90000000</v>
      </c>
      <c r="X248" s="29">
        <v>104785000</v>
      </c>
      <c r="Y248" s="29">
        <f>VLOOKUP(N248&amp;O248,[23]Referensi!A:AK,24,0)</f>
        <v>26173800</v>
      </c>
      <c r="Z248" s="29">
        <v>0</v>
      </c>
      <c r="AA248" s="29">
        <v>0</v>
      </c>
      <c r="AB248" s="29">
        <v>0</v>
      </c>
      <c r="AC248" s="29">
        <v>115000000</v>
      </c>
      <c r="AD248" s="29">
        <f t="shared" si="15"/>
        <v>307687540</v>
      </c>
      <c r="AE248" s="29">
        <f t="shared" si="16"/>
        <v>512687540</v>
      </c>
      <c r="AF248" s="30">
        <f t="shared" si="17"/>
        <v>312460</v>
      </c>
      <c r="AG248" s="26"/>
    </row>
    <row r="249" spans="1:33" ht="15" customHeight="1">
      <c r="A249" s="25" t="s">
        <v>500</v>
      </c>
      <c r="B249" s="26" t="s">
        <v>242</v>
      </c>
      <c r="C249" s="26" t="s">
        <v>501</v>
      </c>
      <c r="D249" s="26" t="s">
        <v>673</v>
      </c>
      <c r="E249" s="26" t="s">
        <v>753</v>
      </c>
      <c r="F249" s="26" t="s">
        <v>754</v>
      </c>
      <c r="G249" s="25">
        <v>111.65389999999999</v>
      </c>
      <c r="H249" s="25">
        <v>-7.9549260000000004</v>
      </c>
      <c r="I249" s="26" t="s">
        <v>44</v>
      </c>
      <c r="J249" s="26" t="s">
        <v>45</v>
      </c>
      <c r="K249" s="26" t="s">
        <v>676</v>
      </c>
      <c r="L249" s="26" t="s">
        <v>746</v>
      </c>
      <c r="M249" s="26" t="s">
        <v>678</v>
      </c>
      <c r="N249" s="26" t="s">
        <v>49</v>
      </c>
      <c r="O249" s="26" t="s">
        <v>747</v>
      </c>
      <c r="P249" s="27" t="s">
        <v>51</v>
      </c>
      <c r="Q249" s="26" t="s">
        <v>212</v>
      </c>
      <c r="R249" s="26" t="s">
        <v>53</v>
      </c>
      <c r="S249" s="28">
        <v>513000000</v>
      </c>
      <c r="T249" s="28">
        <v>5236140</v>
      </c>
      <c r="U249" s="29">
        <f>VLOOKUP(N249&amp;O249,[23]Referensi!A:AK,9,0)*$U$3</f>
        <v>34692600</v>
      </c>
      <c r="V249" s="29">
        <f>VLOOKUP(N249&amp;O249,[23]Referensi!A:AK,10,0)</f>
        <v>135000000</v>
      </c>
      <c r="W249" s="29">
        <v>90000000</v>
      </c>
      <c r="X249" s="29">
        <v>104785000</v>
      </c>
      <c r="Y249" s="29">
        <f>VLOOKUP(N249&amp;O249,[23]Referensi!A:AK,24,0)</f>
        <v>26173800</v>
      </c>
      <c r="Z249" s="29">
        <v>0</v>
      </c>
      <c r="AA249" s="29">
        <v>0</v>
      </c>
      <c r="AB249" s="29">
        <v>0</v>
      </c>
      <c r="AC249" s="29">
        <v>115000000</v>
      </c>
      <c r="AD249" s="29">
        <f t="shared" si="15"/>
        <v>305887540</v>
      </c>
      <c r="AE249" s="29">
        <f t="shared" si="16"/>
        <v>510887540</v>
      </c>
      <c r="AF249" s="30">
        <f t="shared" si="17"/>
        <v>2112460</v>
      </c>
      <c r="AG249" s="26"/>
    </row>
    <row r="250" spans="1:33" ht="15" customHeight="1">
      <c r="A250" s="25" t="s">
        <v>500</v>
      </c>
      <c r="B250" s="26" t="s">
        <v>242</v>
      </c>
      <c r="C250" s="26" t="s">
        <v>501</v>
      </c>
      <c r="D250" s="26" t="s">
        <v>673</v>
      </c>
      <c r="E250" s="26" t="s">
        <v>755</v>
      </c>
      <c r="F250" s="26" t="s">
        <v>756</v>
      </c>
      <c r="G250" s="25">
        <v>111.554241</v>
      </c>
      <c r="H250" s="25">
        <v>-7.7605500000000003</v>
      </c>
      <c r="I250" s="26" t="s">
        <v>44</v>
      </c>
      <c r="J250" s="26" t="s">
        <v>45</v>
      </c>
      <c r="K250" s="26" t="s">
        <v>676</v>
      </c>
      <c r="L250" s="26" t="s">
        <v>757</v>
      </c>
      <c r="M250" s="26" t="s">
        <v>678</v>
      </c>
      <c r="N250" s="26" t="s">
        <v>49</v>
      </c>
      <c r="O250" s="26" t="s">
        <v>758</v>
      </c>
      <c r="P250" s="27" t="s">
        <v>51</v>
      </c>
      <c r="Q250" s="26" t="s">
        <v>212</v>
      </c>
      <c r="R250" s="26" t="s">
        <v>53</v>
      </c>
      <c r="S250" s="28">
        <v>513000000</v>
      </c>
      <c r="T250" s="28">
        <v>5236140</v>
      </c>
      <c r="U250" s="29">
        <f>VLOOKUP(N250&amp;O250,[23]Referensi!A:AK,9,0)*$U$3</f>
        <v>34692600</v>
      </c>
      <c r="V250" s="29">
        <f>VLOOKUP(N250&amp;O250,[23]Referensi!A:AK,10,0)</f>
        <v>156600000</v>
      </c>
      <c r="W250" s="29">
        <v>90000000</v>
      </c>
      <c r="X250" s="29">
        <v>104785000</v>
      </c>
      <c r="Y250" s="29">
        <f>VLOOKUP(N250&amp;O250,[23]Referensi!A:AK,24,0)</f>
        <v>26173800</v>
      </c>
      <c r="Z250" s="29">
        <v>0</v>
      </c>
      <c r="AA250" s="29">
        <v>0</v>
      </c>
      <c r="AB250" s="29">
        <v>0</v>
      </c>
      <c r="AC250" s="29">
        <v>115000000</v>
      </c>
      <c r="AD250" s="29">
        <f t="shared" si="15"/>
        <v>327487540</v>
      </c>
      <c r="AE250" s="29">
        <f t="shared" si="16"/>
        <v>532487540</v>
      </c>
      <c r="AF250" s="30">
        <f t="shared" si="17"/>
        <v>-19487540</v>
      </c>
      <c r="AG250" s="26"/>
    </row>
    <row r="251" spans="1:33" ht="15" customHeight="1">
      <c r="A251" s="25" t="s">
        <v>500</v>
      </c>
      <c r="B251" s="26" t="s">
        <v>242</v>
      </c>
      <c r="C251" s="26" t="s">
        <v>501</v>
      </c>
      <c r="D251" s="26" t="s">
        <v>673</v>
      </c>
      <c r="E251" s="26" t="s">
        <v>759</v>
      </c>
      <c r="F251" s="26" t="s">
        <v>760</v>
      </c>
      <c r="G251" s="25">
        <v>111.18837600000001</v>
      </c>
      <c r="H251" s="25">
        <v>-7.4101980000000003</v>
      </c>
      <c r="I251" s="26" t="s">
        <v>44</v>
      </c>
      <c r="J251" s="26" t="s">
        <v>45</v>
      </c>
      <c r="K251" s="26" t="s">
        <v>676</v>
      </c>
      <c r="L251" s="26" t="s">
        <v>750</v>
      </c>
      <c r="M251" s="26" t="s">
        <v>678</v>
      </c>
      <c r="N251" s="26" t="s">
        <v>49</v>
      </c>
      <c r="O251" s="26" t="s">
        <v>751</v>
      </c>
      <c r="P251" s="27" t="s">
        <v>51</v>
      </c>
      <c r="Q251" s="26" t="s">
        <v>752</v>
      </c>
      <c r="R251" s="26" t="s">
        <v>53</v>
      </c>
      <c r="S251" s="28">
        <v>513000000</v>
      </c>
      <c r="T251" s="28">
        <v>5236140</v>
      </c>
      <c r="U251" s="29">
        <f>VLOOKUP(N251&amp;O251,[23]Referensi!A:AK,9,0)*$U$3</f>
        <v>34692600</v>
      </c>
      <c r="V251" s="29">
        <f>VLOOKUP(N251&amp;O251,[23]Referensi!A:AK,10,0)</f>
        <v>136800000</v>
      </c>
      <c r="W251" s="29">
        <v>90000000</v>
      </c>
      <c r="X251" s="29">
        <v>104785000</v>
      </c>
      <c r="Y251" s="29">
        <f>VLOOKUP(N251&amp;O251,[23]Referensi!A:AK,24,0)</f>
        <v>26173800</v>
      </c>
      <c r="Z251" s="29">
        <v>0</v>
      </c>
      <c r="AA251" s="29">
        <v>0</v>
      </c>
      <c r="AB251" s="29">
        <v>0</v>
      </c>
      <c r="AC251" s="29">
        <v>115000000</v>
      </c>
      <c r="AD251" s="29">
        <f t="shared" si="15"/>
        <v>307687540</v>
      </c>
      <c r="AE251" s="29">
        <f t="shared" si="16"/>
        <v>512687540</v>
      </c>
      <c r="AF251" s="30">
        <f t="shared" si="17"/>
        <v>312460</v>
      </c>
      <c r="AG251" s="26"/>
    </row>
    <row r="252" spans="1:33" ht="15" customHeight="1">
      <c r="A252" s="25" t="s">
        <v>500</v>
      </c>
      <c r="B252" s="26" t="s">
        <v>242</v>
      </c>
      <c r="C252" s="26" t="s">
        <v>501</v>
      </c>
      <c r="D252" s="26" t="s">
        <v>673</v>
      </c>
      <c r="E252" s="26" t="s">
        <v>761</v>
      </c>
      <c r="F252" s="26" t="s">
        <v>762</v>
      </c>
      <c r="G252" s="25">
        <v>111.62329699999999</v>
      </c>
      <c r="H252" s="25">
        <v>-8.2342270000000006</v>
      </c>
      <c r="I252" s="26" t="s">
        <v>44</v>
      </c>
      <c r="J252" s="26" t="s">
        <v>45</v>
      </c>
      <c r="K252" s="26" t="s">
        <v>676</v>
      </c>
      <c r="L252" s="26" t="s">
        <v>763</v>
      </c>
      <c r="M252" s="26" t="s">
        <v>678</v>
      </c>
      <c r="N252" s="26" t="s">
        <v>49</v>
      </c>
      <c r="O252" s="26" t="s">
        <v>764</v>
      </c>
      <c r="P252" s="27" t="s">
        <v>51</v>
      </c>
      <c r="Q252" s="26" t="s">
        <v>212</v>
      </c>
      <c r="R252" s="26" t="s">
        <v>53</v>
      </c>
      <c r="S252" s="28">
        <v>513000000</v>
      </c>
      <c r="T252" s="28">
        <v>5236140</v>
      </c>
      <c r="U252" s="29">
        <f>VLOOKUP(N252&amp;O252,[23]Referensi!A:AK,9,0)*$U$3</f>
        <v>34692600</v>
      </c>
      <c r="V252" s="29">
        <f>VLOOKUP(N252&amp;O252,[23]Referensi!A:AK,10,0)</f>
        <v>121500000</v>
      </c>
      <c r="W252" s="29">
        <v>90000000</v>
      </c>
      <c r="X252" s="29">
        <v>104785000</v>
      </c>
      <c r="Y252" s="29">
        <f>VLOOKUP(N252&amp;O252,[23]Referensi!A:AK,24,0)</f>
        <v>26173800</v>
      </c>
      <c r="Z252" s="29">
        <v>0</v>
      </c>
      <c r="AA252" s="29">
        <v>0</v>
      </c>
      <c r="AB252" s="29">
        <v>0</v>
      </c>
      <c r="AC252" s="29">
        <v>115000000</v>
      </c>
      <c r="AD252" s="29">
        <f t="shared" si="15"/>
        <v>292387540</v>
      </c>
      <c r="AE252" s="29">
        <f t="shared" si="16"/>
        <v>497387540</v>
      </c>
      <c r="AF252" s="30">
        <f t="shared" si="17"/>
        <v>15612460</v>
      </c>
      <c r="AG252" s="26"/>
    </row>
    <row r="253" spans="1:33" ht="15" customHeight="1">
      <c r="A253" s="25" t="s">
        <v>500</v>
      </c>
      <c r="B253" s="26" t="s">
        <v>242</v>
      </c>
      <c r="C253" s="26" t="s">
        <v>501</v>
      </c>
      <c r="D253" s="26" t="s">
        <v>673</v>
      </c>
      <c r="E253" s="26" t="s">
        <v>765</v>
      </c>
      <c r="F253" s="26" t="s">
        <v>766</v>
      </c>
      <c r="G253" s="25">
        <v>111.76094000000001</v>
      </c>
      <c r="H253" s="25">
        <v>-7.553369</v>
      </c>
      <c r="I253" s="26" t="s">
        <v>44</v>
      </c>
      <c r="J253" s="26" t="s">
        <v>45</v>
      </c>
      <c r="K253" s="26" t="s">
        <v>676</v>
      </c>
      <c r="L253" s="26" t="s">
        <v>757</v>
      </c>
      <c r="M253" s="26" t="s">
        <v>678</v>
      </c>
      <c r="N253" s="26" t="s">
        <v>49</v>
      </c>
      <c r="O253" s="26" t="s">
        <v>758</v>
      </c>
      <c r="P253" s="27" t="s">
        <v>51</v>
      </c>
      <c r="Q253" s="26" t="s">
        <v>212</v>
      </c>
      <c r="R253" s="26" t="s">
        <v>53</v>
      </c>
      <c r="S253" s="28">
        <v>513000000</v>
      </c>
      <c r="T253" s="28">
        <v>5236140</v>
      </c>
      <c r="U253" s="29">
        <f>VLOOKUP(N253&amp;O253,[23]Referensi!A:AK,9,0)*$U$3</f>
        <v>34692600</v>
      </c>
      <c r="V253" s="29">
        <f>VLOOKUP(N253&amp;O253,[23]Referensi!A:AK,10,0)</f>
        <v>156600000</v>
      </c>
      <c r="W253" s="29">
        <v>90000000</v>
      </c>
      <c r="X253" s="29">
        <v>104785000</v>
      </c>
      <c r="Y253" s="29">
        <f>VLOOKUP(N253&amp;O253,[23]Referensi!A:AK,24,0)</f>
        <v>26173800</v>
      </c>
      <c r="Z253" s="29">
        <v>0</v>
      </c>
      <c r="AA253" s="29">
        <v>0</v>
      </c>
      <c r="AB253" s="29">
        <v>0</v>
      </c>
      <c r="AC253" s="29">
        <v>115000000</v>
      </c>
      <c r="AD253" s="29">
        <f t="shared" si="15"/>
        <v>327487540</v>
      </c>
      <c r="AE253" s="29">
        <f t="shared" si="16"/>
        <v>532487540</v>
      </c>
      <c r="AF253" s="30">
        <f t="shared" si="17"/>
        <v>-19487540</v>
      </c>
      <c r="AG253" s="26"/>
    </row>
    <row r="254" spans="1:33" ht="15" customHeight="1">
      <c r="A254" s="25" t="s">
        <v>500</v>
      </c>
      <c r="B254" s="26" t="s">
        <v>39</v>
      </c>
      <c r="C254" s="26" t="s">
        <v>501</v>
      </c>
      <c r="D254" s="26" t="s">
        <v>673</v>
      </c>
      <c r="E254" s="26" t="s">
        <v>767</v>
      </c>
      <c r="F254" s="26" t="s">
        <v>768</v>
      </c>
      <c r="G254" s="25">
        <v>112.586783</v>
      </c>
      <c r="H254" s="25">
        <v>-7.1813669999999998</v>
      </c>
      <c r="I254" s="26" t="s">
        <v>268</v>
      </c>
      <c r="J254" s="26" t="s">
        <v>45</v>
      </c>
      <c r="K254" s="26" t="s">
        <v>676</v>
      </c>
      <c r="L254" s="26" t="s">
        <v>769</v>
      </c>
      <c r="M254" s="26" t="s">
        <v>678</v>
      </c>
      <c r="N254" s="26" t="s">
        <v>49</v>
      </c>
      <c r="O254" s="26" t="s">
        <v>770</v>
      </c>
      <c r="P254" s="27" t="s">
        <v>680</v>
      </c>
      <c r="Q254" s="26" t="s">
        <v>681</v>
      </c>
      <c r="R254" s="26" t="s">
        <v>275</v>
      </c>
      <c r="S254" s="28">
        <v>805000000</v>
      </c>
      <c r="T254" s="28">
        <v>5236140</v>
      </c>
      <c r="U254" s="29">
        <f>VLOOKUP(N254&amp;O254,[23]Referensi!A:AK,9,0)*$U$3</f>
        <v>37692600</v>
      </c>
      <c r="V254" s="29">
        <f>VLOOKUP(N254&amp;O254,[23]Referensi!A:AK,10,0)</f>
        <v>146700000</v>
      </c>
      <c r="W254" s="29">
        <f>VLOOKUP(N254&amp;O254,[23]Referensi!A:AK,11,0)</f>
        <v>176111111.1111111</v>
      </c>
      <c r="X254" s="29">
        <f>VLOOKUP(N254&amp;O254,[23]Referensi!A:AK,18,0)</f>
        <v>202217945</v>
      </c>
      <c r="Y254" s="29">
        <f>VLOOKUP(N254&amp;O254,[23]Referensi!A:AK,24,0)</f>
        <v>26173800</v>
      </c>
      <c r="Z254" s="29">
        <v>0</v>
      </c>
      <c r="AA254" s="29">
        <v>0</v>
      </c>
      <c r="AB254" s="29">
        <f>VLOOKUP(N254&amp;O254,[23]Referensi!A:AK,25,0)</f>
        <v>9000000</v>
      </c>
      <c r="AC254" s="29">
        <f>VLOOKUP(N254&amp;O254,[23]Referensi!A:AK,12,0)</f>
        <v>129470250</v>
      </c>
      <c r="AD254" s="29">
        <f t="shared" si="15"/>
        <v>427020485</v>
      </c>
      <c r="AE254" s="29">
        <f t="shared" si="16"/>
        <v>732601846.11111116</v>
      </c>
      <c r="AF254" s="30">
        <f t="shared" si="17"/>
        <v>72398153.888888836</v>
      </c>
      <c r="AG254" s="26"/>
    </row>
    <row r="255" spans="1:33" ht="15" customHeight="1">
      <c r="A255" s="25" t="s">
        <v>38</v>
      </c>
      <c r="B255" s="26" t="s">
        <v>242</v>
      </c>
      <c r="C255" s="26" t="s">
        <v>771</v>
      </c>
      <c r="D255" s="26" t="s">
        <v>772</v>
      </c>
      <c r="E255" s="26" t="s">
        <v>773</v>
      </c>
      <c r="F255" s="26" t="s">
        <v>774</v>
      </c>
      <c r="G255" s="25">
        <v>109.635321</v>
      </c>
      <c r="H255" s="25">
        <v>0.271617</v>
      </c>
      <c r="I255" s="26" t="s">
        <v>268</v>
      </c>
      <c r="J255" s="26" t="s">
        <v>45</v>
      </c>
      <c r="K255" s="26" t="s">
        <v>775</v>
      </c>
      <c r="L255" s="34" t="s">
        <v>776</v>
      </c>
      <c r="M255" s="26" t="s">
        <v>777</v>
      </c>
      <c r="N255" s="26" t="s">
        <v>447</v>
      </c>
      <c r="O255" s="26" t="s">
        <v>778</v>
      </c>
      <c r="P255" s="27" t="s">
        <v>779</v>
      </c>
      <c r="Q255" s="34" t="s">
        <v>780</v>
      </c>
      <c r="R255" s="26" t="s">
        <v>275</v>
      </c>
      <c r="S255" s="28">
        <v>805000000</v>
      </c>
      <c r="T255" s="28">
        <f>VLOOKUP(N255&amp;O255,[23]Referensi!A:AK,8,0)</f>
        <v>18200000</v>
      </c>
      <c r="U255" s="29">
        <f>VLOOKUP(N255&amp;O255,[23]Referensi!A:AK,9,0)*$U$4</f>
        <v>66109600</v>
      </c>
      <c r="V255" s="29">
        <f>VLOOKUP(N255&amp;O255,[23]Referensi!A:AK,10,0)</f>
        <v>125000000</v>
      </c>
      <c r="W255" s="29">
        <f>VLOOKUP(N255&amp;O255,[23]Referensi!A:AK,11,0)</f>
        <v>103958333.04166667</v>
      </c>
      <c r="X255" s="29">
        <f>VLOOKUP(N255&amp;O255,[23]Referensi!A:AK,18,0)</f>
        <v>280871293.39999998</v>
      </c>
      <c r="Y255" s="29">
        <f>VLOOKUP(N255&amp;O255,[23]Referensi!A:AK,24,0)</f>
        <v>33675900</v>
      </c>
      <c r="Z255" s="29">
        <v>0</v>
      </c>
      <c r="AA255" s="29">
        <v>0</v>
      </c>
      <c r="AB255" s="29">
        <f>VLOOKUP(N255&amp;O255,[23]Referensi!A:AK,25,0)</f>
        <v>9000000</v>
      </c>
      <c r="AC255" s="29">
        <f>VLOOKUP(N255&amp;O255,[23]Referensi!A:AK,12,0)</f>
        <v>129470250</v>
      </c>
      <c r="AD255" s="29">
        <f t="shared" si="15"/>
        <v>532856793.39999998</v>
      </c>
      <c r="AE255" s="29">
        <f t="shared" si="16"/>
        <v>766285376.4416666</v>
      </c>
      <c r="AF255" s="30">
        <f t="shared" si="17"/>
        <v>38714623.558333397</v>
      </c>
      <c r="AG255" s="26" t="s">
        <v>781</v>
      </c>
    </row>
    <row r="256" spans="1:33" ht="15" customHeight="1">
      <c r="A256" s="25" t="s">
        <v>38</v>
      </c>
      <c r="B256" s="26" t="s">
        <v>242</v>
      </c>
      <c r="C256" s="26" t="s">
        <v>771</v>
      </c>
      <c r="D256" s="26" t="s">
        <v>772</v>
      </c>
      <c r="E256" s="26" t="s">
        <v>782</v>
      </c>
      <c r="F256" s="26" t="s">
        <v>783</v>
      </c>
      <c r="G256" s="25">
        <v>114.483</v>
      </c>
      <c r="H256" s="25">
        <v>-1.12148</v>
      </c>
      <c r="I256" s="26" t="s">
        <v>268</v>
      </c>
      <c r="J256" s="26" t="s">
        <v>45</v>
      </c>
      <c r="K256" s="26" t="s">
        <v>784</v>
      </c>
      <c r="L256" s="34" t="s">
        <v>785</v>
      </c>
      <c r="M256" s="26" t="s">
        <v>786</v>
      </c>
      <c r="N256" s="26" t="s">
        <v>49</v>
      </c>
      <c r="O256" s="26" t="s">
        <v>787</v>
      </c>
      <c r="P256" s="27" t="s">
        <v>289</v>
      </c>
      <c r="Q256" s="34" t="s">
        <v>780</v>
      </c>
      <c r="R256" s="26" t="s">
        <v>275</v>
      </c>
      <c r="S256" s="28">
        <v>805000000</v>
      </c>
      <c r="T256" s="28">
        <f>VLOOKUP(N256&amp;O256,[23]Referensi!A:AK,8,0)</f>
        <v>17745000</v>
      </c>
      <c r="U256" s="29">
        <f>VLOOKUP(N256&amp;O256,[23]Referensi!A:AK,9,0)*$U$4</f>
        <v>49600000</v>
      </c>
      <c r="V256" s="29">
        <f>VLOOKUP(N256&amp;O256,[23]Referensi!A:AK,10,0)</f>
        <v>90000000</v>
      </c>
      <c r="W256" s="29">
        <f>VLOOKUP(N256&amp;O256,[23]Referensi!A:AK,11,0)</f>
        <v>113333333.25</v>
      </c>
      <c r="X256" s="29">
        <f>VLOOKUP(N256&amp;O256,[23]Referensi!A:AK,18,0)</f>
        <v>275071399.64444447</v>
      </c>
      <c r="Y256" s="29">
        <f>VLOOKUP(N256&amp;O256,[23]Referensi!A:AK,24,0)</f>
        <v>33675900</v>
      </c>
      <c r="Z256" s="29">
        <v>0</v>
      </c>
      <c r="AA256" s="29">
        <v>0</v>
      </c>
      <c r="AB256" s="29">
        <f>VLOOKUP(N256&amp;O256,[23]Referensi!A:AK,25,0)</f>
        <v>9000000</v>
      </c>
      <c r="AC256" s="29">
        <f>VLOOKUP(N256&amp;O256,[23]Referensi!A:AK,12,0)</f>
        <v>129470250</v>
      </c>
      <c r="AD256" s="29">
        <f t="shared" si="15"/>
        <v>475092299.64444447</v>
      </c>
      <c r="AE256" s="29">
        <f t="shared" si="16"/>
        <v>717895882.89444447</v>
      </c>
      <c r="AF256" s="30">
        <f t="shared" si="17"/>
        <v>87104117.105555534</v>
      </c>
      <c r="AG256" s="26" t="s">
        <v>788</v>
      </c>
    </row>
    <row r="257" spans="1:33" ht="15" customHeight="1">
      <c r="A257" s="25" t="s">
        <v>38</v>
      </c>
      <c r="B257" s="26" t="s">
        <v>242</v>
      </c>
      <c r="C257" s="26" t="s">
        <v>771</v>
      </c>
      <c r="D257" s="26" t="s">
        <v>772</v>
      </c>
      <c r="E257" s="26" t="s">
        <v>789</v>
      </c>
      <c r="F257" s="26" t="s">
        <v>790</v>
      </c>
      <c r="G257" s="25">
        <v>116.799781</v>
      </c>
      <c r="H257" s="25">
        <v>-0.27911999999999998</v>
      </c>
      <c r="I257" s="26" t="s">
        <v>44</v>
      </c>
      <c r="J257" s="26" t="s">
        <v>45</v>
      </c>
      <c r="K257" s="26" t="s">
        <v>791</v>
      </c>
      <c r="L257" s="34" t="s">
        <v>792</v>
      </c>
      <c r="M257" s="26" t="s">
        <v>786</v>
      </c>
      <c r="N257" s="26" t="s">
        <v>49</v>
      </c>
      <c r="O257" s="26" t="s">
        <v>793</v>
      </c>
      <c r="P257" s="35" t="s">
        <v>51</v>
      </c>
      <c r="Q257" s="34" t="s">
        <v>794</v>
      </c>
      <c r="R257" s="26" t="s">
        <v>53</v>
      </c>
      <c r="S257" s="28">
        <v>513000000</v>
      </c>
      <c r="T257" s="28">
        <v>7452900</v>
      </c>
      <c r="U257" s="29">
        <f>VLOOKUP(N257&amp;O257,[23]Referensi!A:AK,9,0)*$U$4</f>
        <v>66109600</v>
      </c>
      <c r="V257" s="29">
        <f>VLOOKUP(N257&amp;O257,[23]Referensi!A:AK,10,0)</f>
        <v>99000000</v>
      </c>
      <c r="W257" s="29">
        <v>80000000</v>
      </c>
      <c r="X257" s="29">
        <f>HLOOKUP(M257,'[24]HPS-OE'!$5:$35,31,0)</f>
        <v>116848583.79606673</v>
      </c>
      <c r="Y257" s="29">
        <f>VLOOKUP(N257&amp;O257,[23]Referensi!A:AK,24,0)</f>
        <v>33675900</v>
      </c>
      <c r="Z257" s="29">
        <v>0</v>
      </c>
      <c r="AA257" s="29">
        <v>0</v>
      </c>
      <c r="AB257" s="29">
        <v>0</v>
      </c>
      <c r="AC257" s="29">
        <v>115000000</v>
      </c>
      <c r="AD257" s="29">
        <f t="shared" si="15"/>
        <v>323086983.79606676</v>
      </c>
      <c r="AE257" s="29">
        <f t="shared" si="16"/>
        <v>518086983.79606676</v>
      </c>
      <c r="AF257" s="30">
        <f t="shared" si="17"/>
        <v>-5086983.796066761</v>
      </c>
      <c r="AG257" s="26" t="s">
        <v>781</v>
      </c>
    </row>
    <row r="258" spans="1:33" ht="15" customHeight="1">
      <c r="A258" s="25" t="s">
        <v>38</v>
      </c>
      <c r="B258" s="26" t="s">
        <v>242</v>
      </c>
      <c r="C258" s="26" t="s">
        <v>771</v>
      </c>
      <c r="D258" s="26" t="s">
        <v>772</v>
      </c>
      <c r="E258" s="26" t="s">
        <v>795</v>
      </c>
      <c r="F258" s="26" t="s">
        <v>796</v>
      </c>
      <c r="G258" s="25">
        <v>109.1985</v>
      </c>
      <c r="H258" s="25">
        <v>1.3528888889999999</v>
      </c>
      <c r="I258" s="26" t="s">
        <v>268</v>
      </c>
      <c r="J258" s="26" t="s">
        <v>45</v>
      </c>
      <c r="K258" s="26" t="s">
        <v>775</v>
      </c>
      <c r="L258" s="34" t="s">
        <v>797</v>
      </c>
      <c r="M258" s="26" t="s">
        <v>777</v>
      </c>
      <c r="N258" s="26" t="s">
        <v>49</v>
      </c>
      <c r="O258" s="26" t="s">
        <v>798</v>
      </c>
      <c r="P258" s="27" t="s">
        <v>780</v>
      </c>
      <c r="Q258" s="34" t="s">
        <v>780</v>
      </c>
      <c r="R258" s="26" t="s">
        <v>275</v>
      </c>
      <c r="S258" s="28">
        <v>805000000</v>
      </c>
      <c r="T258" s="28">
        <f>VLOOKUP(N258&amp;O258,[23]Referensi!A:AK,8,0)</f>
        <v>18200000</v>
      </c>
      <c r="U258" s="29">
        <f>VLOOKUP(N258&amp;O258,[23]Referensi!A:AK,9,0)*$U$4</f>
        <v>52920000</v>
      </c>
      <c r="V258" s="29">
        <f>VLOOKUP(N258&amp;O258,[23]Referensi!A:AK,10,0)</f>
        <v>125000000</v>
      </c>
      <c r="W258" s="29">
        <f>VLOOKUP(N258&amp;O258,[23]Referensi!A:AK,11,0)</f>
        <v>180208333.24305555</v>
      </c>
      <c r="X258" s="29">
        <f>VLOOKUP(N258&amp;O258,[23]Referensi!A:AK,18,0)</f>
        <v>280871293.39999998</v>
      </c>
      <c r="Y258" s="29">
        <f>VLOOKUP(N258&amp;O258,[23]Referensi!A:AK,24,0)</f>
        <v>33675900</v>
      </c>
      <c r="Z258" s="29">
        <v>0</v>
      </c>
      <c r="AA258" s="29">
        <v>0</v>
      </c>
      <c r="AB258" s="29">
        <f>VLOOKUP(N258&amp;O258,[23]Referensi!A:AK,25,0)</f>
        <v>9000000</v>
      </c>
      <c r="AC258" s="29">
        <f>VLOOKUP(N258&amp;O258,[23]Referensi!A:AK,12,0)</f>
        <v>129470250</v>
      </c>
      <c r="AD258" s="29">
        <f t="shared" si="15"/>
        <v>519667193.39999998</v>
      </c>
      <c r="AE258" s="29">
        <f t="shared" si="16"/>
        <v>829345776.64305556</v>
      </c>
      <c r="AF258" s="30">
        <f t="shared" si="17"/>
        <v>-24345776.643055558</v>
      </c>
      <c r="AG258" s="26" t="s">
        <v>799</v>
      </c>
    </row>
    <row r="259" spans="1:33" ht="15" customHeight="1">
      <c r="A259" s="25" t="s">
        <v>38</v>
      </c>
      <c r="B259" s="26" t="s">
        <v>242</v>
      </c>
      <c r="C259" s="26" t="s">
        <v>771</v>
      </c>
      <c r="D259" s="26" t="s">
        <v>772</v>
      </c>
      <c r="E259" s="26" t="s">
        <v>800</v>
      </c>
      <c r="F259" s="26" t="s">
        <v>801</v>
      </c>
      <c r="G259" s="25">
        <v>116.00784578213489</v>
      </c>
      <c r="H259" s="25">
        <v>-3.1509035676793671</v>
      </c>
      <c r="I259" s="26" t="s">
        <v>44</v>
      </c>
      <c r="J259" s="26" t="s">
        <v>45</v>
      </c>
      <c r="K259" s="26" t="s">
        <v>802</v>
      </c>
      <c r="L259" s="34" t="s">
        <v>803</v>
      </c>
      <c r="M259" s="26" t="s">
        <v>786</v>
      </c>
      <c r="N259" s="26" t="s">
        <v>49</v>
      </c>
      <c r="O259" s="26" t="s">
        <v>804</v>
      </c>
      <c r="P259" s="35" t="s">
        <v>51</v>
      </c>
      <c r="Q259" s="34" t="s">
        <v>780</v>
      </c>
      <c r="R259" s="26" t="s">
        <v>53</v>
      </c>
      <c r="S259" s="28">
        <v>513000000</v>
      </c>
      <c r="T259" s="28">
        <v>7452900</v>
      </c>
      <c r="U259" s="29">
        <f>VLOOKUP(N259&amp;O259,[23]Referensi!A:AK,9,0)*$U$4</f>
        <v>52920000</v>
      </c>
      <c r="V259" s="29">
        <f>VLOOKUP(N259&amp;O259,[23]Referensi!A:AK,10,0)</f>
        <v>105000000</v>
      </c>
      <c r="W259" s="29">
        <v>80000000</v>
      </c>
      <c r="X259" s="29">
        <f>HLOOKUP(M259,'[24]HPS-OE'!$5:$35,31,0)</f>
        <v>116848583.79606673</v>
      </c>
      <c r="Y259" s="29">
        <f>VLOOKUP(N259&amp;O259,[23]Referensi!A:AK,24,0)</f>
        <v>33675900</v>
      </c>
      <c r="Z259" s="29">
        <v>0</v>
      </c>
      <c r="AA259" s="29">
        <v>0</v>
      </c>
      <c r="AB259" s="29">
        <v>0</v>
      </c>
      <c r="AC259" s="29">
        <v>115000000</v>
      </c>
      <c r="AD259" s="29">
        <f t="shared" si="15"/>
        <v>315897383.79606676</v>
      </c>
      <c r="AE259" s="29">
        <f t="shared" si="16"/>
        <v>510897383.79606676</v>
      </c>
      <c r="AF259" s="30">
        <f t="shared" si="17"/>
        <v>2102616.203933239</v>
      </c>
      <c r="AG259" s="26" t="s">
        <v>799</v>
      </c>
    </row>
    <row r="260" spans="1:33" ht="15" customHeight="1">
      <c r="A260" s="25" t="s">
        <v>38</v>
      </c>
      <c r="B260" s="26" t="s">
        <v>242</v>
      </c>
      <c r="C260" s="26" t="s">
        <v>771</v>
      </c>
      <c r="D260" s="26" t="s">
        <v>772</v>
      </c>
      <c r="E260" s="26" t="s">
        <v>805</v>
      </c>
      <c r="F260" s="26" t="s">
        <v>806</v>
      </c>
      <c r="G260" s="25">
        <v>113.284927</v>
      </c>
      <c r="H260" s="25">
        <v>-3.0797720000000002</v>
      </c>
      <c r="I260" s="26" t="s">
        <v>44</v>
      </c>
      <c r="J260" s="26" t="s">
        <v>45</v>
      </c>
      <c r="K260" s="26" t="s">
        <v>784</v>
      </c>
      <c r="L260" s="34" t="s">
        <v>807</v>
      </c>
      <c r="M260" s="26" t="s">
        <v>786</v>
      </c>
      <c r="N260" s="26" t="s">
        <v>49</v>
      </c>
      <c r="O260" s="26" t="s">
        <v>808</v>
      </c>
      <c r="P260" s="35" t="s">
        <v>51</v>
      </c>
      <c r="Q260" s="34" t="s">
        <v>780</v>
      </c>
      <c r="R260" s="26" t="s">
        <v>53</v>
      </c>
      <c r="S260" s="28">
        <v>513000000</v>
      </c>
      <c r="T260" s="28">
        <v>7452900</v>
      </c>
      <c r="U260" s="29">
        <f>VLOOKUP(N260&amp;O260,[23]Referensi!A:AK,9,0)*$U$4</f>
        <v>66109600</v>
      </c>
      <c r="V260" s="29">
        <f>VLOOKUP(N260&amp;O260,[23]Referensi!A:AK,10,0)</f>
        <v>140000000</v>
      </c>
      <c r="W260" s="29">
        <v>80000000</v>
      </c>
      <c r="X260" s="29">
        <f>HLOOKUP(M260,'[24]HPS-OE'!$5:$35,31,0)</f>
        <v>116848583.79606673</v>
      </c>
      <c r="Y260" s="29">
        <f>VLOOKUP(N260&amp;O260,[23]Referensi!A:AK,24,0)</f>
        <v>33675900</v>
      </c>
      <c r="Z260" s="29">
        <v>0</v>
      </c>
      <c r="AA260" s="29">
        <v>0</v>
      </c>
      <c r="AB260" s="29">
        <v>0</v>
      </c>
      <c r="AC260" s="29">
        <v>115000000</v>
      </c>
      <c r="AD260" s="29">
        <f t="shared" si="15"/>
        <v>364086983.79606676</v>
      </c>
      <c r="AE260" s="29">
        <f t="shared" si="16"/>
        <v>559086983.79606676</v>
      </c>
      <c r="AF260" s="30">
        <f t="shared" si="17"/>
        <v>-46086983.796066761</v>
      </c>
      <c r="AG260" s="26" t="s">
        <v>781</v>
      </c>
    </row>
    <row r="261" spans="1:33" ht="15" customHeight="1">
      <c r="A261" s="25" t="s">
        <v>38</v>
      </c>
      <c r="B261" s="26" t="s">
        <v>242</v>
      </c>
      <c r="C261" s="26" t="s">
        <v>771</v>
      </c>
      <c r="D261" s="26" t="s">
        <v>772</v>
      </c>
      <c r="E261" s="26" t="s">
        <v>809</v>
      </c>
      <c r="F261" s="26" t="s">
        <v>810</v>
      </c>
      <c r="G261" s="25">
        <v>115.26992300000001</v>
      </c>
      <c r="H261" s="25">
        <v>-2.168593</v>
      </c>
      <c r="I261" s="26" t="s">
        <v>44</v>
      </c>
      <c r="J261" s="26" t="s">
        <v>45</v>
      </c>
      <c r="K261" s="26" t="s">
        <v>784</v>
      </c>
      <c r="L261" s="34" t="s">
        <v>811</v>
      </c>
      <c r="M261" s="26" t="s">
        <v>786</v>
      </c>
      <c r="N261" s="26" t="s">
        <v>49</v>
      </c>
      <c r="O261" s="26" t="s">
        <v>812</v>
      </c>
      <c r="P261" s="35" t="s">
        <v>51</v>
      </c>
      <c r="Q261" s="34" t="s">
        <v>794</v>
      </c>
      <c r="R261" s="26" t="s">
        <v>53</v>
      </c>
      <c r="S261" s="28">
        <v>513000000</v>
      </c>
      <c r="T261" s="28">
        <v>7452900</v>
      </c>
      <c r="U261" s="29">
        <f>VLOOKUP(N261&amp;O261,[23]Referensi!A:AK,9,0)*$U$4</f>
        <v>49600000</v>
      </c>
      <c r="V261" s="29">
        <f>VLOOKUP(N261&amp;O261,[23]Referensi!A:AK,10,0)</f>
        <v>90000000</v>
      </c>
      <c r="W261" s="29">
        <v>80000000</v>
      </c>
      <c r="X261" s="29">
        <f>HLOOKUP(M261,'[24]HPS-OE'!$5:$35,31,0)</f>
        <v>116848583.79606673</v>
      </c>
      <c r="Y261" s="29">
        <f>VLOOKUP(N261&amp;O261,[23]Referensi!A:AK,24,0)</f>
        <v>33675900</v>
      </c>
      <c r="Z261" s="29">
        <v>0</v>
      </c>
      <c r="AA261" s="29">
        <v>0</v>
      </c>
      <c r="AB261" s="29">
        <v>0</v>
      </c>
      <c r="AC261" s="29">
        <v>115000000</v>
      </c>
      <c r="AD261" s="29">
        <f t="shared" si="15"/>
        <v>297577383.79606676</v>
      </c>
      <c r="AE261" s="29">
        <f t="shared" si="16"/>
        <v>492577383.79606676</v>
      </c>
      <c r="AF261" s="30">
        <f t="shared" si="17"/>
        <v>20422616.203933239</v>
      </c>
      <c r="AG261" s="26" t="s">
        <v>781</v>
      </c>
    </row>
    <row r="262" spans="1:33" ht="15" customHeight="1">
      <c r="A262" s="25" t="s">
        <v>38</v>
      </c>
      <c r="B262" s="26" t="s">
        <v>242</v>
      </c>
      <c r="C262" s="26" t="s">
        <v>771</v>
      </c>
      <c r="D262" s="26" t="s">
        <v>772</v>
      </c>
      <c r="E262" s="26" t="s">
        <v>813</v>
      </c>
      <c r="F262" s="26" t="s">
        <v>814</v>
      </c>
      <c r="G262" s="25">
        <v>110.68156399999999</v>
      </c>
      <c r="H262" s="25">
        <v>-0.41375400000000001</v>
      </c>
      <c r="I262" s="26" t="s">
        <v>44</v>
      </c>
      <c r="J262" s="26" t="s">
        <v>45</v>
      </c>
      <c r="K262" s="26" t="s">
        <v>775</v>
      </c>
      <c r="L262" s="34" t="s">
        <v>815</v>
      </c>
      <c r="M262" s="26" t="s">
        <v>777</v>
      </c>
      <c r="N262" s="26" t="s">
        <v>49</v>
      </c>
      <c r="O262" s="26" t="s">
        <v>816</v>
      </c>
      <c r="P262" s="27" t="s">
        <v>51</v>
      </c>
      <c r="Q262" s="34" t="s">
        <v>780</v>
      </c>
      <c r="R262" s="26" t="s">
        <v>53</v>
      </c>
      <c r="S262" s="28">
        <v>513000000</v>
      </c>
      <c r="T262" s="28">
        <v>7644000</v>
      </c>
      <c r="U262" s="29">
        <f>VLOOKUP(N262&amp;O262,[23]Referensi!A:AK,9,0)*$U$4</f>
        <v>52920000</v>
      </c>
      <c r="V262" s="29">
        <f>VLOOKUP(N262&amp;O262,[23]Referensi!A:AK,10,0)</f>
        <v>112600000</v>
      </c>
      <c r="W262" s="29">
        <v>80000000</v>
      </c>
      <c r="X262" s="29">
        <f>HLOOKUP(M262,'[24]HPS-OE'!$5:$35,31,0)</f>
        <v>119407278.92257914</v>
      </c>
      <c r="Y262" s="29">
        <f>VLOOKUP(N262&amp;O262,[23]Referensi!A:AK,24,0)</f>
        <v>33675900</v>
      </c>
      <c r="Z262" s="29">
        <v>0</v>
      </c>
      <c r="AA262" s="29">
        <v>0</v>
      </c>
      <c r="AB262" s="29">
        <v>0</v>
      </c>
      <c r="AC262" s="29">
        <v>115000000</v>
      </c>
      <c r="AD262" s="29">
        <f t="shared" si="15"/>
        <v>326247178.92257917</v>
      </c>
      <c r="AE262" s="29">
        <f t="shared" si="16"/>
        <v>521247178.92257917</v>
      </c>
      <c r="AF262" s="30">
        <f t="shared" si="17"/>
        <v>-8247178.9225791693</v>
      </c>
      <c r="AG262" s="26" t="s">
        <v>799</v>
      </c>
    </row>
    <row r="263" spans="1:33" ht="15" customHeight="1">
      <c r="A263" s="25" t="s">
        <v>38</v>
      </c>
      <c r="B263" s="26" t="s">
        <v>242</v>
      </c>
      <c r="C263" s="26" t="s">
        <v>771</v>
      </c>
      <c r="D263" s="26" t="s">
        <v>772</v>
      </c>
      <c r="E263" s="26" t="s">
        <v>817</v>
      </c>
      <c r="F263" s="26" t="s">
        <v>818</v>
      </c>
      <c r="G263" s="25">
        <v>111.554047</v>
      </c>
      <c r="H263" s="25">
        <v>-2.2852440000000001</v>
      </c>
      <c r="I263" s="26" t="s">
        <v>44</v>
      </c>
      <c r="J263" s="26" t="s">
        <v>45</v>
      </c>
      <c r="K263" s="26" t="s">
        <v>784</v>
      </c>
      <c r="L263" s="34" t="s">
        <v>819</v>
      </c>
      <c r="M263" s="26" t="s">
        <v>786</v>
      </c>
      <c r="N263" s="26" t="s">
        <v>49</v>
      </c>
      <c r="O263" s="26" t="s">
        <v>820</v>
      </c>
      <c r="P263" s="35" t="s">
        <v>51</v>
      </c>
      <c r="Q263" s="34" t="s">
        <v>780</v>
      </c>
      <c r="R263" s="26" t="s">
        <v>53</v>
      </c>
      <c r="S263" s="28">
        <v>513000000</v>
      </c>
      <c r="T263" s="28">
        <v>7452900</v>
      </c>
      <c r="U263" s="29">
        <f>VLOOKUP(N263&amp;O263,[23]Referensi!A:AK,9,0)*$U$4</f>
        <v>49600000</v>
      </c>
      <c r="V263" s="29">
        <f>VLOOKUP(N263&amp;O263,[23]Referensi!A:AK,10,0)</f>
        <v>130000000</v>
      </c>
      <c r="W263" s="29">
        <v>80000000</v>
      </c>
      <c r="X263" s="29">
        <f>HLOOKUP(M263,'[24]HPS-OE'!$5:$35,31,0)</f>
        <v>116848583.79606673</v>
      </c>
      <c r="Y263" s="29">
        <f>VLOOKUP(N263&amp;O263,[23]Referensi!A:AK,24,0)</f>
        <v>33675900</v>
      </c>
      <c r="Z263" s="29">
        <v>0</v>
      </c>
      <c r="AA263" s="29">
        <v>0</v>
      </c>
      <c r="AB263" s="29">
        <v>0</v>
      </c>
      <c r="AC263" s="29">
        <v>115000000</v>
      </c>
      <c r="AD263" s="29">
        <f t="shared" si="15"/>
        <v>337577383.79606676</v>
      </c>
      <c r="AE263" s="29">
        <f t="shared" si="16"/>
        <v>532577383.79606676</v>
      </c>
      <c r="AF263" s="30">
        <f t="shared" si="17"/>
        <v>-19577383.796066761</v>
      </c>
      <c r="AG263" s="26" t="s">
        <v>781</v>
      </c>
    </row>
    <row r="264" spans="1:33" ht="15" customHeight="1">
      <c r="A264" s="25" t="s">
        <v>38</v>
      </c>
      <c r="B264" s="26" t="s">
        <v>242</v>
      </c>
      <c r="C264" s="26" t="s">
        <v>771</v>
      </c>
      <c r="D264" s="26" t="s">
        <v>772</v>
      </c>
      <c r="E264" s="26" t="s">
        <v>821</v>
      </c>
      <c r="F264" s="26" t="s">
        <v>822</v>
      </c>
      <c r="G264" s="25">
        <v>116.4131030393668</v>
      </c>
      <c r="H264" s="25">
        <v>-1.514078401808324</v>
      </c>
      <c r="I264" s="26" t="s">
        <v>268</v>
      </c>
      <c r="J264" s="26" t="s">
        <v>45</v>
      </c>
      <c r="K264" s="26" t="s">
        <v>791</v>
      </c>
      <c r="L264" s="34" t="s">
        <v>823</v>
      </c>
      <c r="M264" s="26" t="s">
        <v>786</v>
      </c>
      <c r="N264" s="26" t="s">
        <v>49</v>
      </c>
      <c r="O264" s="26" t="s">
        <v>824</v>
      </c>
      <c r="P264" s="35" t="s">
        <v>289</v>
      </c>
      <c r="Q264" s="34" t="s">
        <v>794</v>
      </c>
      <c r="R264" s="26" t="s">
        <v>275</v>
      </c>
      <c r="S264" s="28">
        <v>805000000</v>
      </c>
      <c r="T264" s="28">
        <f>VLOOKUP(N264&amp;O264,[23]Referensi!A:AK,8,0)</f>
        <v>17745000</v>
      </c>
      <c r="U264" s="29">
        <f>VLOOKUP(N264&amp;O264,[23]Referensi!A:AK,9,0)*$U$4</f>
        <v>49709600</v>
      </c>
      <c r="V264" s="29">
        <f>VLOOKUP(N264&amp;O264,[23]Referensi!A:AK,10,0)</f>
        <v>63000000</v>
      </c>
      <c r="W264" s="29">
        <f>VLOOKUP(N264&amp;O264,[23]Referensi!A:AK,11,0)</f>
        <v>133333333</v>
      </c>
      <c r="X264" s="29">
        <f>VLOOKUP(N264&amp;O264,[23]Referensi!A:AK,18,0)</f>
        <v>275071399.64444447</v>
      </c>
      <c r="Y264" s="29">
        <f>VLOOKUP(N264&amp;O264,[23]Referensi!A:AK,24,0)</f>
        <v>33675900</v>
      </c>
      <c r="Z264" s="29">
        <v>0</v>
      </c>
      <c r="AA264" s="29">
        <v>0</v>
      </c>
      <c r="AB264" s="29">
        <f>VLOOKUP(N264&amp;O264,[23]Referensi!A:AK,25,0)</f>
        <v>9000000</v>
      </c>
      <c r="AC264" s="29">
        <f>VLOOKUP(N264&amp;O264,[23]Referensi!A:AK,12,0)</f>
        <v>129470250</v>
      </c>
      <c r="AD264" s="29">
        <f t="shared" si="15"/>
        <v>448201899.64444447</v>
      </c>
      <c r="AE264" s="29">
        <f t="shared" si="16"/>
        <v>711005482.64444447</v>
      </c>
      <c r="AF264" s="30">
        <f t="shared" si="17"/>
        <v>93994517.355555534</v>
      </c>
      <c r="AG264" s="26" t="s">
        <v>781</v>
      </c>
    </row>
    <row r="265" spans="1:33" ht="15" customHeight="1">
      <c r="A265" s="25" t="s">
        <v>38</v>
      </c>
      <c r="B265" s="26" t="s">
        <v>242</v>
      </c>
      <c r="C265" s="26" t="s">
        <v>771</v>
      </c>
      <c r="D265" s="26" t="s">
        <v>772</v>
      </c>
      <c r="E265" s="26" t="s">
        <v>825</v>
      </c>
      <c r="F265" s="26" t="s">
        <v>826</v>
      </c>
      <c r="G265" s="25">
        <v>111.65925799999999</v>
      </c>
      <c r="H265" s="25">
        <v>-2.623942</v>
      </c>
      <c r="I265" s="26" t="s">
        <v>44</v>
      </c>
      <c r="J265" s="26" t="s">
        <v>45</v>
      </c>
      <c r="K265" s="26" t="s">
        <v>784</v>
      </c>
      <c r="L265" s="34" t="s">
        <v>819</v>
      </c>
      <c r="M265" s="26" t="s">
        <v>786</v>
      </c>
      <c r="N265" s="26" t="s">
        <v>49</v>
      </c>
      <c r="O265" s="26" t="s">
        <v>820</v>
      </c>
      <c r="P265" s="35" t="s">
        <v>51</v>
      </c>
      <c r="Q265" s="34" t="s">
        <v>780</v>
      </c>
      <c r="R265" s="26" t="s">
        <v>53</v>
      </c>
      <c r="S265" s="28">
        <v>513000000</v>
      </c>
      <c r="T265" s="28">
        <v>7452900</v>
      </c>
      <c r="U265" s="29">
        <f>VLOOKUP(N265&amp;O265,[23]Referensi!A:AK,9,0)*$U$4</f>
        <v>49600000</v>
      </c>
      <c r="V265" s="29">
        <f>VLOOKUP(N265&amp;O265,[23]Referensi!A:AK,10,0)</f>
        <v>130000000</v>
      </c>
      <c r="W265" s="29">
        <v>80000000</v>
      </c>
      <c r="X265" s="29">
        <f>HLOOKUP(M265,'[24]HPS-OE'!$5:$35,31,0)</f>
        <v>116848583.79606673</v>
      </c>
      <c r="Y265" s="29">
        <f>VLOOKUP(N265&amp;O265,[23]Referensi!A:AK,24,0)</f>
        <v>33675900</v>
      </c>
      <c r="Z265" s="29">
        <v>0</v>
      </c>
      <c r="AA265" s="29">
        <v>0</v>
      </c>
      <c r="AB265" s="29">
        <v>0</v>
      </c>
      <c r="AC265" s="29">
        <v>115000000</v>
      </c>
      <c r="AD265" s="29">
        <f t="shared" si="15"/>
        <v>337577383.79606676</v>
      </c>
      <c r="AE265" s="29">
        <f t="shared" si="16"/>
        <v>532577383.79606676</v>
      </c>
      <c r="AF265" s="30">
        <f t="shared" si="17"/>
        <v>-19577383.796066761</v>
      </c>
      <c r="AG265" s="26" t="s">
        <v>781</v>
      </c>
    </row>
    <row r="266" spans="1:33" ht="15" customHeight="1">
      <c r="A266" s="25" t="s">
        <v>38</v>
      </c>
      <c r="B266" s="26" t="s">
        <v>242</v>
      </c>
      <c r="C266" s="26" t="s">
        <v>771</v>
      </c>
      <c r="D266" s="26" t="s">
        <v>772</v>
      </c>
      <c r="E266" s="26" t="s">
        <v>827</v>
      </c>
      <c r="F266" s="26" t="s">
        <v>828</v>
      </c>
      <c r="G266" s="25">
        <v>115.9205162250223</v>
      </c>
      <c r="H266" s="25">
        <v>-3.2934947466382418</v>
      </c>
      <c r="I266" s="26" t="s">
        <v>44</v>
      </c>
      <c r="J266" s="26" t="s">
        <v>45</v>
      </c>
      <c r="K266" s="26" t="s">
        <v>802</v>
      </c>
      <c r="L266" s="34" t="s">
        <v>803</v>
      </c>
      <c r="M266" s="26" t="s">
        <v>786</v>
      </c>
      <c r="N266" s="26" t="s">
        <v>49</v>
      </c>
      <c r="O266" s="26" t="s">
        <v>804</v>
      </c>
      <c r="P266" s="35" t="s">
        <v>51</v>
      </c>
      <c r="Q266" s="34" t="s">
        <v>780</v>
      </c>
      <c r="R266" s="26" t="s">
        <v>53</v>
      </c>
      <c r="S266" s="28">
        <v>513000000</v>
      </c>
      <c r="T266" s="28">
        <v>7452900</v>
      </c>
      <c r="U266" s="29">
        <f>VLOOKUP(N266&amp;O266,[23]Referensi!A:AK,9,0)*$U$4</f>
        <v>52920000</v>
      </c>
      <c r="V266" s="29">
        <f>VLOOKUP(N266&amp;O266,[23]Referensi!A:AK,10,0)</f>
        <v>105000000</v>
      </c>
      <c r="W266" s="29">
        <v>80000000</v>
      </c>
      <c r="X266" s="29">
        <f>HLOOKUP(M266,'[24]HPS-OE'!$5:$35,31,0)</f>
        <v>116848583.79606673</v>
      </c>
      <c r="Y266" s="29">
        <f>VLOOKUP(N266&amp;O266,[23]Referensi!A:AK,24,0)</f>
        <v>33675900</v>
      </c>
      <c r="Z266" s="29">
        <v>0</v>
      </c>
      <c r="AA266" s="29">
        <v>0</v>
      </c>
      <c r="AB266" s="29">
        <v>0</v>
      </c>
      <c r="AC266" s="29">
        <v>115000000</v>
      </c>
      <c r="AD266" s="29">
        <f t="shared" ref="AD266:AD267" si="18">T266+U266+V266+X266+Y266+AB266+Z266</f>
        <v>315897383.79606676</v>
      </c>
      <c r="AE266" s="29">
        <f t="shared" ref="AE266:AE267" si="19">SUM(T266:AC266)</f>
        <v>510897383.79606676</v>
      </c>
      <c r="AF266" s="30">
        <f t="shared" ref="AF266:AF267" si="20">S266-AE266</f>
        <v>2102616.203933239</v>
      </c>
      <c r="AG266" s="26" t="s">
        <v>799</v>
      </c>
    </row>
    <row r="267" spans="1:33" ht="15" customHeight="1">
      <c r="A267" s="25" t="s">
        <v>38</v>
      </c>
      <c r="B267" s="26" t="s">
        <v>242</v>
      </c>
      <c r="C267" s="26" t="s">
        <v>771</v>
      </c>
      <c r="D267" s="26" t="s">
        <v>772</v>
      </c>
      <c r="E267" s="26" t="s">
        <v>829</v>
      </c>
      <c r="F267" s="26" t="s">
        <v>830</v>
      </c>
      <c r="G267" s="25">
        <v>111.23797399999999</v>
      </c>
      <c r="H267" s="25">
        <v>0.167491</v>
      </c>
      <c r="I267" s="26" t="s">
        <v>44</v>
      </c>
      <c r="J267" s="26" t="s">
        <v>45</v>
      </c>
      <c r="K267" s="26" t="s">
        <v>775</v>
      </c>
      <c r="L267" s="34" t="s">
        <v>815</v>
      </c>
      <c r="M267" s="26" t="s">
        <v>777</v>
      </c>
      <c r="N267" s="26" t="s">
        <v>49</v>
      </c>
      <c r="O267" s="26" t="s">
        <v>816</v>
      </c>
      <c r="P267" s="27" t="s">
        <v>51</v>
      </c>
      <c r="Q267" s="34" t="s">
        <v>780</v>
      </c>
      <c r="R267" s="26" t="s">
        <v>53</v>
      </c>
      <c r="S267" s="28">
        <v>513000000</v>
      </c>
      <c r="T267" s="28">
        <v>7644000</v>
      </c>
      <c r="U267" s="29">
        <f>VLOOKUP(N267&amp;O267,[23]Referensi!A:AK,9,0)*$U$4</f>
        <v>52920000</v>
      </c>
      <c r="V267" s="29">
        <f>VLOOKUP(N267&amp;O267,[23]Referensi!A:AK,10,0)</f>
        <v>112600000</v>
      </c>
      <c r="W267" s="29">
        <v>80000000</v>
      </c>
      <c r="X267" s="29">
        <f>HLOOKUP(M267,'[24]HPS-OE'!$5:$35,31,0)</f>
        <v>119407278.92257914</v>
      </c>
      <c r="Y267" s="29">
        <f>VLOOKUP(N267&amp;O267,[23]Referensi!A:AK,24,0)</f>
        <v>33675900</v>
      </c>
      <c r="Z267" s="29">
        <v>0</v>
      </c>
      <c r="AA267" s="29">
        <v>0</v>
      </c>
      <c r="AB267" s="29">
        <v>0</v>
      </c>
      <c r="AC267" s="29">
        <v>115000000</v>
      </c>
      <c r="AD267" s="29">
        <f t="shared" si="18"/>
        <v>326247178.92257917</v>
      </c>
      <c r="AE267" s="29">
        <f t="shared" si="19"/>
        <v>521247178.92257917</v>
      </c>
      <c r="AF267" s="30">
        <f t="shared" si="20"/>
        <v>-8247178.9225791693</v>
      </c>
      <c r="AG267" s="26" t="s">
        <v>799</v>
      </c>
    </row>
    <row r="268" spans="1:33" ht="15" customHeight="1">
      <c r="A268" s="31" t="s">
        <v>38</v>
      </c>
      <c r="B268" s="36" t="s">
        <v>242</v>
      </c>
      <c r="C268" s="32" t="s">
        <v>771</v>
      </c>
      <c r="D268" s="32" t="s">
        <v>772</v>
      </c>
      <c r="E268" s="32" t="s">
        <v>831</v>
      </c>
      <c r="F268" s="32" t="s">
        <v>832</v>
      </c>
      <c r="G268" s="31">
        <v>108.954689</v>
      </c>
      <c r="H268" s="31">
        <v>0.48987599999999998</v>
      </c>
      <c r="I268" s="32" t="s">
        <v>44</v>
      </c>
      <c r="J268" s="32" t="s">
        <v>45</v>
      </c>
      <c r="K268" s="32" t="s">
        <v>775</v>
      </c>
      <c r="L268" s="32" t="s">
        <v>776</v>
      </c>
      <c r="M268" s="32" t="s">
        <v>777</v>
      </c>
      <c r="N268" s="32" t="s">
        <v>447</v>
      </c>
      <c r="O268" s="32" t="s">
        <v>778</v>
      </c>
      <c r="P268" s="33" t="s">
        <v>597</v>
      </c>
      <c r="Q268" s="32" t="s">
        <v>598</v>
      </c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ht="15" customHeight="1">
      <c r="A269" s="25" t="s">
        <v>38</v>
      </c>
      <c r="B269" s="26" t="s">
        <v>242</v>
      </c>
      <c r="C269" s="26" t="s">
        <v>771</v>
      </c>
      <c r="D269" s="26" t="s">
        <v>772</v>
      </c>
      <c r="E269" s="26" t="s">
        <v>833</v>
      </c>
      <c r="F269" s="26" t="s">
        <v>834</v>
      </c>
      <c r="G269" s="25">
        <v>113.194035</v>
      </c>
      <c r="H269" s="25">
        <v>-1.404312</v>
      </c>
      <c r="I269" s="26" t="s">
        <v>44</v>
      </c>
      <c r="J269" s="26" t="s">
        <v>45</v>
      </c>
      <c r="K269" s="26" t="s">
        <v>784</v>
      </c>
      <c r="L269" s="34" t="s">
        <v>807</v>
      </c>
      <c r="M269" s="26" t="s">
        <v>786</v>
      </c>
      <c r="N269" s="26" t="s">
        <v>49</v>
      </c>
      <c r="O269" s="26" t="s">
        <v>808</v>
      </c>
      <c r="P269" s="35" t="s">
        <v>51</v>
      </c>
      <c r="Q269" s="34" t="s">
        <v>780</v>
      </c>
      <c r="R269" s="26" t="s">
        <v>53</v>
      </c>
      <c r="S269" s="28">
        <v>513000000</v>
      </c>
      <c r="T269" s="28">
        <v>7452900</v>
      </c>
      <c r="U269" s="29">
        <f>VLOOKUP(N269&amp;O269,[23]Referensi!A:AK,9,0)*$U$4</f>
        <v>66109600</v>
      </c>
      <c r="V269" s="29">
        <f>VLOOKUP(N269&amp;O269,[23]Referensi!A:AK,10,0)</f>
        <v>140000000</v>
      </c>
      <c r="W269" s="29">
        <v>80000000</v>
      </c>
      <c r="X269" s="29">
        <f>HLOOKUP(M269,'[24]HPS-OE'!$5:$35,31,0)</f>
        <v>116848583.79606673</v>
      </c>
      <c r="Y269" s="29">
        <f>VLOOKUP(N269&amp;O269,[23]Referensi!A:AK,24,0)</f>
        <v>33675900</v>
      </c>
      <c r="Z269" s="29">
        <v>0</v>
      </c>
      <c r="AA269" s="29">
        <v>0</v>
      </c>
      <c r="AB269" s="29">
        <v>0</v>
      </c>
      <c r="AC269" s="29">
        <v>115000000</v>
      </c>
      <c r="AD269" s="29">
        <f t="shared" ref="AD269:AD271" si="21">T269+U269+V269+X269+Y269+AB269+Z269</f>
        <v>364086983.79606676</v>
      </c>
      <c r="AE269" s="29">
        <f t="shared" ref="AE269:AE271" si="22">SUM(T269:AC269)</f>
        <v>559086983.79606676</v>
      </c>
      <c r="AF269" s="30">
        <f t="shared" ref="AF269:AF271" si="23">S269-AE269</f>
        <v>-46086983.796066761</v>
      </c>
      <c r="AG269" s="26" t="s">
        <v>781</v>
      </c>
    </row>
    <row r="270" spans="1:33" ht="15" customHeight="1">
      <c r="A270" s="25" t="s">
        <v>38</v>
      </c>
      <c r="B270" s="26" t="s">
        <v>242</v>
      </c>
      <c r="C270" s="26" t="s">
        <v>771</v>
      </c>
      <c r="D270" s="26" t="s">
        <v>772</v>
      </c>
      <c r="E270" s="26" t="s">
        <v>835</v>
      </c>
      <c r="F270" s="26" t="s">
        <v>836</v>
      </c>
      <c r="G270" s="25">
        <v>111.68944399999999</v>
      </c>
      <c r="H270" s="25">
        <v>-2.6045039999999999</v>
      </c>
      <c r="I270" s="26" t="s">
        <v>44</v>
      </c>
      <c r="J270" s="26" t="s">
        <v>45</v>
      </c>
      <c r="K270" s="26" t="s">
        <v>784</v>
      </c>
      <c r="L270" s="34" t="s">
        <v>819</v>
      </c>
      <c r="M270" s="26" t="s">
        <v>786</v>
      </c>
      <c r="N270" s="26" t="s">
        <v>49</v>
      </c>
      <c r="O270" s="26" t="s">
        <v>820</v>
      </c>
      <c r="P270" s="35" t="s">
        <v>51</v>
      </c>
      <c r="Q270" s="34" t="s">
        <v>780</v>
      </c>
      <c r="R270" s="26" t="s">
        <v>53</v>
      </c>
      <c r="S270" s="28">
        <v>513000000</v>
      </c>
      <c r="T270" s="28">
        <v>7452900</v>
      </c>
      <c r="U270" s="29">
        <f>VLOOKUP(N270&amp;O270,[23]Referensi!A:AK,9,0)*$U$4</f>
        <v>49600000</v>
      </c>
      <c r="V270" s="29">
        <f>VLOOKUP(N270&amp;O270,[23]Referensi!A:AK,10,0)</f>
        <v>130000000</v>
      </c>
      <c r="W270" s="29">
        <v>80000000</v>
      </c>
      <c r="X270" s="29">
        <f>HLOOKUP(M270,'[24]HPS-OE'!$5:$35,31,0)</f>
        <v>116848583.79606673</v>
      </c>
      <c r="Y270" s="29">
        <f>VLOOKUP(N270&amp;O270,[23]Referensi!A:AK,24,0)</f>
        <v>33675900</v>
      </c>
      <c r="Z270" s="29">
        <v>0</v>
      </c>
      <c r="AA270" s="29">
        <v>0</v>
      </c>
      <c r="AB270" s="29">
        <v>0</v>
      </c>
      <c r="AC270" s="29">
        <v>115000000</v>
      </c>
      <c r="AD270" s="29">
        <f t="shared" si="21"/>
        <v>337577383.79606676</v>
      </c>
      <c r="AE270" s="29">
        <f t="shared" si="22"/>
        <v>532577383.79606676</v>
      </c>
      <c r="AF270" s="30">
        <f t="shared" si="23"/>
        <v>-19577383.796066761</v>
      </c>
      <c r="AG270" s="26" t="s">
        <v>781</v>
      </c>
    </row>
    <row r="271" spans="1:33" ht="15" customHeight="1">
      <c r="A271" s="25" t="s">
        <v>38</v>
      </c>
      <c r="B271" s="26" t="s">
        <v>242</v>
      </c>
      <c r="C271" s="26" t="s">
        <v>771</v>
      </c>
      <c r="D271" s="26" t="s">
        <v>772</v>
      </c>
      <c r="E271" s="26" t="s">
        <v>837</v>
      </c>
      <c r="F271" s="26" t="s">
        <v>838</v>
      </c>
      <c r="G271" s="25">
        <v>116.25543</v>
      </c>
      <c r="H271" s="25">
        <v>-1.98525</v>
      </c>
      <c r="I271" s="26" t="s">
        <v>268</v>
      </c>
      <c r="J271" s="26" t="s">
        <v>45</v>
      </c>
      <c r="K271" s="26" t="s">
        <v>791</v>
      </c>
      <c r="L271" s="34" t="s">
        <v>823</v>
      </c>
      <c r="M271" s="26" t="s">
        <v>786</v>
      </c>
      <c r="N271" s="26" t="s">
        <v>49</v>
      </c>
      <c r="O271" s="26" t="s">
        <v>824</v>
      </c>
      <c r="P271" s="35" t="s">
        <v>780</v>
      </c>
      <c r="Q271" s="34" t="s">
        <v>794</v>
      </c>
      <c r="R271" s="26" t="s">
        <v>275</v>
      </c>
      <c r="S271" s="28">
        <v>805000000</v>
      </c>
      <c r="T271" s="28">
        <f>VLOOKUP(N271&amp;O271,[23]Referensi!A:AK,8,0)</f>
        <v>17745000</v>
      </c>
      <c r="U271" s="29">
        <f>VLOOKUP(N271&amp;O271,[23]Referensi!A:AK,9,0)*$U$4</f>
        <v>49709600</v>
      </c>
      <c r="V271" s="29">
        <f>VLOOKUP(N271&amp;O271,[23]Referensi!A:AK,10,0)</f>
        <v>63000000</v>
      </c>
      <c r="W271" s="29">
        <f>VLOOKUP(N271&amp;O271,[23]Referensi!A:AK,11,0)</f>
        <v>133333333</v>
      </c>
      <c r="X271" s="29">
        <f>VLOOKUP(N271&amp;O271,[23]Referensi!A:AK,18,0)</f>
        <v>275071399.64444447</v>
      </c>
      <c r="Y271" s="29">
        <f>VLOOKUP(N271&amp;O271,[23]Referensi!A:AK,24,0)</f>
        <v>33675900</v>
      </c>
      <c r="Z271" s="29">
        <v>0</v>
      </c>
      <c r="AA271" s="29">
        <v>0</v>
      </c>
      <c r="AB271" s="29">
        <f>VLOOKUP(N271&amp;O271,[23]Referensi!A:AK,25,0)</f>
        <v>9000000</v>
      </c>
      <c r="AC271" s="29">
        <f>VLOOKUP(N271&amp;O271,[23]Referensi!A:AK,12,0)</f>
        <v>129470250</v>
      </c>
      <c r="AD271" s="29">
        <f t="shared" si="21"/>
        <v>448201899.64444447</v>
      </c>
      <c r="AE271" s="29">
        <f t="shared" si="22"/>
        <v>711005482.64444447</v>
      </c>
      <c r="AF271" s="30">
        <f t="shared" si="23"/>
        <v>93994517.355555534</v>
      </c>
      <c r="AG271" s="26" t="s">
        <v>781</v>
      </c>
    </row>
    <row r="272" spans="1:33" ht="15" customHeight="1">
      <c r="A272" s="31" t="s">
        <v>38</v>
      </c>
      <c r="B272" s="36" t="s">
        <v>242</v>
      </c>
      <c r="C272" s="32" t="s">
        <v>771</v>
      </c>
      <c r="D272" s="32" t="s">
        <v>772</v>
      </c>
      <c r="E272" s="32" t="s">
        <v>839</v>
      </c>
      <c r="F272" s="32" t="s">
        <v>840</v>
      </c>
      <c r="G272" s="31">
        <v>114.455562</v>
      </c>
      <c r="H272" s="31">
        <v>-3.426463</v>
      </c>
      <c r="I272" s="32" t="s">
        <v>44</v>
      </c>
      <c r="J272" s="32" t="s">
        <v>45</v>
      </c>
      <c r="K272" s="32" t="s">
        <v>802</v>
      </c>
      <c r="L272" s="32" t="s">
        <v>841</v>
      </c>
      <c r="M272" s="32" t="s">
        <v>786</v>
      </c>
      <c r="N272" s="32" t="s">
        <v>49</v>
      </c>
      <c r="O272" s="32" t="s">
        <v>842</v>
      </c>
      <c r="P272" s="33" t="s">
        <v>597</v>
      </c>
      <c r="Q272" s="32" t="s">
        <v>598</v>
      </c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ht="15" customHeight="1">
      <c r="A273" s="25" t="s">
        <v>38</v>
      </c>
      <c r="B273" s="26" t="s">
        <v>242</v>
      </c>
      <c r="C273" s="26" t="s">
        <v>771</v>
      </c>
      <c r="D273" s="26" t="s">
        <v>772</v>
      </c>
      <c r="E273" s="26" t="s">
        <v>843</v>
      </c>
      <c r="F273" s="26" t="s">
        <v>844</v>
      </c>
      <c r="G273" s="25">
        <v>109.50765800000001</v>
      </c>
      <c r="H273" s="25">
        <v>1.349842</v>
      </c>
      <c r="I273" s="26" t="s">
        <v>44</v>
      </c>
      <c r="J273" s="26" t="s">
        <v>45</v>
      </c>
      <c r="K273" s="26" t="s">
        <v>775</v>
      </c>
      <c r="L273" s="34" t="s">
        <v>797</v>
      </c>
      <c r="M273" s="26" t="s">
        <v>777</v>
      </c>
      <c r="N273" s="26" t="s">
        <v>49</v>
      </c>
      <c r="O273" s="26" t="s">
        <v>798</v>
      </c>
      <c r="P273" s="27" t="s">
        <v>51</v>
      </c>
      <c r="Q273" s="34" t="s">
        <v>780</v>
      </c>
      <c r="R273" s="26" t="s">
        <v>53</v>
      </c>
      <c r="S273" s="28">
        <v>513000000</v>
      </c>
      <c r="T273" s="28">
        <v>7644000</v>
      </c>
      <c r="U273" s="29">
        <f>VLOOKUP(N273&amp;O273,[23]Referensi!A:AK,9,0)*$U$4</f>
        <v>52920000</v>
      </c>
      <c r="V273" s="29">
        <f>VLOOKUP(N273&amp;O273,[23]Referensi!A:AK,10,0)</f>
        <v>125000000</v>
      </c>
      <c r="W273" s="29">
        <v>80000000</v>
      </c>
      <c r="X273" s="29">
        <f>HLOOKUP(M273,'[24]HPS-OE'!$5:$35,31,0)</f>
        <v>119407278.92257914</v>
      </c>
      <c r="Y273" s="29">
        <f>VLOOKUP(N273&amp;O273,[23]Referensi!A:AK,24,0)</f>
        <v>33675900</v>
      </c>
      <c r="Z273" s="29">
        <v>0</v>
      </c>
      <c r="AA273" s="29">
        <v>0</v>
      </c>
      <c r="AB273" s="29">
        <v>0</v>
      </c>
      <c r="AC273" s="29">
        <v>115000000</v>
      </c>
      <c r="AD273" s="29">
        <f t="shared" ref="AD273:AD284" si="24">T273+U273+V273+X273+Y273+AB273+Z273</f>
        <v>338647178.92257917</v>
      </c>
      <c r="AE273" s="29">
        <f t="shared" ref="AE273:AE284" si="25">SUM(T273:AC273)</f>
        <v>533647178.92257917</v>
      </c>
      <c r="AF273" s="30">
        <f t="shared" ref="AF273:AF284" si="26">S273-AE273</f>
        <v>-20647178.922579169</v>
      </c>
      <c r="AG273" s="26" t="s">
        <v>799</v>
      </c>
    </row>
    <row r="274" spans="1:33" ht="15" customHeight="1">
      <c r="A274" s="25" t="s">
        <v>38</v>
      </c>
      <c r="B274" s="26" t="s">
        <v>242</v>
      </c>
      <c r="C274" s="26" t="s">
        <v>771</v>
      </c>
      <c r="D274" s="26" t="s">
        <v>772</v>
      </c>
      <c r="E274" s="26" t="s">
        <v>845</v>
      </c>
      <c r="F274" s="26" t="s">
        <v>846</v>
      </c>
      <c r="G274" s="25">
        <v>111.18588889999999</v>
      </c>
      <c r="H274" s="25">
        <v>-2.1218611109999999</v>
      </c>
      <c r="I274" s="26" t="s">
        <v>44</v>
      </c>
      <c r="J274" s="26" t="s">
        <v>45</v>
      </c>
      <c r="K274" s="26" t="s">
        <v>784</v>
      </c>
      <c r="L274" s="34" t="s">
        <v>819</v>
      </c>
      <c r="M274" s="26" t="s">
        <v>786</v>
      </c>
      <c r="N274" s="26" t="s">
        <v>49</v>
      </c>
      <c r="O274" s="26" t="s">
        <v>820</v>
      </c>
      <c r="P274" s="35" t="s">
        <v>51</v>
      </c>
      <c r="Q274" s="34" t="s">
        <v>780</v>
      </c>
      <c r="R274" s="26" t="s">
        <v>53</v>
      </c>
      <c r="S274" s="28">
        <v>513000000</v>
      </c>
      <c r="T274" s="28">
        <v>7452900</v>
      </c>
      <c r="U274" s="29">
        <f>VLOOKUP(N274&amp;O274,[23]Referensi!A:AK,9,0)*$U$4</f>
        <v>49600000</v>
      </c>
      <c r="V274" s="29">
        <f>VLOOKUP(N274&amp;O274,[23]Referensi!A:AK,10,0)</f>
        <v>130000000</v>
      </c>
      <c r="W274" s="29">
        <v>80000000</v>
      </c>
      <c r="X274" s="29">
        <f>HLOOKUP(M274,'[24]HPS-OE'!$5:$35,31,0)</f>
        <v>116848583.79606673</v>
      </c>
      <c r="Y274" s="29">
        <f>VLOOKUP(N274&amp;O274,[23]Referensi!A:AK,24,0)</f>
        <v>33675900</v>
      </c>
      <c r="Z274" s="29">
        <v>0</v>
      </c>
      <c r="AA274" s="29">
        <v>0</v>
      </c>
      <c r="AB274" s="29">
        <v>0</v>
      </c>
      <c r="AC274" s="29">
        <v>115000000</v>
      </c>
      <c r="AD274" s="29">
        <f t="shared" si="24"/>
        <v>337577383.79606676</v>
      </c>
      <c r="AE274" s="29">
        <f t="shared" si="25"/>
        <v>532577383.79606676</v>
      </c>
      <c r="AF274" s="30">
        <f t="shared" si="26"/>
        <v>-19577383.796066761</v>
      </c>
      <c r="AG274" s="26" t="s">
        <v>781</v>
      </c>
    </row>
    <row r="275" spans="1:33" ht="15" customHeight="1">
      <c r="A275" s="25" t="s">
        <v>38</v>
      </c>
      <c r="B275" s="26" t="s">
        <v>242</v>
      </c>
      <c r="C275" s="26" t="s">
        <v>771</v>
      </c>
      <c r="D275" s="26" t="s">
        <v>772</v>
      </c>
      <c r="E275" s="26" t="s">
        <v>847</v>
      </c>
      <c r="F275" s="26" t="s">
        <v>848</v>
      </c>
      <c r="G275" s="25">
        <v>114.7672727942891</v>
      </c>
      <c r="H275" s="25">
        <v>-2.7121600820016449</v>
      </c>
      <c r="I275" s="26" t="s">
        <v>44</v>
      </c>
      <c r="J275" s="26" t="s">
        <v>45</v>
      </c>
      <c r="K275" s="26" t="s">
        <v>802</v>
      </c>
      <c r="L275" s="34" t="s">
        <v>841</v>
      </c>
      <c r="M275" s="26" t="s">
        <v>786</v>
      </c>
      <c r="N275" s="26" t="s">
        <v>49</v>
      </c>
      <c r="O275" s="26" t="s">
        <v>842</v>
      </c>
      <c r="P275" s="27" t="s">
        <v>51</v>
      </c>
      <c r="Q275" s="34" t="s">
        <v>794</v>
      </c>
      <c r="R275" s="26" t="s">
        <v>53</v>
      </c>
      <c r="S275" s="28">
        <v>513000000</v>
      </c>
      <c r="T275" s="28">
        <v>7452900</v>
      </c>
      <c r="U275" s="29">
        <f>VLOOKUP(N275&amp;O275,[23]Referensi!A:AK,9,0)*$U$4</f>
        <v>49600000</v>
      </c>
      <c r="V275" s="29">
        <f>VLOOKUP(N275&amp;O275,[23]Referensi!A:AK,10,0)</f>
        <v>80000000</v>
      </c>
      <c r="W275" s="29">
        <v>80000000</v>
      </c>
      <c r="X275" s="29">
        <f>HLOOKUP(M275,'[24]HPS-OE'!$5:$35,31,0)</f>
        <v>116848583.79606673</v>
      </c>
      <c r="Y275" s="29">
        <f>VLOOKUP(N275&amp;O275,[23]Referensi!A:AK,24,0)</f>
        <v>33675900</v>
      </c>
      <c r="Z275" s="29">
        <v>0</v>
      </c>
      <c r="AA275" s="29">
        <v>0</v>
      </c>
      <c r="AB275" s="29">
        <v>0</v>
      </c>
      <c r="AC275" s="29">
        <v>115000000</v>
      </c>
      <c r="AD275" s="29">
        <f t="shared" si="24"/>
        <v>287577383.79606676</v>
      </c>
      <c r="AE275" s="29">
        <f t="shared" si="25"/>
        <v>482577383.79606676</v>
      </c>
      <c r="AF275" s="30">
        <f t="shared" si="26"/>
        <v>30422616.203933239</v>
      </c>
      <c r="AG275" s="26" t="s">
        <v>781</v>
      </c>
    </row>
    <row r="276" spans="1:33" ht="15" customHeight="1">
      <c r="A276" s="25" t="s">
        <v>38</v>
      </c>
      <c r="B276" s="26" t="s">
        <v>242</v>
      </c>
      <c r="C276" s="26" t="s">
        <v>771</v>
      </c>
      <c r="D276" s="26" t="s">
        <v>772</v>
      </c>
      <c r="E276" s="26" t="s">
        <v>849</v>
      </c>
      <c r="F276" s="26" t="s">
        <v>850</v>
      </c>
      <c r="G276" s="25">
        <v>114.8823</v>
      </c>
      <c r="H276" s="25">
        <v>-2.7032060000000002</v>
      </c>
      <c r="I276" s="26" t="s">
        <v>44</v>
      </c>
      <c r="J276" s="26" t="s">
        <v>45</v>
      </c>
      <c r="K276" s="26" t="s">
        <v>802</v>
      </c>
      <c r="L276" s="34" t="s">
        <v>851</v>
      </c>
      <c r="M276" s="26" t="s">
        <v>786</v>
      </c>
      <c r="N276" s="26" t="s">
        <v>49</v>
      </c>
      <c r="O276" s="26" t="s">
        <v>852</v>
      </c>
      <c r="P276" s="35" t="s">
        <v>51</v>
      </c>
      <c r="Q276" s="34" t="s">
        <v>780</v>
      </c>
      <c r="R276" s="26" t="s">
        <v>53</v>
      </c>
      <c r="S276" s="28">
        <v>513000000</v>
      </c>
      <c r="T276" s="28">
        <v>7452900</v>
      </c>
      <c r="U276" s="29">
        <f>VLOOKUP(N276&amp;O276,[23]Referensi!A:AK,9,0)*$U$4</f>
        <v>52920000</v>
      </c>
      <c r="V276" s="29">
        <f>VLOOKUP(N276&amp;O276,[23]Referensi!A:AK,10,0)</f>
        <v>90000000</v>
      </c>
      <c r="W276" s="29">
        <v>80000000</v>
      </c>
      <c r="X276" s="29">
        <f>HLOOKUP(M276,'[24]HPS-OE'!$5:$35,31,0)</f>
        <v>116848583.79606673</v>
      </c>
      <c r="Y276" s="29">
        <f>VLOOKUP(N276&amp;O276,[23]Referensi!A:AK,24,0)</f>
        <v>33675900</v>
      </c>
      <c r="Z276" s="29">
        <v>0</v>
      </c>
      <c r="AA276" s="29">
        <v>0</v>
      </c>
      <c r="AB276" s="29">
        <v>0</v>
      </c>
      <c r="AC276" s="29">
        <v>115000000</v>
      </c>
      <c r="AD276" s="29">
        <f t="shared" si="24"/>
        <v>300897383.79606676</v>
      </c>
      <c r="AE276" s="29">
        <f t="shared" si="25"/>
        <v>495897383.79606676</v>
      </c>
      <c r="AF276" s="30">
        <f t="shared" si="26"/>
        <v>17102616.203933239</v>
      </c>
      <c r="AG276" s="26" t="s">
        <v>788</v>
      </c>
    </row>
    <row r="277" spans="1:33" ht="15" customHeight="1">
      <c r="A277" s="25" t="s">
        <v>38</v>
      </c>
      <c r="B277" s="26" t="s">
        <v>242</v>
      </c>
      <c r="C277" s="26" t="s">
        <v>771</v>
      </c>
      <c r="D277" s="26" t="s">
        <v>772</v>
      </c>
      <c r="E277" s="26" t="s">
        <v>853</v>
      </c>
      <c r="F277" s="26" t="s">
        <v>854</v>
      </c>
      <c r="G277" s="25">
        <v>110.396647</v>
      </c>
      <c r="H277" s="25">
        <v>-1.7083600000000001</v>
      </c>
      <c r="I277" s="26" t="s">
        <v>268</v>
      </c>
      <c r="J277" s="26" t="s">
        <v>45</v>
      </c>
      <c r="K277" s="26" t="s">
        <v>775</v>
      </c>
      <c r="L277" s="34" t="s">
        <v>855</v>
      </c>
      <c r="M277" s="26" t="s">
        <v>777</v>
      </c>
      <c r="N277" s="26" t="s">
        <v>49</v>
      </c>
      <c r="O277" s="26" t="s">
        <v>856</v>
      </c>
      <c r="P277" s="27" t="s">
        <v>780</v>
      </c>
      <c r="Q277" s="34" t="s">
        <v>780</v>
      </c>
      <c r="R277" s="26" t="s">
        <v>275</v>
      </c>
      <c r="S277" s="28">
        <v>805000000</v>
      </c>
      <c r="T277" s="28">
        <f>VLOOKUP(N277&amp;O277,[23]Referensi!A:AK,8,0)</f>
        <v>18200000</v>
      </c>
      <c r="U277" s="29">
        <f>VLOOKUP(N277&amp;O277,[23]Referensi!A:AK,9,0)*$U$4</f>
        <v>52920000</v>
      </c>
      <c r="V277" s="29">
        <f>VLOOKUP(N277&amp;O277,[23]Referensi!A:AK,10,0)</f>
        <v>91000000</v>
      </c>
      <c r="W277" s="29">
        <f>VLOOKUP(N277&amp;O277,[23]Referensi!A:AK,11,0)</f>
        <v>104126983.71428572</v>
      </c>
      <c r="X277" s="29">
        <f>VLOOKUP(N277&amp;O277,[23]Referensi!A:AK,18,0)</f>
        <v>280871293.39999998</v>
      </c>
      <c r="Y277" s="29">
        <f>VLOOKUP(N277&amp;O277,[23]Referensi!A:AK,24,0)</f>
        <v>33675900</v>
      </c>
      <c r="Z277" s="29">
        <v>0</v>
      </c>
      <c r="AA277" s="29">
        <v>0</v>
      </c>
      <c r="AB277" s="29">
        <f>VLOOKUP(N277&amp;O277,[23]Referensi!A:AK,25,0)</f>
        <v>9000000</v>
      </c>
      <c r="AC277" s="29">
        <f>VLOOKUP(N277&amp;O277,[23]Referensi!A:AK,12,0)</f>
        <v>129470250</v>
      </c>
      <c r="AD277" s="29">
        <f t="shared" si="24"/>
        <v>485667193.39999998</v>
      </c>
      <c r="AE277" s="29">
        <f t="shared" si="25"/>
        <v>719264427.11428571</v>
      </c>
      <c r="AF277" s="30">
        <f t="shared" si="26"/>
        <v>85735572.885714293</v>
      </c>
      <c r="AG277" s="26" t="s">
        <v>799</v>
      </c>
    </row>
    <row r="278" spans="1:33" ht="15" customHeight="1">
      <c r="A278" s="25" t="s">
        <v>38</v>
      </c>
      <c r="B278" s="26" t="s">
        <v>242</v>
      </c>
      <c r="C278" s="26" t="s">
        <v>771</v>
      </c>
      <c r="D278" s="26" t="s">
        <v>772</v>
      </c>
      <c r="E278" s="26" t="s">
        <v>857</v>
      </c>
      <c r="F278" s="26" t="s">
        <v>858</v>
      </c>
      <c r="G278" s="25">
        <v>116.09439999999999</v>
      </c>
      <c r="H278" s="25">
        <v>-1.8198399999999999</v>
      </c>
      <c r="I278" s="26" t="s">
        <v>268</v>
      </c>
      <c r="J278" s="26" t="s">
        <v>45</v>
      </c>
      <c r="K278" s="26" t="s">
        <v>791</v>
      </c>
      <c r="L278" s="34" t="s">
        <v>823</v>
      </c>
      <c r="M278" s="26" t="s">
        <v>786</v>
      </c>
      <c r="N278" s="26" t="s">
        <v>49</v>
      </c>
      <c r="O278" s="26" t="s">
        <v>824</v>
      </c>
      <c r="P278" s="35" t="s">
        <v>780</v>
      </c>
      <c r="Q278" s="34" t="s">
        <v>794</v>
      </c>
      <c r="R278" s="26" t="s">
        <v>275</v>
      </c>
      <c r="S278" s="28">
        <v>805000000</v>
      </c>
      <c r="T278" s="28">
        <f>VLOOKUP(N278&amp;O278,[23]Referensi!A:AK,8,0)</f>
        <v>17745000</v>
      </c>
      <c r="U278" s="29">
        <f>VLOOKUP(N278&amp;O278,[23]Referensi!A:AK,9,0)*$U$4</f>
        <v>49709600</v>
      </c>
      <c r="V278" s="29">
        <f>VLOOKUP(N278&amp;O278,[23]Referensi!A:AK,10,0)</f>
        <v>63000000</v>
      </c>
      <c r="W278" s="29">
        <f>VLOOKUP(N278&amp;O278,[23]Referensi!A:AK,11,0)</f>
        <v>133333333</v>
      </c>
      <c r="X278" s="29">
        <f>VLOOKUP(N278&amp;O278,[23]Referensi!A:AK,18,0)</f>
        <v>275071399.64444447</v>
      </c>
      <c r="Y278" s="29">
        <f>VLOOKUP(N278&amp;O278,[23]Referensi!A:AK,24,0)</f>
        <v>33675900</v>
      </c>
      <c r="Z278" s="29">
        <v>0</v>
      </c>
      <c r="AA278" s="29">
        <v>0</v>
      </c>
      <c r="AB278" s="29">
        <f>VLOOKUP(N278&amp;O278,[23]Referensi!A:AK,25,0)</f>
        <v>9000000</v>
      </c>
      <c r="AC278" s="29">
        <f>VLOOKUP(N278&amp;O278,[23]Referensi!A:AK,12,0)</f>
        <v>129470250</v>
      </c>
      <c r="AD278" s="29">
        <f t="shared" si="24"/>
        <v>448201899.64444447</v>
      </c>
      <c r="AE278" s="29">
        <f t="shared" si="25"/>
        <v>711005482.64444447</v>
      </c>
      <c r="AF278" s="30">
        <f t="shared" si="26"/>
        <v>93994517.355555534</v>
      </c>
      <c r="AG278" s="26" t="s">
        <v>781</v>
      </c>
    </row>
    <row r="279" spans="1:33" ht="15" customHeight="1">
      <c r="A279" s="25" t="s">
        <v>38</v>
      </c>
      <c r="B279" s="26" t="s">
        <v>242</v>
      </c>
      <c r="C279" s="26" t="s">
        <v>771</v>
      </c>
      <c r="D279" s="26" t="s">
        <v>772</v>
      </c>
      <c r="E279" s="26" t="s">
        <v>859</v>
      </c>
      <c r="F279" s="26" t="s">
        <v>860</v>
      </c>
      <c r="G279" s="25">
        <v>116.88365</v>
      </c>
      <c r="H279" s="25">
        <v>-1.13222</v>
      </c>
      <c r="I279" s="26" t="s">
        <v>268</v>
      </c>
      <c r="J279" s="26" t="s">
        <v>45</v>
      </c>
      <c r="K279" s="26" t="s">
        <v>791</v>
      </c>
      <c r="L279" s="34" t="s">
        <v>861</v>
      </c>
      <c r="M279" s="26" t="s">
        <v>786</v>
      </c>
      <c r="N279" s="26" t="s">
        <v>447</v>
      </c>
      <c r="O279" s="26" t="s">
        <v>862</v>
      </c>
      <c r="P279" s="35" t="s">
        <v>289</v>
      </c>
      <c r="Q279" s="34" t="s">
        <v>794</v>
      </c>
      <c r="R279" s="26" t="s">
        <v>275</v>
      </c>
      <c r="S279" s="28">
        <v>805000000</v>
      </c>
      <c r="T279" s="28">
        <f>VLOOKUP(N279&amp;O279,[23]Referensi!A:AK,8,0)</f>
        <v>17745000</v>
      </c>
      <c r="U279" s="29">
        <f>VLOOKUP(N279&amp;O279,[23]Referensi!A:AK,9,0)*$U$4</f>
        <v>66109600</v>
      </c>
      <c r="V279" s="29">
        <f>VLOOKUP(N279&amp;O279,[23]Referensi!A:AK,10,0)</f>
        <v>162000000</v>
      </c>
      <c r="W279" s="29">
        <f>VLOOKUP(N279&amp;O279,[23]Referensi!A:AK,11,0)</f>
        <v>181186807.858125</v>
      </c>
      <c r="X279" s="29">
        <f>VLOOKUP(N279&amp;O279,[23]Referensi!A:AK,18,0)</f>
        <v>275071399.64444447</v>
      </c>
      <c r="Y279" s="29">
        <f>VLOOKUP(N279&amp;O279,[23]Referensi!A:AK,24,0)</f>
        <v>33675900</v>
      </c>
      <c r="Z279" s="29">
        <v>0</v>
      </c>
      <c r="AA279" s="29">
        <v>0</v>
      </c>
      <c r="AB279" s="29">
        <f>VLOOKUP(N279&amp;O279,[23]Referensi!A:AK,25,0)</f>
        <v>9000000</v>
      </c>
      <c r="AC279" s="29">
        <f>VLOOKUP(N279&amp;O279,[23]Referensi!A:AK,12,0)</f>
        <v>129470250</v>
      </c>
      <c r="AD279" s="29">
        <f t="shared" si="24"/>
        <v>563601899.64444447</v>
      </c>
      <c r="AE279" s="29">
        <f t="shared" si="25"/>
        <v>874258957.50256944</v>
      </c>
      <c r="AF279" s="30">
        <f t="shared" si="26"/>
        <v>-69258957.502569437</v>
      </c>
      <c r="AG279" s="26" t="s">
        <v>781</v>
      </c>
    </row>
    <row r="280" spans="1:33" ht="15" customHeight="1">
      <c r="A280" s="25" t="s">
        <v>38</v>
      </c>
      <c r="B280" s="26" t="s">
        <v>242</v>
      </c>
      <c r="C280" s="26" t="s">
        <v>771</v>
      </c>
      <c r="D280" s="26" t="s">
        <v>772</v>
      </c>
      <c r="E280" s="26" t="s">
        <v>863</v>
      </c>
      <c r="F280" s="26" t="s">
        <v>864</v>
      </c>
      <c r="G280" s="25">
        <v>114.63615</v>
      </c>
      <c r="H280" s="25">
        <v>-3.0832820000000001</v>
      </c>
      <c r="I280" s="26" t="s">
        <v>44</v>
      </c>
      <c r="J280" s="26" t="s">
        <v>45</v>
      </c>
      <c r="K280" s="26" t="s">
        <v>802</v>
      </c>
      <c r="L280" s="34" t="s">
        <v>841</v>
      </c>
      <c r="M280" s="26" t="s">
        <v>786</v>
      </c>
      <c r="N280" s="26" t="s">
        <v>49</v>
      </c>
      <c r="O280" s="26" t="s">
        <v>842</v>
      </c>
      <c r="P280" s="35" t="s">
        <v>51</v>
      </c>
      <c r="Q280" s="34" t="s">
        <v>794</v>
      </c>
      <c r="R280" s="26" t="s">
        <v>53</v>
      </c>
      <c r="S280" s="28">
        <v>513000000</v>
      </c>
      <c r="T280" s="28">
        <v>7452900</v>
      </c>
      <c r="U280" s="29">
        <f>VLOOKUP(N280&amp;O280,[23]Referensi!A:AK,9,0)*$U$4</f>
        <v>49600000</v>
      </c>
      <c r="V280" s="29">
        <f>VLOOKUP(N280&amp;O280,[23]Referensi!A:AK,10,0)</f>
        <v>80000000</v>
      </c>
      <c r="W280" s="29">
        <v>80000000</v>
      </c>
      <c r="X280" s="29">
        <f>HLOOKUP(M280,'[24]HPS-OE'!$5:$35,31,0)</f>
        <v>116848583.79606673</v>
      </c>
      <c r="Y280" s="29">
        <f>VLOOKUP(N280&amp;O280,[23]Referensi!A:AK,24,0)</f>
        <v>33675900</v>
      </c>
      <c r="Z280" s="29">
        <v>0</v>
      </c>
      <c r="AA280" s="29">
        <v>0</v>
      </c>
      <c r="AB280" s="29">
        <v>0</v>
      </c>
      <c r="AC280" s="29">
        <v>115000000</v>
      </c>
      <c r="AD280" s="29">
        <f t="shared" si="24"/>
        <v>287577383.79606676</v>
      </c>
      <c r="AE280" s="29">
        <f t="shared" si="25"/>
        <v>482577383.79606676</v>
      </c>
      <c r="AF280" s="30">
        <f t="shared" si="26"/>
        <v>30422616.203933239</v>
      </c>
      <c r="AG280" s="26" t="s">
        <v>781</v>
      </c>
    </row>
    <row r="281" spans="1:33" ht="15" customHeight="1">
      <c r="A281" s="25" t="s">
        <v>38</v>
      </c>
      <c r="B281" s="26" t="s">
        <v>242</v>
      </c>
      <c r="C281" s="26" t="s">
        <v>771</v>
      </c>
      <c r="D281" s="26" t="s">
        <v>772</v>
      </c>
      <c r="E281" s="26" t="s">
        <v>865</v>
      </c>
      <c r="F281" s="26" t="s">
        <v>866</v>
      </c>
      <c r="G281" s="25">
        <v>114.66711599999999</v>
      </c>
      <c r="H281" s="25">
        <v>-3.2287729999999999</v>
      </c>
      <c r="I281" s="26" t="s">
        <v>44</v>
      </c>
      <c r="J281" s="26" t="s">
        <v>45</v>
      </c>
      <c r="K281" s="26" t="s">
        <v>802</v>
      </c>
      <c r="L281" s="34" t="s">
        <v>841</v>
      </c>
      <c r="M281" s="26" t="s">
        <v>786</v>
      </c>
      <c r="N281" s="26" t="s">
        <v>49</v>
      </c>
      <c r="O281" s="26" t="s">
        <v>842</v>
      </c>
      <c r="P281" s="35" t="s">
        <v>51</v>
      </c>
      <c r="Q281" s="34" t="s">
        <v>794</v>
      </c>
      <c r="R281" s="26" t="s">
        <v>53</v>
      </c>
      <c r="S281" s="28">
        <v>513000000</v>
      </c>
      <c r="T281" s="28">
        <v>7452900</v>
      </c>
      <c r="U281" s="29">
        <f>VLOOKUP(N281&amp;O281,[23]Referensi!A:AK,9,0)*$U$4</f>
        <v>49600000</v>
      </c>
      <c r="V281" s="29">
        <f>VLOOKUP(N281&amp;O281,[23]Referensi!A:AK,10,0)</f>
        <v>80000000</v>
      </c>
      <c r="W281" s="29">
        <v>80000000</v>
      </c>
      <c r="X281" s="29">
        <f>HLOOKUP(M281,'[24]HPS-OE'!$5:$35,31,0)</f>
        <v>116848583.79606673</v>
      </c>
      <c r="Y281" s="29">
        <f>VLOOKUP(N281&amp;O281,[23]Referensi!A:AK,24,0)</f>
        <v>33675900</v>
      </c>
      <c r="Z281" s="29">
        <v>0</v>
      </c>
      <c r="AA281" s="29">
        <v>0</v>
      </c>
      <c r="AB281" s="29">
        <v>0</v>
      </c>
      <c r="AC281" s="29">
        <v>115000000</v>
      </c>
      <c r="AD281" s="29">
        <f t="shared" si="24"/>
        <v>287577383.79606676</v>
      </c>
      <c r="AE281" s="29">
        <f t="shared" si="25"/>
        <v>482577383.79606676</v>
      </c>
      <c r="AF281" s="30">
        <f t="shared" si="26"/>
        <v>30422616.203933239</v>
      </c>
      <c r="AG281" s="26" t="s">
        <v>781</v>
      </c>
    </row>
    <row r="282" spans="1:33" ht="15" customHeight="1">
      <c r="A282" s="25" t="s">
        <v>38</v>
      </c>
      <c r="B282" s="26" t="s">
        <v>242</v>
      </c>
      <c r="C282" s="26" t="s">
        <v>771</v>
      </c>
      <c r="D282" s="26" t="s">
        <v>772</v>
      </c>
      <c r="E282" s="26" t="s">
        <v>867</v>
      </c>
      <c r="F282" s="26" t="s">
        <v>868</v>
      </c>
      <c r="G282" s="25">
        <v>114.559378</v>
      </c>
      <c r="H282" s="25">
        <v>-3.1491509999999998</v>
      </c>
      <c r="I282" s="26" t="s">
        <v>44</v>
      </c>
      <c r="J282" s="26" t="s">
        <v>45</v>
      </c>
      <c r="K282" s="26" t="s">
        <v>802</v>
      </c>
      <c r="L282" s="34" t="s">
        <v>841</v>
      </c>
      <c r="M282" s="26" t="s">
        <v>786</v>
      </c>
      <c r="N282" s="26" t="s">
        <v>49</v>
      </c>
      <c r="O282" s="26" t="s">
        <v>842</v>
      </c>
      <c r="P282" s="35" t="s">
        <v>51</v>
      </c>
      <c r="Q282" s="34" t="s">
        <v>794</v>
      </c>
      <c r="R282" s="26" t="s">
        <v>53</v>
      </c>
      <c r="S282" s="28">
        <v>513000000</v>
      </c>
      <c r="T282" s="28">
        <v>7452900</v>
      </c>
      <c r="U282" s="29">
        <f>VLOOKUP(N282&amp;O282,[23]Referensi!A:AK,9,0)*$U$4</f>
        <v>49600000</v>
      </c>
      <c r="V282" s="29">
        <f>VLOOKUP(N282&amp;O282,[23]Referensi!A:AK,10,0)</f>
        <v>80000000</v>
      </c>
      <c r="W282" s="29">
        <v>80000000</v>
      </c>
      <c r="X282" s="29">
        <f>HLOOKUP(M282,'[24]HPS-OE'!$5:$35,31,0)</f>
        <v>116848583.79606673</v>
      </c>
      <c r="Y282" s="29">
        <f>VLOOKUP(N282&amp;O282,[23]Referensi!A:AK,24,0)</f>
        <v>33675900</v>
      </c>
      <c r="Z282" s="29">
        <v>0</v>
      </c>
      <c r="AA282" s="29">
        <v>0</v>
      </c>
      <c r="AB282" s="29">
        <v>0</v>
      </c>
      <c r="AC282" s="29">
        <v>115000000</v>
      </c>
      <c r="AD282" s="29">
        <f t="shared" si="24"/>
        <v>287577383.79606676</v>
      </c>
      <c r="AE282" s="29">
        <f t="shared" si="25"/>
        <v>482577383.79606676</v>
      </c>
      <c r="AF282" s="30">
        <f t="shared" si="26"/>
        <v>30422616.203933239</v>
      </c>
      <c r="AG282" s="26" t="s">
        <v>781</v>
      </c>
    </row>
    <row r="283" spans="1:33" ht="15" customHeight="1">
      <c r="A283" s="25" t="s">
        <v>38</v>
      </c>
      <c r="B283" s="26" t="s">
        <v>242</v>
      </c>
      <c r="C283" s="26" t="s">
        <v>771</v>
      </c>
      <c r="D283" s="26" t="s">
        <v>772</v>
      </c>
      <c r="E283" s="26" t="s">
        <v>869</v>
      </c>
      <c r="F283" s="26" t="s">
        <v>870</v>
      </c>
      <c r="G283" s="25">
        <v>114.5914097975355</v>
      </c>
      <c r="H283" s="25">
        <v>-3.1889921514358841</v>
      </c>
      <c r="I283" s="26" t="s">
        <v>44</v>
      </c>
      <c r="J283" s="26" t="s">
        <v>45</v>
      </c>
      <c r="K283" s="26" t="s">
        <v>802</v>
      </c>
      <c r="L283" s="34" t="s">
        <v>841</v>
      </c>
      <c r="M283" s="26" t="s">
        <v>786</v>
      </c>
      <c r="N283" s="26" t="s">
        <v>49</v>
      </c>
      <c r="O283" s="26" t="s">
        <v>842</v>
      </c>
      <c r="P283" s="35" t="s">
        <v>51</v>
      </c>
      <c r="Q283" s="34" t="s">
        <v>794</v>
      </c>
      <c r="R283" s="26" t="s">
        <v>53</v>
      </c>
      <c r="S283" s="28">
        <v>513000000</v>
      </c>
      <c r="T283" s="28">
        <v>7452900</v>
      </c>
      <c r="U283" s="29">
        <f>VLOOKUP(N283&amp;O283,[23]Referensi!A:AK,9,0)*$U$4</f>
        <v>49600000</v>
      </c>
      <c r="V283" s="29">
        <f>VLOOKUP(N283&amp;O283,[23]Referensi!A:AK,10,0)</f>
        <v>80000000</v>
      </c>
      <c r="W283" s="29">
        <v>80000000</v>
      </c>
      <c r="X283" s="29">
        <f>HLOOKUP(M283,'[24]HPS-OE'!$5:$35,31,0)</f>
        <v>116848583.79606673</v>
      </c>
      <c r="Y283" s="29">
        <f>VLOOKUP(N283&amp;O283,[23]Referensi!A:AK,24,0)</f>
        <v>33675900</v>
      </c>
      <c r="Z283" s="29">
        <v>0</v>
      </c>
      <c r="AA283" s="29">
        <v>0</v>
      </c>
      <c r="AB283" s="29">
        <v>0</v>
      </c>
      <c r="AC283" s="29">
        <v>115000000</v>
      </c>
      <c r="AD283" s="29">
        <f t="shared" si="24"/>
        <v>287577383.79606676</v>
      </c>
      <c r="AE283" s="29">
        <f t="shared" si="25"/>
        <v>482577383.79606676</v>
      </c>
      <c r="AF283" s="30">
        <f t="shared" si="26"/>
        <v>30422616.203933239</v>
      </c>
      <c r="AG283" s="26" t="s">
        <v>781</v>
      </c>
    </row>
    <row r="284" spans="1:33" ht="15" customHeight="1">
      <c r="A284" s="25" t="s">
        <v>38</v>
      </c>
      <c r="B284" s="26" t="s">
        <v>242</v>
      </c>
      <c r="C284" s="26" t="s">
        <v>771</v>
      </c>
      <c r="D284" s="26" t="s">
        <v>772</v>
      </c>
      <c r="E284" s="26" t="s">
        <v>871</v>
      </c>
      <c r="F284" s="26" t="s">
        <v>872</v>
      </c>
      <c r="G284" s="25">
        <v>109.938236</v>
      </c>
      <c r="H284" s="25">
        <v>0.34036300000000003</v>
      </c>
      <c r="I284" s="26" t="s">
        <v>268</v>
      </c>
      <c r="J284" s="26" t="s">
        <v>45</v>
      </c>
      <c r="K284" s="26" t="s">
        <v>775</v>
      </c>
      <c r="L284" s="34" t="s">
        <v>776</v>
      </c>
      <c r="M284" s="26" t="s">
        <v>777</v>
      </c>
      <c r="N284" s="26" t="s">
        <v>447</v>
      </c>
      <c r="O284" s="26" t="s">
        <v>778</v>
      </c>
      <c r="P284" s="27" t="s">
        <v>779</v>
      </c>
      <c r="Q284" s="34" t="s">
        <v>780</v>
      </c>
      <c r="R284" s="26" t="s">
        <v>275</v>
      </c>
      <c r="S284" s="28">
        <v>805000000</v>
      </c>
      <c r="T284" s="28">
        <f>VLOOKUP(N284&amp;O284,[23]Referensi!A:AK,8,0)</f>
        <v>18200000</v>
      </c>
      <c r="U284" s="29">
        <f>VLOOKUP(N284&amp;O284,[23]Referensi!A:AK,9,0)*$U$4</f>
        <v>66109600</v>
      </c>
      <c r="V284" s="29">
        <f>VLOOKUP(N284&amp;O284,[23]Referensi!A:AK,10,0)</f>
        <v>125000000</v>
      </c>
      <c r="W284" s="29">
        <f>VLOOKUP(N284&amp;O284,[23]Referensi!A:AK,11,0)</f>
        <v>103958333.04166667</v>
      </c>
      <c r="X284" s="29">
        <f>VLOOKUP(N284&amp;O284,[23]Referensi!A:AK,18,0)</f>
        <v>280871293.39999998</v>
      </c>
      <c r="Y284" s="29">
        <f>VLOOKUP(N284&amp;O284,[23]Referensi!A:AK,24,0)</f>
        <v>33675900</v>
      </c>
      <c r="Z284" s="29">
        <v>0</v>
      </c>
      <c r="AA284" s="29">
        <v>0</v>
      </c>
      <c r="AB284" s="29">
        <f>VLOOKUP(N284&amp;O284,[23]Referensi!A:AK,25,0)</f>
        <v>9000000</v>
      </c>
      <c r="AC284" s="29">
        <f>VLOOKUP(N284&amp;O284,[23]Referensi!A:AK,12,0)</f>
        <v>129470250</v>
      </c>
      <c r="AD284" s="29">
        <f t="shared" si="24"/>
        <v>532856793.39999998</v>
      </c>
      <c r="AE284" s="29">
        <f t="shared" si="25"/>
        <v>766285376.4416666</v>
      </c>
      <c r="AF284" s="30">
        <f t="shared" si="26"/>
        <v>38714623.558333397</v>
      </c>
      <c r="AG284" s="26" t="s">
        <v>781</v>
      </c>
    </row>
    <row r="285" spans="1:33" ht="15" customHeight="1">
      <c r="A285" s="31" t="s">
        <v>38</v>
      </c>
      <c r="B285" s="36" t="s">
        <v>242</v>
      </c>
      <c r="C285" s="32" t="s">
        <v>771</v>
      </c>
      <c r="D285" s="32" t="s">
        <v>772</v>
      </c>
      <c r="E285" s="32" t="s">
        <v>873</v>
      </c>
      <c r="F285" s="32" t="s">
        <v>874</v>
      </c>
      <c r="G285" s="31">
        <v>116.80696500000001</v>
      </c>
      <c r="H285" s="31">
        <v>-0.32415300000000002</v>
      </c>
      <c r="I285" s="32" t="s">
        <v>44</v>
      </c>
      <c r="J285" s="32" t="s">
        <v>45</v>
      </c>
      <c r="K285" s="32" t="s">
        <v>791</v>
      </c>
      <c r="L285" s="32" t="s">
        <v>792</v>
      </c>
      <c r="M285" s="32" t="s">
        <v>786</v>
      </c>
      <c r="N285" s="32" t="s">
        <v>49</v>
      </c>
      <c r="O285" s="32" t="s">
        <v>875</v>
      </c>
      <c r="P285" s="33" t="s">
        <v>597</v>
      </c>
      <c r="Q285" s="32" t="s">
        <v>598</v>
      </c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ht="15" customHeight="1">
      <c r="A286" s="31" t="s">
        <v>38</v>
      </c>
      <c r="B286" s="36" t="s">
        <v>242</v>
      </c>
      <c r="C286" s="32" t="s">
        <v>771</v>
      </c>
      <c r="D286" s="32" t="s">
        <v>772</v>
      </c>
      <c r="E286" s="32" t="s">
        <v>876</v>
      </c>
      <c r="F286" s="32" t="s">
        <v>877</v>
      </c>
      <c r="G286" s="31">
        <v>116.857783</v>
      </c>
      <c r="H286" s="31">
        <v>-0.27469300000000002</v>
      </c>
      <c r="I286" s="32" t="s">
        <v>44</v>
      </c>
      <c r="J286" s="32" t="s">
        <v>45</v>
      </c>
      <c r="K286" s="32" t="s">
        <v>791</v>
      </c>
      <c r="L286" s="32" t="s">
        <v>792</v>
      </c>
      <c r="M286" s="32" t="s">
        <v>786</v>
      </c>
      <c r="N286" s="32" t="s">
        <v>49</v>
      </c>
      <c r="O286" s="32" t="s">
        <v>875</v>
      </c>
      <c r="P286" s="33" t="s">
        <v>597</v>
      </c>
      <c r="Q286" s="32" t="s">
        <v>598</v>
      </c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ht="15" customHeight="1">
      <c r="A287" s="31" t="s">
        <v>38</v>
      </c>
      <c r="B287" s="36" t="s">
        <v>242</v>
      </c>
      <c r="C287" s="32" t="s">
        <v>771</v>
      </c>
      <c r="D287" s="32" t="s">
        <v>772</v>
      </c>
      <c r="E287" s="32" t="s">
        <v>878</v>
      </c>
      <c r="F287" s="32" t="s">
        <v>879</v>
      </c>
      <c r="G287" s="31">
        <v>109.48189499999999</v>
      </c>
      <c r="H287" s="31">
        <v>-0.240844</v>
      </c>
      <c r="I287" s="32" t="s">
        <v>44</v>
      </c>
      <c r="J287" s="32" t="s">
        <v>45</v>
      </c>
      <c r="K287" s="32" t="s">
        <v>775</v>
      </c>
      <c r="L287" s="32" t="s">
        <v>776</v>
      </c>
      <c r="M287" s="32" t="s">
        <v>777</v>
      </c>
      <c r="N287" s="32" t="s">
        <v>447</v>
      </c>
      <c r="O287" s="32" t="s">
        <v>778</v>
      </c>
      <c r="P287" s="33" t="s">
        <v>597</v>
      </c>
      <c r="Q287" s="32" t="s">
        <v>598</v>
      </c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ht="15" customHeight="1">
      <c r="A288" s="25" t="s">
        <v>38</v>
      </c>
      <c r="B288" s="26" t="s">
        <v>242</v>
      </c>
      <c r="C288" s="26" t="s">
        <v>771</v>
      </c>
      <c r="D288" s="26" t="s">
        <v>772</v>
      </c>
      <c r="E288" s="26" t="s">
        <v>880</v>
      </c>
      <c r="F288" s="26" t="s">
        <v>881</v>
      </c>
      <c r="G288" s="25">
        <v>114.46271</v>
      </c>
      <c r="H288" s="25">
        <v>-1.01488</v>
      </c>
      <c r="I288" s="26" t="s">
        <v>44</v>
      </c>
      <c r="J288" s="26" t="s">
        <v>45</v>
      </c>
      <c r="K288" s="26" t="s">
        <v>784</v>
      </c>
      <c r="L288" s="34" t="s">
        <v>785</v>
      </c>
      <c r="M288" s="26" t="s">
        <v>786</v>
      </c>
      <c r="N288" s="26" t="s">
        <v>49</v>
      </c>
      <c r="O288" s="26" t="s">
        <v>787</v>
      </c>
      <c r="P288" s="27" t="s">
        <v>51</v>
      </c>
      <c r="Q288" s="34" t="s">
        <v>780</v>
      </c>
      <c r="R288" s="26" t="s">
        <v>53</v>
      </c>
      <c r="S288" s="28">
        <v>513000000</v>
      </c>
      <c r="T288" s="28">
        <v>7452900</v>
      </c>
      <c r="U288" s="29">
        <f>VLOOKUP(N288&amp;O288,[23]Referensi!A:AK,9,0)*$U$4</f>
        <v>49600000</v>
      </c>
      <c r="V288" s="29">
        <f>VLOOKUP(N288&amp;O288,[23]Referensi!A:AK,10,0)</f>
        <v>90000000</v>
      </c>
      <c r="W288" s="29">
        <v>80000000</v>
      </c>
      <c r="X288" s="29">
        <f>HLOOKUP(M288,'[24]HPS-OE'!$5:$35,31,0)</f>
        <v>116848583.79606673</v>
      </c>
      <c r="Y288" s="29">
        <f>VLOOKUP(N288&amp;O288,[23]Referensi!A:AK,24,0)</f>
        <v>33675900</v>
      </c>
      <c r="Z288" s="29">
        <v>0</v>
      </c>
      <c r="AA288" s="29">
        <v>0</v>
      </c>
      <c r="AB288" s="29">
        <v>0</v>
      </c>
      <c r="AC288" s="29">
        <v>115000000</v>
      </c>
      <c r="AD288" s="29">
        <f t="shared" ref="AD288:AD289" si="27">T288+U288+V288+X288+Y288+AB288+Z288</f>
        <v>297577383.79606676</v>
      </c>
      <c r="AE288" s="29">
        <f t="shared" ref="AE288:AE289" si="28">SUM(T288:AC288)</f>
        <v>492577383.79606676</v>
      </c>
      <c r="AF288" s="30">
        <f t="shared" ref="AF288:AF289" si="29">S288-AE288</f>
        <v>20422616.203933239</v>
      </c>
      <c r="AG288" s="26" t="s">
        <v>788</v>
      </c>
    </row>
    <row r="289" spans="1:33" ht="15" customHeight="1">
      <c r="A289" s="25" t="s">
        <v>38</v>
      </c>
      <c r="B289" s="26" t="s">
        <v>242</v>
      </c>
      <c r="C289" s="26" t="s">
        <v>771</v>
      </c>
      <c r="D289" s="26" t="s">
        <v>772</v>
      </c>
      <c r="E289" s="26" t="s">
        <v>882</v>
      </c>
      <c r="F289" s="26" t="s">
        <v>883</v>
      </c>
      <c r="G289" s="25">
        <v>110.48637600000001</v>
      </c>
      <c r="H289" s="25">
        <v>-2.2665670000000002</v>
      </c>
      <c r="I289" s="26" t="s">
        <v>44</v>
      </c>
      <c r="J289" s="26" t="s">
        <v>45</v>
      </c>
      <c r="K289" s="26" t="s">
        <v>775</v>
      </c>
      <c r="L289" s="34" t="s">
        <v>855</v>
      </c>
      <c r="M289" s="26" t="s">
        <v>777</v>
      </c>
      <c r="N289" s="26" t="s">
        <v>49</v>
      </c>
      <c r="O289" s="26" t="s">
        <v>856</v>
      </c>
      <c r="P289" s="27" t="s">
        <v>51</v>
      </c>
      <c r="Q289" s="34" t="s">
        <v>780</v>
      </c>
      <c r="R289" s="26" t="s">
        <v>53</v>
      </c>
      <c r="S289" s="28">
        <v>513000000</v>
      </c>
      <c r="T289" s="28">
        <v>7644000</v>
      </c>
      <c r="U289" s="29">
        <f>VLOOKUP(N289&amp;O289,[23]Referensi!A:AK,9,0)*$U$4</f>
        <v>52920000</v>
      </c>
      <c r="V289" s="29">
        <f>VLOOKUP(N289&amp;O289,[23]Referensi!A:AK,10,0)</f>
        <v>91000000</v>
      </c>
      <c r="W289" s="29">
        <v>80000000</v>
      </c>
      <c r="X289" s="29">
        <f>HLOOKUP(M289,'[24]HPS-OE'!$5:$35,31,0)</f>
        <v>119407278.92257914</v>
      </c>
      <c r="Y289" s="29">
        <f>VLOOKUP(N289&amp;O289,[23]Referensi!A:AK,24,0)</f>
        <v>33675900</v>
      </c>
      <c r="Z289" s="29">
        <v>0</v>
      </c>
      <c r="AA289" s="29">
        <v>0</v>
      </c>
      <c r="AB289" s="29">
        <v>0</v>
      </c>
      <c r="AC289" s="29">
        <v>115000000</v>
      </c>
      <c r="AD289" s="29">
        <f t="shared" si="27"/>
        <v>304647178.92257917</v>
      </c>
      <c r="AE289" s="29">
        <f t="shared" si="28"/>
        <v>499647178.92257917</v>
      </c>
      <c r="AF289" s="30">
        <f t="shared" si="29"/>
        <v>13352821.077420831</v>
      </c>
      <c r="AG289" s="26" t="s">
        <v>799</v>
      </c>
    </row>
    <row r="290" spans="1:33" ht="15" customHeight="1">
      <c r="A290" s="31" t="s">
        <v>38</v>
      </c>
      <c r="B290" s="36" t="s">
        <v>242</v>
      </c>
      <c r="C290" s="32" t="s">
        <v>771</v>
      </c>
      <c r="D290" s="32" t="s">
        <v>772</v>
      </c>
      <c r="E290" s="32" t="s">
        <v>884</v>
      </c>
      <c r="F290" s="32" t="s">
        <v>885</v>
      </c>
      <c r="G290" s="31">
        <v>114.90177</v>
      </c>
      <c r="H290" s="31">
        <v>-3.1961599999999999</v>
      </c>
      <c r="I290" s="32" t="s">
        <v>268</v>
      </c>
      <c r="J290" s="32" t="s">
        <v>45</v>
      </c>
      <c r="K290" s="32" t="s">
        <v>802</v>
      </c>
      <c r="L290" s="32" t="s">
        <v>886</v>
      </c>
      <c r="M290" s="32" t="s">
        <v>786</v>
      </c>
      <c r="N290" s="32" t="s">
        <v>49</v>
      </c>
      <c r="O290" s="32" t="s">
        <v>887</v>
      </c>
      <c r="P290" s="33" t="s">
        <v>597</v>
      </c>
      <c r="Q290" s="32" t="s">
        <v>598</v>
      </c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ht="15" customHeight="1">
      <c r="A291" s="31" t="s">
        <v>38</v>
      </c>
      <c r="B291" s="36" t="s">
        <v>242</v>
      </c>
      <c r="C291" s="32" t="s">
        <v>771</v>
      </c>
      <c r="D291" s="32" t="s">
        <v>772</v>
      </c>
      <c r="E291" s="32" t="s">
        <v>888</v>
      </c>
      <c r="F291" s="32" t="s">
        <v>889</v>
      </c>
      <c r="G291" s="31">
        <v>115.45139</v>
      </c>
      <c r="H291" s="31">
        <v>-2.79853</v>
      </c>
      <c r="I291" s="32" t="s">
        <v>268</v>
      </c>
      <c r="J291" s="32" t="s">
        <v>45</v>
      </c>
      <c r="K291" s="32" t="s">
        <v>802</v>
      </c>
      <c r="L291" s="32" t="s">
        <v>851</v>
      </c>
      <c r="M291" s="32" t="s">
        <v>786</v>
      </c>
      <c r="N291" s="32" t="s">
        <v>49</v>
      </c>
      <c r="O291" s="32" t="s">
        <v>852</v>
      </c>
      <c r="P291" s="33" t="s">
        <v>597</v>
      </c>
      <c r="Q291" s="32" t="s">
        <v>598</v>
      </c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ht="15" customHeight="1">
      <c r="A292" s="31" t="s">
        <v>38</v>
      </c>
      <c r="B292" s="36" t="s">
        <v>242</v>
      </c>
      <c r="C292" s="32" t="s">
        <v>771</v>
      </c>
      <c r="D292" s="32" t="s">
        <v>772</v>
      </c>
      <c r="E292" s="32" t="s">
        <v>890</v>
      </c>
      <c r="F292" s="32" t="s">
        <v>891</v>
      </c>
      <c r="G292" s="31">
        <v>110.46769999999999</v>
      </c>
      <c r="H292" s="31">
        <v>0.72601000000000004</v>
      </c>
      <c r="I292" s="32" t="s">
        <v>268</v>
      </c>
      <c r="J292" s="32" t="s">
        <v>45</v>
      </c>
      <c r="K292" s="32" t="s">
        <v>775</v>
      </c>
      <c r="L292" s="32" t="s">
        <v>815</v>
      </c>
      <c r="M292" s="32" t="s">
        <v>777</v>
      </c>
      <c r="N292" s="32" t="s">
        <v>49</v>
      </c>
      <c r="O292" s="32" t="s">
        <v>816</v>
      </c>
      <c r="P292" s="33" t="s">
        <v>597</v>
      </c>
      <c r="Q292" s="32" t="s">
        <v>598</v>
      </c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ht="15" customHeight="1">
      <c r="A293" s="31" t="s">
        <v>38</v>
      </c>
      <c r="B293" s="36" t="s">
        <v>242</v>
      </c>
      <c r="C293" s="32" t="s">
        <v>771</v>
      </c>
      <c r="D293" s="32" t="s">
        <v>772</v>
      </c>
      <c r="E293" s="32" t="s">
        <v>892</v>
      </c>
      <c r="F293" s="32" t="s">
        <v>893</v>
      </c>
      <c r="G293" s="31">
        <v>110.48009999999999</v>
      </c>
      <c r="H293" s="31">
        <v>0.84091000000000005</v>
      </c>
      <c r="I293" s="32" t="s">
        <v>268</v>
      </c>
      <c r="J293" s="32" t="s">
        <v>45</v>
      </c>
      <c r="K293" s="32" t="s">
        <v>775</v>
      </c>
      <c r="L293" s="32" t="s">
        <v>815</v>
      </c>
      <c r="M293" s="32" t="s">
        <v>777</v>
      </c>
      <c r="N293" s="32" t="s">
        <v>49</v>
      </c>
      <c r="O293" s="32" t="s">
        <v>816</v>
      </c>
      <c r="P293" s="33" t="s">
        <v>597</v>
      </c>
      <c r="Q293" s="32" t="s">
        <v>598</v>
      </c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ht="15" customHeight="1">
      <c r="A294" s="31" t="s">
        <v>38</v>
      </c>
      <c r="B294" s="36" t="s">
        <v>242</v>
      </c>
      <c r="C294" s="32" t="s">
        <v>771</v>
      </c>
      <c r="D294" s="32" t="s">
        <v>772</v>
      </c>
      <c r="E294" s="32" t="s">
        <v>894</v>
      </c>
      <c r="F294" s="32" t="s">
        <v>895</v>
      </c>
      <c r="G294" s="31">
        <v>109.5675</v>
      </c>
      <c r="H294" s="31">
        <v>-0.12684000000000001</v>
      </c>
      <c r="I294" s="32" t="s">
        <v>268</v>
      </c>
      <c r="J294" s="32" t="s">
        <v>45</v>
      </c>
      <c r="K294" s="32" t="s">
        <v>775</v>
      </c>
      <c r="L294" s="32" t="s">
        <v>776</v>
      </c>
      <c r="M294" s="32" t="s">
        <v>777</v>
      </c>
      <c r="N294" s="32" t="s">
        <v>447</v>
      </c>
      <c r="O294" s="32" t="s">
        <v>778</v>
      </c>
      <c r="P294" s="33" t="s">
        <v>597</v>
      </c>
      <c r="Q294" s="32" t="s">
        <v>598</v>
      </c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ht="15" customHeight="1">
      <c r="A295" s="31" t="s">
        <v>38</v>
      </c>
      <c r="B295" s="36" t="s">
        <v>242</v>
      </c>
      <c r="C295" s="32" t="s">
        <v>771</v>
      </c>
      <c r="D295" s="32" t="s">
        <v>772</v>
      </c>
      <c r="E295" s="32" t="s">
        <v>896</v>
      </c>
      <c r="F295" s="32" t="s">
        <v>897</v>
      </c>
      <c r="G295" s="31">
        <v>110.67453999999999</v>
      </c>
      <c r="H295" s="31">
        <v>0.78256999999999999</v>
      </c>
      <c r="I295" s="32" t="s">
        <v>268</v>
      </c>
      <c r="J295" s="32" t="s">
        <v>45</v>
      </c>
      <c r="K295" s="32" t="s">
        <v>775</v>
      </c>
      <c r="L295" s="32" t="s">
        <v>815</v>
      </c>
      <c r="M295" s="32" t="s">
        <v>777</v>
      </c>
      <c r="N295" s="32" t="s">
        <v>49</v>
      </c>
      <c r="O295" s="32" t="s">
        <v>816</v>
      </c>
      <c r="P295" s="33" t="s">
        <v>597</v>
      </c>
      <c r="Q295" s="32" t="s">
        <v>598</v>
      </c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ht="15" customHeight="1">
      <c r="A296" s="31" t="s">
        <v>38</v>
      </c>
      <c r="B296" s="36" t="s">
        <v>242</v>
      </c>
      <c r="C296" s="32" t="s">
        <v>771</v>
      </c>
      <c r="D296" s="32" t="s">
        <v>772</v>
      </c>
      <c r="E296" s="32" t="s">
        <v>898</v>
      </c>
      <c r="F296" s="32" t="s">
        <v>899</v>
      </c>
      <c r="G296" s="31">
        <v>109.29984</v>
      </c>
      <c r="H296" s="31">
        <v>-0.14263000000000001</v>
      </c>
      <c r="I296" s="32" t="s">
        <v>268</v>
      </c>
      <c r="J296" s="32" t="s">
        <v>45</v>
      </c>
      <c r="K296" s="32" t="s">
        <v>775</v>
      </c>
      <c r="L296" s="32" t="s">
        <v>776</v>
      </c>
      <c r="M296" s="32" t="s">
        <v>777</v>
      </c>
      <c r="N296" s="32" t="s">
        <v>447</v>
      </c>
      <c r="O296" s="32" t="s">
        <v>778</v>
      </c>
      <c r="P296" s="33" t="s">
        <v>597</v>
      </c>
      <c r="Q296" s="32" t="s">
        <v>598</v>
      </c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ht="15" customHeight="1">
      <c r="A297" s="31" t="s">
        <v>38</v>
      </c>
      <c r="B297" s="36" t="s">
        <v>39</v>
      </c>
      <c r="C297" s="32" t="s">
        <v>771</v>
      </c>
      <c r="D297" s="32" t="s">
        <v>772</v>
      </c>
      <c r="E297" s="32" t="s">
        <v>900</v>
      </c>
      <c r="F297" s="32" t="s">
        <v>901</v>
      </c>
      <c r="G297" s="31">
        <v>114.957583</v>
      </c>
      <c r="H297" s="31">
        <v>-3.4662989999999998</v>
      </c>
      <c r="I297" s="32" t="s">
        <v>268</v>
      </c>
      <c r="J297" s="32" t="s">
        <v>45</v>
      </c>
      <c r="K297" s="32" t="s">
        <v>802</v>
      </c>
      <c r="L297" s="32" t="s">
        <v>886</v>
      </c>
      <c r="M297" s="32" t="s">
        <v>786</v>
      </c>
      <c r="N297" s="32" t="s">
        <v>49</v>
      </c>
      <c r="O297" s="32" t="s">
        <v>887</v>
      </c>
      <c r="P297" s="33" t="s">
        <v>597</v>
      </c>
      <c r="Q297" s="32" t="s">
        <v>598</v>
      </c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ht="15" customHeight="1">
      <c r="A298" s="31" t="s">
        <v>38</v>
      </c>
      <c r="B298" s="36" t="s">
        <v>39</v>
      </c>
      <c r="C298" s="32" t="s">
        <v>771</v>
      </c>
      <c r="D298" s="32" t="s">
        <v>772</v>
      </c>
      <c r="E298" s="32" t="s">
        <v>902</v>
      </c>
      <c r="F298" s="32" t="s">
        <v>903</v>
      </c>
      <c r="G298" s="31">
        <v>115.241426</v>
      </c>
      <c r="H298" s="31">
        <v>-2.197473</v>
      </c>
      <c r="I298" s="32" t="s">
        <v>268</v>
      </c>
      <c r="J298" s="32" t="s">
        <v>45</v>
      </c>
      <c r="K298" s="32" t="s">
        <v>784</v>
      </c>
      <c r="L298" s="32" t="s">
        <v>811</v>
      </c>
      <c r="M298" s="32" t="s">
        <v>786</v>
      </c>
      <c r="N298" s="32" t="s">
        <v>49</v>
      </c>
      <c r="O298" s="32" t="s">
        <v>812</v>
      </c>
      <c r="P298" s="33" t="s">
        <v>597</v>
      </c>
      <c r="Q298" s="32" t="s">
        <v>598</v>
      </c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ht="15" customHeight="1">
      <c r="A299" s="31" t="s">
        <v>38</v>
      </c>
      <c r="B299" s="36" t="s">
        <v>39</v>
      </c>
      <c r="C299" s="32" t="s">
        <v>771</v>
      </c>
      <c r="D299" s="32" t="s">
        <v>772</v>
      </c>
      <c r="E299" s="32" t="s">
        <v>904</v>
      </c>
      <c r="F299" s="32" t="s">
        <v>905</v>
      </c>
      <c r="G299" s="31">
        <v>115.181083</v>
      </c>
      <c r="H299" s="31">
        <v>-2.1242770000000002</v>
      </c>
      <c r="I299" s="32" t="s">
        <v>268</v>
      </c>
      <c r="J299" s="32" t="s">
        <v>45</v>
      </c>
      <c r="K299" s="32" t="s">
        <v>784</v>
      </c>
      <c r="L299" s="32" t="s">
        <v>811</v>
      </c>
      <c r="M299" s="32" t="s">
        <v>786</v>
      </c>
      <c r="N299" s="32" t="s">
        <v>49</v>
      </c>
      <c r="O299" s="32" t="s">
        <v>812</v>
      </c>
      <c r="P299" s="33" t="s">
        <v>597</v>
      </c>
      <c r="Q299" s="32" t="s">
        <v>598</v>
      </c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ht="15" customHeight="1">
      <c r="A300" s="25" t="s">
        <v>38</v>
      </c>
      <c r="B300" s="26" t="s">
        <v>39</v>
      </c>
      <c r="C300" s="26" t="s">
        <v>771</v>
      </c>
      <c r="D300" s="26" t="s">
        <v>772</v>
      </c>
      <c r="E300" s="26" t="s">
        <v>906</v>
      </c>
      <c r="F300" s="26" t="s">
        <v>907</v>
      </c>
      <c r="G300" s="25">
        <v>116.42778</v>
      </c>
      <c r="H300" s="25">
        <v>-1.5622199999999999</v>
      </c>
      <c r="I300" s="26" t="s">
        <v>268</v>
      </c>
      <c r="J300" s="26" t="s">
        <v>45</v>
      </c>
      <c r="K300" s="26" t="s">
        <v>791</v>
      </c>
      <c r="L300" s="34" t="s">
        <v>823</v>
      </c>
      <c r="M300" s="26" t="s">
        <v>786</v>
      </c>
      <c r="N300" s="26" t="s">
        <v>49</v>
      </c>
      <c r="O300" s="26" t="s">
        <v>824</v>
      </c>
      <c r="P300" s="35" t="s">
        <v>780</v>
      </c>
      <c r="Q300" s="34" t="s">
        <v>794</v>
      </c>
      <c r="R300" s="26" t="s">
        <v>275</v>
      </c>
      <c r="S300" s="28">
        <v>805000000</v>
      </c>
      <c r="T300" s="28">
        <f>VLOOKUP(N300&amp;O300,[23]Referensi!A:AK,8,0)</f>
        <v>17745000</v>
      </c>
      <c r="U300" s="29">
        <f>VLOOKUP(N300&amp;O300,[23]Referensi!A:AK,9,0)*$U$4</f>
        <v>49709600</v>
      </c>
      <c r="V300" s="29">
        <f>VLOOKUP(N300&amp;O300,[23]Referensi!A:AK,10,0)</f>
        <v>63000000</v>
      </c>
      <c r="W300" s="29">
        <f>VLOOKUP(N300&amp;O300,[23]Referensi!A:AK,11,0)</f>
        <v>133333333</v>
      </c>
      <c r="X300" s="29">
        <f>VLOOKUP(N300&amp;O300,[23]Referensi!A:AK,18,0)</f>
        <v>275071399.64444447</v>
      </c>
      <c r="Y300" s="29">
        <f>VLOOKUP(N300&amp;O300,[23]Referensi!A:AK,24,0)</f>
        <v>33675900</v>
      </c>
      <c r="Z300" s="29">
        <v>0</v>
      </c>
      <c r="AA300" s="29">
        <v>0</v>
      </c>
      <c r="AB300" s="29">
        <f>VLOOKUP(N300&amp;O300,[23]Referensi!A:AK,25,0)</f>
        <v>9000000</v>
      </c>
      <c r="AC300" s="29">
        <f>VLOOKUP(N300&amp;O300,[23]Referensi!A:AK,12,0)</f>
        <v>129470250</v>
      </c>
      <c r="AD300" s="29">
        <f t="shared" ref="AD300:AD301" si="30">T300+U300+V300+X300+Y300+AB300+Z300</f>
        <v>448201899.64444447</v>
      </c>
      <c r="AE300" s="29">
        <f t="shared" ref="AE300:AE301" si="31">SUM(T300:AC300)</f>
        <v>711005482.64444447</v>
      </c>
      <c r="AF300" s="30">
        <f t="shared" ref="AF300:AF301" si="32">S300-AE300</f>
        <v>93994517.355555534</v>
      </c>
      <c r="AG300" s="26" t="s">
        <v>781</v>
      </c>
    </row>
    <row r="301" spans="1:33" ht="15" customHeight="1">
      <c r="A301" s="25" t="s">
        <v>38</v>
      </c>
      <c r="B301" s="26" t="s">
        <v>39</v>
      </c>
      <c r="C301" s="26" t="s">
        <v>771</v>
      </c>
      <c r="D301" s="26" t="s">
        <v>772</v>
      </c>
      <c r="E301" s="26" t="s">
        <v>908</v>
      </c>
      <c r="F301" s="26" t="s">
        <v>909</v>
      </c>
      <c r="G301" s="25">
        <v>113.918156</v>
      </c>
      <c r="H301" s="25">
        <v>-1.46631</v>
      </c>
      <c r="I301" s="26" t="s">
        <v>268</v>
      </c>
      <c r="J301" s="26" t="s">
        <v>45</v>
      </c>
      <c r="K301" s="26" t="s">
        <v>784</v>
      </c>
      <c r="L301" s="34" t="s">
        <v>785</v>
      </c>
      <c r="M301" s="26" t="s">
        <v>786</v>
      </c>
      <c r="N301" s="26" t="s">
        <v>49</v>
      </c>
      <c r="O301" s="26" t="s">
        <v>787</v>
      </c>
      <c r="P301" s="27" t="s">
        <v>289</v>
      </c>
      <c r="Q301" s="34" t="s">
        <v>780</v>
      </c>
      <c r="R301" s="26" t="s">
        <v>275</v>
      </c>
      <c r="S301" s="28">
        <v>805000000</v>
      </c>
      <c r="T301" s="28">
        <f>VLOOKUP(N301&amp;O301,[23]Referensi!A:AK,8,0)</f>
        <v>17745000</v>
      </c>
      <c r="U301" s="29">
        <f>VLOOKUP(N301&amp;O301,[23]Referensi!A:AK,9,0)*$U$4</f>
        <v>49600000</v>
      </c>
      <c r="V301" s="29">
        <f>VLOOKUP(N301&amp;O301,[23]Referensi!A:AK,10,0)</f>
        <v>90000000</v>
      </c>
      <c r="W301" s="29">
        <f>VLOOKUP(N301&amp;O301,[23]Referensi!A:AK,11,0)</f>
        <v>113333333.25</v>
      </c>
      <c r="X301" s="29">
        <f>VLOOKUP(N301&amp;O301,[23]Referensi!A:AK,18,0)</f>
        <v>275071399.64444447</v>
      </c>
      <c r="Y301" s="29">
        <f>VLOOKUP(N301&amp;O301,[23]Referensi!A:AK,24,0)</f>
        <v>33675900</v>
      </c>
      <c r="Z301" s="29">
        <v>0</v>
      </c>
      <c r="AA301" s="29">
        <v>0</v>
      </c>
      <c r="AB301" s="29">
        <f>VLOOKUP(N301&amp;O301,[23]Referensi!A:AK,25,0)</f>
        <v>9000000</v>
      </c>
      <c r="AC301" s="29">
        <f>VLOOKUP(N301&amp;O301,[23]Referensi!A:AK,12,0)</f>
        <v>129470250</v>
      </c>
      <c r="AD301" s="29">
        <f t="shared" si="30"/>
        <v>475092299.64444447</v>
      </c>
      <c r="AE301" s="29">
        <f t="shared" si="31"/>
        <v>717895882.89444447</v>
      </c>
      <c r="AF301" s="30">
        <f t="shared" si="32"/>
        <v>87104117.105555534</v>
      </c>
      <c r="AG301" s="26" t="s">
        <v>788</v>
      </c>
    </row>
    <row r="302" spans="1:33" ht="15" customHeight="1">
      <c r="A302" s="31" t="s">
        <v>38</v>
      </c>
      <c r="B302" s="36" t="s">
        <v>39</v>
      </c>
      <c r="C302" s="32" t="s">
        <v>771</v>
      </c>
      <c r="D302" s="32" t="s">
        <v>772</v>
      </c>
      <c r="E302" s="32" t="s">
        <v>910</v>
      </c>
      <c r="F302" s="32" t="s">
        <v>911</v>
      </c>
      <c r="G302" s="31">
        <v>113.914383</v>
      </c>
      <c r="H302" s="31">
        <v>-1.5108459999999999</v>
      </c>
      <c r="I302" s="32" t="s">
        <v>268</v>
      </c>
      <c r="J302" s="32" t="s">
        <v>45</v>
      </c>
      <c r="K302" s="32" t="s">
        <v>784</v>
      </c>
      <c r="L302" s="32" t="s">
        <v>785</v>
      </c>
      <c r="M302" s="32" t="s">
        <v>786</v>
      </c>
      <c r="N302" s="32" t="s">
        <v>49</v>
      </c>
      <c r="O302" s="32" t="s">
        <v>787</v>
      </c>
      <c r="P302" s="33" t="s">
        <v>597</v>
      </c>
      <c r="Q302" s="32" t="s">
        <v>598</v>
      </c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ht="15" customHeight="1">
      <c r="A303" s="31" t="s">
        <v>38</v>
      </c>
      <c r="B303" s="36" t="s">
        <v>39</v>
      </c>
      <c r="C303" s="32" t="s">
        <v>771</v>
      </c>
      <c r="D303" s="32" t="s">
        <v>772</v>
      </c>
      <c r="E303" s="32" t="s">
        <v>912</v>
      </c>
      <c r="F303" s="32" t="s">
        <v>913</v>
      </c>
      <c r="G303" s="31">
        <v>110.142309</v>
      </c>
      <c r="H303" s="31">
        <v>-6.191E-2</v>
      </c>
      <c r="I303" s="32" t="s">
        <v>268</v>
      </c>
      <c r="J303" s="32" t="s">
        <v>45</v>
      </c>
      <c r="K303" s="32" t="s">
        <v>775</v>
      </c>
      <c r="L303" s="32" t="s">
        <v>815</v>
      </c>
      <c r="M303" s="32" t="s">
        <v>777</v>
      </c>
      <c r="N303" s="32" t="s">
        <v>49</v>
      </c>
      <c r="O303" s="32" t="s">
        <v>816</v>
      </c>
      <c r="P303" s="33" t="s">
        <v>597</v>
      </c>
      <c r="Q303" s="32" t="s">
        <v>598</v>
      </c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ht="15" customHeight="1">
      <c r="A304" s="31" t="s">
        <v>38</v>
      </c>
      <c r="B304" s="36" t="s">
        <v>39</v>
      </c>
      <c r="C304" s="32" t="s">
        <v>771</v>
      </c>
      <c r="D304" s="32" t="s">
        <v>772</v>
      </c>
      <c r="E304" s="32" t="s">
        <v>914</v>
      </c>
      <c r="F304" s="32" t="s">
        <v>915</v>
      </c>
      <c r="G304" s="31">
        <v>114.491186</v>
      </c>
      <c r="H304" s="31">
        <v>-3.4336920000000002</v>
      </c>
      <c r="I304" s="32" t="s">
        <v>268</v>
      </c>
      <c r="J304" s="32" t="s">
        <v>45</v>
      </c>
      <c r="K304" s="32" t="s">
        <v>802</v>
      </c>
      <c r="L304" s="32" t="s">
        <v>841</v>
      </c>
      <c r="M304" s="32" t="s">
        <v>786</v>
      </c>
      <c r="N304" s="32" t="s">
        <v>49</v>
      </c>
      <c r="O304" s="32" t="s">
        <v>842</v>
      </c>
      <c r="P304" s="33" t="s">
        <v>597</v>
      </c>
      <c r="Q304" s="32" t="s">
        <v>598</v>
      </c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ht="15" customHeight="1">
      <c r="A305" s="31" t="s">
        <v>38</v>
      </c>
      <c r="B305" s="36" t="s">
        <v>39</v>
      </c>
      <c r="C305" s="32" t="s">
        <v>771</v>
      </c>
      <c r="D305" s="32" t="s">
        <v>772</v>
      </c>
      <c r="E305" s="32" t="s">
        <v>916</v>
      </c>
      <c r="F305" s="32" t="s">
        <v>917</v>
      </c>
      <c r="G305" s="31">
        <v>116.62539700000001</v>
      </c>
      <c r="H305" s="31">
        <v>3.6081880000000002</v>
      </c>
      <c r="I305" s="32" t="s">
        <v>268</v>
      </c>
      <c r="J305" s="32" t="s">
        <v>45</v>
      </c>
      <c r="K305" s="32" t="s">
        <v>918</v>
      </c>
      <c r="L305" s="32" t="s">
        <v>919</v>
      </c>
      <c r="M305" s="32" t="s">
        <v>920</v>
      </c>
      <c r="N305" s="32" t="s">
        <v>49</v>
      </c>
      <c r="O305" s="32" t="s">
        <v>921</v>
      </c>
      <c r="P305" s="33" t="s">
        <v>597</v>
      </c>
      <c r="Q305" s="32" t="s">
        <v>598</v>
      </c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ht="15" customHeight="1">
      <c r="A306" s="31" t="s">
        <v>38</v>
      </c>
      <c r="B306" s="36" t="s">
        <v>39</v>
      </c>
      <c r="C306" s="32" t="s">
        <v>771</v>
      </c>
      <c r="D306" s="32" t="s">
        <v>772</v>
      </c>
      <c r="E306" s="32" t="s">
        <v>922</v>
      </c>
      <c r="F306" s="32" t="s">
        <v>923</v>
      </c>
      <c r="G306" s="31">
        <v>115.771225</v>
      </c>
      <c r="H306" s="31">
        <v>-3.659462</v>
      </c>
      <c r="I306" s="32" t="s">
        <v>268</v>
      </c>
      <c r="J306" s="32" t="s">
        <v>45</v>
      </c>
      <c r="K306" s="32" t="s">
        <v>802</v>
      </c>
      <c r="L306" s="32" t="s">
        <v>803</v>
      </c>
      <c r="M306" s="32" t="s">
        <v>786</v>
      </c>
      <c r="N306" s="32" t="s">
        <v>49</v>
      </c>
      <c r="O306" s="32" t="s">
        <v>804</v>
      </c>
      <c r="P306" s="33" t="s">
        <v>597</v>
      </c>
      <c r="Q306" s="32" t="s">
        <v>598</v>
      </c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ht="15" customHeight="1">
      <c r="A307" s="31" t="s">
        <v>38</v>
      </c>
      <c r="B307" s="36" t="s">
        <v>39</v>
      </c>
      <c r="C307" s="32" t="s">
        <v>771</v>
      </c>
      <c r="D307" s="32" t="s">
        <v>772</v>
      </c>
      <c r="E307" s="32" t="s">
        <v>924</v>
      </c>
      <c r="F307" s="32" t="s">
        <v>925</v>
      </c>
      <c r="G307" s="31">
        <v>115.22312100000001</v>
      </c>
      <c r="H307" s="31">
        <v>-2.1709269999999998</v>
      </c>
      <c r="I307" s="32" t="s">
        <v>268</v>
      </c>
      <c r="J307" s="32" t="s">
        <v>45</v>
      </c>
      <c r="K307" s="32" t="s">
        <v>784</v>
      </c>
      <c r="L307" s="32" t="s">
        <v>811</v>
      </c>
      <c r="M307" s="32" t="s">
        <v>786</v>
      </c>
      <c r="N307" s="32" t="s">
        <v>49</v>
      </c>
      <c r="O307" s="32" t="s">
        <v>812</v>
      </c>
      <c r="P307" s="33" t="s">
        <v>597</v>
      </c>
      <c r="Q307" s="32" t="s">
        <v>598</v>
      </c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ht="15" customHeight="1">
      <c r="A308" s="31" t="s">
        <v>38</v>
      </c>
      <c r="B308" s="36" t="s">
        <v>39</v>
      </c>
      <c r="C308" s="32" t="s">
        <v>771</v>
      </c>
      <c r="D308" s="32" t="s">
        <v>772</v>
      </c>
      <c r="E308" s="32" t="s">
        <v>926</v>
      </c>
      <c r="F308" s="32" t="s">
        <v>927</v>
      </c>
      <c r="G308" s="31">
        <v>110.128529</v>
      </c>
      <c r="H308" s="31">
        <v>-5.3311999999999998E-2</v>
      </c>
      <c r="I308" s="32" t="s">
        <v>268</v>
      </c>
      <c r="J308" s="32" t="s">
        <v>45</v>
      </c>
      <c r="K308" s="32" t="s">
        <v>775</v>
      </c>
      <c r="L308" s="32" t="s">
        <v>815</v>
      </c>
      <c r="M308" s="32" t="s">
        <v>777</v>
      </c>
      <c r="N308" s="32" t="s">
        <v>49</v>
      </c>
      <c r="O308" s="32" t="s">
        <v>816</v>
      </c>
      <c r="P308" s="33" t="s">
        <v>597</v>
      </c>
      <c r="Q308" s="32" t="s">
        <v>598</v>
      </c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ht="15" customHeight="1">
      <c r="A309" s="31" t="s">
        <v>38</v>
      </c>
      <c r="B309" s="36" t="s">
        <v>39</v>
      </c>
      <c r="C309" s="32" t="s">
        <v>771</v>
      </c>
      <c r="D309" s="32" t="s">
        <v>772</v>
      </c>
      <c r="E309" s="32" t="s">
        <v>928</v>
      </c>
      <c r="F309" s="32" t="s">
        <v>929</v>
      </c>
      <c r="G309" s="31">
        <v>115.195955</v>
      </c>
      <c r="H309" s="31">
        <v>-2.1408830000000001</v>
      </c>
      <c r="I309" s="32" t="s">
        <v>268</v>
      </c>
      <c r="J309" s="32" t="s">
        <v>45</v>
      </c>
      <c r="K309" s="32" t="s">
        <v>784</v>
      </c>
      <c r="L309" s="32" t="s">
        <v>811</v>
      </c>
      <c r="M309" s="32" t="s">
        <v>786</v>
      </c>
      <c r="N309" s="32" t="s">
        <v>49</v>
      </c>
      <c r="O309" s="32" t="s">
        <v>812</v>
      </c>
      <c r="P309" s="33" t="s">
        <v>597</v>
      </c>
      <c r="Q309" s="32" t="s">
        <v>598</v>
      </c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ht="15" customHeight="1">
      <c r="A310" s="25" t="s">
        <v>38</v>
      </c>
      <c r="B310" s="26" t="s">
        <v>39</v>
      </c>
      <c r="C310" s="26" t="s">
        <v>771</v>
      </c>
      <c r="D310" s="26" t="s">
        <v>772</v>
      </c>
      <c r="E310" s="26" t="s">
        <v>930</v>
      </c>
      <c r="F310" s="26" t="s">
        <v>931</v>
      </c>
      <c r="G310" s="25">
        <v>116.87214</v>
      </c>
      <c r="H310" s="25">
        <v>-1.266262</v>
      </c>
      <c r="I310" s="26" t="s">
        <v>268</v>
      </c>
      <c r="J310" s="26" t="s">
        <v>45</v>
      </c>
      <c r="K310" s="26" t="s">
        <v>791</v>
      </c>
      <c r="L310" s="34" t="s">
        <v>861</v>
      </c>
      <c r="M310" s="26" t="s">
        <v>786</v>
      </c>
      <c r="N310" s="26" t="s">
        <v>447</v>
      </c>
      <c r="O310" s="26" t="s">
        <v>862</v>
      </c>
      <c r="P310" s="35" t="s">
        <v>289</v>
      </c>
      <c r="Q310" s="34" t="s">
        <v>794</v>
      </c>
      <c r="R310" s="26" t="s">
        <v>275</v>
      </c>
      <c r="S310" s="28">
        <v>805000000</v>
      </c>
      <c r="T310" s="28">
        <f>VLOOKUP(N310&amp;O310,[23]Referensi!A:AK,8,0)</f>
        <v>17745000</v>
      </c>
      <c r="U310" s="29">
        <f>VLOOKUP(N310&amp;O310,[23]Referensi!A:AK,9,0)*$U$4</f>
        <v>66109600</v>
      </c>
      <c r="V310" s="29">
        <f>VLOOKUP(N310&amp;O310,[23]Referensi!A:AK,10,0)</f>
        <v>162000000</v>
      </c>
      <c r="W310" s="29">
        <f>VLOOKUP(N310&amp;O310,[23]Referensi!A:AK,11,0)</f>
        <v>181186807.858125</v>
      </c>
      <c r="X310" s="29">
        <f>VLOOKUP(N310&amp;O310,[23]Referensi!A:AK,18,0)</f>
        <v>275071399.64444447</v>
      </c>
      <c r="Y310" s="29">
        <f>VLOOKUP(N310&amp;O310,[23]Referensi!A:AK,24,0)</f>
        <v>33675900</v>
      </c>
      <c r="Z310" s="29">
        <v>0</v>
      </c>
      <c r="AA310" s="29">
        <v>0</v>
      </c>
      <c r="AB310" s="29">
        <f>VLOOKUP(N310&amp;O310,[23]Referensi!A:AK,25,0)</f>
        <v>9000000</v>
      </c>
      <c r="AC310" s="29">
        <f>VLOOKUP(N310&amp;O310,[23]Referensi!A:AK,12,0)</f>
        <v>129470250</v>
      </c>
      <c r="AD310" s="29">
        <f>T310+U310+V310+X310+Y310+AB310+Z310</f>
        <v>563601899.64444447</v>
      </c>
      <c r="AE310" s="29">
        <f>SUM(T310:AC310)</f>
        <v>874258957.50256944</v>
      </c>
      <c r="AF310" s="30">
        <f>S310-AE310</f>
        <v>-69258957.502569437</v>
      </c>
      <c r="AG310" s="26" t="s">
        <v>781</v>
      </c>
    </row>
    <row r="311" spans="1:33" ht="15" customHeight="1">
      <c r="A311" s="31" t="s">
        <v>38</v>
      </c>
      <c r="B311" s="36" t="s">
        <v>242</v>
      </c>
      <c r="C311" s="32" t="s">
        <v>771</v>
      </c>
      <c r="D311" s="32" t="s">
        <v>932</v>
      </c>
      <c r="E311" s="32" t="s">
        <v>933</v>
      </c>
      <c r="F311" s="32" t="s">
        <v>934</v>
      </c>
      <c r="G311" s="31">
        <v>132.68860000000001</v>
      </c>
      <c r="H311" s="31">
        <v>-5.6542899999999996</v>
      </c>
      <c r="I311" s="32" t="s">
        <v>44</v>
      </c>
      <c r="J311" s="32" t="s">
        <v>45</v>
      </c>
      <c r="K311" s="32" t="s">
        <v>935</v>
      </c>
      <c r="L311" s="32" t="s">
        <v>936</v>
      </c>
      <c r="M311" s="32" t="s">
        <v>937</v>
      </c>
      <c r="N311" s="32" t="s">
        <v>49</v>
      </c>
      <c r="O311" s="32" t="s">
        <v>938</v>
      </c>
      <c r="P311" s="33" t="s">
        <v>597</v>
      </c>
      <c r="Q311" s="32" t="s">
        <v>598</v>
      </c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ht="15" customHeight="1">
      <c r="A312" s="25" t="s">
        <v>38</v>
      </c>
      <c r="B312" s="26" t="s">
        <v>242</v>
      </c>
      <c r="C312" s="26" t="s">
        <v>771</v>
      </c>
      <c r="D312" s="26" t="s">
        <v>932</v>
      </c>
      <c r="E312" s="26" t="s">
        <v>939</v>
      </c>
      <c r="F312" s="26" t="s">
        <v>940</v>
      </c>
      <c r="G312" s="25">
        <v>136.26924299999999</v>
      </c>
      <c r="H312" s="25">
        <v>-4.0714499999999996</v>
      </c>
      <c r="I312" s="26" t="s">
        <v>44</v>
      </c>
      <c r="J312" s="26" t="s">
        <v>45</v>
      </c>
      <c r="K312" s="26" t="s">
        <v>941</v>
      </c>
      <c r="L312" s="26" t="s">
        <v>942</v>
      </c>
      <c r="M312" s="26" t="s">
        <v>943</v>
      </c>
      <c r="N312" s="26" t="s">
        <v>49</v>
      </c>
      <c r="O312" s="26" t="s">
        <v>944</v>
      </c>
      <c r="P312" s="27" t="s">
        <v>51</v>
      </c>
      <c r="Q312" s="34" t="s">
        <v>945</v>
      </c>
      <c r="R312" s="26" t="s">
        <v>53</v>
      </c>
      <c r="S312" s="28">
        <v>513000000</v>
      </c>
      <c r="T312" s="28">
        <v>15729000</v>
      </c>
      <c r="U312" s="29">
        <f>VLOOKUP(N312&amp;O312,[23]Referensi!A:AK,9,0)*$U$4</f>
        <v>35609760</v>
      </c>
      <c r="V312" s="29">
        <f>VLOOKUP(N312&amp;O312,[23]Referensi!A:AK,10,0)</f>
        <v>42750000</v>
      </c>
      <c r="W312" s="29">
        <v>80000000</v>
      </c>
      <c r="X312" s="29">
        <f>HLOOKUP(M312,'[24]HPS-OE'!$5:$35,31,0)</f>
        <v>159656317.20315683</v>
      </c>
      <c r="Y312" s="29">
        <f>VLOOKUP(N312&amp;O312,[23]Referensi!A:AK,24,0)</f>
        <v>31500000</v>
      </c>
      <c r="Z312" s="29">
        <v>30000000</v>
      </c>
      <c r="AA312" s="29">
        <v>0</v>
      </c>
      <c r="AB312" s="29">
        <v>0</v>
      </c>
      <c r="AC312" s="29">
        <v>115000000</v>
      </c>
      <c r="AD312" s="29">
        <f t="shared" ref="AD312:AD320" si="33">T312+U312+V312+X312+Y312+AB312+Z312</f>
        <v>315245077.20315683</v>
      </c>
      <c r="AE312" s="29">
        <f t="shared" ref="AE312:AE320" si="34">SUM(T312:AC312)</f>
        <v>510245077.20315683</v>
      </c>
      <c r="AF312" s="30">
        <f t="shared" ref="AF312:AF320" si="35">S312-AE312</f>
        <v>2754922.7968431711</v>
      </c>
      <c r="AG312" s="26" t="s">
        <v>799</v>
      </c>
    </row>
    <row r="313" spans="1:33" ht="15" customHeight="1">
      <c r="A313" s="25" t="s">
        <v>38</v>
      </c>
      <c r="B313" s="26" t="s">
        <v>242</v>
      </c>
      <c r="C313" s="26" t="s">
        <v>771</v>
      </c>
      <c r="D313" s="26" t="s">
        <v>932</v>
      </c>
      <c r="E313" s="26" t="s">
        <v>946</v>
      </c>
      <c r="F313" s="26" t="s">
        <v>947</v>
      </c>
      <c r="G313" s="25">
        <v>138.03265099999999</v>
      </c>
      <c r="H313" s="25">
        <v>-2.3002739999999999</v>
      </c>
      <c r="I313" s="26" t="s">
        <v>44</v>
      </c>
      <c r="J313" s="26" t="s">
        <v>45</v>
      </c>
      <c r="K313" s="26" t="s">
        <v>941</v>
      </c>
      <c r="L313" s="37" t="s">
        <v>948</v>
      </c>
      <c r="M313" s="26" t="s">
        <v>943</v>
      </c>
      <c r="N313" s="26" t="s">
        <v>49</v>
      </c>
      <c r="O313" s="26" t="s">
        <v>949</v>
      </c>
      <c r="P313" s="27" t="s">
        <v>51</v>
      </c>
      <c r="Q313" s="34" t="s">
        <v>950</v>
      </c>
      <c r="R313" s="26" t="s">
        <v>53</v>
      </c>
      <c r="S313" s="28">
        <v>513000000</v>
      </c>
      <c r="T313" s="28">
        <v>15729000</v>
      </c>
      <c r="U313" s="29">
        <f>VLOOKUP(N313&amp;O313,[23]Referensi!A:AK,9,0)*$U$4</f>
        <v>37049760</v>
      </c>
      <c r="V313" s="29">
        <f>VLOOKUP(N313&amp;O313,[23]Referensi!A:AK,10,0)</f>
        <v>75000000</v>
      </c>
      <c r="W313" s="29">
        <v>80000000</v>
      </c>
      <c r="X313" s="29">
        <f>HLOOKUP(M313,'[24]HPS-OE'!$5:$35,31,0)</f>
        <v>159656317.20315683</v>
      </c>
      <c r="Y313" s="29">
        <f>VLOOKUP(N313&amp;O313,[23]Referensi!A:AK,24,0)</f>
        <v>31500000</v>
      </c>
      <c r="Z313" s="29">
        <v>30000000</v>
      </c>
      <c r="AA313" s="29">
        <v>0</v>
      </c>
      <c r="AB313" s="29">
        <v>0</v>
      </c>
      <c r="AC313" s="29">
        <v>115000000</v>
      </c>
      <c r="AD313" s="29">
        <f t="shared" si="33"/>
        <v>348935077.20315683</v>
      </c>
      <c r="AE313" s="29">
        <f t="shared" si="34"/>
        <v>543935077.20315683</v>
      </c>
      <c r="AF313" s="30">
        <f t="shared" si="35"/>
        <v>-30935077.203156829</v>
      </c>
      <c r="AG313" s="26" t="s">
        <v>951</v>
      </c>
    </row>
    <row r="314" spans="1:33" ht="15" customHeight="1">
      <c r="A314" s="25" t="s">
        <v>38</v>
      </c>
      <c r="B314" s="26" t="s">
        <v>242</v>
      </c>
      <c r="C314" s="26" t="s">
        <v>771</v>
      </c>
      <c r="D314" s="26" t="s">
        <v>932</v>
      </c>
      <c r="E314" s="26" t="s">
        <v>952</v>
      </c>
      <c r="F314" s="26" t="s">
        <v>953</v>
      </c>
      <c r="G314" s="25">
        <v>140.626</v>
      </c>
      <c r="H314" s="25">
        <v>-2.8152400000000002</v>
      </c>
      <c r="I314" s="26" t="s">
        <v>44</v>
      </c>
      <c r="J314" s="26" t="s">
        <v>45</v>
      </c>
      <c r="K314" s="26" t="s">
        <v>941</v>
      </c>
      <c r="L314" s="37" t="s">
        <v>948</v>
      </c>
      <c r="M314" s="26" t="s">
        <v>943</v>
      </c>
      <c r="N314" s="26" t="s">
        <v>49</v>
      </c>
      <c r="O314" s="26" t="s">
        <v>949</v>
      </c>
      <c r="P314" s="27" t="s">
        <v>51</v>
      </c>
      <c r="Q314" s="34" t="s">
        <v>950</v>
      </c>
      <c r="R314" s="26" t="s">
        <v>53</v>
      </c>
      <c r="S314" s="28">
        <v>513000000</v>
      </c>
      <c r="T314" s="28">
        <v>15729000</v>
      </c>
      <c r="U314" s="29">
        <f>VLOOKUP(N314&amp;O314,[23]Referensi!A:AK,9,0)*$U$4</f>
        <v>37049760</v>
      </c>
      <c r="V314" s="29">
        <f>VLOOKUP(N314&amp;O314,[23]Referensi!A:AK,10,0)</f>
        <v>75000000</v>
      </c>
      <c r="W314" s="29">
        <v>80000000</v>
      </c>
      <c r="X314" s="29">
        <f>HLOOKUP(M314,'[24]HPS-OE'!$5:$35,31,0)</f>
        <v>159656317.20315683</v>
      </c>
      <c r="Y314" s="29">
        <f>VLOOKUP(N314&amp;O314,[23]Referensi!A:AK,24,0)</f>
        <v>31500000</v>
      </c>
      <c r="Z314" s="29">
        <v>30000000</v>
      </c>
      <c r="AA314" s="29">
        <v>0</v>
      </c>
      <c r="AB314" s="29">
        <v>0</v>
      </c>
      <c r="AC314" s="29">
        <v>115000000</v>
      </c>
      <c r="AD314" s="29">
        <f t="shared" si="33"/>
        <v>348935077.20315683</v>
      </c>
      <c r="AE314" s="29">
        <f t="shared" si="34"/>
        <v>543935077.20315683</v>
      </c>
      <c r="AF314" s="30">
        <f t="shared" si="35"/>
        <v>-30935077.203156829</v>
      </c>
      <c r="AG314" s="26" t="s">
        <v>951</v>
      </c>
    </row>
    <row r="315" spans="1:33" ht="15" customHeight="1">
      <c r="A315" s="25" t="s">
        <v>38</v>
      </c>
      <c r="B315" s="26" t="s">
        <v>242</v>
      </c>
      <c r="C315" s="26" t="s">
        <v>771</v>
      </c>
      <c r="D315" s="26" t="s">
        <v>932</v>
      </c>
      <c r="E315" s="26" t="s">
        <v>954</v>
      </c>
      <c r="F315" s="26" t="s">
        <v>955</v>
      </c>
      <c r="G315" s="25">
        <v>137.0403</v>
      </c>
      <c r="H315" s="25">
        <v>-3.73889</v>
      </c>
      <c r="I315" s="26" t="s">
        <v>44</v>
      </c>
      <c r="J315" s="26" t="s">
        <v>45</v>
      </c>
      <c r="K315" s="26" t="s">
        <v>941</v>
      </c>
      <c r="L315" s="26" t="s">
        <v>942</v>
      </c>
      <c r="M315" s="26" t="s">
        <v>943</v>
      </c>
      <c r="N315" s="26" t="s">
        <v>49</v>
      </c>
      <c r="O315" s="26" t="s">
        <v>944</v>
      </c>
      <c r="P315" s="27" t="s">
        <v>51</v>
      </c>
      <c r="Q315" s="34" t="s">
        <v>945</v>
      </c>
      <c r="R315" s="26" t="s">
        <v>53</v>
      </c>
      <c r="S315" s="28">
        <v>513000000</v>
      </c>
      <c r="T315" s="28">
        <v>15729000</v>
      </c>
      <c r="U315" s="29">
        <f>VLOOKUP(N315&amp;O315,[23]Referensi!A:AK,9,0)*$U$4</f>
        <v>35609760</v>
      </c>
      <c r="V315" s="29">
        <f>VLOOKUP(N315&amp;O315,[23]Referensi!A:AK,10,0)</f>
        <v>42750000</v>
      </c>
      <c r="W315" s="29">
        <v>80000000</v>
      </c>
      <c r="X315" s="29">
        <f>HLOOKUP(M315,'[24]HPS-OE'!$5:$35,31,0)</f>
        <v>159656317.20315683</v>
      </c>
      <c r="Y315" s="29">
        <f>VLOOKUP(N315&amp;O315,[23]Referensi!A:AK,24,0)</f>
        <v>31500000</v>
      </c>
      <c r="Z315" s="29">
        <v>30000000</v>
      </c>
      <c r="AA315" s="29">
        <v>0</v>
      </c>
      <c r="AB315" s="29">
        <v>0</v>
      </c>
      <c r="AC315" s="29">
        <v>115000000</v>
      </c>
      <c r="AD315" s="29">
        <f t="shared" si="33"/>
        <v>315245077.20315683</v>
      </c>
      <c r="AE315" s="29">
        <f t="shared" si="34"/>
        <v>510245077.20315683</v>
      </c>
      <c r="AF315" s="30">
        <f t="shared" si="35"/>
        <v>2754922.7968431711</v>
      </c>
      <c r="AG315" s="26" t="s">
        <v>799</v>
      </c>
    </row>
    <row r="316" spans="1:33" ht="15" customHeight="1">
      <c r="A316" s="25" t="s">
        <v>38</v>
      </c>
      <c r="B316" s="26" t="s">
        <v>242</v>
      </c>
      <c r="C316" s="26" t="s">
        <v>771</v>
      </c>
      <c r="D316" s="26" t="s">
        <v>932</v>
      </c>
      <c r="E316" s="26" t="s">
        <v>956</v>
      </c>
      <c r="F316" s="26" t="s">
        <v>957</v>
      </c>
      <c r="G316" s="25">
        <v>132.19408200000001</v>
      </c>
      <c r="H316" s="25">
        <v>-1.275396</v>
      </c>
      <c r="I316" s="26" t="s">
        <v>44</v>
      </c>
      <c r="J316" s="26" t="s">
        <v>45</v>
      </c>
      <c r="K316" s="26" t="s">
        <v>958</v>
      </c>
      <c r="L316" s="26" t="s">
        <v>959</v>
      </c>
      <c r="M316" s="26" t="s">
        <v>943</v>
      </c>
      <c r="N316" s="26" t="s">
        <v>49</v>
      </c>
      <c r="O316" s="26" t="s">
        <v>960</v>
      </c>
      <c r="P316" s="27" t="s">
        <v>51</v>
      </c>
      <c r="Q316" s="34" t="s">
        <v>945</v>
      </c>
      <c r="R316" s="26" t="s">
        <v>53</v>
      </c>
      <c r="S316" s="28">
        <v>513000000</v>
      </c>
      <c r="T316" s="28">
        <v>15729000</v>
      </c>
      <c r="U316" s="29">
        <f>VLOOKUP(N316&amp;O316,[23]Referensi!A:AK,9,0)*$U$4</f>
        <v>38777760</v>
      </c>
      <c r="V316" s="29">
        <f>VLOOKUP(N316&amp;O316,[23]Referensi!A:AK,10,0)</f>
        <v>56700000</v>
      </c>
      <c r="W316" s="29">
        <v>80000000</v>
      </c>
      <c r="X316" s="29">
        <f>HLOOKUP(M316,'[24]HPS-OE'!$5:$35,31,0)</f>
        <v>159656317.20315683</v>
      </c>
      <c r="Y316" s="29">
        <f>VLOOKUP(N316&amp;O316,[23]Referensi!A:AK,24,0)</f>
        <v>31500000</v>
      </c>
      <c r="Z316" s="29">
        <v>30000000</v>
      </c>
      <c r="AA316" s="29">
        <v>0</v>
      </c>
      <c r="AB316" s="29">
        <v>0</v>
      </c>
      <c r="AC316" s="29">
        <v>115000000</v>
      </c>
      <c r="AD316" s="29">
        <f t="shared" si="33"/>
        <v>332363077.20315683</v>
      </c>
      <c r="AE316" s="29">
        <f t="shared" si="34"/>
        <v>527363077.20315683</v>
      </c>
      <c r="AF316" s="30">
        <f t="shared" si="35"/>
        <v>-14363077.203156829</v>
      </c>
      <c r="AG316" s="26" t="s">
        <v>799</v>
      </c>
    </row>
    <row r="317" spans="1:33" ht="15" customHeight="1">
      <c r="A317" s="25" t="s">
        <v>38</v>
      </c>
      <c r="B317" s="26" t="s">
        <v>242</v>
      </c>
      <c r="C317" s="26" t="s">
        <v>771</v>
      </c>
      <c r="D317" s="26" t="s">
        <v>932</v>
      </c>
      <c r="E317" s="26" t="s">
        <v>961</v>
      </c>
      <c r="F317" s="26" t="s">
        <v>962</v>
      </c>
      <c r="G317" s="25">
        <v>138.38289800000001</v>
      </c>
      <c r="H317" s="25">
        <v>-4.6165000000000003</v>
      </c>
      <c r="I317" s="26" t="s">
        <v>44</v>
      </c>
      <c r="J317" s="26" t="s">
        <v>45</v>
      </c>
      <c r="K317" s="26" t="s">
        <v>941</v>
      </c>
      <c r="L317" s="26" t="s">
        <v>963</v>
      </c>
      <c r="M317" s="26" t="s">
        <v>943</v>
      </c>
      <c r="N317" s="26" t="s">
        <v>49</v>
      </c>
      <c r="O317" s="26" t="s">
        <v>964</v>
      </c>
      <c r="P317" s="27" t="s">
        <v>51</v>
      </c>
      <c r="Q317" s="34" t="s">
        <v>965</v>
      </c>
      <c r="R317" s="26" t="s">
        <v>53</v>
      </c>
      <c r="S317" s="28">
        <v>513000000</v>
      </c>
      <c r="T317" s="28">
        <v>15729000</v>
      </c>
      <c r="U317" s="29">
        <f>VLOOKUP(N317&amp;O317,[23]Referensi!A:AK,9,0)*$U$4</f>
        <v>36617760</v>
      </c>
      <c r="V317" s="29">
        <f>VLOOKUP(N317&amp;O317,[23]Referensi!A:AK,10,0)</f>
        <v>51300000</v>
      </c>
      <c r="W317" s="29">
        <v>80000000</v>
      </c>
      <c r="X317" s="29">
        <f>HLOOKUP(M317,'[24]HPS-OE'!$5:$35,31,0)</f>
        <v>159656317.20315683</v>
      </c>
      <c r="Y317" s="29">
        <f>VLOOKUP(N317&amp;O317,[23]Referensi!A:AK,24,0)</f>
        <v>31500000</v>
      </c>
      <c r="Z317" s="29">
        <v>30000000</v>
      </c>
      <c r="AA317" s="29">
        <v>0</v>
      </c>
      <c r="AB317" s="29">
        <v>0</v>
      </c>
      <c r="AC317" s="29">
        <v>115000000</v>
      </c>
      <c r="AD317" s="29">
        <f t="shared" si="33"/>
        <v>324803077.20315683</v>
      </c>
      <c r="AE317" s="29">
        <f t="shared" si="34"/>
        <v>519803077.20315683</v>
      </c>
      <c r="AF317" s="30">
        <f t="shared" si="35"/>
        <v>-6803077.2031568289</v>
      </c>
      <c r="AG317" s="26" t="s">
        <v>781</v>
      </c>
    </row>
    <row r="318" spans="1:33" ht="15" customHeight="1">
      <c r="A318" s="25" t="s">
        <v>38</v>
      </c>
      <c r="B318" s="26" t="s">
        <v>242</v>
      </c>
      <c r="C318" s="26" t="s">
        <v>771</v>
      </c>
      <c r="D318" s="26" t="s">
        <v>932</v>
      </c>
      <c r="E318" s="26" t="s">
        <v>966</v>
      </c>
      <c r="F318" s="26" t="s">
        <v>967</v>
      </c>
      <c r="G318" s="25">
        <v>140.21859499999999</v>
      </c>
      <c r="H318" s="25">
        <v>-4.484909</v>
      </c>
      <c r="I318" s="26" t="s">
        <v>44</v>
      </c>
      <c r="J318" s="26" t="s">
        <v>45</v>
      </c>
      <c r="K318" s="26" t="s">
        <v>941</v>
      </c>
      <c r="L318" s="26" t="s">
        <v>963</v>
      </c>
      <c r="M318" s="26" t="s">
        <v>943</v>
      </c>
      <c r="N318" s="26" t="s">
        <v>49</v>
      </c>
      <c r="O318" s="26" t="s">
        <v>964</v>
      </c>
      <c r="P318" s="27" t="s">
        <v>51</v>
      </c>
      <c r="Q318" s="34" t="s">
        <v>965</v>
      </c>
      <c r="R318" s="26" t="s">
        <v>53</v>
      </c>
      <c r="S318" s="28">
        <v>513000000</v>
      </c>
      <c r="T318" s="28">
        <v>15729000</v>
      </c>
      <c r="U318" s="29">
        <f>VLOOKUP(N318&amp;O318,[23]Referensi!A:AK,9,0)*$U$4</f>
        <v>36617760</v>
      </c>
      <c r="V318" s="29">
        <f>VLOOKUP(N318&amp;O318,[23]Referensi!A:AK,10,0)</f>
        <v>51300000</v>
      </c>
      <c r="W318" s="29">
        <v>80000000</v>
      </c>
      <c r="X318" s="29">
        <f>HLOOKUP(M318,'[24]HPS-OE'!$5:$35,31,0)</f>
        <v>159656317.20315683</v>
      </c>
      <c r="Y318" s="29">
        <f>VLOOKUP(N318&amp;O318,[23]Referensi!A:AK,24,0)</f>
        <v>31500000</v>
      </c>
      <c r="Z318" s="29">
        <v>30000000</v>
      </c>
      <c r="AA318" s="29">
        <v>0</v>
      </c>
      <c r="AB318" s="29">
        <v>0</v>
      </c>
      <c r="AC318" s="29">
        <v>115000000</v>
      </c>
      <c r="AD318" s="29">
        <f t="shared" si="33"/>
        <v>324803077.20315683</v>
      </c>
      <c r="AE318" s="29">
        <f t="shared" si="34"/>
        <v>519803077.20315683</v>
      </c>
      <c r="AF318" s="30">
        <f t="shared" si="35"/>
        <v>-6803077.2031568289</v>
      </c>
      <c r="AG318" s="26" t="s">
        <v>781</v>
      </c>
    </row>
    <row r="319" spans="1:33" ht="15" customHeight="1">
      <c r="A319" s="25" t="s">
        <v>38</v>
      </c>
      <c r="B319" s="26" t="s">
        <v>242</v>
      </c>
      <c r="C319" s="26" t="s">
        <v>771</v>
      </c>
      <c r="D319" s="26" t="s">
        <v>932</v>
      </c>
      <c r="E319" s="26" t="s">
        <v>968</v>
      </c>
      <c r="F319" s="26" t="s">
        <v>969</v>
      </c>
      <c r="G319" s="25">
        <v>138.891974</v>
      </c>
      <c r="H319" s="25">
        <v>-4.0411349999999997</v>
      </c>
      <c r="I319" s="26" t="s">
        <v>44</v>
      </c>
      <c r="J319" s="26" t="s">
        <v>45</v>
      </c>
      <c r="K319" s="26" t="s">
        <v>941</v>
      </c>
      <c r="L319" s="26" t="s">
        <v>963</v>
      </c>
      <c r="M319" s="26" t="s">
        <v>943</v>
      </c>
      <c r="N319" s="26" t="s">
        <v>49</v>
      </c>
      <c r="O319" s="26" t="s">
        <v>964</v>
      </c>
      <c r="P319" s="27" t="s">
        <v>51</v>
      </c>
      <c r="Q319" s="34" t="s">
        <v>965</v>
      </c>
      <c r="R319" s="26" t="s">
        <v>53</v>
      </c>
      <c r="S319" s="28">
        <v>513000000</v>
      </c>
      <c r="T319" s="28">
        <v>15729000</v>
      </c>
      <c r="U319" s="29">
        <f>VLOOKUP(N319&amp;O319,[23]Referensi!A:AK,9,0)*$U$4</f>
        <v>36617760</v>
      </c>
      <c r="V319" s="29">
        <f>VLOOKUP(N319&amp;O319,[23]Referensi!A:AK,10,0)</f>
        <v>51300000</v>
      </c>
      <c r="W319" s="29">
        <v>80000000</v>
      </c>
      <c r="X319" s="29">
        <f>HLOOKUP(M319,'[24]HPS-OE'!$5:$35,31,0)</f>
        <v>159656317.20315683</v>
      </c>
      <c r="Y319" s="29">
        <f>VLOOKUP(N319&amp;O319,[23]Referensi!A:AK,24,0)</f>
        <v>31500000</v>
      </c>
      <c r="Z319" s="29">
        <v>30000000</v>
      </c>
      <c r="AA319" s="29">
        <v>0</v>
      </c>
      <c r="AB319" s="29">
        <v>0</v>
      </c>
      <c r="AC319" s="29">
        <v>115000000</v>
      </c>
      <c r="AD319" s="29">
        <f t="shared" si="33"/>
        <v>324803077.20315683</v>
      </c>
      <c r="AE319" s="29">
        <f t="shared" si="34"/>
        <v>519803077.20315683</v>
      </c>
      <c r="AF319" s="30">
        <f t="shared" si="35"/>
        <v>-6803077.2031568289</v>
      </c>
      <c r="AG319" s="26" t="s">
        <v>781</v>
      </c>
    </row>
    <row r="320" spans="1:33" ht="15" customHeight="1">
      <c r="A320" s="25" t="s">
        <v>38</v>
      </c>
      <c r="B320" s="26" t="s">
        <v>242</v>
      </c>
      <c r="C320" s="26" t="s">
        <v>771</v>
      </c>
      <c r="D320" s="26" t="s">
        <v>932</v>
      </c>
      <c r="E320" s="26" t="s">
        <v>970</v>
      </c>
      <c r="F320" s="26" t="s">
        <v>971</v>
      </c>
      <c r="G320" s="25">
        <v>138.94484499999999</v>
      </c>
      <c r="H320" s="25">
        <v>-4.0475680000000001</v>
      </c>
      <c r="I320" s="26" t="s">
        <v>268</v>
      </c>
      <c r="J320" s="26" t="s">
        <v>45</v>
      </c>
      <c r="K320" s="26" t="s">
        <v>941</v>
      </c>
      <c r="L320" s="26" t="s">
        <v>963</v>
      </c>
      <c r="M320" s="26" t="s">
        <v>943</v>
      </c>
      <c r="N320" s="26" t="s">
        <v>49</v>
      </c>
      <c r="O320" s="26" t="s">
        <v>964</v>
      </c>
      <c r="P320" s="27" t="s">
        <v>972</v>
      </c>
      <c r="Q320" s="34" t="s">
        <v>965</v>
      </c>
      <c r="R320" s="26" t="s">
        <v>275</v>
      </c>
      <c r="S320" s="28">
        <v>805000000</v>
      </c>
      <c r="T320" s="28">
        <f>VLOOKUP(N320&amp;O320,[23]Referensi!A:AK,8,0)</f>
        <v>37450000</v>
      </c>
      <c r="U320" s="29">
        <f>VLOOKUP(N320&amp;O320,[23]Referensi!A:AK,9,0)*$U$4</f>
        <v>36617760</v>
      </c>
      <c r="V320" s="29">
        <f>VLOOKUP(N320&amp;O320,[23]Referensi!A:AK,10,0)</f>
        <v>51300000</v>
      </c>
      <c r="W320" s="29">
        <f>VLOOKUP(N320&amp;O320,[23]Referensi!A:AK,11,0)</f>
        <v>55555555</v>
      </c>
      <c r="X320" s="29">
        <f>VLOOKUP(N320&amp;O320,[23]Referensi!A:AK,18,0)</f>
        <v>383959974</v>
      </c>
      <c r="Y320" s="29">
        <f>VLOOKUP(N320&amp;O320,[23]Referensi!A:AK,24,0)</f>
        <v>31500000</v>
      </c>
      <c r="Z320" s="29">
        <v>30000000</v>
      </c>
      <c r="AA320" s="29">
        <v>0</v>
      </c>
      <c r="AB320" s="29">
        <f>VLOOKUP(N320&amp;O320,[23]Referensi!A:AK,25,0)</f>
        <v>9000000</v>
      </c>
      <c r="AC320" s="29">
        <f>VLOOKUP(N320&amp;O320,[23]Referensi!A:AK,12,0)</f>
        <v>129470250</v>
      </c>
      <c r="AD320" s="29">
        <f t="shared" si="33"/>
        <v>579827734</v>
      </c>
      <c r="AE320" s="29">
        <f t="shared" si="34"/>
        <v>764853539</v>
      </c>
      <c r="AF320" s="30">
        <f t="shared" si="35"/>
        <v>40146461</v>
      </c>
      <c r="AG320" s="26" t="s">
        <v>781</v>
      </c>
    </row>
    <row r="321" spans="1:33" ht="15" customHeight="1">
      <c r="A321" s="31" t="s">
        <v>38</v>
      </c>
      <c r="B321" s="36" t="s">
        <v>242</v>
      </c>
      <c r="C321" s="32" t="s">
        <v>771</v>
      </c>
      <c r="D321" s="32" t="s">
        <v>932</v>
      </c>
      <c r="E321" s="32" t="s">
        <v>973</v>
      </c>
      <c r="F321" s="32" t="s">
        <v>974</v>
      </c>
      <c r="G321" s="31">
        <v>135.58234999999999</v>
      </c>
      <c r="H321" s="31">
        <v>-3.2775300000000001</v>
      </c>
      <c r="I321" s="32" t="s">
        <v>44</v>
      </c>
      <c r="J321" s="32" t="s">
        <v>45</v>
      </c>
      <c r="K321" s="32" t="s">
        <v>941</v>
      </c>
      <c r="L321" s="32" t="s">
        <v>975</v>
      </c>
      <c r="M321" s="32" t="s">
        <v>943</v>
      </c>
      <c r="N321" s="32" t="s">
        <v>49</v>
      </c>
      <c r="O321" s="32" t="s">
        <v>976</v>
      </c>
      <c r="P321" s="33" t="s">
        <v>597</v>
      </c>
      <c r="Q321" s="32" t="s">
        <v>598</v>
      </c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ht="15" customHeight="1">
      <c r="A322" s="25" t="s">
        <v>38</v>
      </c>
      <c r="B322" s="26" t="s">
        <v>39</v>
      </c>
      <c r="C322" s="26" t="s">
        <v>771</v>
      </c>
      <c r="D322" s="26" t="s">
        <v>932</v>
      </c>
      <c r="E322" s="26" t="s">
        <v>977</v>
      </c>
      <c r="F322" s="26" t="s">
        <v>978</v>
      </c>
      <c r="G322" s="25">
        <v>134.038635</v>
      </c>
      <c r="H322" s="25">
        <v>-0.80263899999999999</v>
      </c>
      <c r="I322" s="26" t="s">
        <v>44</v>
      </c>
      <c r="J322" s="26" t="s">
        <v>45</v>
      </c>
      <c r="K322" s="26" t="s">
        <v>958</v>
      </c>
      <c r="L322" s="26" t="s">
        <v>979</v>
      </c>
      <c r="M322" s="26" t="s">
        <v>943</v>
      </c>
      <c r="N322" s="26" t="s">
        <v>49</v>
      </c>
      <c r="O322" s="26" t="s">
        <v>980</v>
      </c>
      <c r="P322" s="27" t="s">
        <v>51</v>
      </c>
      <c r="Q322" s="34" t="s">
        <v>972</v>
      </c>
      <c r="R322" s="26" t="s">
        <v>53</v>
      </c>
      <c r="S322" s="28">
        <v>513000000</v>
      </c>
      <c r="T322" s="28">
        <v>15729000</v>
      </c>
      <c r="U322" s="29">
        <f>VLOOKUP(N322&amp;O322,[23]Referensi!A:AK,9,0)*$U$4</f>
        <v>32873760</v>
      </c>
      <c r="V322" s="29">
        <f>VLOOKUP(N322&amp;O322,[23]Referensi!A:AK,10,0)</f>
        <v>85000000</v>
      </c>
      <c r="W322" s="29">
        <v>80000000</v>
      </c>
      <c r="X322" s="29">
        <f>HLOOKUP(M322,'[24]HPS-OE'!$5:$35,31,0)</f>
        <v>159656317.20315683</v>
      </c>
      <c r="Y322" s="29">
        <f>VLOOKUP(N322&amp;O322,[23]Referensi!A:AK,24,0)</f>
        <v>31500000</v>
      </c>
      <c r="Z322" s="29">
        <v>30000000</v>
      </c>
      <c r="AA322" s="29">
        <v>0</v>
      </c>
      <c r="AB322" s="29">
        <v>0</v>
      </c>
      <c r="AC322" s="29">
        <v>115000000</v>
      </c>
      <c r="AD322" s="29">
        <f t="shared" ref="AD322:AD332" si="36">T322+U322+V322+X322+Y322+AB322+Z322</f>
        <v>354759077.20315683</v>
      </c>
      <c r="AE322" s="29">
        <f t="shared" ref="AE322:AE332" si="37">SUM(T322:AC322)</f>
        <v>549759077.20315683</v>
      </c>
      <c r="AF322" s="30">
        <f t="shared" ref="AF322:AF332" si="38">S322-AE322</f>
        <v>-36759077.203156829</v>
      </c>
      <c r="AG322" s="26" t="s">
        <v>781</v>
      </c>
    </row>
    <row r="323" spans="1:33" ht="15" customHeight="1">
      <c r="A323" s="25" t="s">
        <v>38</v>
      </c>
      <c r="B323" s="26" t="s">
        <v>39</v>
      </c>
      <c r="C323" s="26" t="s">
        <v>771</v>
      </c>
      <c r="D323" s="26" t="s">
        <v>932</v>
      </c>
      <c r="E323" s="26" t="s">
        <v>981</v>
      </c>
      <c r="F323" s="26" t="s">
        <v>982</v>
      </c>
      <c r="G323" s="25">
        <v>131.990039</v>
      </c>
      <c r="H323" s="25">
        <v>-1.468925</v>
      </c>
      <c r="I323" s="26" t="s">
        <v>44</v>
      </c>
      <c r="J323" s="26" t="s">
        <v>45</v>
      </c>
      <c r="K323" s="26" t="s">
        <v>958</v>
      </c>
      <c r="L323" s="26" t="s">
        <v>959</v>
      </c>
      <c r="M323" s="26" t="s">
        <v>943</v>
      </c>
      <c r="N323" s="26" t="s">
        <v>49</v>
      </c>
      <c r="O323" s="26" t="s">
        <v>960</v>
      </c>
      <c r="P323" s="27" t="s">
        <v>51</v>
      </c>
      <c r="Q323" s="34" t="s">
        <v>945</v>
      </c>
      <c r="R323" s="26" t="s">
        <v>53</v>
      </c>
      <c r="S323" s="28">
        <v>513000000</v>
      </c>
      <c r="T323" s="28">
        <v>15729000</v>
      </c>
      <c r="U323" s="29">
        <f>VLOOKUP(N323&amp;O323,[23]Referensi!A:AK,9,0)*$U$4</f>
        <v>38777760</v>
      </c>
      <c r="V323" s="29">
        <f>VLOOKUP(N323&amp;O323,[23]Referensi!A:AK,10,0)</f>
        <v>56700000</v>
      </c>
      <c r="W323" s="29">
        <v>80000000</v>
      </c>
      <c r="X323" s="29">
        <f>HLOOKUP(M323,'[24]HPS-OE'!$5:$35,31,0)</f>
        <v>159656317.20315683</v>
      </c>
      <c r="Y323" s="29">
        <f>VLOOKUP(N323&amp;O323,[23]Referensi!A:AK,24,0)</f>
        <v>31500000</v>
      </c>
      <c r="Z323" s="29">
        <v>30000000</v>
      </c>
      <c r="AA323" s="29">
        <v>0</v>
      </c>
      <c r="AB323" s="29">
        <v>0</v>
      </c>
      <c r="AC323" s="29">
        <v>115000000</v>
      </c>
      <c r="AD323" s="29">
        <f t="shared" si="36"/>
        <v>332363077.20315683</v>
      </c>
      <c r="AE323" s="29">
        <f t="shared" si="37"/>
        <v>527363077.20315683</v>
      </c>
      <c r="AF323" s="30">
        <f t="shared" si="38"/>
        <v>-14363077.203156829</v>
      </c>
      <c r="AG323" s="26" t="s">
        <v>799</v>
      </c>
    </row>
    <row r="324" spans="1:33" ht="15" customHeight="1">
      <c r="A324" s="25" t="s">
        <v>38</v>
      </c>
      <c r="B324" s="26" t="s">
        <v>39</v>
      </c>
      <c r="C324" s="26" t="s">
        <v>771</v>
      </c>
      <c r="D324" s="26" t="s">
        <v>932</v>
      </c>
      <c r="E324" s="26" t="s">
        <v>983</v>
      </c>
      <c r="F324" s="26" t="s">
        <v>984</v>
      </c>
      <c r="G324" s="25">
        <v>140.01588000000001</v>
      </c>
      <c r="H324" s="25">
        <v>-2.6396459999999999</v>
      </c>
      <c r="I324" s="26" t="s">
        <v>44</v>
      </c>
      <c r="J324" s="26" t="s">
        <v>45</v>
      </c>
      <c r="K324" s="26" t="s">
        <v>941</v>
      </c>
      <c r="L324" s="37" t="s">
        <v>948</v>
      </c>
      <c r="M324" s="26" t="s">
        <v>943</v>
      </c>
      <c r="N324" s="26" t="s">
        <v>49</v>
      </c>
      <c r="O324" s="26" t="s">
        <v>949</v>
      </c>
      <c r="P324" s="27" t="s">
        <v>51</v>
      </c>
      <c r="Q324" s="34" t="s">
        <v>950</v>
      </c>
      <c r="R324" s="26" t="s">
        <v>53</v>
      </c>
      <c r="S324" s="28">
        <v>513000000</v>
      </c>
      <c r="T324" s="28">
        <v>15729000</v>
      </c>
      <c r="U324" s="29">
        <f>VLOOKUP(N324&amp;O324,[23]Referensi!A:AK,9,0)*$U$4</f>
        <v>37049760</v>
      </c>
      <c r="V324" s="29">
        <f>VLOOKUP(N324&amp;O324,[23]Referensi!A:AK,10,0)</f>
        <v>75000000</v>
      </c>
      <c r="W324" s="29">
        <v>80000000</v>
      </c>
      <c r="X324" s="29">
        <f>HLOOKUP(M324,'[24]HPS-OE'!$5:$35,31,0)</f>
        <v>159656317.20315683</v>
      </c>
      <c r="Y324" s="29">
        <f>VLOOKUP(N324&amp;O324,[23]Referensi!A:AK,24,0)</f>
        <v>31500000</v>
      </c>
      <c r="Z324" s="29">
        <v>30000000</v>
      </c>
      <c r="AA324" s="29">
        <v>0</v>
      </c>
      <c r="AB324" s="29">
        <v>0</v>
      </c>
      <c r="AC324" s="29">
        <v>115000000</v>
      </c>
      <c r="AD324" s="29">
        <f t="shared" si="36"/>
        <v>348935077.20315683</v>
      </c>
      <c r="AE324" s="29">
        <f t="shared" si="37"/>
        <v>543935077.20315683</v>
      </c>
      <c r="AF324" s="30">
        <f t="shared" si="38"/>
        <v>-30935077.203156829</v>
      </c>
      <c r="AG324" s="26" t="s">
        <v>951</v>
      </c>
    </row>
    <row r="325" spans="1:33" ht="15" customHeight="1">
      <c r="A325" s="25" t="s">
        <v>38</v>
      </c>
      <c r="B325" s="26" t="s">
        <v>39</v>
      </c>
      <c r="C325" s="26" t="s">
        <v>771</v>
      </c>
      <c r="D325" s="26" t="s">
        <v>932</v>
      </c>
      <c r="E325" s="26" t="s">
        <v>985</v>
      </c>
      <c r="F325" s="26" t="s">
        <v>986</v>
      </c>
      <c r="G325" s="25">
        <v>140.03206</v>
      </c>
      <c r="H325" s="25">
        <v>-2.5906739999999999</v>
      </c>
      <c r="I325" s="26" t="s">
        <v>44</v>
      </c>
      <c r="J325" s="26" t="s">
        <v>45</v>
      </c>
      <c r="K325" s="26" t="s">
        <v>941</v>
      </c>
      <c r="L325" s="37" t="s">
        <v>948</v>
      </c>
      <c r="M325" s="26" t="s">
        <v>943</v>
      </c>
      <c r="N325" s="26" t="s">
        <v>49</v>
      </c>
      <c r="O325" s="26" t="s">
        <v>949</v>
      </c>
      <c r="P325" s="27" t="s">
        <v>51</v>
      </c>
      <c r="Q325" s="34" t="s">
        <v>950</v>
      </c>
      <c r="R325" s="26" t="s">
        <v>53</v>
      </c>
      <c r="S325" s="28">
        <v>513000000</v>
      </c>
      <c r="T325" s="28">
        <v>15729000</v>
      </c>
      <c r="U325" s="29">
        <f>VLOOKUP(N325&amp;O325,[23]Referensi!A:AK,9,0)*$U$4</f>
        <v>37049760</v>
      </c>
      <c r="V325" s="29">
        <f>VLOOKUP(N325&amp;O325,[23]Referensi!A:AK,10,0)</f>
        <v>75000000</v>
      </c>
      <c r="W325" s="29">
        <v>80000000</v>
      </c>
      <c r="X325" s="29">
        <f>HLOOKUP(M325,'[24]HPS-OE'!$5:$35,31,0)</f>
        <v>159656317.20315683</v>
      </c>
      <c r="Y325" s="29">
        <f>VLOOKUP(N325&amp;O325,[23]Referensi!A:AK,24,0)</f>
        <v>31500000</v>
      </c>
      <c r="Z325" s="29">
        <v>30000000</v>
      </c>
      <c r="AA325" s="29">
        <v>0</v>
      </c>
      <c r="AB325" s="29">
        <v>0</v>
      </c>
      <c r="AC325" s="29">
        <v>115000000</v>
      </c>
      <c r="AD325" s="29">
        <f t="shared" si="36"/>
        <v>348935077.20315683</v>
      </c>
      <c r="AE325" s="29">
        <f t="shared" si="37"/>
        <v>543935077.20315683</v>
      </c>
      <c r="AF325" s="30">
        <f t="shared" si="38"/>
        <v>-30935077.203156829</v>
      </c>
      <c r="AG325" s="26" t="s">
        <v>951</v>
      </c>
    </row>
    <row r="326" spans="1:33" ht="15" customHeight="1">
      <c r="A326" s="25" t="s">
        <v>38</v>
      </c>
      <c r="B326" s="26" t="s">
        <v>39</v>
      </c>
      <c r="C326" s="26" t="s">
        <v>771</v>
      </c>
      <c r="D326" s="26" t="s">
        <v>932</v>
      </c>
      <c r="E326" s="26" t="s">
        <v>987</v>
      </c>
      <c r="F326" s="26" t="s">
        <v>988</v>
      </c>
      <c r="G326" s="25">
        <v>134.209293</v>
      </c>
      <c r="H326" s="25">
        <v>-1.2509030000000001</v>
      </c>
      <c r="I326" s="26" t="s">
        <v>44</v>
      </c>
      <c r="J326" s="26" t="s">
        <v>45</v>
      </c>
      <c r="K326" s="26" t="s">
        <v>958</v>
      </c>
      <c r="L326" s="26" t="s">
        <v>979</v>
      </c>
      <c r="M326" s="26" t="s">
        <v>943</v>
      </c>
      <c r="N326" s="26" t="s">
        <v>49</v>
      </c>
      <c r="O326" s="26" t="s">
        <v>980</v>
      </c>
      <c r="P326" s="27" t="s">
        <v>51</v>
      </c>
      <c r="Q326" s="34" t="s">
        <v>972</v>
      </c>
      <c r="R326" s="26" t="s">
        <v>53</v>
      </c>
      <c r="S326" s="28">
        <v>513000000</v>
      </c>
      <c r="T326" s="28">
        <v>15729000</v>
      </c>
      <c r="U326" s="29">
        <f>VLOOKUP(N326&amp;O326,[23]Referensi!A:AK,9,0)*$U$4</f>
        <v>32873760</v>
      </c>
      <c r="V326" s="29">
        <f>VLOOKUP(N326&amp;O326,[23]Referensi!A:AK,10,0)</f>
        <v>85000000</v>
      </c>
      <c r="W326" s="29">
        <v>80000000</v>
      </c>
      <c r="X326" s="29">
        <f>HLOOKUP(M326,'[24]HPS-OE'!$5:$35,31,0)</f>
        <v>159656317.20315683</v>
      </c>
      <c r="Y326" s="29">
        <f>VLOOKUP(N326&amp;O326,[23]Referensi!A:AK,24,0)</f>
        <v>31500000</v>
      </c>
      <c r="Z326" s="29">
        <v>30000000</v>
      </c>
      <c r="AA326" s="29">
        <v>0</v>
      </c>
      <c r="AB326" s="29">
        <v>0</v>
      </c>
      <c r="AC326" s="29">
        <v>115000000</v>
      </c>
      <c r="AD326" s="29">
        <f t="shared" si="36"/>
        <v>354759077.20315683</v>
      </c>
      <c r="AE326" s="29">
        <f t="shared" si="37"/>
        <v>549759077.20315683</v>
      </c>
      <c r="AF326" s="30">
        <f t="shared" si="38"/>
        <v>-36759077.203156829</v>
      </c>
      <c r="AG326" s="26" t="s">
        <v>781</v>
      </c>
    </row>
    <row r="327" spans="1:33" ht="15" customHeight="1">
      <c r="A327" s="25" t="s">
        <v>38</v>
      </c>
      <c r="B327" s="26" t="s">
        <v>39</v>
      </c>
      <c r="C327" s="26" t="s">
        <v>771</v>
      </c>
      <c r="D327" s="26" t="s">
        <v>932</v>
      </c>
      <c r="E327" s="26" t="s">
        <v>989</v>
      </c>
      <c r="F327" s="26" t="s">
        <v>982</v>
      </c>
      <c r="G327" s="25">
        <v>131.97556</v>
      </c>
      <c r="H327" s="25">
        <v>-1.4803189999999999</v>
      </c>
      <c r="I327" s="26" t="s">
        <v>44</v>
      </c>
      <c r="J327" s="26" t="s">
        <v>45</v>
      </c>
      <c r="K327" s="26" t="s">
        <v>958</v>
      </c>
      <c r="L327" s="26" t="s">
        <v>959</v>
      </c>
      <c r="M327" s="26" t="s">
        <v>943</v>
      </c>
      <c r="N327" s="26" t="s">
        <v>49</v>
      </c>
      <c r="O327" s="26" t="s">
        <v>960</v>
      </c>
      <c r="P327" s="27" t="s">
        <v>51</v>
      </c>
      <c r="Q327" s="34" t="s">
        <v>945</v>
      </c>
      <c r="R327" s="26" t="s">
        <v>53</v>
      </c>
      <c r="S327" s="28">
        <v>513000000</v>
      </c>
      <c r="T327" s="28">
        <v>15729000</v>
      </c>
      <c r="U327" s="29">
        <f>VLOOKUP(N327&amp;O327,[23]Referensi!A:AK,9,0)*$U$4</f>
        <v>38777760</v>
      </c>
      <c r="V327" s="29">
        <f>VLOOKUP(N327&amp;O327,[23]Referensi!A:AK,10,0)</f>
        <v>56700000</v>
      </c>
      <c r="W327" s="29">
        <v>80000000</v>
      </c>
      <c r="X327" s="29">
        <f>HLOOKUP(M327,'[24]HPS-OE'!$5:$35,31,0)</f>
        <v>159656317.20315683</v>
      </c>
      <c r="Y327" s="29">
        <f>VLOOKUP(N327&amp;O327,[23]Referensi!A:AK,24,0)</f>
        <v>31500000</v>
      </c>
      <c r="Z327" s="29">
        <v>30000000</v>
      </c>
      <c r="AA327" s="29">
        <v>0</v>
      </c>
      <c r="AB327" s="29">
        <v>0</v>
      </c>
      <c r="AC327" s="29">
        <v>115000000</v>
      </c>
      <c r="AD327" s="29">
        <f t="shared" si="36"/>
        <v>332363077.20315683</v>
      </c>
      <c r="AE327" s="29">
        <f t="shared" si="37"/>
        <v>527363077.20315683</v>
      </c>
      <c r="AF327" s="30">
        <f t="shared" si="38"/>
        <v>-14363077.203156829</v>
      </c>
      <c r="AG327" s="26" t="s">
        <v>799</v>
      </c>
    </row>
    <row r="328" spans="1:33" ht="15" customHeight="1">
      <c r="A328" s="25" t="s">
        <v>38</v>
      </c>
      <c r="B328" s="26" t="s">
        <v>39</v>
      </c>
      <c r="C328" s="26" t="s">
        <v>771</v>
      </c>
      <c r="D328" s="26" t="s">
        <v>932</v>
      </c>
      <c r="E328" s="26" t="s">
        <v>990</v>
      </c>
      <c r="F328" s="26" t="s">
        <v>991</v>
      </c>
      <c r="G328" s="25">
        <v>135.345654</v>
      </c>
      <c r="H328" s="25">
        <v>-3.4148700000000001</v>
      </c>
      <c r="I328" s="26" t="s">
        <v>44</v>
      </c>
      <c r="J328" s="26" t="s">
        <v>45</v>
      </c>
      <c r="K328" s="26" t="s">
        <v>941</v>
      </c>
      <c r="L328" s="26" t="s">
        <v>975</v>
      </c>
      <c r="M328" s="26" t="s">
        <v>943</v>
      </c>
      <c r="N328" s="26" t="s">
        <v>49</v>
      </c>
      <c r="O328" s="26" t="s">
        <v>976</v>
      </c>
      <c r="P328" s="27" t="s">
        <v>51</v>
      </c>
      <c r="Q328" s="34" t="s">
        <v>972</v>
      </c>
      <c r="R328" s="26" t="s">
        <v>53</v>
      </c>
      <c r="S328" s="28">
        <v>513000000</v>
      </c>
      <c r="T328" s="28">
        <v>15729000</v>
      </c>
      <c r="U328" s="29">
        <f>VLOOKUP(N328&amp;O328,[23]Referensi!A:AK,9,0)*$U$4</f>
        <v>33881760</v>
      </c>
      <c r="V328" s="29">
        <f>VLOOKUP(N328&amp;O328,[23]Referensi!A:AK,10,0)</f>
        <v>51300000</v>
      </c>
      <c r="W328" s="29">
        <v>80000000</v>
      </c>
      <c r="X328" s="29">
        <f>HLOOKUP(M328,'[24]HPS-OE'!$5:$35,31,0)</f>
        <v>159656317.20315683</v>
      </c>
      <c r="Y328" s="29">
        <f>VLOOKUP(N328&amp;O328,[23]Referensi!A:AK,24,0)</f>
        <v>31500000</v>
      </c>
      <c r="Z328" s="29">
        <v>30000000</v>
      </c>
      <c r="AA328" s="29">
        <v>0</v>
      </c>
      <c r="AB328" s="29">
        <v>0</v>
      </c>
      <c r="AC328" s="29">
        <v>115000000</v>
      </c>
      <c r="AD328" s="29">
        <f t="shared" si="36"/>
        <v>322067077.20315683</v>
      </c>
      <c r="AE328" s="29">
        <f t="shared" si="37"/>
        <v>517067077.20315683</v>
      </c>
      <c r="AF328" s="30">
        <f t="shared" si="38"/>
        <v>-4067077.2031568289</v>
      </c>
      <c r="AG328" s="26" t="s">
        <v>781</v>
      </c>
    </row>
    <row r="329" spans="1:33" ht="15" customHeight="1">
      <c r="A329" s="25" t="s">
        <v>38</v>
      </c>
      <c r="B329" s="26" t="s">
        <v>39</v>
      </c>
      <c r="C329" s="26" t="s">
        <v>771</v>
      </c>
      <c r="D329" s="26" t="s">
        <v>932</v>
      </c>
      <c r="E329" s="26" t="s">
        <v>992</v>
      </c>
      <c r="F329" s="26" t="s">
        <v>993</v>
      </c>
      <c r="G329" s="25">
        <v>135.83241200000001</v>
      </c>
      <c r="H329" s="25">
        <v>-3.2162609999999998</v>
      </c>
      <c r="I329" s="26" t="s">
        <v>44</v>
      </c>
      <c r="J329" s="26" t="s">
        <v>45</v>
      </c>
      <c r="K329" s="26" t="s">
        <v>941</v>
      </c>
      <c r="L329" s="26" t="s">
        <v>975</v>
      </c>
      <c r="M329" s="26" t="s">
        <v>943</v>
      </c>
      <c r="N329" s="26" t="s">
        <v>49</v>
      </c>
      <c r="O329" s="26" t="s">
        <v>976</v>
      </c>
      <c r="P329" s="27" t="s">
        <v>51</v>
      </c>
      <c r="Q329" s="34" t="s">
        <v>972</v>
      </c>
      <c r="R329" s="26" t="s">
        <v>53</v>
      </c>
      <c r="S329" s="28">
        <v>513000000</v>
      </c>
      <c r="T329" s="28">
        <v>15729000</v>
      </c>
      <c r="U329" s="29">
        <f>VLOOKUP(N329&amp;O329,[23]Referensi!A:AK,9,0)*$U$4</f>
        <v>33881760</v>
      </c>
      <c r="V329" s="29">
        <f>VLOOKUP(N329&amp;O329,[23]Referensi!A:AK,10,0)</f>
        <v>51300000</v>
      </c>
      <c r="W329" s="29">
        <v>80000000</v>
      </c>
      <c r="X329" s="29">
        <f>HLOOKUP(M329,'[24]HPS-OE'!$5:$35,31,0)</f>
        <v>159656317.20315683</v>
      </c>
      <c r="Y329" s="29">
        <f>VLOOKUP(N329&amp;O329,[23]Referensi!A:AK,24,0)</f>
        <v>31500000</v>
      </c>
      <c r="Z329" s="29">
        <v>30000000</v>
      </c>
      <c r="AA329" s="29">
        <v>0</v>
      </c>
      <c r="AB329" s="29">
        <v>0</v>
      </c>
      <c r="AC329" s="29">
        <v>115000000</v>
      </c>
      <c r="AD329" s="29">
        <f t="shared" si="36"/>
        <v>322067077.20315683</v>
      </c>
      <c r="AE329" s="29">
        <f t="shared" si="37"/>
        <v>517067077.20315683</v>
      </c>
      <c r="AF329" s="30">
        <f t="shared" si="38"/>
        <v>-4067077.2031568289</v>
      </c>
      <c r="AG329" s="26" t="s">
        <v>781</v>
      </c>
    </row>
    <row r="330" spans="1:33" ht="15" customHeight="1">
      <c r="A330" s="25" t="s">
        <v>38</v>
      </c>
      <c r="B330" s="26" t="s">
        <v>39</v>
      </c>
      <c r="C330" s="26" t="s">
        <v>771</v>
      </c>
      <c r="D330" s="26" t="s">
        <v>932</v>
      </c>
      <c r="E330" s="26" t="s">
        <v>994</v>
      </c>
      <c r="F330" s="26" t="s">
        <v>995</v>
      </c>
      <c r="G330" s="25">
        <v>135.73064600000001</v>
      </c>
      <c r="H330" s="25">
        <v>-3.1791109999999998</v>
      </c>
      <c r="I330" s="26" t="s">
        <v>44</v>
      </c>
      <c r="J330" s="26" t="s">
        <v>45</v>
      </c>
      <c r="K330" s="26" t="s">
        <v>941</v>
      </c>
      <c r="L330" s="26" t="s">
        <v>975</v>
      </c>
      <c r="M330" s="26" t="s">
        <v>943</v>
      </c>
      <c r="N330" s="26" t="s">
        <v>49</v>
      </c>
      <c r="O330" s="26" t="s">
        <v>976</v>
      </c>
      <c r="P330" s="27" t="s">
        <v>51</v>
      </c>
      <c r="Q330" s="34" t="s">
        <v>972</v>
      </c>
      <c r="R330" s="26" t="s">
        <v>53</v>
      </c>
      <c r="S330" s="28">
        <v>513000000</v>
      </c>
      <c r="T330" s="28">
        <v>15729000</v>
      </c>
      <c r="U330" s="29">
        <f>VLOOKUP(N330&amp;O330,[23]Referensi!A:AK,9,0)*$U$4</f>
        <v>33881760</v>
      </c>
      <c r="V330" s="29">
        <f>VLOOKUP(N330&amp;O330,[23]Referensi!A:AK,10,0)</f>
        <v>51300000</v>
      </c>
      <c r="W330" s="29">
        <v>80000000</v>
      </c>
      <c r="X330" s="29">
        <f>HLOOKUP(M330,'[24]HPS-OE'!$5:$35,31,0)</f>
        <v>159656317.20315683</v>
      </c>
      <c r="Y330" s="29">
        <f>VLOOKUP(N330&amp;O330,[23]Referensi!A:AK,24,0)</f>
        <v>31500000</v>
      </c>
      <c r="Z330" s="29">
        <v>30000000</v>
      </c>
      <c r="AA330" s="29">
        <v>0</v>
      </c>
      <c r="AB330" s="29">
        <v>0</v>
      </c>
      <c r="AC330" s="29">
        <v>115000000</v>
      </c>
      <c r="AD330" s="29">
        <f t="shared" si="36"/>
        <v>322067077.20315683</v>
      </c>
      <c r="AE330" s="29">
        <f t="shared" si="37"/>
        <v>517067077.20315683</v>
      </c>
      <c r="AF330" s="30">
        <f t="shared" si="38"/>
        <v>-4067077.2031568289</v>
      </c>
      <c r="AG330" s="26" t="s">
        <v>781</v>
      </c>
    </row>
    <row r="331" spans="1:33" ht="15" customHeight="1">
      <c r="A331" s="25" t="s">
        <v>38</v>
      </c>
      <c r="B331" s="26" t="s">
        <v>39</v>
      </c>
      <c r="C331" s="26" t="s">
        <v>771</v>
      </c>
      <c r="D331" s="26" t="s">
        <v>932</v>
      </c>
      <c r="E331" s="26" t="s">
        <v>996</v>
      </c>
      <c r="F331" s="26" t="s">
        <v>997</v>
      </c>
      <c r="G331" s="25">
        <v>135.42026999999999</v>
      </c>
      <c r="H331" s="25">
        <v>-3.3680919999999999</v>
      </c>
      <c r="I331" s="26" t="s">
        <v>44</v>
      </c>
      <c r="J331" s="26" t="s">
        <v>45</v>
      </c>
      <c r="K331" s="26" t="s">
        <v>941</v>
      </c>
      <c r="L331" s="26" t="s">
        <v>975</v>
      </c>
      <c r="M331" s="26" t="s">
        <v>943</v>
      </c>
      <c r="N331" s="26" t="s">
        <v>49</v>
      </c>
      <c r="O331" s="26" t="s">
        <v>976</v>
      </c>
      <c r="P331" s="27" t="s">
        <v>51</v>
      </c>
      <c r="Q331" s="34" t="s">
        <v>972</v>
      </c>
      <c r="R331" s="26" t="s">
        <v>53</v>
      </c>
      <c r="S331" s="28">
        <v>513000000</v>
      </c>
      <c r="T331" s="28">
        <v>15729000</v>
      </c>
      <c r="U331" s="29">
        <f>VLOOKUP(N331&amp;O331,[23]Referensi!A:AK,9,0)*$U$4</f>
        <v>33881760</v>
      </c>
      <c r="V331" s="29">
        <f>VLOOKUP(N331&amp;O331,[23]Referensi!A:AK,10,0)</f>
        <v>51300000</v>
      </c>
      <c r="W331" s="29">
        <v>80000000</v>
      </c>
      <c r="X331" s="29">
        <f>HLOOKUP(M331,'[24]HPS-OE'!$5:$35,31,0)</f>
        <v>159656317.20315683</v>
      </c>
      <c r="Y331" s="29">
        <f>VLOOKUP(N331&amp;O331,[23]Referensi!A:AK,24,0)</f>
        <v>31500000</v>
      </c>
      <c r="Z331" s="29">
        <v>30000000</v>
      </c>
      <c r="AA331" s="29">
        <v>0</v>
      </c>
      <c r="AB331" s="29">
        <v>0</v>
      </c>
      <c r="AC331" s="29">
        <v>115000000</v>
      </c>
      <c r="AD331" s="29">
        <f t="shared" si="36"/>
        <v>322067077.20315683</v>
      </c>
      <c r="AE331" s="29">
        <f t="shared" si="37"/>
        <v>517067077.20315683</v>
      </c>
      <c r="AF331" s="30">
        <f t="shared" si="38"/>
        <v>-4067077.2031568289</v>
      </c>
      <c r="AG331" s="26" t="s">
        <v>781</v>
      </c>
    </row>
    <row r="332" spans="1:33" ht="15" customHeight="1">
      <c r="A332" s="25" t="s">
        <v>38</v>
      </c>
      <c r="B332" s="26" t="s">
        <v>39</v>
      </c>
      <c r="C332" s="26" t="s">
        <v>771</v>
      </c>
      <c r="D332" s="26" t="s">
        <v>932</v>
      </c>
      <c r="E332" s="26" t="s">
        <v>998</v>
      </c>
      <c r="F332" s="26" t="s">
        <v>999</v>
      </c>
      <c r="G332" s="25">
        <v>136.20627999999999</v>
      </c>
      <c r="H332" s="25">
        <v>-1.172758</v>
      </c>
      <c r="I332" s="26" t="s">
        <v>44</v>
      </c>
      <c r="J332" s="26" t="s">
        <v>45</v>
      </c>
      <c r="K332" s="26" t="s">
        <v>941</v>
      </c>
      <c r="L332" s="26" t="s">
        <v>1000</v>
      </c>
      <c r="M332" s="26" t="s">
        <v>943</v>
      </c>
      <c r="N332" s="26" t="s">
        <v>49</v>
      </c>
      <c r="O332" s="26" t="s">
        <v>1001</v>
      </c>
      <c r="P332" s="27" t="s">
        <v>51</v>
      </c>
      <c r="Q332" s="34" t="s">
        <v>945</v>
      </c>
      <c r="R332" s="26" t="s">
        <v>53</v>
      </c>
      <c r="S332" s="28">
        <v>513000000</v>
      </c>
      <c r="T332" s="28">
        <v>15729000</v>
      </c>
      <c r="U332" s="29">
        <f>VLOOKUP(N332&amp;O332,[23]Referensi!A:AK,9,0)*$U$4</f>
        <v>32873760</v>
      </c>
      <c r="V332" s="29">
        <f>VLOOKUP(N332&amp;O332,[23]Referensi!A:AK,10,0)</f>
        <v>85000000</v>
      </c>
      <c r="W332" s="29">
        <v>80000000</v>
      </c>
      <c r="X332" s="29">
        <f>HLOOKUP(M332,'[24]HPS-OE'!$5:$35,31,0)</f>
        <v>159656317.20315683</v>
      </c>
      <c r="Y332" s="29">
        <f>VLOOKUP(N332&amp;O332,[23]Referensi!A:AK,24,0)</f>
        <v>31500000</v>
      </c>
      <c r="Z332" s="29">
        <v>30000000</v>
      </c>
      <c r="AA332" s="29">
        <v>0</v>
      </c>
      <c r="AB332" s="29">
        <v>0</v>
      </c>
      <c r="AC332" s="29">
        <v>115000000</v>
      </c>
      <c r="AD332" s="29">
        <f t="shared" si="36"/>
        <v>354759077.20315683</v>
      </c>
      <c r="AE332" s="29">
        <f t="shared" si="37"/>
        <v>549759077.20315683</v>
      </c>
      <c r="AF332" s="30">
        <f t="shared" si="38"/>
        <v>-36759077.203156829</v>
      </c>
      <c r="AG332" s="26" t="s">
        <v>799</v>
      </c>
    </row>
    <row r="333" spans="1:33" ht="15" customHeight="1">
      <c r="A333" s="31" t="s">
        <v>38</v>
      </c>
      <c r="B333" s="36" t="s">
        <v>39</v>
      </c>
      <c r="C333" s="32" t="s">
        <v>771</v>
      </c>
      <c r="D333" s="32" t="s">
        <v>932</v>
      </c>
      <c r="E333" s="32" t="s">
        <v>1002</v>
      </c>
      <c r="F333" s="32" t="s">
        <v>1003</v>
      </c>
      <c r="G333" s="31">
        <v>131.25246000000001</v>
      </c>
      <c r="H333" s="31">
        <v>-0.87344999999999995</v>
      </c>
      <c r="I333" s="32" t="s">
        <v>268</v>
      </c>
      <c r="J333" s="32" t="s">
        <v>45</v>
      </c>
      <c r="K333" s="32" t="s">
        <v>958</v>
      </c>
      <c r="L333" s="32" t="s">
        <v>959</v>
      </c>
      <c r="M333" s="32" t="s">
        <v>943</v>
      </c>
      <c r="N333" s="32" t="s">
        <v>49</v>
      </c>
      <c r="O333" s="32" t="s">
        <v>960</v>
      </c>
      <c r="P333" s="33" t="s">
        <v>597</v>
      </c>
      <c r="Q333" s="32" t="s">
        <v>598</v>
      </c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ht="15" customHeight="1">
      <c r="A334" s="31" t="s">
        <v>38</v>
      </c>
      <c r="B334" s="36" t="s">
        <v>39</v>
      </c>
      <c r="C334" s="32" t="s">
        <v>771</v>
      </c>
      <c r="D334" s="32" t="s">
        <v>932</v>
      </c>
      <c r="E334" s="32" t="s">
        <v>1004</v>
      </c>
      <c r="F334" s="32" t="s">
        <v>1005</v>
      </c>
      <c r="G334" s="31">
        <v>135.52802</v>
      </c>
      <c r="H334" s="31">
        <v>-3.3496199999999998</v>
      </c>
      <c r="I334" s="32" t="s">
        <v>44</v>
      </c>
      <c r="J334" s="32" t="s">
        <v>45</v>
      </c>
      <c r="K334" s="32" t="s">
        <v>941</v>
      </c>
      <c r="L334" s="32" t="s">
        <v>975</v>
      </c>
      <c r="M334" s="32" t="s">
        <v>943</v>
      </c>
      <c r="N334" s="32" t="s">
        <v>49</v>
      </c>
      <c r="O334" s="32" t="s">
        <v>976</v>
      </c>
      <c r="P334" s="33" t="s">
        <v>597</v>
      </c>
      <c r="Q334" s="32" t="s">
        <v>598</v>
      </c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ht="15" customHeight="1">
      <c r="A335" s="25" t="s">
        <v>38</v>
      </c>
      <c r="B335" s="26" t="s">
        <v>39</v>
      </c>
      <c r="C335" s="26" t="s">
        <v>771</v>
      </c>
      <c r="D335" s="26" t="s">
        <v>932</v>
      </c>
      <c r="E335" s="26" t="s">
        <v>1006</v>
      </c>
      <c r="F335" s="26" t="s">
        <v>1007</v>
      </c>
      <c r="G335" s="25">
        <v>140.68126000000001</v>
      </c>
      <c r="H335" s="25">
        <v>-2.6108899999999999</v>
      </c>
      <c r="I335" s="26" t="s">
        <v>268</v>
      </c>
      <c r="J335" s="26" t="s">
        <v>45</v>
      </c>
      <c r="K335" s="26" t="s">
        <v>941</v>
      </c>
      <c r="L335" s="37" t="s">
        <v>948</v>
      </c>
      <c r="M335" s="26" t="s">
        <v>943</v>
      </c>
      <c r="N335" s="26" t="s">
        <v>49</v>
      </c>
      <c r="O335" s="26" t="s">
        <v>949</v>
      </c>
      <c r="P335" s="27" t="s">
        <v>972</v>
      </c>
      <c r="Q335" s="34" t="s">
        <v>950</v>
      </c>
      <c r="R335" s="26" t="s">
        <v>275</v>
      </c>
      <c r="S335" s="28">
        <v>805000000</v>
      </c>
      <c r="T335" s="28">
        <f>VLOOKUP(N335&amp;O335,[23]Referensi!A:AK,8,0)</f>
        <v>37450000</v>
      </c>
      <c r="U335" s="29">
        <f>VLOOKUP(N335&amp;O335,[23]Referensi!A:AK,9,0)*$U$4</f>
        <v>37049760</v>
      </c>
      <c r="V335" s="29">
        <f>VLOOKUP(N335&amp;O335,[23]Referensi!A:AK,10,0)</f>
        <v>75000000</v>
      </c>
      <c r="W335" s="29">
        <f>VLOOKUP(N335&amp;O335,[23]Referensi!A:AK,11,0)</f>
        <v>152777777.5</v>
      </c>
      <c r="X335" s="29">
        <f>VLOOKUP(N335&amp;O335,[23]Referensi!A:AK,18,0)</f>
        <v>383959974</v>
      </c>
      <c r="Y335" s="29">
        <f>VLOOKUP(N335&amp;O335,[23]Referensi!A:AK,24,0)</f>
        <v>31500000</v>
      </c>
      <c r="Z335" s="29">
        <v>30000000</v>
      </c>
      <c r="AA335" s="29">
        <v>0</v>
      </c>
      <c r="AB335" s="29">
        <f>VLOOKUP(N335&amp;O335,[23]Referensi!A:AK,25,0)</f>
        <v>9000000</v>
      </c>
      <c r="AC335" s="29">
        <f>VLOOKUP(N335&amp;O335,[23]Referensi!A:AK,12,0)</f>
        <v>129470250</v>
      </c>
      <c r="AD335" s="29">
        <f t="shared" ref="AD335:AD342" si="39">T335+U335+V335+X335+Y335+AB335+Z335</f>
        <v>603959734</v>
      </c>
      <c r="AE335" s="29">
        <f t="shared" ref="AE335:AE342" si="40">SUM(T335:AC335)</f>
        <v>886207761.5</v>
      </c>
      <c r="AF335" s="30">
        <f t="shared" ref="AF335:AF342" si="41">S335-AE335</f>
        <v>-81207761.5</v>
      </c>
      <c r="AG335" s="26" t="s">
        <v>951</v>
      </c>
    </row>
    <row r="336" spans="1:33" ht="15" customHeight="1">
      <c r="A336" s="25" t="s">
        <v>38</v>
      </c>
      <c r="B336" s="26" t="s">
        <v>39</v>
      </c>
      <c r="C336" s="26" t="s">
        <v>771</v>
      </c>
      <c r="D336" s="26" t="s">
        <v>1008</v>
      </c>
      <c r="E336" s="26" t="s">
        <v>1009</v>
      </c>
      <c r="F336" s="26" t="s">
        <v>1010</v>
      </c>
      <c r="G336" s="25">
        <v>119.530171</v>
      </c>
      <c r="H336" s="25">
        <v>-5.1510870000000004</v>
      </c>
      <c r="I336" s="26" t="s">
        <v>268</v>
      </c>
      <c r="J336" s="26" t="s">
        <v>45</v>
      </c>
      <c r="K336" s="26" t="s">
        <v>1011</v>
      </c>
      <c r="L336" s="26" t="s">
        <v>1012</v>
      </c>
      <c r="M336" s="26" t="s">
        <v>1013</v>
      </c>
      <c r="N336" s="26" t="s">
        <v>49</v>
      </c>
      <c r="O336" s="26" t="s">
        <v>1014</v>
      </c>
      <c r="P336" s="27" t="s">
        <v>1015</v>
      </c>
      <c r="Q336" s="34" t="s">
        <v>950</v>
      </c>
      <c r="R336" s="26" t="s">
        <v>275</v>
      </c>
      <c r="S336" s="28">
        <v>805000000</v>
      </c>
      <c r="T336" s="28">
        <f>VLOOKUP(N336&amp;O336,[23]Referensi!A:AK,8,0)</f>
        <v>20277257.149999999</v>
      </c>
      <c r="U336" s="29">
        <f>VLOOKUP(N336&amp;O336,[23]Referensi!A:AK,9,0)*$U$4</f>
        <v>39373600</v>
      </c>
      <c r="V336" s="29">
        <f>VLOOKUP(N336&amp;O336,[23]Referensi!A:AK,10,0)</f>
        <v>62100000</v>
      </c>
      <c r="W336" s="29">
        <f>VLOOKUP(N336&amp;O336,[23]Referensi!A:AK,11,0)</f>
        <v>172222222</v>
      </c>
      <c r="X336" s="29">
        <f>VLOOKUP(N336&amp;O336,[23]Referensi!A:AK,18,0)</f>
        <v>248583621</v>
      </c>
      <c r="Y336" s="29">
        <f>VLOOKUP(N336&amp;O336,[23]Referensi!A:AK,24,0)</f>
        <v>30168400</v>
      </c>
      <c r="Z336" s="29">
        <v>0</v>
      </c>
      <c r="AA336" s="29">
        <v>0</v>
      </c>
      <c r="AB336" s="29">
        <f>VLOOKUP(N336&amp;O336,[23]Referensi!A:AK,25,0)</f>
        <v>9000000</v>
      </c>
      <c r="AC336" s="29">
        <f>VLOOKUP(N336&amp;O336,[23]Referensi!A:AK,12,0)</f>
        <v>129470250</v>
      </c>
      <c r="AD336" s="29">
        <f t="shared" si="39"/>
        <v>409502878.14999998</v>
      </c>
      <c r="AE336" s="29">
        <f t="shared" si="40"/>
        <v>711195350.14999998</v>
      </c>
      <c r="AF336" s="30">
        <f t="shared" si="41"/>
        <v>93804649.850000024</v>
      </c>
      <c r="AG336" s="26" t="s">
        <v>951</v>
      </c>
    </row>
    <row r="337" spans="1:33" ht="15" customHeight="1">
      <c r="A337" s="25" t="s">
        <v>38</v>
      </c>
      <c r="B337" s="26" t="s">
        <v>242</v>
      </c>
      <c r="C337" s="26" t="s">
        <v>771</v>
      </c>
      <c r="D337" s="26" t="s">
        <v>1008</v>
      </c>
      <c r="E337" s="26" t="s">
        <v>1016</v>
      </c>
      <c r="F337" s="26" t="s">
        <v>1017</v>
      </c>
      <c r="G337" s="25">
        <v>122.06235220000001</v>
      </c>
      <c r="H337" s="25">
        <v>-3.918363577</v>
      </c>
      <c r="I337" s="26" t="s">
        <v>268</v>
      </c>
      <c r="J337" s="26" t="s">
        <v>45</v>
      </c>
      <c r="K337" s="26" t="s">
        <v>1018</v>
      </c>
      <c r="L337" s="26" t="s">
        <v>1019</v>
      </c>
      <c r="M337" s="26" t="s">
        <v>1013</v>
      </c>
      <c r="N337" s="26" t="s">
        <v>447</v>
      </c>
      <c r="O337" s="26" t="s">
        <v>1020</v>
      </c>
      <c r="P337" s="27" t="s">
        <v>950</v>
      </c>
      <c r="Q337" s="34" t="s">
        <v>794</v>
      </c>
      <c r="R337" s="26" t="s">
        <v>275</v>
      </c>
      <c r="S337" s="28">
        <v>805000000</v>
      </c>
      <c r="T337" s="28">
        <f>VLOOKUP(N337&amp;O337,[23]Referensi!A:AK,8,0)</f>
        <v>20277257.149999999</v>
      </c>
      <c r="U337" s="29">
        <f>VLOOKUP(N337&amp;O337,[23]Referensi!A:AK,9,0)*$U$4</f>
        <v>38173600</v>
      </c>
      <c r="V337" s="29">
        <f>VLOOKUP(N337&amp;O337,[23]Referensi!A:AK,10,0)</f>
        <v>81000000</v>
      </c>
      <c r="W337" s="29">
        <f>VLOOKUP(N337&amp;O337,[23]Referensi!A:AK,11,0)</f>
        <v>177978723.40425533</v>
      </c>
      <c r="X337" s="29">
        <f>VLOOKUP(N337&amp;O337,[23]Referensi!A:AK,18,0)</f>
        <v>248583621</v>
      </c>
      <c r="Y337" s="29">
        <f>VLOOKUP(N337&amp;O337,[23]Referensi!A:AK,24,0)</f>
        <v>30168400</v>
      </c>
      <c r="Z337" s="29">
        <v>0</v>
      </c>
      <c r="AA337" s="29">
        <v>0</v>
      </c>
      <c r="AB337" s="29">
        <f>VLOOKUP(N337&amp;O337,[23]Referensi!A:AK,25,0)</f>
        <v>9000000</v>
      </c>
      <c r="AC337" s="29">
        <f>VLOOKUP(N337&amp;O337,[23]Referensi!A:AK,12,0)</f>
        <v>129470250</v>
      </c>
      <c r="AD337" s="29">
        <f t="shared" si="39"/>
        <v>427202878.14999998</v>
      </c>
      <c r="AE337" s="29">
        <f t="shared" si="40"/>
        <v>734651851.55425537</v>
      </c>
      <c r="AF337" s="30">
        <f t="shared" si="41"/>
        <v>70348148.445744634</v>
      </c>
      <c r="AG337" s="26" t="s">
        <v>781</v>
      </c>
    </row>
    <row r="338" spans="1:33" ht="15" customHeight="1">
      <c r="A338" s="25" t="s">
        <v>38</v>
      </c>
      <c r="B338" s="26" t="s">
        <v>242</v>
      </c>
      <c r="C338" s="26" t="s">
        <v>771</v>
      </c>
      <c r="D338" s="26" t="s">
        <v>1008</v>
      </c>
      <c r="E338" s="26" t="s">
        <v>1021</v>
      </c>
      <c r="F338" s="26" t="s">
        <v>1022</v>
      </c>
      <c r="G338" s="25">
        <v>119.573695</v>
      </c>
      <c r="H338" s="25">
        <v>-4.8335910000000002</v>
      </c>
      <c r="I338" s="26" t="s">
        <v>268</v>
      </c>
      <c r="J338" s="26" t="s">
        <v>45</v>
      </c>
      <c r="K338" s="26" t="s">
        <v>1011</v>
      </c>
      <c r="L338" s="26" t="s">
        <v>1023</v>
      </c>
      <c r="M338" s="26" t="s">
        <v>1013</v>
      </c>
      <c r="N338" s="26" t="s">
        <v>49</v>
      </c>
      <c r="O338" s="26" t="s">
        <v>1024</v>
      </c>
      <c r="P338" s="27" t="s">
        <v>1015</v>
      </c>
      <c r="Q338" s="34" t="s">
        <v>1015</v>
      </c>
      <c r="R338" s="26" t="s">
        <v>275</v>
      </c>
      <c r="S338" s="28">
        <v>805000000</v>
      </c>
      <c r="T338" s="28">
        <f>VLOOKUP(N338&amp;O338,[23]Referensi!A:AK,8,0)</f>
        <v>20277257.149999999</v>
      </c>
      <c r="U338" s="29">
        <f>VLOOKUP(N338&amp;O338,[23]Referensi!A:AK,9,0)*$U$4</f>
        <v>39373600</v>
      </c>
      <c r="V338" s="29">
        <f>VLOOKUP(N338&amp;O338,[23]Referensi!A:AK,10,0)</f>
        <v>71100000</v>
      </c>
      <c r="W338" s="29">
        <f>VLOOKUP(N338&amp;O338,[23]Referensi!A:AK,11,0)</f>
        <v>174074073.33333334</v>
      </c>
      <c r="X338" s="29">
        <f>VLOOKUP(N338&amp;O338,[23]Referensi!A:AK,18,0)</f>
        <v>248583621</v>
      </c>
      <c r="Y338" s="29">
        <f>VLOOKUP(N338&amp;O338,[23]Referensi!A:AK,24,0)</f>
        <v>30168400</v>
      </c>
      <c r="Z338" s="29">
        <v>0</v>
      </c>
      <c r="AA338" s="29">
        <v>0</v>
      </c>
      <c r="AB338" s="29">
        <f>VLOOKUP(N338&amp;O338,[23]Referensi!A:AK,25,0)</f>
        <v>9000000</v>
      </c>
      <c r="AC338" s="29">
        <f>VLOOKUP(N338&amp;O338,[23]Referensi!A:AK,12,0)</f>
        <v>129470250</v>
      </c>
      <c r="AD338" s="29">
        <f t="shared" si="39"/>
        <v>418502878.14999998</v>
      </c>
      <c r="AE338" s="29">
        <f t="shared" si="40"/>
        <v>722047201.48333335</v>
      </c>
      <c r="AF338" s="30">
        <f t="shared" si="41"/>
        <v>82952798.516666651</v>
      </c>
      <c r="AG338" s="26" t="s">
        <v>799</v>
      </c>
    </row>
    <row r="339" spans="1:33" ht="15" customHeight="1">
      <c r="A339" s="25" t="s">
        <v>38</v>
      </c>
      <c r="B339" s="26" t="s">
        <v>242</v>
      </c>
      <c r="C339" s="26" t="s">
        <v>771</v>
      </c>
      <c r="D339" s="26" t="s">
        <v>1008</v>
      </c>
      <c r="E339" s="26" t="s">
        <v>1025</v>
      </c>
      <c r="F339" s="26" t="s">
        <v>1026</v>
      </c>
      <c r="G339" s="25">
        <v>119.205901</v>
      </c>
      <c r="H339" s="25">
        <v>-3.4366896499999999</v>
      </c>
      <c r="I339" s="26" t="s">
        <v>268</v>
      </c>
      <c r="J339" s="26" t="s">
        <v>45</v>
      </c>
      <c r="K339" s="26" t="s">
        <v>1027</v>
      </c>
      <c r="L339" s="26" t="s">
        <v>1028</v>
      </c>
      <c r="M339" s="26" t="s">
        <v>1013</v>
      </c>
      <c r="N339" s="26" t="s">
        <v>49</v>
      </c>
      <c r="O339" s="26" t="s">
        <v>1029</v>
      </c>
      <c r="P339" s="27" t="s">
        <v>1030</v>
      </c>
      <c r="Q339" s="34" t="s">
        <v>1031</v>
      </c>
      <c r="R339" s="26" t="s">
        <v>275</v>
      </c>
      <c r="S339" s="28">
        <v>805000000</v>
      </c>
      <c r="T339" s="28">
        <f>VLOOKUP(N339&amp;O339,[23]Referensi!A:AK,8,0)</f>
        <v>20277257.149999999</v>
      </c>
      <c r="U339" s="29">
        <f>VLOOKUP(N339&amp;O339,[23]Referensi!A:AK,9,0)*$U$4</f>
        <v>38973600</v>
      </c>
      <c r="V339" s="29">
        <f>VLOOKUP(N339&amp;O339,[23]Referensi!A:AK,10,0)</f>
        <v>71009000</v>
      </c>
      <c r="W339" s="29">
        <f>VLOOKUP(N339&amp;O339,[23]Referensi!A:AK,11,0)</f>
        <v>158888888</v>
      </c>
      <c r="X339" s="29">
        <f>VLOOKUP(N339&amp;O339,[23]Referensi!A:AK,18,0)</f>
        <v>248583621</v>
      </c>
      <c r="Y339" s="29">
        <f>VLOOKUP(N339&amp;O339,[23]Referensi!A:AK,24,0)</f>
        <v>30168400</v>
      </c>
      <c r="Z339" s="29">
        <v>0</v>
      </c>
      <c r="AA339" s="29">
        <v>0</v>
      </c>
      <c r="AB339" s="29">
        <f>VLOOKUP(N339&amp;O339,[23]Referensi!A:AK,25,0)</f>
        <v>9000000</v>
      </c>
      <c r="AC339" s="29">
        <f>VLOOKUP(N339&amp;O339,[23]Referensi!A:AK,12,0)</f>
        <v>129470250</v>
      </c>
      <c r="AD339" s="29">
        <f t="shared" si="39"/>
        <v>418011878.14999998</v>
      </c>
      <c r="AE339" s="29">
        <f t="shared" si="40"/>
        <v>706371016.14999998</v>
      </c>
      <c r="AF339" s="30">
        <f t="shared" si="41"/>
        <v>98628983.850000024</v>
      </c>
      <c r="AG339" s="26" t="s">
        <v>781</v>
      </c>
    </row>
    <row r="340" spans="1:33" ht="15" customHeight="1">
      <c r="A340" s="25" t="s">
        <v>38</v>
      </c>
      <c r="B340" s="26" t="s">
        <v>242</v>
      </c>
      <c r="C340" s="26" t="s">
        <v>771</v>
      </c>
      <c r="D340" s="26" t="s">
        <v>1008</v>
      </c>
      <c r="E340" s="26" t="s">
        <v>1032</v>
      </c>
      <c r="F340" s="26" t="s">
        <v>1033</v>
      </c>
      <c r="G340" s="25">
        <v>119.3191188</v>
      </c>
      <c r="H340" s="25">
        <v>-3.4272201469999999</v>
      </c>
      <c r="I340" s="26" t="s">
        <v>268</v>
      </c>
      <c r="J340" s="26" t="s">
        <v>45</v>
      </c>
      <c r="K340" s="26" t="s">
        <v>1027</v>
      </c>
      <c r="L340" s="26" t="s">
        <v>1028</v>
      </c>
      <c r="M340" s="26" t="s">
        <v>1013</v>
      </c>
      <c r="N340" s="26" t="s">
        <v>49</v>
      </c>
      <c r="O340" s="26" t="s">
        <v>1029</v>
      </c>
      <c r="P340" s="27" t="s">
        <v>1030</v>
      </c>
      <c r="Q340" s="34" t="s">
        <v>1031</v>
      </c>
      <c r="R340" s="26" t="s">
        <v>275</v>
      </c>
      <c r="S340" s="28">
        <v>805000000</v>
      </c>
      <c r="T340" s="28">
        <f>VLOOKUP(N340&amp;O340,[23]Referensi!A:AK,8,0)</f>
        <v>20277257.149999999</v>
      </c>
      <c r="U340" s="29">
        <f>VLOOKUP(N340&amp;O340,[23]Referensi!A:AK,9,0)*$U$4</f>
        <v>38973600</v>
      </c>
      <c r="V340" s="29">
        <f>VLOOKUP(N340&amp;O340,[23]Referensi!A:AK,10,0)</f>
        <v>71009000</v>
      </c>
      <c r="W340" s="29">
        <f>VLOOKUP(N340&amp;O340,[23]Referensi!A:AK,11,0)</f>
        <v>158888888</v>
      </c>
      <c r="X340" s="29">
        <f>VLOOKUP(N340&amp;O340,[23]Referensi!A:AK,18,0)</f>
        <v>248583621</v>
      </c>
      <c r="Y340" s="29">
        <f>VLOOKUP(N340&amp;O340,[23]Referensi!A:AK,24,0)</f>
        <v>30168400</v>
      </c>
      <c r="Z340" s="29">
        <v>0</v>
      </c>
      <c r="AA340" s="29">
        <v>0</v>
      </c>
      <c r="AB340" s="29">
        <f>VLOOKUP(N340&amp;O340,[23]Referensi!A:AK,25,0)</f>
        <v>9000000</v>
      </c>
      <c r="AC340" s="29">
        <f>VLOOKUP(N340&amp;O340,[23]Referensi!A:AK,12,0)</f>
        <v>129470250</v>
      </c>
      <c r="AD340" s="29">
        <f t="shared" si="39"/>
        <v>418011878.14999998</v>
      </c>
      <c r="AE340" s="29">
        <f t="shared" si="40"/>
        <v>706371016.14999998</v>
      </c>
      <c r="AF340" s="30">
        <f t="shared" si="41"/>
        <v>98628983.850000024</v>
      </c>
      <c r="AG340" s="26" t="s">
        <v>781</v>
      </c>
    </row>
    <row r="341" spans="1:33" ht="15" customHeight="1">
      <c r="A341" s="25" t="s">
        <v>38</v>
      </c>
      <c r="B341" s="26" t="s">
        <v>39</v>
      </c>
      <c r="C341" s="26" t="s">
        <v>771</v>
      </c>
      <c r="D341" s="26" t="s">
        <v>1008</v>
      </c>
      <c r="E341" s="26" t="s">
        <v>1034</v>
      </c>
      <c r="F341" s="26" t="s">
        <v>1035</v>
      </c>
      <c r="G341" s="25">
        <v>120.9923795</v>
      </c>
      <c r="H341" s="25">
        <v>-3.3174659329999998</v>
      </c>
      <c r="I341" s="26" t="s">
        <v>268</v>
      </c>
      <c r="J341" s="26" t="s">
        <v>45</v>
      </c>
      <c r="K341" s="26" t="s">
        <v>1018</v>
      </c>
      <c r="L341" s="26" t="s">
        <v>1036</v>
      </c>
      <c r="M341" s="26" t="s">
        <v>1013</v>
      </c>
      <c r="N341" s="26" t="s">
        <v>49</v>
      </c>
      <c r="O341" s="26" t="s">
        <v>1037</v>
      </c>
      <c r="P341" s="27" t="s">
        <v>1038</v>
      </c>
      <c r="Q341" s="34" t="s">
        <v>1039</v>
      </c>
      <c r="R341" s="26" t="s">
        <v>275</v>
      </c>
      <c r="S341" s="28">
        <v>805000000</v>
      </c>
      <c r="T341" s="28">
        <f>VLOOKUP(N341&amp;O341,[23]Referensi!A:AK,8,0)</f>
        <v>20277257.149999999</v>
      </c>
      <c r="U341" s="29">
        <f>VLOOKUP(N341&amp;O341,[23]Referensi!A:AK,9,0)*$U$4</f>
        <v>38173600</v>
      </c>
      <c r="V341" s="29">
        <f>VLOOKUP(N341&amp;O341,[23]Referensi!A:AK,10,0)</f>
        <v>63000000</v>
      </c>
      <c r="W341" s="29">
        <f>VLOOKUP(N341&amp;O341,[23]Referensi!A:AK,11,0)</f>
        <v>134444444</v>
      </c>
      <c r="X341" s="29">
        <f>VLOOKUP(N341&amp;O341,[23]Referensi!A:AK,18,0)</f>
        <v>248583621</v>
      </c>
      <c r="Y341" s="29">
        <f>VLOOKUP(N341&amp;O341,[23]Referensi!A:AK,24,0)</f>
        <v>30168400</v>
      </c>
      <c r="Z341" s="29">
        <v>0</v>
      </c>
      <c r="AA341" s="29">
        <v>0</v>
      </c>
      <c r="AB341" s="29">
        <f>VLOOKUP(N341&amp;O341,[23]Referensi!A:AK,25,0)</f>
        <v>9000000</v>
      </c>
      <c r="AC341" s="29">
        <f>VLOOKUP(N341&amp;O341,[23]Referensi!A:AK,12,0)</f>
        <v>129470250</v>
      </c>
      <c r="AD341" s="29">
        <f t="shared" si="39"/>
        <v>409202878.14999998</v>
      </c>
      <c r="AE341" s="29">
        <f t="shared" si="40"/>
        <v>673117572.14999998</v>
      </c>
      <c r="AF341" s="30">
        <f t="shared" si="41"/>
        <v>131882427.85000002</v>
      </c>
      <c r="AG341" s="26" t="s">
        <v>781</v>
      </c>
    </row>
    <row r="342" spans="1:33" ht="15" customHeight="1">
      <c r="A342" s="25" t="s">
        <v>38</v>
      </c>
      <c r="B342" s="26" t="s">
        <v>39</v>
      </c>
      <c r="C342" s="26" t="s">
        <v>771</v>
      </c>
      <c r="D342" s="26" t="s">
        <v>1008</v>
      </c>
      <c r="E342" s="26" t="s">
        <v>1040</v>
      </c>
      <c r="F342" s="26" t="s">
        <v>1041</v>
      </c>
      <c r="G342" s="25">
        <v>120.9248163</v>
      </c>
      <c r="H342" s="25">
        <v>-3.3725780460000001</v>
      </c>
      <c r="I342" s="26" t="s">
        <v>268</v>
      </c>
      <c r="J342" s="26" t="s">
        <v>45</v>
      </c>
      <c r="K342" s="26" t="s">
        <v>1018</v>
      </c>
      <c r="L342" s="26" t="s">
        <v>1036</v>
      </c>
      <c r="M342" s="26" t="s">
        <v>1013</v>
      </c>
      <c r="N342" s="26" t="s">
        <v>49</v>
      </c>
      <c r="O342" s="26" t="s">
        <v>1037</v>
      </c>
      <c r="P342" s="27" t="s">
        <v>1038</v>
      </c>
      <c r="Q342" s="34" t="s">
        <v>1039</v>
      </c>
      <c r="R342" s="26" t="s">
        <v>275</v>
      </c>
      <c r="S342" s="28">
        <v>805000000</v>
      </c>
      <c r="T342" s="28">
        <f>VLOOKUP(N342&amp;O342,[23]Referensi!A:AK,8,0)</f>
        <v>20277257.149999999</v>
      </c>
      <c r="U342" s="29">
        <f>VLOOKUP(N342&amp;O342,[23]Referensi!A:AK,9,0)*$U$4</f>
        <v>38173600</v>
      </c>
      <c r="V342" s="29">
        <f>VLOOKUP(N342&amp;O342,[23]Referensi!A:AK,10,0)</f>
        <v>63000000</v>
      </c>
      <c r="W342" s="29">
        <f>VLOOKUP(N342&amp;O342,[23]Referensi!A:AK,11,0)</f>
        <v>134444444</v>
      </c>
      <c r="X342" s="29">
        <f>VLOOKUP(N342&amp;O342,[23]Referensi!A:AK,18,0)</f>
        <v>248583621</v>
      </c>
      <c r="Y342" s="29">
        <f>VLOOKUP(N342&amp;O342,[23]Referensi!A:AK,24,0)</f>
        <v>30168400</v>
      </c>
      <c r="Z342" s="29">
        <v>0</v>
      </c>
      <c r="AA342" s="29">
        <v>0</v>
      </c>
      <c r="AB342" s="29">
        <f>VLOOKUP(N342&amp;O342,[23]Referensi!A:AK,25,0)</f>
        <v>9000000</v>
      </c>
      <c r="AC342" s="29">
        <f>VLOOKUP(N342&amp;O342,[23]Referensi!A:AK,12,0)</f>
        <v>129470250</v>
      </c>
      <c r="AD342" s="29">
        <f t="shared" si="39"/>
        <v>409202878.14999998</v>
      </c>
      <c r="AE342" s="29">
        <f t="shared" si="40"/>
        <v>673117572.14999998</v>
      </c>
      <c r="AF342" s="30">
        <f t="shared" si="41"/>
        <v>131882427.85000002</v>
      </c>
      <c r="AG342" s="26" t="s">
        <v>781</v>
      </c>
    </row>
    <row r="343" spans="1:33" ht="15" customHeight="1">
      <c r="A343" s="31" t="s">
        <v>38</v>
      </c>
      <c r="B343" s="36" t="s">
        <v>242</v>
      </c>
      <c r="C343" s="32" t="s">
        <v>771</v>
      </c>
      <c r="D343" s="32" t="s">
        <v>1008</v>
      </c>
      <c r="E343" s="32" t="s">
        <v>1042</v>
      </c>
      <c r="F343" s="32" t="s">
        <v>1043</v>
      </c>
      <c r="G343" s="31">
        <v>128.30424099999999</v>
      </c>
      <c r="H343" s="31">
        <v>2.0368979999999999</v>
      </c>
      <c r="I343" s="32" t="s">
        <v>268</v>
      </c>
      <c r="J343" s="32" t="s">
        <v>45</v>
      </c>
      <c r="K343" s="32" t="s">
        <v>935</v>
      </c>
      <c r="L343" s="32" t="s">
        <v>1044</v>
      </c>
      <c r="M343" s="32" t="s">
        <v>937</v>
      </c>
      <c r="N343" s="32" t="s">
        <v>49</v>
      </c>
      <c r="O343" s="32" t="s">
        <v>1045</v>
      </c>
      <c r="P343" s="33" t="s">
        <v>597</v>
      </c>
      <c r="Q343" s="32" t="s">
        <v>598</v>
      </c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ht="15" customHeight="1">
      <c r="A344" s="31" t="s">
        <v>38</v>
      </c>
      <c r="B344" s="36" t="s">
        <v>242</v>
      </c>
      <c r="C344" s="32" t="s">
        <v>771</v>
      </c>
      <c r="D344" s="32" t="s">
        <v>1008</v>
      </c>
      <c r="E344" s="32" t="s">
        <v>1046</v>
      </c>
      <c r="F344" s="32" t="s">
        <v>1047</v>
      </c>
      <c r="G344" s="31">
        <v>120.656589</v>
      </c>
      <c r="H344" s="31">
        <v>-1.651913</v>
      </c>
      <c r="I344" s="32" t="s">
        <v>268</v>
      </c>
      <c r="J344" s="32" t="s">
        <v>45</v>
      </c>
      <c r="K344" s="32" t="s">
        <v>1048</v>
      </c>
      <c r="L344" s="32" t="s">
        <v>1049</v>
      </c>
      <c r="M344" s="32" t="s">
        <v>1050</v>
      </c>
      <c r="N344" s="32" t="s">
        <v>49</v>
      </c>
      <c r="O344" s="32" t="s">
        <v>1051</v>
      </c>
      <c r="P344" s="33" t="s">
        <v>597</v>
      </c>
      <c r="Q344" s="32" t="s">
        <v>598</v>
      </c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ht="15" customHeight="1">
      <c r="A345" s="25" t="s">
        <v>38</v>
      </c>
      <c r="B345" s="26" t="s">
        <v>39</v>
      </c>
      <c r="C345" s="26" t="s">
        <v>771</v>
      </c>
      <c r="D345" s="26" t="s">
        <v>1008</v>
      </c>
      <c r="E345" s="26" t="s">
        <v>1052</v>
      </c>
      <c r="F345" s="26" t="s">
        <v>1053</v>
      </c>
      <c r="G345" s="25">
        <v>122.05312600000001</v>
      </c>
      <c r="H345" s="25">
        <v>-3.8490570000000002</v>
      </c>
      <c r="I345" s="26" t="s">
        <v>268</v>
      </c>
      <c r="J345" s="26" t="s">
        <v>45</v>
      </c>
      <c r="K345" s="26" t="s">
        <v>1018</v>
      </c>
      <c r="L345" s="26" t="s">
        <v>1019</v>
      </c>
      <c r="M345" s="26" t="s">
        <v>1013</v>
      </c>
      <c r="N345" s="26" t="s">
        <v>447</v>
      </c>
      <c r="O345" s="26" t="s">
        <v>1020</v>
      </c>
      <c r="P345" s="27" t="s">
        <v>950</v>
      </c>
      <c r="Q345" s="34" t="s">
        <v>1054</v>
      </c>
      <c r="R345" s="26" t="s">
        <v>275</v>
      </c>
      <c r="S345" s="28">
        <v>805000000</v>
      </c>
      <c r="T345" s="28">
        <f>VLOOKUP(N345&amp;O345,[23]Referensi!A:AK,8,0)</f>
        <v>20277257.149999999</v>
      </c>
      <c r="U345" s="29">
        <f>VLOOKUP(N345&amp;O345,[23]Referensi!A:AK,9,0)*$U$4</f>
        <v>38173600</v>
      </c>
      <c r="V345" s="29">
        <f>VLOOKUP(N345&amp;O345,[23]Referensi!A:AK,10,0)</f>
        <v>81000000</v>
      </c>
      <c r="W345" s="29">
        <f>VLOOKUP(N345&amp;O345,[23]Referensi!A:AK,11,0)</f>
        <v>177978723.40425533</v>
      </c>
      <c r="X345" s="29">
        <f>VLOOKUP(N345&amp;O345,[23]Referensi!A:AK,18,0)</f>
        <v>248583621</v>
      </c>
      <c r="Y345" s="29">
        <f>VLOOKUP(N345&amp;O345,[23]Referensi!A:AK,24,0)</f>
        <v>30168400</v>
      </c>
      <c r="Z345" s="29">
        <v>0</v>
      </c>
      <c r="AA345" s="29">
        <v>0</v>
      </c>
      <c r="AB345" s="29">
        <f>VLOOKUP(N345&amp;O345,[23]Referensi!A:AK,25,0)</f>
        <v>9000000</v>
      </c>
      <c r="AC345" s="29">
        <f>VLOOKUP(N345&amp;O345,[23]Referensi!A:AK,12,0)</f>
        <v>129470250</v>
      </c>
      <c r="AD345" s="29">
        <f t="shared" ref="AD345:AD355" si="42">T345+U345+V345+X345+Y345+AB345+Z345</f>
        <v>427202878.14999998</v>
      </c>
      <c r="AE345" s="29">
        <f t="shared" ref="AE345:AE355" si="43">SUM(T345:AC345)</f>
        <v>734651851.55425537</v>
      </c>
      <c r="AF345" s="30">
        <f t="shared" ref="AF345:AF355" si="44">S345-AE345</f>
        <v>70348148.445744634</v>
      </c>
      <c r="AG345" s="26" t="s">
        <v>781</v>
      </c>
    </row>
    <row r="346" spans="1:33" ht="15" customHeight="1">
      <c r="A346" s="25" t="s">
        <v>38</v>
      </c>
      <c r="B346" s="26" t="s">
        <v>39</v>
      </c>
      <c r="C346" s="26" t="s">
        <v>771</v>
      </c>
      <c r="D346" s="26" t="s">
        <v>1008</v>
      </c>
      <c r="E346" s="26" t="s">
        <v>1055</v>
      </c>
      <c r="F346" s="26" t="s">
        <v>1056</v>
      </c>
      <c r="G346" s="25">
        <v>123.58735900000001</v>
      </c>
      <c r="H346" s="25">
        <v>-1.712771</v>
      </c>
      <c r="I346" s="26" t="s">
        <v>44</v>
      </c>
      <c r="J346" s="26" t="s">
        <v>45</v>
      </c>
      <c r="K346" s="26" t="s">
        <v>1048</v>
      </c>
      <c r="L346" s="26" t="s">
        <v>1057</v>
      </c>
      <c r="M346" s="26" t="s">
        <v>1050</v>
      </c>
      <c r="N346" s="26" t="s">
        <v>49</v>
      </c>
      <c r="O346" s="26" t="s">
        <v>1058</v>
      </c>
      <c r="P346" s="27" t="s">
        <v>51</v>
      </c>
      <c r="Q346" s="34" t="s">
        <v>1059</v>
      </c>
      <c r="R346" s="26" t="s">
        <v>53</v>
      </c>
      <c r="S346" s="28">
        <v>513000000</v>
      </c>
      <c r="T346" s="28">
        <v>8516448</v>
      </c>
      <c r="U346" s="29">
        <f>VLOOKUP(N346&amp;O346,[23]Referensi!A:AK,9,0)*$U$4</f>
        <v>37868000</v>
      </c>
      <c r="V346" s="29">
        <f>VLOOKUP(N346&amp;O346,[23]Referensi!A:AK,10,0)</f>
        <v>71100000</v>
      </c>
      <c r="W346" s="29">
        <v>80000000</v>
      </c>
      <c r="X346" s="29">
        <f>HLOOKUP(M346,'[24]HPS-OE'!$5:$35,31,0)</f>
        <v>106513114.25237159</v>
      </c>
      <c r="Y346" s="29">
        <f>VLOOKUP(N346&amp;O346,[23]Referensi!A:AK,24,0)</f>
        <v>30168400</v>
      </c>
      <c r="Z346" s="29">
        <v>0</v>
      </c>
      <c r="AA346" s="29">
        <v>0</v>
      </c>
      <c r="AB346" s="29">
        <v>0</v>
      </c>
      <c r="AC346" s="29">
        <v>115000000</v>
      </c>
      <c r="AD346" s="29">
        <f t="shared" si="42"/>
        <v>254165962.25237161</v>
      </c>
      <c r="AE346" s="29">
        <f t="shared" si="43"/>
        <v>449165962.25237161</v>
      </c>
      <c r="AF346" s="30">
        <f t="shared" si="44"/>
        <v>63834037.747628391</v>
      </c>
      <c r="AG346" s="26" t="s">
        <v>781</v>
      </c>
    </row>
    <row r="347" spans="1:33" ht="15" customHeight="1">
      <c r="A347" s="25" t="s">
        <v>38</v>
      </c>
      <c r="B347" s="26" t="s">
        <v>39</v>
      </c>
      <c r="C347" s="26" t="s">
        <v>771</v>
      </c>
      <c r="D347" s="26" t="s">
        <v>1008</v>
      </c>
      <c r="E347" s="26" t="s">
        <v>1060</v>
      </c>
      <c r="F347" s="26" t="s">
        <v>1061</v>
      </c>
      <c r="G347" s="25">
        <v>120.38491</v>
      </c>
      <c r="H347" s="25">
        <v>-3.3671549999999999</v>
      </c>
      <c r="I347" s="26" t="s">
        <v>268</v>
      </c>
      <c r="J347" s="26" t="s">
        <v>45</v>
      </c>
      <c r="K347" s="26" t="s">
        <v>1011</v>
      </c>
      <c r="L347" s="26" t="s">
        <v>1062</v>
      </c>
      <c r="M347" s="26" t="s">
        <v>1013</v>
      </c>
      <c r="N347" s="26" t="s">
        <v>49</v>
      </c>
      <c r="O347" s="26" t="s">
        <v>1063</v>
      </c>
      <c r="P347" s="27" t="s">
        <v>1064</v>
      </c>
      <c r="Q347" s="34" t="s">
        <v>945</v>
      </c>
      <c r="R347" s="26" t="s">
        <v>275</v>
      </c>
      <c r="S347" s="28">
        <v>805000000</v>
      </c>
      <c r="T347" s="28">
        <f>VLOOKUP(N347&amp;O347,[23]Referensi!A:AK,8,0)</f>
        <v>20277257.149999999</v>
      </c>
      <c r="U347" s="29">
        <f>VLOOKUP(N347&amp;O347,[23]Referensi!A:AK,9,0)*$U$4</f>
        <v>39373600</v>
      </c>
      <c r="V347" s="29">
        <f>VLOOKUP(N347&amp;O347,[23]Referensi!A:AK,10,0)</f>
        <v>76500000</v>
      </c>
      <c r="W347" s="29">
        <f>VLOOKUP(N347&amp;O347,[23]Referensi!A:AK,11,0)</f>
        <v>172929292.54545453</v>
      </c>
      <c r="X347" s="29">
        <f>VLOOKUP(N347&amp;O347,[23]Referensi!A:AK,18,0)</f>
        <v>248583621</v>
      </c>
      <c r="Y347" s="29">
        <f>VLOOKUP(N347&amp;O347,[23]Referensi!A:AK,24,0)</f>
        <v>30168400</v>
      </c>
      <c r="Z347" s="29">
        <v>0</v>
      </c>
      <c r="AA347" s="29">
        <v>0</v>
      </c>
      <c r="AB347" s="29">
        <f>VLOOKUP(N347&amp;O347,[23]Referensi!A:AK,25,0)</f>
        <v>9000000</v>
      </c>
      <c r="AC347" s="29">
        <f>VLOOKUP(N347&amp;O347,[23]Referensi!A:AK,12,0)</f>
        <v>129470250</v>
      </c>
      <c r="AD347" s="29">
        <f t="shared" si="42"/>
        <v>423902878.14999998</v>
      </c>
      <c r="AE347" s="29">
        <f t="shared" si="43"/>
        <v>726302420.6954546</v>
      </c>
      <c r="AF347" s="30">
        <f t="shared" si="44"/>
        <v>78697579.304545403</v>
      </c>
      <c r="AG347" s="26" t="s">
        <v>799</v>
      </c>
    </row>
    <row r="348" spans="1:33" ht="15" customHeight="1">
      <c r="A348" s="25" t="s">
        <v>38</v>
      </c>
      <c r="B348" s="26" t="s">
        <v>39</v>
      </c>
      <c r="C348" s="26" t="s">
        <v>771</v>
      </c>
      <c r="D348" s="26" t="s">
        <v>1008</v>
      </c>
      <c r="E348" s="26" t="s">
        <v>1065</v>
      </c>
      <c r="F348" s="26" t="s">
        <v>1066</v>
      </c>
      <c r="G348" s="25">
        <v>122.372935</v>
      </c>
      <c r="H348" s="25">
        <v>-4.7515609999999997</v>
      </c>
      <c r="I348" s="26" t="s">
        <v>44</v>
      </c>
      <c r="J348" s="26" t="s">
        <v>45</v>
      </c>
      <c r="K348" s="26" t="s">
        <v>1018</v>
      </c>
      <c r="L348" s="26" t="s">
        <v>1067</v>
      </c>
      <c r="M348" s="26" t="s">
        <v>1013</v>
      </c>
      <c r="N348" s="26" t="s">
        <v>49</v>
      </c>
      <c r="O348" s="26" t="s">
        <v>1068</v>
      </c>
      <c r="P348" s="27" t="s">
        <v>51</v>
      </c>
      <c r="Q348" s="34" t="s">
        <v>1015</v>
      </c>
      <c r="R348" s="26" t="s">
        <v>53</v>
      </c>
      <c r="S348" s="28">
        <v>513000000</v>
      </c>
      <c r="T348" s="28">
        <v>8516448</v>
      </c>
      <c r="U348" s="29">
        <f>VLOOKUP(N348&amp;O348,[23]Referensi!A:AK,9,0)*$U$4</f>
        <v>38173600</v>
      </c>
      <c r="V348" s="29">
        <f>VLOOKUP(N348&amp;O348,[23]Referensi!A:AK,10,0)</f>
        <v>63000000</v>
      </c>
      <c r="W348" s="29">
        <v>80000000</v>
      </c>
      <c r="X348" s="29">
        <f>HLOOKUP(M348,'[24]HPS-OE'!$5:$35,31,0)</f>
        <v>105812255.72707036</v>
      </c>
      <c r="Y348" s="29">
        <f>VLOOKUP(N348&amp;O348,[23]Referensi!A:AK,24,0)</f>
        <v>30168400</v>
      </c>
      <c r="Z348" s="29">
        <v>0</v>
      </c>
      <c r="AA348" s="29">
        <v>0</v>
      </c>
      <c r="AB348" s="29">
        <v>0</v>
      </c>
      <c r="AC348" s="29">
        <v>115000000</v>
      </c>
      <c r="AD348" s="29">
        <f t="shared" si="42"/>
        <v>245670703.72707036</v>
      </c>
      <c r="AE348" s="29">
        <f t="shared" si="43"/>
        <v>440670703.72707033</v>
      </c>
      <c r="AF348" s="30">
        <f t="shared" si="44"/>
        <v>72329296.272929668</v>
      </c>
      <c r="AG348" s="26" t="s">
        <v>799</v>
      </c>
    </row>
    <row r="349" spans="1:33" ht="15" customHeight="1">
      <c r="A349" s="25" t="s">
        <v>38</v>
      </c>
      <c r="B349" s="26" t="s">
        <v>39</v>
      </c>
      <c r="C349" s="26" t="s">
        <v>771</v>
      </c>
      <c r="D349" s="26" t="s">
        <v>1008</v>
      </c>
      <c r="E349" s="26" t="s">
        <v>1069</v>
      </c>
      <c r="F349" s="26" t="s">
        <v>1070</v>
      </c>
      <c r="G349" s="25">
        <v>120.247304</v>
      </c>
      <c r="H349" s="25">
        <v>-5.1365869999999996</v>
      </c>
      <c r="I349" s="26" t="s">
        <v>268</v>
      </c>
      <c r="J349" s="26" t="s">
        <v>45</v>
      </c>
      <c r="K349" s="26" t="s">
        <v>1011</v>
      </c>
      <c r="L349" s="26" t="s">
        <v>1071</v>
      </c>
      <c r="M349" s="26" t="s">
        <v>1013</v>
      </c>
      <c r="N349" s="26" t="s">
        <v>49</v>
      </c>
      <c r="O349" s="26" t="s">
        <v>1072</v>
      </c>
      <c r="P349" s="27" t="s">
        <v>1073</v>
      </c>
      <c r="Q349" s="34" t="s">
        <v>1074</v>
      </c>
      <c r="R349" s="26" t="s">
        <v>275</v>
      </c>
      <c r="S349" s="28">
        <v>805000000</v>
      </c>
      <c r="T349" s="28">
        <f>VLOOKUP(N349&amp;O349,[23]Referensi!A:AK,8,0)</f>
        <v>20277257.149999999</v>
      </c>
      <c r="U349" s="29">
        <f>VLOOKUP(N349&amp;O349,[23]Referensi!A:AK,9,0)*$U$4</f>
        <v>39373600</v>
      </c>
      <c r="V349" s="29">
        <f>VLOOKUP(N349&amp;O349,[23]Referensi!A:AK,10,0)</f>
        <v>71009000</v>
      </c>
      <c r="W349" s="29">
        <f>VLOOKUP(N349&amp;O349,[23]Referensi!A:AK,11,0)</f>
        <v>144444444</v>
      </c>
      <c r="X349" s="29">
        <f>VLOOKUP(N349&amp;O349,[23]Referensi!A:AK,18,0)</f>
        <v>248583621</v>
      </c>
      <c r="Y349" s="29">
        <f>VLOOKUP(N349&amp;O349,[23]Referensi!A:AK,24,0)</f>
        <v>30168400</v>
      </c>
      <c r="Z349" s="29">
        <v>0</v>
      </c>
      <c r="AA349" s="29">
        <v>0</v>
      </c>
      <c r="AB349" s="29">
        <f>VLOOKUP(N349&amp;O349,[23]Referensi!A:AK,25,0)</f>
        <v>9000000</v>
      </c>
      <c r="AC349" s="29">
        <f>VLOOKUP(N349&amp;O349,[23]Referensi!A:AK,12,0)</f>
        <v>129470250</v>
      </c>
      <c r="AD349" s="29">
        <f t="shared" si="42"/>
        <v>418411878.14999998</v>
      </c>
      <c r="AE349" s="29">
        <f t="shared" si="43"/>
        <v>692326572.14999998</v>
      </c>
      <c r="AF349" s="30">
        <f t="shared" si="44"/>
        <v>112673427.85000002</v>
      </c>
      <c r="AG349" s="26" t="s">
        <v>781</v>
      </c>
    </row>
    <row r="350" spans="1:33" ht="15" customHeight="1">
      <c r="A350" s="25" t="s">
        <v>38</v>
      </c>
      <c r="B350" s="26" t="s">
        <v>39</v>
      </c>
      <c r="C350" s="26" t="s">
        <v>771</v>
      </c>
      <c r="D350" s="26" t="s">
        <v>1008</v>
      </c>
      <c r="E350" s="26" t="s">
        <v>1075</v>
      </c>
      <c r="F350" s="26" t="s">
        <v>1076</v>
      </c>
      <c r="G350" s="25">
        <v>125.0945</v>
      </c>
      <c r="H350" s="25">
        <v>1.5738000000000001</v>
      </c>
      <c r="I350" s="26" t="s">
        <v>268</v>
      </c>
      <c r="J350" s="26" t="s">
        <v>45</v>
      </c>
      <c r="K350" s="26" t="s">
        <v>1077</v>
      </c>
      <c r="L350" s="26" t="s">
        <v>1078</v>
      </c>
      <c r="M350" s="26" t="s">
        <v>1050</v>
      </c>
      <c r="N350" s="26" t="s">
        <v>49</v>
      </c>
      <c r="O350" s="26" t="s">
        <v>1079</v>
      </c>
      <c r="P350" s="27" t="s">
        <v>965</v>
      </c>
      <c r="Q350" s="34" t="s">
        <v>1059</v>
      </c>
      <c r="R350" s="26" t="s">
        <v>275</v>
      </c>
      <c r="S350" s="28">
        <v>805000000</v>
      </c>
      <c r="T350" s="28">
        <f>VLOOKUP(N350&amp;O350,[23]Referensi!A:AK,8,0)</f>
        <v>20277257.149999999</v>
      </c>
      <c r="U350" s="29">
        <f>VLOOKUP(N350&amp;O350,[23]Referensi!A:AK,9,0)*$U$4</f>
        <v>49600000</v>
      </c>
      <c r="V350" s="29">
        <f>VLOOKUP(N350&amp;O350,[23]Referensi!A:AK,10,0)</f>
        <v>100000000</v>
      </c>
      <c r="W350" s="29">
        <f>VLOOKUP(N350&amp;O350,[23]Referensi!A:AK,11,0)</f>
        <v>133333333</v>
      </c>
      <c r="X350" s="29">
        <f>VLOOKUP(N350&amp;O350,[23]Referensi!A:AK,18,0)</f>
        <v>249714580</v>
      </c>
      <c r="Y350" s="29">
        <f>VLOOKUP(N350&amp;O350,[23]Referensi!A:AK,24,0)</f>
        <v>30168400</v>
      </c>
      <c r="Z350" s="29">
        <v>0</v>
      </c>
      <c r="AA350" s="29">
        <v>0</v>
      </c>
      <c r="AB350" s="29">
        <f>VLOOKUP(N350&amp;O350,[23]Referensi!A:AK,25,0)</f>
        <v>9000000</v>
      </c>
      <c r="AC350" s="29">
        <f>VLOOKUP(N350&amp;O350,[23]Referensi!A:AK,12,0)</f>
        <v>129470250</v>
      </c>
      <c r="AD350" s="29">
        <f t="shared" si="42"/>
        <v>458760237.14999998</v>
      </c>
      <c r="AE350" s="29">
        <f t="shared" si="43"/>
        <v>721563820.14999998</v>
      </c>
      <c r="AF350" s="30">
        <f t="shared" si="44"/>
        <v>83436179.850000024</v>
      </c>
      <c r="AG350" s="26" t="s">
        <v>781</v>
      </c>
    </row>
    <row r="351" spans="1:33" ht="15" customHeight="1">
      <c r="A351" s="25" t="s">
        <v>38</v>
      </c>
      <c r="B351" s="26" t="s">
        <v>242</v>
      </c>
      <c r="C351" s="26" t="s">
        <v>771</v>
      </c>
      <c r="D351" s="26" t="s">
        <v>1008</v>
      </c>
      <c r="E351" s="26" t="s">
        <v>1080</v>
      </c>
      <c r="F351" s="26" t="s">
        <v>1081</v>
      </c>
      <c r="G351" s="25">
        <v>119.695882</v>
      </c>
      <c r="H351" s="25">
        <v>-0.129828</v>
      </c>
      <c r="I351" s="26" t="s">
        <v>44</v>
      </c>
      <c r="J351" s="26" t="s">
        <v>45</v>
      </c>
      <c r="K351" s="26" t="s">
        <v>1048</v>
      </c>
      <c r="L351" s="26" t="s">
        <v>1082</v>
      </c>
      <c r="M351" s="26" t="s">
        <v>1050</v>
      </c>
      <c r="N351" s="26" t="s">
        <v>49</v>
      </c>
      <c r="O351" s="26" t="s">
        <v>1083</v>
      </c>
      <c r="P351" s="27" t="s">
        <v>51</v>
      </c>
      <c r="Q351" s="34" t="s">
        <v>1074</v>
      </c>
      <c r="R351" s="26" t="s">
        <v>53</v>
      </c>
      <c r="S351" s="28">
        <v>513000000</v>
      </c>
      <c r="T351" s="28">
        <v>8516448</v>
      </c>
      <c r="U351" s="29">
        <f>VLOOKUP(N351&amp;O351,[23]Referensi!A:AK,9,0)*$U$4</f>
        <v>37868000</v>
      </c>
      <c r="V351" s="29">
        <f>VLOOKUP(N351&amp;O351,[23]Referensi!A:AK,10,0)</f>
        <v>75600000</v>
      </c>
      <c r="W351" s="29">
        <v>80000000</v>
      </c>
      <c r="X351" s="29">
        <f>HLOOKUP(M351,'[24]HPS-OE'!$5:$35,31,0)</f>
        <v>106513114.25237159</v>
      </c>
      <c r="Y351" s="29">
        <f>VLOOKUP(N351&amp;O351,[23]Referensi!A:AK,24,0)</f>
        <v>30168400</v>
      </c>
      <c r="Z351" s="29">
        <v>0</v>
      </c>
      <c r="AA351" s="29">
        <v>0</v>
      </c>
      <c r="AB351" s="29">
        <v>0</v>
      </c>
      <c r="AC351" s="29">
        <v>115000000</v>
      </c>
      <c r="AD351" s="29">
        <f t="shared" si="42"/>
        <v>258665962.25237161</v>
      </c>
      <c r="AE351" s="29">
        <f t="shared" si="43"/>
        <v>453665962.25237161</v>
      </c>
      <c r="AF351" s="30">
        <f t="shared" si="44"/>
        <v>59334037.747628391</v>
      </c>
      <c r="AG351" s="26" t="s">
        <v>781</v>
      </c>
    </row>
    <row r="352" spans="1:33" ht="15" customHeight="1">
      <c r="A352" s="25" t="s">
        <v>38</v>
      </c>
      <c r="B352" s="26" t="s">
        <v>39</v>
      </c>
      <c r="C352" s="26" t="s">
        <v>771</v>
      </c>
      <c r="D352" s="26" t="s">
        <v>1008</v>
      </c>
      <c r="E352" s="26" t="s">
        <v>1084</v>
      </c>
      <c r="F352" s="26" t="s">
        <v>1085</v>
      </c>
      <c r="G352" s="25">
        <v>119.63337</v>
      </c>
      <c r="H352" s="25">
        <v>-4.9901289999999996</v>
      </c>
      <c r="I352" s="26" t="s">
        <v>268</v>
      </c>
      <c r="J352" s="26" t="s">
        <v>45</v>
      </c>
      <c r="K352" s="26" t="s">
        <v>1011</v>
      </c>
      <c r="L352" s="26" t="s">
        <v>1012</v>
      </c>
      <c r="M352" s="26" t="s">
        <v>1013</v>
      </c>
      <c r="N352" s="26" t="s">
        <v>49</v>
      </c>
      <c r="O352" s="26" t="s">
        <v>1014</v>
      </c>
      <c r="P352" s="27" t="s">
        <v>1015</v>
      </c>
      <c r="Q352" s="34" t="s">
        <v>945</v>
      </c>
      <c r="R352" s="26" t="s">
        <v>275</v>
      </c>
      <c r="S352" s="28">
        <v>805000000</v>
      </c>
      <c r="T352" s="28">
        <f>VLOOKUP(N352&amp;O352,[23]Referensi!A:AK,8,0)</f>
        <v>20277257.149999999</v>
      </c>
      <c r="U352" s="29">
        <f>VLOOKUP(N352&amp;O352,[23]Referensi!A:AK,9,0)*$U$4</f>
        <v>39373600</v>
      </c>
      <c r="V352" s="29">
        <f>VLOOKUP(N352&amp;O352,[23]Referensi!A:AK,10,0)</f>
        <v>62100000</v>
      </c>
      <c r="W352" s="29">
        <f>VLOOKUP(N352&amp;O352,[23]Referensi!A:AK,11,0)</f>
        <v>172222222</v>
      </c>
      <c r="X352" s="29">
        <f>VLOOKUP(N352&amp;O352,[23]Referensi!A:AK,18,0)</f>
        <v>248583621</v>
      </c>
      <c r="Y352" s="29">
        <f>VLOOKUP(N352&amp;O352,[23]Referensi!A:AK,24,0)</f>
        <v>30168400</v>
      </c>
      <c r="Z352" s="29">
        <v>0</v>
      </c>
      <c r="AA352" s="29">
        <v>0</v>
      </c>
      <c r="AB352" s="29">
        <f>VLOOKUP(N352&amp;O352,[23]Referensi!A:AK,25,0)</f>
        <v>9000000</v>
      </c>
      <c r="AC352" s="29">
        <f>VLOOKUP(N352&amp;O352,[23]Referensi!A:AK,12,0)</f>
        <v>129470250</v>
      </c>
      <c r="AD352" s="29">
        <f t="shared" si="42"/>
        <v>409502878.14999998</v>
      </c>
      <c r="AE352" s="29">
        <f t="shared" si="43"/>
        <v>711195350.14999998</v>
      </c>
      <c r="AF352" s="30">
        <f t="shared" si="44"/>
        <v>93804649.850000024</v>
      </c>
      <c r="AG352" s="26" t="s">
        <v>799</v>
      </c>
    </row>
    <row r="353" spans="1:33" ht="15" customHeight="1">
      <c r="A353" s="25" t="s">
        <v>38</v>
      </c>
      <c r="B353" s="26" t="s">
        <v>39</v>
      </c>
      <c r="C353" s="26" t="s">
        <v>771</v>
      </c>
      <c r="D353" s="26" t="s">
        <v>1008</v>
      </c>
      <c r="E353" s="26" t="s">
        <v>1086</v>
      </c>
      <c r="F353" s="26" t="s">
        <v>1087</v>
      </c>
      <c r="G353" s="25">
        <v>122.11418999999999</v>
      </c>
      <c r="H353" s="25">
        <v>-3.8647529999999999</v>
      </c>
      <c r="I353" s="26" t="s">
        <v>268</v>
      </c>
      <c r="J353" s="26" t="s">
        <v>45</v>
      </c>
      <c r="K353" s="26" t="s">
        <v>1018</v>
      </c>
      <c r="L353" s="26" t="s">
        <v>1019</v>
      </c>
      <c r="M353" s="26" t="s">
        <v>1013</v>
      </c>
      <c r="N353" s="26" t="s">
        <v>447</v>
      </c>
      <c r="O353" s="26" t="s">
        <v>1020</v>
      </c>
      <c r="P353" s="27" t="s">
        <v>950</v>
      </c>
      <c r="Q353" s="34" t="s">
        <v>794</v>
      </c>
      <c r="R353" s="26" t="s">
        <v>275</v>
      </c>
      <c r="S353" s="28">
        <v>805000000</v>
      </c>
      <c r="T353" s="28">
        <f>VLOOKUP(N353&amp;O353,[23]Referensi!A:AK,8,0)</f>
        <v>20277257.149999999</v>
      </c>
      <c r="U353" s="29">
        <f>VLOOKUP(N353&amp;O353,[23]Referensi!A:AK,9,0)*$U$4</f>
        <v>38173600</v>
      </c>
      <c r="V353" s="29">
        <f>VLOOKUP(N353&amp;O353,[23]Referensi!A:AK,10,0)</f>
        <v>81000000</v>
      </c>
      <c r="W353" s="29">
        <f>VLOOKUP(N353&amp;O353,[23]Referensi!A:AK,11,0)</f>
        <v>177978723.40425533</v>
      </c>
      <c r="X353" s="29">
        <f>VLOOKUP(N353&amp;O353,[23]Referensi!A:AK,18,0)</f>
        <v>248583621</v>
      </c>
      <c r="Y353" s="29">
        <f>VLOOKUP(N353&amp;O353,[23]Referensi!A:AK,24,0)</f>
        <v>30168400</v>
      </c>
      <c r="Z353" s="29">
        <v>0</v>
      </c>
      <c r="AA353" s="29">
        <v>0</v>
      </c>
      <c r="AB353" s="29">
        <f>VLOOKUP(N353&amp;O353,[23]Referensi!A:AK,25,0)</f>
        <v>9000000</v>
      </c>
      <c r="AC353" s="29">
        <f>VLOOKUP(N353&amp;O353,[23]Referensi!A:AK,12,0)</f>
        <v>129470250</v>
      </c>
      <c r="AD353" s="29">
        <f t="shared" si="42"/>
        <v>427202878.14999998</v>
      </c>
      <c r="AE353" s="29">
        <f t="shared" si="43"/>
        <v>734651851.55425537</v>
      </c>
      <c r="AF353" s="30">
        <f t="shared" si="44"/>
        <v>70348148.445744634</v>
      </c>
      <c r="AG353" s="26" t="s">
        <v>781</v>
      </c>
    </row>
    <row r="354" spans="1:33" ht="15" customHeight="1">
      <c r="A354" s="25" t="s">
        <v>38</v>
      </c>
      <c r="B354" s="26" t="s">
        <v>39</v>
      </c>
      <c r="C354" s="26" t="s">
        <v>771</v>
      </c>
      <c r="D354" s="26" t="s">
        <v>1008</v>
      </c>
      <c r="E354" s="26" t="s">
        <v>1088</v>
      </c>
      <c r="F354" s="26" t="s">
        <v>1089</v>
      </c>
      <c r="G354" s="25">
        <v>118.914524</v>
      </c>
      <c r="H354" s="25">
        <v>-2.6754099999999998</v>
      </c>
      <c r="I354" s="26" t="s">
        <v>268</v>
      </c>
      <c r="J354" s="26" t="s">
        <v>45</v>
      </c>
      <c r="K354" s="26" t="s">
        <v>1027</v>
      </c>
      <c r="L354" s="26" t="s">
        <v>1090</v>
      </c>
      <c r="M354" s="26" t="s">
        <v>1013</v>
      </c>
      <c r="N354" s="26" t="s">
        <v>49</v>
      </c>
      <c r="O354" s="26" t="s">
        <v>1091</v>
      </c>
      <c r="P354" s="27" t="s">
        <v>1030</v>
      </c>
      <c r="Q354" s="34" t="s">
        <v>1015</v>
      </c>
      <c r="R354" s="26" t="s">
        <v>275</v>
      </c>
      <c r="S354" s="28">
        <v>805000000</v>
      </c>
      <c r="T354" s="28">
        <f>VLOOKUP(N354&amp;O354,[23]Referensi!A:AK,8,0)</f>
        <v>20277257.149999999</v>
      </c>
      <c r="U354" s="29">
        <f>VLOOKUP(N354&amp;O354,[23]Referensi!A:AK,9,0)*$U$4</f>
        <v>38973600</v>
      </c>
      <c r="V354" s="29">
        <f>VLOOKUP(N354&amp;O354,[23]Referensi!A:AK,10,0)</f>
        <v>76500000</v>
      </c>
      <c r="W354" s="29">
        <f>VLOOKUP(N354&amp;O354,[23]Referensi!A:AK,11,0)</f>
        <v>111111111</v>
      </c>
      <c r="X354" s="29">
        <f>VLOOKUP(N354&amp;O354,[23]Referensi!A:AK,18,0)</f>
        <v>248583621</v>
      </c>
      <c r="Y354" s="29">
        <f>VLOOKUP(N354&amp;O354,[23]Referensi!A:AK,24,0)</f>
        <v>30168400</v>
      </c>
      <c r="Z354" s="29">
        <v>0</v>
      </c>
      <c r="AA354" s="29">
        <v>0</v>
      </c>
      <c r="AB354" s="29">
        <f>VLOOKUP(N354&amp;O354,[23]Referensi!A:AK,25,0)</f>
        <v>9000000</v>
      </c>
      <c r="AC354" s="29">
        <f>VLOOKUP(N354&amp;O354,[23]Referensi!A:AK,12,0)</f>
        <v>129470250</v>
      </c>
      <c r="AD354" s="29">
        <f t="shared" si="42"/>
        <v>423502878.14999998</v>
      </c>
      <c r="AE354" s="29">
        <f t="shared" si="43"/>
        <v>664084239.14999998</v>
      </c>
      <c r="AF354" s="30">
        <f t="shared" si="44"/>
        <v>140915760.85000002</v>
      </c>
      <c r="AG354" s="26" t="s">
        <v>799</v>
      </c>
    </row>
    <row r="355" spans="1:33" ht="15" customHeight="1">
      <c r="A355" s="25" t="s">
        <v>38</v>
      </c>
      <c r="B355" s="26" t="s">
        <v>39</v>
      </c>
      <c r="C355" s="26" t="s">
        <v>771</v>
      </c>
      <c r="D355" s="26" t="s">
        <v>1008</v>
      </c>
      <c r="E355" s="26" t="s">
        <v>1092</v>
      </c>
      <c r="F355" s="26" t="s">
        <v>1093</v>
      </c>
      <c r="G355" s="25">
        <v>127.90580300000001</v>
      </c>
      <c r="H355" s="25">
        <v>1.184531</v>
      </c>
      <c r="I355" s="26" t="s">
        <v>268</v>
      </c>
      <c r="J355" s="26" t="s">
        <v>45</v>
      </c>
      <c r="K355" s="26" t="s">
        <v>935</v>
      </c>
      <c r="L355" s="26" t="s">
        <v>1044</v>
      </c>
      <c r="M355" s="26" t="s">
        <v>937</v>
      </c>
      <c r="N355" s="26" t="s">
        <v>49</v>
      </c>
      <c r="O355" s="26" t="s">
        <v>1094</v>
      </c>
      <c r="P355" s="27" t="s">
        <v>950</v>
      </c>
      <c r="Q355" s="34" t="s">
        <v>965</v>
      </c>
      <c r="R355" s="26" t="s">
        <v>275</v>
      </c>
      <c r="S355" s="28">
        <v>805000000</v>
      </c>
      <c r="T355" s="28">
        <f>VLOOKUP(N355&amp;O355,[23]Referensi!A:AK,8,0)</f>
        <v>32100000</v>
      </c>
      <c r="U355" s="29">
        <f>VLOOKUP(N355&amp;O355,[23]Referensi!A:AK,9,0)*$U$4</f>
        <v>52000000</v>
      </c>
      <c r="V355" s="29">
        <f>VLOOKUP(N355&amp;O355,[23]Referensi!A:AK,10,0)</f>
        <v>85000000</v>
      </c>
      <c r="W355" s="29">
        <f>VLOOKUP(N355&amp;O355,[23]Referensi!A:AK,11,0)</f>
        <v>144166666.25</v>
      </c>
      <c r="X355" s="29">
        <f>VLOOKUP(N355&amp;O355,[23]Referensi!A:AK,18,0)</f>
        <v>327543224</v>
      </c>
      <c r="Y355" s="29">
        <f>VLOOKUP(N355&amp;O355,[23]Referensi!A:AK,24,0)</f>
        <v>31500000</v>
      </c>
      <c r="Z355" s="29">
        <v>0</v>
      </c>
      <c r="AA355" s="29">
        <v>0</v>
      </c>
      <c r="AB355" s="29">
        <f>VLOOKUP(N355&amp;O355,[23]Referensi!A:AK,25,0)</f>
        <v>9000000</v>
      </c>
      <c r="AC355" s="29">
        <f>VLOOKUP(N355&amp;O355,[23]Referensi!A:AK,12,0)</f>
        <v>129470250</v>
      </c>
      <c r="AD355" s="29">
        <f t="shared" si="42"/>
        <v>537143224</v>
      </c>
      <c r="AE355" s="29">
        <f t="shared" si="43"/>
        <v>810780140.25</v>
      </c>
      <c r="AF355" s="30">
        <f t="shared" si="44"/>
        <v>-5780140.25</v>
      </c>
      <c r="AG355" s="26" t="s">
        <v>781</v>
      </c>
    </row>
    <row r="356" spans="1:33" ht="15" customHeight="1">
      <c r="A356" s="31" t="s">
        <v>38</v>
      </c>
      <c r="B356" s="36" t="s">
        <v>39</v>
      </c>
      <c r="C356" s="32" t="s">
        <v>771</v>
      </c>
      <c r="D356" s="32" t="s">
        <v>1008</v>
      </c>
      <c r="E356" s="32" t="s">
        <v>1095</v>
      </c>
      <c r="F356" s="32" t="s">
        <v>1096</v>
      </c>
      <c r="G356" s="31">
        <v>128.307862</v>
      </c>
      <c r="H356" s="31">
        <v>2.0557020000000001</v>
      </c>
      <c r="I356" s="32" t="s">
        <v>268</v>
      </c>
      <c r="J356" s="32" t="s">
        <v>45</v>
      </c>
      <c r="K356" s="32" t="s">
        <v>935</v>
      </c>
      <c r="L356" s="32" t="s">
        <v>1044</v>
      </c>
      <c r="M356" s="32" t="s">
        <v>937</v>
      </c>
      <c r="N356" s="32" t="s">
        <v>49</v>
      </c>
      <c r="O356" s="32" t="s">
        <v>1045</v>
      </c>
      <c r="P356" s="33" t="s">
        <v>597</v>
      </c>
      <c r="Q356" s="32" t="s">
        <v>598</v>
      </c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ht="15" customHeight="1">
      <c r="A357" s="25" t="s">
        <v>38</v>
      </c>
      <c r="B357" s="26" t="s">
        <v>39</v>
      </c>
      <c r="C357" s="26" t="s">
        <v>771</v>
      </c>
      <c r="D357" s="26" t="s">
        <v>1008</v>
      </c>
      <c r="E357" s="26" t="s">
        <v>1097</v>
      </c>
      <c r="F357" s="26" t="s">
        <v>1098</v>
      </c>
      <c r="G357" s="25">
        <v>122.78660000000001</v>
      </c>
      <c r="H357" s="25">
        <v>-0.99701600000000001</v>
      </c>
      <c r="I357" s="26" t="s">
        <v>268</v>
      </c>
      <c r="J357" s="26" t="s">
        <v>45</v>
      </c>
      <c r="K357" s="26" t="s">
        <v>1048</v>
      </c>
      <c r="L357" s="26" t="s">
        <v>1057</v>
      </c>
      <c r="M357" s="26" t="s">
        <v>1050</v>
      </c>
      <c r="N357" s="26" t="s">
        <v>49</v>
      </c>
      <c r="O357" s="26" t="s">
        <v>1058</v>
      </c>
      <c r="P357" s="27" t="s">
        <v>965</v>
      </c>
      <c r="Q357" s="34" t="s">
        <v>1059</v>
      </c>
      <c r="R357" s="26" t="s">
        <v>275</v>
      </c>
      <c r="S357" s="28">
        <v>805000000</v>
      </c>
      <c r="T357" s="28">
        <f>VLOOKUP(N357&amp;O357,[23]Referensi!A:AK,8,0)</f>
        <v>20277257.149999999</v>
      </c>
      <c r="U357" s="29">
        <f>VLOOKUP(N357&amp;O357,[23]Referensi!A:AK,9,0)*$U$4</f>
        <v>37868000</v>
      </c>
      <c r="V357" s="29">
        <f>VLOOKUP(N357&amp;O357,[23]Referensi!A:AK,10,0)</f>
        <v>71100000</v>
      </c>
      <c r="W357" s="29">
        <f>VLOOKUP(N357&amp;O357,[23]Referensi!A:AK,11,0)</f>
        <v>105555555.33333333</v>
      </c>
      <c r="X357" s="29">
        <f>VLOOKUP(N357&amp;O357,[23]Referensi!A:AK,18,0)</f>
        <v>249714580</v>
      </c>
      <c r="Y357" s="29">
        <f>VLOOKUP(N357&amp;O357,[23]Referensi!A:AK,24,0)</f>
        <v>30168400</v>
      </c>
      <c r="Z357" s="29">
        <v>0</v>
      </c>
      <c r="AA357" s="29">
        <v>0</v>
      </c>
      <c r="AB357" s="29">
        <f>VLOOKUP(N357&amp;O357,[23]Referensi!A:AK,25,0)</f>
        <v>9000000</v>
      </c>
      <c r="AC357" s="29">
        <f>VLOOKUP(N357&amp;O357,[23]Referensi!A:AK,12,0)</f>
        <v>129470250</v>
      </c>
      <c r="AD357" s="29">
        <f t="shared" ref="AD357:AD358" si="45">T357+U357+V357+X357+Y357+AB357+Z357</f>
        <v>418128237.14999998</v>
      </c>
      <c r="AE357" s="29">
        <f t="shared" ref="AE357:AE358" si="46">SUM(T357:AC357)</f>
        <v>653154042.48333335</v>
      </c>
      <c r="AF357" s="30">
        <f t="shared" ref="AF357:AF358" si="47">S357-AE357</f>
        <v>151845957.51666665</v>
      </c>
      <c r="AG357" s="26" t="s">
        <v>781</v>
      </c>
    </row>
    <row r="358" spans="1:33" ht="15" customHeight="1">
      <c r="A358" s="25" t="s">
        <v>38</v>
      </c>
      <c r="B358" s="26" t="s">
        <v>242</v>
      </c>
      <c r="C358" s="26" t="s">
        <v>771</v>
      </c>
      <c r="D358" s="26" t="s">
        <v>1008</v>
      </c>
      <c r="E358" s="26" t="s">
        <v>1099</v>
      </c>
      <c r="F358" s="26" t="s">
        <v>1100</v>
      </c>
      <c r="G358" s="25">
        <v>120.132385</v>
      </c>
      <c r="H358" s="25">
        <v>-1.1907540000000001</v>
      </c>
      <c r="I358" s="26" t="s">
        <v>44</v>
      </c>
      <c r="J358" s="26" t="s">
        <v>45</v>
      </c>
      <c r="K358" s="26" t="s">
        <v>1048</v>
      </c>
      <c r="L358" s="26" t="s">
        <v>1082</v>
      </c>
      <c r="M358" s="26" t="s">
        <v>1050</v>
      </c>
      <c r="N358" s="26" t="s">
        <v>49</v>
      </c>
      <c r="O358" s="26" t="s">
        <v>1083</v>
      </c>
      <c r="P358" s="27" t="s">
        <v>51</v>
      </c>
      <c r="Q358" s="34" t="s">
        <v>1074</v>
      </c>
      <c r="R358" s="26" t="s">
        <v>53</v>
      </c>
      <c r="S358" s="28">
        <v>513000000</v>
      </c>
      <c r="T358" s="28">
        <v>8516448</v>
      </c>
      <c r="U358" s="29">
        <f>VLOOKUP(N358&amp;O358,[23]Referensi!A:AK,9,0)*$U$4</f>
        <v>37868000</v>
      </c>
      <c r="V358" s="29">
        <f>VLOOKUP(N358&amp;O358,[23]Referensi!A:AK,10,0)</f>
        <v>75600000</v>
      </c>
      <c r="W358" s="29">
        <v>80000000</v>
      </c>
      <c r="X358" s="29">
        <f>HLOOKUP(M358,'[24]HPS-OE'!$5:$35,31,0)</f>
        <v>106513114.25237159</v>
      </c>
      <c r="Y358" s="29">
        <f>VLOOKUP(N358&amp;O358,[23]Referensi!A:AK,24,0)</f>
        <v>30168400</v>
      </c>
      <c r="Z358" s="29">
        <v>0</v>
      </c>
      <c r="AA358" s="29">
        <v>0</v>
      </c>
      <c r="AB358" s="29">
        <v>0</v>
      </c>
      <c r="AC358" s="29">
        <v>115000000</v>
      </c>
      <c r="AD358" s="29">
        <f t="shared" si="45"/>
        <v>258665962.25237161</v>
      </c>
      <c r="AE358" s="29">
        <f t="shared" si="46"/>
        <v>453665962.25237161</v>
      </c>
      <c r="AF358" s="30">
        <f t="shared" si="47"/>
        <v>59334037.747628391</v>
      </c>
      <c r="AG358" s="26" t="s">
        <v>781</v>
      </c>
    </row>
    <row r="359" spans="1:33" ht="15" customHeight="1">
      <c r="A359" s="31" t="s">
        <v>38</v>
      </c>
      <c r="B359" s="36" t="s">
        <v>242</v>
      </c>
      <c r="C359" s="32" t="s">
        <v>771</v>
      </c>
      <c r="D359" s="32" t="s">
        <v>1008</v>
      </c>
      <c r="E359" s="32" t="s">
        <v>1101</v>
      </c>
      <c r="F359" s="32" t="s">
        <v>1102</v>
      </c>
      <c r="G359" s="31">
        <v>119.17932</v>
      </c>
      <c r="H359" s="31">
        <v>-2.9500500000000001</v>
      </c>
      <c r="I359" s="32" t="s">
        <v>44</v>
      </c>
      <c r="J359" s="32" t="s">
        <v>45</v>
      </c>
      <c r="K359" s="32" t="s">
        <v>1027</v>
      </c>
      <c r="L359" s="32" t="s">
        <v>1028</v>
      </c>
      <c r="M359" s="32" t="s">
        <v>1013</v>
      </c>
      <c r="N359" s="32" t="s">
        <v>49</v>
      </c>
      <c r="O359" s="32" t="s">
        <v>1029</v>
      </c>
      <c r="P359" s="33" t="s">
        <v>597</v>
      </c>
      <c r="Q359" s="32" t="s">
        <v>598</v>
      </c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ht="15" customHeight="1">
      <c r="A360" s="31" t="s">
        <v>38</v>
      </c>
      <c r="B360" s="36" t="s">
        <v>242</v>
      </c>
      <c r="C360" s="32" t="s">
        <v>771</v>
      </c>
      <c r="D360" s="32" t="s">
        <v>1008</v>
      </c>
      <c r="E360" s="32" t="s">
        <v>1103</v>
      </c>
      <c r="F360" s="32" t="s">
        <v>1104</v>
      </c>
      <c r="G360" s="31">
        <v>122.2343</v>
      </c>
      <c r="H360" s="31">
        <v>-2.92475</v>
      </c>
      <c r="I360" s="32" t="s">
        <v>44</v>
      </c>
      <c r="J360" s="32" t="s">
        <v>45</v>
      </c>
      <c r="K360" s="32" t="s">
        <v>1048</v>
      </c>
      <c r="L360" s="32" t="s">
        <v>1049</v>
      </c>
      <c r="M360" s="32" t="s">
        <v>1050</v>
      </c>
      <c r="N360" s="32" t="s">
        <v>49</v>
      </c>
      <c r="O360" s="32" t="s">
        <v>1051</v>
      </c>
      <c r="P360" s="33" t="s">
        <v>597</v>
      </c>
      <c r="Q360" s="32" t="s">
        <v>598</v>
      </c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ht="15" customHeight="1">
      <c r="A361" s="31" t="s">
        <v>38</v>
      </c>
      <c r="B361" s="36" t="s">
        <v>242</v>
      </c>
      <c r="C361" s="32" t="s">
        <v>771</v>
      </c>
      <c r="D361" s="32" t="s">
        <v>1008</v>
      </c>
      <c r="E361" s="32" t="s">
        <v>1105</v>
      </c>
      <c r="F361" s="32" t="s">
        <v>1106</v>
      </c>
      <c r="G361" s="31">
        <v>122.27458</v>
      </c>
      <c r="H361" s="31">
        <v>-2.9537200000000001</v>
      </c>
      <c r="I361" s="32" t="s">
        <v>44</v>
      </c>
      <c r="J361" s="32" t="s">
        <v>45</v>
      </c>
      <c r="K361" s="32" t="s">
        <v>1048</v>
      </c>
      <c r="L361" s="32" t="s">
        <v>1049</v>
      </c>
      <c r="M361" s="32" t="s">
        <v>1050</v>
      </c>
      <c r="N361" s="32" t="s">
        <v>49</v>
      </c>
      <c r="O361" s="32" t="s">
        <v>1051</v>
      </c>
      <c r="P361" s="33" t="s">
        <v>597</v>
      </c>
      <c r="Q361" s="32" t="s">
        <v>598</v>
      </c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ht="15" customHeight="1">
      <c r="A362" s="31" t="s">
        <v>38</v>
      </c>
      <c r="B362" s="36" t="s">
        <v>242</v>
      </c>
      <c r="C362" s="32" t="s">
        <v>771</v>
      </c>
      <c r="D362" s="32" t="s">
        <v>1008</v>
      </c>
      <c r="E362" s="32" t="s">
        <v>1107</v>
      </c>
      <c r="F362" s="32" t="s">
        <v>1108</v>
      </c>
      <c r="G362" s="31">
        <v>120.3031</v>
      </c>
      <c r="H362" s="31">
        <v>-1.3221510000000001</v>
      </c>
      <c r="I362" s="32" t="s">
        <v>44</v>
      </c>
      <c r="J362" s="32" t="s">
        <v>45</v>
      </c>
      <c r="K362" s="32" t="s">
        <v>1048</v>
      </c>
      <c r="L362" s="32" t="s">
        <v>1049</v>
      </c>
      <c r="M362" s="32" t="s">
        <v>1050</v>
      </c>
      <c r="N362" s="32" t="s">
        <v>49</v>
      </c>
      <c r="O362" s="32" t="s">
        <v>1051</v>
      </c>
      <c r="P362" s="33" t="s">
        <v>597</v>
      </c>
      <c r="Q362" s="32" t="s">
        <v>598</v>
      </c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ht="15" customHeight="1">
      <c r="A363" s="25" t="s">
        <v>38</v>
      </c>
      <c r="B363" s="26" t="s">
        <v>39</v>
      </c>
      <c r="C363" s="26" t="s">
        <v>771</v>
      </c>
      <c r="D363" s="26" t="s">
        <v>1008</v>
      </c>
      <c r="E363" s="26" t="s">
        <v>1109</v>
      </c>
      <c r="F363" s="26" t="s">
        <v>1110</v>
      </c>
      <c r="G363" s="25">
        <v>122.387663</v>
      </c>
      <c r="H363" s="25">
        <v>-4.8470849999999999</v>
      </c>
      <c r="I363" s="26" t="s">
        <v>44</v>
      </c>
      <c r="J363" s="26" t="s">
        <v>45</v>
      </c>
      <c r="K363" s="26" t="s">
        <v>1018</v>
      </c>
      <c r="L363" s="26" t="s">
        <v>1067</v>
      </c>
      <c r="M363" s="26" t="s">
        <v>1013</v>
      </c>
      <c r="N363" s="26" t="s">
        <v>49</v>
      </c>
      <c r="O363" s="26" t="s">
        <v>1068</v>
      </c>
      <c r="P363" s="27" t="s">
        <v>51</v>
      </c>
      <c r="Q363" s="34" t="s">
        <v>1015</v>
      </c>
      <c r="R363" s="26" t="s">
        <v>53</v>
      </c>
      <c r="S363" s="28">
        <v>513000000</v>
      </c>
      <c r="T363" s="28">
        <v>8516448</v>
      </c>
      <c r="U363" s="29">
        <f>VLOOKUP(N363&amp;O363,[23]Referensi!A:AK,9,0)*$U$4</f>
        <v>38173600</v>
      </c>
      <c r="V363" s="29">
        <f>VLOOKUP(N363&amp;O363,[23]Referensi!A:AK,10,0)</f>
        <v>63000000</v>
      </c>
      <c r="W363" s="29">
        <v>80000000</v>
      </c>
      <c r="X363" s="29">
        <f>HLOOKUP(M363,'[24]HPS-OE'!$5:$35,31,0)</f>
        <v>105812255.72707036</v>
      </c>
      <c r="Y363" s="29">
        <f>VLOOKUP(N363&amp;O363,[23]Referensi!A:AK,24,0)</f>
        <v>30168400</v>
      </c>
      <c r="Z363" s="29">
        <v>0</v>
      </c>
      <c r="AA363" s="29">
        <v>0</v>
      </c>
      <c r="AB363" s="29">
        <v>0</v>
      </c>
      <c r="AC363" s="29">
        <v>115000000</v>
      </c>
      <c r="AD363" s="29">
        <f t="shared" ref="AD363:AD385" si="48">T363+U363+V363+X363+Y363+AB363+Z363</f>
        <v>245670703.72707036</v>
      </c>
      <c r="AE363" s="29">
        <f t="shared" ref="AE363:AE385" si="49">SUM(T363:AC363)</f>
        <v>440670703.72707033</v>
      </c>
      <c r="AF363" s="30">
        <f t="shared" ref="AF363:AF385" si="50">S363-AE363</f>
        <v>72329296.272929668</v>
      </c>
      <c r="AG363" s="26" t="s">
        <v>799</v>
      </c>
    </row>
    <row r="364" spans="1:33" ht="15" customHeight="1">
      <c r="A364" s="25" t="s">
        <v>38</v>
      </c>
      <c r="B364" s="26" t="s">
        <v>39</v>
      </c>
      <c r="C364" s="26" t="s">
        <v>771</v>
      </c>
      <c r="D364" s="26" t="s">
        <v>1008</v>
      </c>
      <c r="E364" s="26" t="s">
        <v>1111</v>
      </c>
      <c r="F364" s="26" t="s">
        <v>1112</v>
      </c>
      <c r="G364" s="25">
        <v>119.52458300000001</v>
      </c>
      <c r="H364" s="25">
        <v>-5.0304719999999996</v>
      </c>
      <c r="I364" s="26" t="s">
        <v>268</v>
      </c>
      <c r="J364" s="26" t="s">
        <v>45</v>
      </c>
      <c r="K364" s="26" t="s">
        <v>1011</v>
      </c>
      <c r="L364" s="26" t="s">
        <v>1012</v>
      </c>
      <c r="M364" s="26" t="s">
        <v>1013</v>
      </c>
      <c r="N364" s="26" t="s">
        <v>49</v>
      </c>
      <c r="O364" s="26" t="s">
        <v>1014</v>
      </c>
      <c r="P364" s="27" t="s">
        <v>1015</v>
      </c>
      <c r="Q364" s="34" t="s">
        <v>945</v>
      </c>
      <c r="R364" s="26" t="s">
        <v>275</v>
      </c>
      <c r="S364" s="28">
        <v>805000000</v>
      </c>
      <c r="T364" s="28">
        <f>VLOOKUP(N364&amp;O364,[23]Referensi!A:AK,8,0)</f>
        <v>20277257.149999999</v>
      </c>
      <c r="U364" s="29">
        <f>VLOOKUP(N364&amp;O364,[23]Referensi!A:AK,9,0)*$U$4</f>
        <v>39373600</v>
      </c>
      <c r="V364" s="29">
        <f>VLOOKUP(N364&amp;O364,[23]Referensi!A:AK,10,0)</f>
        <v>62100000</v>
      </c>
      <c r="W364" s="29">
        <f>VLOOKUP(N364&amp;O364,[23]Referensi!A:AK,11,0)</f>
        <v>172222222</v>
      </c>
      <c r="X364" s="29">
        <f>VLOOKUP(N364&amp;O364,[23]Referensi!A:AK,18,0)</f>
        <v>248583621</v>
      </c>
      <c r="Y364" s="29">
        <f>VLOOKUP(N364&amp;O364,[23]Referensi!A:AK,24,0)</f>
        <v>30168400</v>
      </c>
      <c r="Z364" s="29">
        <v>0</v>
      </c>
      <c r="AA364" s="29">
        <v>0</v>
      </c>
      <c r="AB364" s="29">
        <f>VLOOKUP(N364&amp;O364,[23]Referensi!A:AK,25,0)</f>
        <v>9000000</v>
      </c>
      <c r="AC364" s="29">
        <f>VLOOKUP(N364&amp;O364,[23]Referensi!A:AK,12,0)</f>
        <v>129470250</v>
      </c>
      <c r="AD364" s="29">
        <f t="shared" si="48"/>
        <v>409502878.14999998</v>
      </c>
      <c r="AE364" s="29">
        <f t="shared" si="49"/>
        <v>711195350.14999998</v>
      </c>
      <c r="AF364" s="30">
        <f t="shared" si="50"/>
        <v>93804649.850000024</v>
      </c>
      <c r="AG364" s="26" t="s">
        <v>799</v>
      </c>
    </row>
    <row r="365" spans="1:33" ht="15" customHeight="1">
      <c r="A365" s="25" t="s">
        <v>38</v>
      </c>
      <c r="B365" s="26" t="s">
        <v>39</v>
      </c>
      <c r="C365" s="26" t="s">
        <v>771</v>
      </c>
      <c r="D365" s="26" t="s">
        <v>1008</v>
      </c>
      <c r="E365" s="26" t="s">
        <v>1113</v>
      </c>
      <c r="F365" s="26" t="s">
        <v>1114</v>
      </c>
      <c r="G365" s="25">
        <v>122.222188</v>
      </c>
      <c r="H365" s="25">
        <v>-3.9902220000000002</v>
      </c>
      <c r="I365" s="26" t="s">
        <v>44</v>
      </c>
      <c r="J365" s="26" t="s">
        <v>45</v>
      </c>
      <c r="K365" s="26" t="s">
        <v>1018</v>
      </c>
      <c r="L365" s="26" t="s">
        <v>1019</v>
      </c>
      <c r="M365" s="26" t="s">
        <v>1013</v>
      </c>
      <c r="N365" s="26" t="s">
        <v>447</v>
      </c>
      <c r="O365" s="26" t="s">
        <v>1020</v>
      </c>
      <c r="P365" s="27" t="s">
        <v>51</v>
      </c>
      <c r="Q365" s="34" t="s">
        <v>794</v>
      </c>
      <c r="R365" s="26" t="s">
        <v>53</v>
      </c>
      <c r="S365" s="28">
        <v>513000000</v>
      </c>
      <c r="T365" s="28">
        <v>8516448</v>
      </c>
      <c r="U365" s="29">
        <f>VLOOKUP(N365&amp;O365,[23]Referensi!A:AK,9,0)*$U$4</f>
        <v>38173600</v>
      </c>
      <c r="V365" s="29">
        <f>VLOOKUP(N365&amp;O365,[23]Referensi!A:AK,10,0)</f>
        <v>81000000</v>
      </c>
      <c r="W365" s="29">
        <v>80000000</v>
      </c>
      <c r="X365" s="29">
        <f>HLOOKUP(M365,'[24]HPS-OE'!$5:$35,31,0)</f>
        <v>105812255.72707036</v>
      </c>
      <c r="Y365" s="29">
        <f>VLOOKUP(N365&amp;O365,[23]Referensi!A:AK,24,0)</f>
        <v>30168400</v>
      </c>
      <c r="Z365" s="29">
        <v>0</v>
      </c>
      <c r="AA365" s="29">
        <v>0</v>
      </c>
      <c r="AB365" s="29">
        <v>0</v>
      </c>
      <c r="AC365" s="29">
        <v>115000000</v>
      </c>
      <c r="AD365" s="29">
        <f t="shared" si="48"/>
        <v>263670703.72707036</v>
      </c>
      <c r="AE365" s="29">
        <f t="shared" si="49"/>
        <v>458670703.72707033</v>
      </c>
      <c r="AF365" s="30">
        <f t="shared" si="50"/>
        <v>54329296.272929668</v>
      </c>
      <c r="AG365" s="26" t="s">
        <v>781</v>
      </c>
    </row>
    <row r="366" spans="1:33" ht="15" customHeight="1">
      <c r="A366" s="25" t="s">
        <v>38</v>
      </c>
      <c r="B366" s="26" t="s">
        <v>242</v>
      </c>
      <c r="C366" s="26" t="s">
        <v>771</v>
      </c>
      <c r="D366" s="26" t="s">
        <v>1008</v>
      </c>
      <c r="E366" s="26" t="s">
        <v>1115</v>
      </c>
      <c r="F366" s="26" t="s">
        <v>1116</v>
      </c>
      <c r="G366" s="25">
        <v>119.2991036</v>
      </c>
      <c r="H366" s="25">
        <v>-3.3788168719999998</v>
      </c>
      <c r="I366" s="26" t="s">
        <v>268</v>
      </c>
      <c r="J366" s="26" t="s">
        <v>45</v>
      </c>
      <c r="K366" s="26" t="s">
        <v>1027</v>
      </c>
      <c r="L366" s="26" t="s">
        <v>1028</v>
      </c>
      <c r="M366" s="26" t="s">
        <v>1013</v>
      </c>
      <c r="N366" s="26" t="s">
        <v>49</v>
      </c>
      <c r="O366" s="26" t="s">
        <v>1029</v>
      </c>
      <c r="P366" s="27" t="s">
        <v>1030</v>
      </c>
      <c r="Q366" s="34" t="s">
        <v>1031</v>
      </c>
      <c r="R366" s="26" t="s">
        <v>275</v>
      </c>
      <c r="S366" s="28">
        <v>805000000</v>
      </c>
      <c r="T366" s="28">
        <f>VLOOKUP(N366&amp;O366,[23]Referensi!A:AK,8,0)</f>
        <v>20277257.149999999</v>
      </c>
      <c r="U366" s="29">
        <f>VLOOKUP(N366&amp;O366,[23]Referensi!A:AK,9,0)*$U$4</f>
        <v>38973600</v>
      </c>
      <c r="V366" s="29">
        <f>VLOOKUP(N366&amp;O366,[23]Referensi!A:AK,10,0)</f>
        <v>71009000</v>
      </c>
      <c r="W366" s="29">
        <f>VLOOKUP(N366&amp;O366,[23]Referensi!A:AK,11,0)</f>
        <v>158888888</v>
      </c>
      <c r="X366" s="29">
        <f>VLOOKUP(N366&amp;O366,[23]Referensi!A:AK,18,0)</f>
        <v>248583621</v>
      </c>
      <c r="Y366" s="29">
        <f>VLOOKUP(N366&amp;O366,[23]Referensi!A:AK,24,0)</f>
        <v>30168400</v>
      </c>
      <c r="Z366" s="29">
        <v>0</v>
      </c>
      <c r="AA366" s="29">
        <v>0</v>
      </c>
      <c r="AB366" s="29">
        <f>VLOOKUP(N366&amp;O366,[23]Referensi!A:AK,25,0)</f>
        <v>9000000</v>
      </c>
      <c r="AC366" s="29">
        <f>VLOOKUP(N366&amp;O366,[23]Referensi!A:AK,12,0)</f>
        <v>129470250</v>
      </c>
      <c r="AD366" s="29">
        <f t="shared" si="48"/>
        <v>418011878.14999998</v>
      </c>
      <c r="AE366" s="29">
        <f t="shared" si="49"/>
        <v>706371016.14999998</v>
      </c>
      <c r="AF366" s="30">
        <f t="shared" si="50"/>
        <v>98628983.850000024</v>
      </c>
      <c r="AG366" s="26" t="s">
        <v>781</v>
      </c>
    </row>
    <row r="367" spans="1:33" ht="15" customHeight="1">
      <c r="A367" s="25" t="s">
        <v>38</v>
      </c>
      <c r="B367" s="26" t="s">
        <v>242</v>
      </c>
      <c r="C367" s="26" t="s">
        <v>771</v>
      </c>
      <c r="D367" s="26" t="s">
        <v>1008</v>
      </c>
      <c r="E367" s="26" t="s">
        <v>1117</v>
      </c>
      <c r="F367" s="26" t="s">
        <v>1118</v>
      </c>
      <c r="G367" s="25">
        <v>120.35252199999999</v>
      </c>
      <c r="H367" s="25">
        <v>-3.4201299999999999</v>
      </c>
      <c r="I367" s="26" t="s">
        <v>268</v>
      </c>
      <c r="J367" s="26" t="s">
        <v>45</v>
      </c>
      <c r="K367" s="26" t="s">
        <v>1011</v>
      </c>
      <c r="L367" s="26" t="s">
        <v>1062</v>
      </c>
      <c r="M367" s="26" t="s">
        <v>1013</v>
      </c>
      <c r="N367" s="26" t="s">
        <v>49</v>
      </c>
      <c r="O367" s="26" t="s">
        <v>1063</v>
      </c>
      <c r="P367" s="27" t="s">
        <v>1064</v>
      </c>
      <c r="Q367" s="34" t="s">
        <v>945</v>
      </c>
      <c r="R367" s="26" t="s">
        <v>275</v>
      </c>
      <c r="S367" s="28">
        <v>805000000</v>
      </c>
      <c r="T367" s="28">
        <f>VLOOKUP(N367&amp;O367,[23]Referensi!A:AK,8,0)</f>
        <v>20277257.149999999</v>
      </c>
      <c r="U367" s="29">
        <f>VLOOKUP(N367&amp;O367,[23]Referensi!A:AK,9,0)*$U$4</f>
        <v>39373600</v>
      </c>
      <c r="V367" s="29">
        <f>VLOOKUP(N367&amp;O367,[23]Referensi!A:AK,10,0)</f>
        <v>76500000</v>
      </c>
      <c r="W367" s="29">
        <f>VLOOKUP(N367&amp;O367,[23]Referensi!A:AK,11,0)</f>
        <v>172929292.54545453</v>
      </c>
      <c r="X367" s="29">
        <f>VLOOKUP(N367&amp;O367,[23]Referensi!A:AK,18,0)</f>
        <v>248583621</v>
      </c>
      <c r="Y367" s="29">
        <f>VLOOKUP(N367&amp;O367,[23]Referensi!A:AK,24,0)</f>
        <v>30168400</v>
      </c>
      <c r="Z367" s="29">
        <v>0</v>
      </c>
      <c r="AA367" s="29">
        <v>0</v>
      </c>
      <c r="AB367" s="29">
        <f>VLOOKUP(N367&amp;O367,[23]Referensi!A:AK,25,0)</f>
        <v>9000000</v>
      </c>
      <c r="AC367" s="29">
        <f>VLOOKUP(N367&amp;O367,[23]Referensi!A:AK,12,0)</f>
        <v>129470250</v>
      </c>
      <c r="AD367" s="29">
        <f t="shared" si="48"/>
        <v>423902878.14999998</v>
      </c>
      <c r="AE367" s="29">
        <f t="shared" si="49"/>
        <v>726302420.6954546</v>
      </c>
      <c r="AF367" s="30">
        <f t="shared" si="50"/>
        <v>78697579.304545403</v>
      </c>
      <c r="AG367" s="26" t="s">
        <v>799</v>
      </c>
    </row>
    <row r="368" spans="1:33" ht="15" customHeight="1">
      <c r="A368" s="25" t="s">
        <v>38</v>
      </c>
      <c r="B368" s="26" t="s">
        <v>242</v>
      </c>
      <c r="C368" s="26" t="s">
        <v>771</v>
      </c>
      <c r="D368" s="26" t="s">
        <v>1008</v>
      </c>
      <c r="E368" s="26" t="s">
        <v>1119</v>
      </c>
      <c r="F368" s="26" t="s">
        <v>1120</v>
      </c>
      <c r="G368" s="25">
        <v>120.3423267</v>
      </c>
      <c r="H368" s="25">
        <v>-3.3858321660000001</v>
      </c>
      <c r="I368" s="26" t="s">
        <v>268</v>
      </c>
      <c r="J368" s="26" t="s">
        <v>45</v>
      </c>
      <c r="K368" s="26" t="s">
        <v>1011</v>
      </c>
      <c r="L368" s="26" t="s">
        <v>1062</v>
      </c>
      <c r="M368" s="26" t="s">
        <v>1013</v>
      </c>
      <c r="N368" s="26" t="s">
        <v>49</v>
      </c>
      <c r="O368" s="26" t="s">
        <v>1063</v>
      </c>
      <c r="P368" s="27" t="s">
        <v>1073</v>
      </c>
      <c r="Q368" s="34" t="s">
        <v>945</v>
      </c>
      <c r="R368" s="26" t="s">
        <v>275</v>
      </c>
      <c r="S368" s="28">
        <v>805000000</v>
      </c>
      <c r="T368" s="28">
        <f>VLOOKUP(N368&amp;O368,[23]Referensi!A:AK,8,0)</f>
        <v>20277257.149999999</v>
      </c>
      <c r="U368" s="29">
        <f>VLOOKUP(N368&amp;O368,[23]Referensi!A:AK,9,0)*$U$4</f>
        <v>39373600</v>
      </c>
      <c r="V368" s="29">
        <f>VLOOKUP(N368&amp;O368,[23]Referensi!A:AK,10,0)</f>
        <v>76500000</v>
      </c>
      <c r="W368" s="29">
        <f>VLOOKUP(N368&amp;O368,[23]Referensi!A:AK,11,0)</f>
        <v>172929292.54545453</v>
      </c>
      <c r="X368" s="29">
        <f>VLOOKUP(N368&amp;O368,[23]Referensi!A:AK,18,0)</f>
        <v>248583621</v>
      </c>
      <c r="Y368" s="29">
        <f>VLOOKUP(N368&amp;O368,[23]Referensi!A:AK,24,0)</f>
        <v>30168400</v>
      </c>
      <c r="Z368" s="29">
        <v>0</v>
      </c>
      <c r="AA368" s="29">
        <v>0</v>
      </c>
      <c r="AB368" s="29">
        <f>VLOOKUP(N368&amp;O368,[23]Referensi!A:AK,25,0)</f>
        <v>9000000</v>
      </c>
      <c r="AC368" s="29">
        <f>VLOOKUP(N368&amp;O368,[23]Referensi!A:AK,12,0)</f>
        <v>129470250</v>
      </c>
      <c r="AD368" s="29">
        <f t="shared" si="48"/>
        <v>423902878.14999998</v>
      </c>
      <c r="AE368" s="29">
        <f t="shared" si="49"/>
        <v>726302420.6954546</v>
      </c>
      <c r="AF368" s="30">
        <f t="shared" si="50"/>
        <v>78697579.304545403</v>
      </c>
      <c r="AG368" s="26" t="s">
        <v>799</v>
      </c>
    </row>
    <row r="369" spans="1:33" ht="15" customHeight="1">
      <c r="A369" s="25" t="s">
        <v>38</v>
      </c>
      <c r="B369" s="26" t="s">
        <v>39</v>
      </c>
      <c r="C369" s="26" t="s">
        <v>771</v>
      </c>
      <c r="D369" s="26" t="s">
        <v>1008</v>
      </c>
      <c r="E369" s="26" t="s">
        <v>1121</v>
      </c>
      <c r="F369" s="26" t="s">
        <v>1122</v>
      </c>
      <c r="G369" s="25">
        <v>120.52440300000001</v>
      </c>
      <c r="H369" s="25">
        <v>-2.61503</v>
      </c>
      <c r="I369" s="26" t="s">
        <v>268</v>
      </c>
      <c r="J369" s="26" t="s">
        <v>45</v>
      </c>
      <c r="K369" s="26" t="s">
        <v>1011</v>
      </c>
      <c r="L369" s="26" t="s">
        <v>1062</v>
      </c>
      <c r="M369" s="26" t="s">
        <v>1013</v>
      </c>
      <c r="N369" s="26" t="s">
        <v>49</v>
      </c>
      <c r="O369" s="26" t="s">
        <v>1063</v>
      </c>
      <c r="P369" s="27" t="s">
        <v>1073</v>
      </c>
      <c r="Q369" s="34" t="s">
        <v>945</v>
      </c>
      <c r="R369" s="26" t="s">
        <v>275</v>
      </c>
      <c r="S369" s="28">
        <v>805000000</v>
      </c>
      <c r="T369" s="28">
        <f>VLOOKUP(N369&amp;O369,[23]Referensi!A:AK,8,0)</f>
        <v>20277257.149999999</v>
      </c>
      <c r="U369" s="29">
        <f>VLOOKUP(N369&amp;O369,[23]Referensi!A:AK,9,0)*$U$4</f>
        <v>39373600</v>
      </c>
      <c r="V369" s="29">
        <f>VLOOKUP(N369&amp;O369,[23]Referensi!A:AK,10,0)</f>
        <v>76500000</v>
      </c>
      <c r="W369" s="29">
        <f>VLOOKUP(N369&amp;O369,[23]Referensi!A:AK,11,0)</f>
        <v>172929292.54545453</v>
      </c>
      <c r="X369" s="29">
        <f>VLOOKUP(N369&amp;O369,[23]Referensi!A:AK,18,0)</f>
        <v>248583621</v>
      </c>
      <c r="Y369" s="29">
        <f>VLOOKUP(N369&amp;O369,[23]Referensi!A:AK,24,0)</f>
        <v>30168400</v>
      </c>
      <c r="Z369" s="29">
        <v>0</v>
      </c>
      <c r="AA369" s="29">
        <v>0</v>
      </c>
      <c r="AB369" s="29">
        <f>VLOOKUP(N369&amp;O369,[23]Referensi!A:AK,25,0)</f>
        <v>9000000</v>
      </c>
      <c r="AC369" s="29">
        <f>VLOOKUP(N369&amp;O369,[23]Referensi!A:AK,12,0)</f>
        <v>129470250</v>
      </c>
      <c r="AD369" s="29">
        <f t="shared" si="48"/>
        <v>423902878.14999998</v>
      </c>
      <c r="AE369" s="29">
        <f t="shared" si="49"/>
        <v>726302420.6954546</v>
      </c>
      <c r="AF369" s="30">
        <f t="shared" si="50"/>
        <v>78697579.304545403</v>
      </c>
      <c r="AG369" s="26" t="s">
        <v>799</v>
      </c>
    </row>
    <row r="370" spans="1:33" ht="15" customHeight="1">
      <c r="A370" s="25" t="s">
        <v>38</v>
      </c>
      <c r="B370" s="26" t="s">
        <v>39</v>
      </c>
      <c r="C370" s="26" t="s">
        <v>771</v>
      </c>
      <c r="D370" s="26" t="s">
        <v>1008</v>
      </c>
      <c r="E370" s="26" t="s">
        <v>1123</v>
      </c>
      <c r="F370" s="26" t="s">
        <v>1124</v>
      </c>
      <c r="G370" s="25">
        <v>120.451686</v>
      </c>
      <c r="H370" s="25">
        <v>-2.6098140000000001</v>
      </c>
      <c r="I370" s="26" t="s">
        <v>268</v>
      </c>
      <c r="J370" s="26" t="s">
        <v>45</v>
      </c>
      <c r="K370" s="26" t="s">
        <v>1011</v>
      </c>
      <c r="L370" s="26" t="s">
        <v>1062</v>
      </c>
      <c r="M370" s="26" t="s">
        <v>1013</v>
      </c>
      <c r="N370" s="26" t="s">
        <v>49</v>
      </c>
      <c r="O370" s="26" t="s">
        <v>1063</v>
      </c>
      <c r="P370" s="27" t="s">
        <v>1073</v>
      </c>
      <c r="Q370" s="34" t="s">
        <v>945</v>
      </c>
      <c r="R370" s="26" t="s">
        <v>275</v>
      </c>
      <c r="S370" s="28">
        <v>805000000</v>
      </c>
      <c r="T370" s="28">
        <f>VLOOKUP(N370&amp;O370,[23]Referensi!A:AK,8,0)</f>
        <v>20277257.149999999</v>
      </c>
      <c r="U370" s="29">
        <f>VLOOKUP(N370&amp;O370,[23]Referensi!A:AK,9,0)*$U$4</f>
        <v>39373600</v>
      </c>
      <c r="V370" s="29">
        <f>VLOOKUP(N370&amp;O370,[23]Referensi!A:AK,10,0)</f>
        <v>76500000</v>
      </c>
      <c r="W370" s="29">
        <f>VLOOKUP(N370&amp;O370,[23]Referensi!A:AK,11,0)</f>
        <v>172929292.54545453</v>
      </c>
      <c r="X370" s="29">
        <f>VLOOKUP(N370&amp;O370,[23]Referensi!A:AK,18,0)</f>
        <v>248583621</v>
      </c>
      <c r="Y370" s="29">
        <f>VLOOKUP(N370&amp;O370,[23]Referensi!A:AK,24,0)</f>
        <v>30168400</v>
      </c>
      <c r="Z370" s="29">
        <v>0</v>
      </c>
      <c r="AA370" s="29">
        <v>0</v>
      </c>
      <c r="AB370" s="29">
        <f>VLOOKUP(N370&amp;O370,[23]Referensi!A:AK,25,0)</f>
        <v>9000000</v>
      </c>
      <c r="AC370" s="29">
        <f>VLOOKUP(N370&amp;O370,[23]Referensi!A:AK,12,0)</f>
        <v>129470250</v>
      </c>
      <c r="AD370" s="29">
        <f t="shared" si="48"/>
        <v>423902878.14999998</v>
      </c>
      <c r="AE370" s="29">
        <f t="shared" si="49"/>
        <v>726302420.6954546</v>
      </c>
      <c r="AF370" s="30">
        <f t="shared" si="50"/>
        <v>78697579.304545403</v>
      </c>
      <c r="AG370" s="26" t="s">
        <v>799</v>
      </c>
    </row>
    <row r="371" spans="1:33" ht="15" customHeight="1">
      <c r="A371" s="25" t="s">
        <v>38</v>
      </c>
      <c r="B371" s="26" t="s">
        <v>242</v>
      </c>
      <c r="C371" s="26" t="s">
        <v>771</v>
      </c>
      <c r="D371" s="26" t="s">
        <v>1008</v>
      </c>
      <c r="E371" s="26" t="s">
        <v>1125</v>
      </c>
      <c r="F371" s="26" t="s">
        <v>1126</v>
      </c>
      <c r="G371" s="25">
        <v>119.754823</v>
      </c>
      <c r="H371" s="25">
        <v>-3.5529739999999999</v>
      </c>
      <c r="I371" s="26" t="s">
        <v>268</v>
      </c>
      <c r="J371" s="26" t="s">
        <v>45</v>
      </c>
      <c r="K371" s="26" t="s">
        <v>1011</v>
      </c>
      <c r="L371" s="26" t="s">
        <v>1127</v>
      </c>
      <c r="M371" s="26" t="s">
        <v>1013</v>
      </c>
      <c r="N371" s="26" t="s">
        <v>49</v>
      </c>
      <c r="O371" s="26" t="s">
        <v>1128</v>
      </c>
      <c r="P371" s="27" t="s">
        <v>1064</v>
      </c>
      <c r="Q371" s="34" t="s">
        <v>972</v>
      </c>
      <c r="R371" s="26" t="s">
        <v>275</v>
      </c>
      <c r="S371" s="28">
        <v>805000000</v>
      </c>
      <c r="T371" s="28">
        <f>VLOOKUP(N371&amp;O371,[23]Referensi!A:AK,8,0)</f>
        <v>20277257.149999999</v>
      </c>
      <c r="U371" s="29">
        <f>VLOOKUP(N371&amp;O371,[23]Referensi!A:AK,9,0)*$U$4</f>
        <v>39373600</v>
      </c>
      <c r="V371" s="29">
        <f>VLOOKUP(N371&amp;O371,[23]Referensi!A:AK,10,0)</f>
        <v>67500000</v>
      </c>
      <c r="W371" s="29">
        <f>VLOOKUP(N371&amp;O371,[23]Referensi!A:AK,11,0)</f>
        <v>177978723.40425533</v>
      </c>
      <c r="X371" s="29">
        <f>VLOOKUP(N371&amp;O371,[23]Referensi!A:AK,18,0)</f>
        <v>248583621</v>
      </c>
      <c r="Y371" s="29">
        <f>VLOOKUP(N371&amp;O371,[23]Referensi!A:AK,24,0)</f>
        <v>30168400</v>
      </c>
      <c r="Z371" s="29">
        <v>0</v>
      </c>
      <c r="AA371" s="29">
        <v>0</v>
      </c>
      <c r="AB371" s="29">
        <f>VLOOKUP(N371&amp;O371,[23]Referensi!A:AK,25,0)</f>
        <v>9000000</v>
      </c>
      <c r="AC371" s="29">
        <f>VLOOKUP(N371&amp;O371,[23]Referensi!A:AK,12,0)</f>
        <v>129470250</v>
      </c>
      <c r="AD371" s="29">
        <f t="shared" si="48"/>
        <v>414902878.14999998</v>
      </c>
      <c r="AE371" s="29">
        <f t="shared" si="49"/>
        <v>722351851.55425537</v>
      </c>
      <c r="AF371" s="30">
        <f t="shared" si="50"/>
        <v>82648148.445744634</v>
      </c>
      <c r="AG371" s="26" t="s">
        <v>781</v>
      </c>
    </row>
    <row r="372" spans="1:33" ht="15" customHeight="1">
      <c r="A372" s="25" t="s">
        <v>38</v>
      </c>
      <c r="B372" s="26" t="s">
        <v>242</v>
      </c>
      <c r="C372" s="26" t="s">
        <v>771</v>
      </c>
      <c r="D372" s="26" t="s">
        <v>1008</v>
      </c>
      <c r="E372" s="26" t="s">
        <v>1129</v>
      </c>
      <c r="F372" s="26" t="s">
        <v>1130</v>
      </c>
      <c r="G372" s="25">
        <v>119.86569299999999</v>
      </c>
      <c r="H372" s="25">
        <v>-3.4159329999999999</v>
      </c>
      <c r="I372" s="26" t="s">
        <v>268</v>
      </c>
      <c r="J372" s="26" t="s">
        <v>45</v>
      </c>
      <c r="K372" s="26" t="s">
        <v>1011</v>
      </c>
      <c r="L372" s="26" t="s">
        <v>1127</v>
      </c>
      <c r="M372" s="26" t="s">
        <v>1013</v>
      </c>
      <c r="N372" s="26" t="s">
        <v>49</v>
      </c>
      <c r="O372" s="26" t="s">
        <v>1128</v>
      </c>
      <c r="P372" s="27" t="s">
        <v>1064</v>
      </c>
      <c r="Q372" s="34" t="s">
        <v>972</v>
      </c>
      <c r="R372" s="26" t="s">
        <v>275</v>
      </c>
      <c r="S372" s="28">
        <v>805000000</v>
      </c>
      <c r="T372" s="28">
        <f>VLOOKUP(N372&amp;O372,[23]Referensi!A:AK,8,0)</f>
        <v>20277257.149999999</v>
      </c>
      <c r="U372" s="29">
        <f>VLOOKUP(N372&amp;O372,[23]Referensi!A:AK,9,0)*$U$4</f>
        <v>39373600</v>
      </c>
      <c r="V372" s="29">
        <f>VLOOKUP(N372&amp;O372,[23]Referensi!A:AK,10,0)</f>
        <v>67500000</v>
      </c>
      <c r="W372" s="29">
        <f>VLOOKUP(N372&amp;O372,[23]Referensi!A:AK,11,0)</f>
        <v>177978723.40425533</v>
      </c>
      <c r="X372" s="29">
        <f>VLOOKUP(N372&amp;O372,[23]Referensi!A:AK,18,0)</f>
        <v>248583621</v>
      </c>
      <c r="Y372" s="29">
        <f>VLOOKUP(N372&amp;O372,[23]Referensi!A:AK,24,0)</f>
        <v>30168400</v>
      </c>
      <c r="Z372" s="29">
        <v>0</v>
      </c>
      <c r="AA372" s="29">
        <v>0</v>
      </c>
      <c r="AB372" s="29">
        <f>VLOOKUP(N372&amp;O372,[23]Referensi!A:AK,25,0)</f>
        <v>9000000</v>
      </c>
      <c r="AC372" s="29">
        <f>VLOOKUP(N372&amp;O372,[23]Referensi!A:AK,12,0)</f>
        <v>129470250</v>
      </c>
      <c r="AD372" s="29">
        <f t="shared" si="48"/>
        <v>414902878.14999998</v>
      </c>
      <c r="AE372" s="29">
        <f t="shared" si="49"/>
        <v>722351851.55425537</v>
      </c>
      <c r="AF372" s="30">
        <f t="shared" si="50"/>
        <v>82648148.445744634</v>
      </c>
      <c r="AG372" s="26" t="s">
        <v>781</v>
      </c>
    </row>
    <row r="373" spans="1:33" ht="15" customHeight="1">
      <c r="A373" s="25" t="s">
        <v>38</v>
      </c>
      <c r="B373" s="26" t="s">
        <v>242</v>
      </c>
      <c r="C373" s="26" t="s">
        <v>771</v>
      </c>
      <c r="D373" s="26" t="s">
        <v>1008</v>
      </c>
      <c r="E373" s="26" t="s">
        <v>1131</v>
      </c>
      <c r="F373" s="26" t="s">
        <v>1132</v>
      </c>
      <c r="G373" s="25">
        <v>119.826806</v>
      </c>
      <c r="H373" s="25">
        <v>-3.4160759999999999</v>
      </c>
      <c r="I373" s="26" t="s">
        <v>268</v>
      </c>
      <c r="J373" s="26" t="s">
        <v>45</v>
      </c>
      <c r="K373" s="26" t="s">
        <v>1011</v>
      </c>
      <c r="L373" s="26" t="s">
        <v>1127</v>
      </c>
      <c r="M373" s="26" t="s">
        <v>1013</v>
      </c>
      <c r="N373" s="26" t="s">
        <v>49</v>
      </c>
      <c r="O373" s="26" t="s">
        <v>1128</v>
      </c>
      <c r="P373" s="27" t="s">
        <v>1064</v>
      </c>
      <c r="Q373" s="34" t="s">
        <v>1015</v>
      </c>
      <c r="R373" s="26" t="s">
        <v>275</v>
      </c>
      <c r="S373" s="28">
        <v>805000000</v>
      </c>
      <c r="T373" s="28">
        <f>VLOOKUP(N373&amp;O373,[23]Referensi!A:AK,8,0)</f>
        <v>20277257.149999999</v>
      </c>
      <c r="U373" s="29">
        <f>VLOOKUP(N373&amp;O373,[23]Referensi!A:AK,9,0)*$U$4</f>
        <v>39373600</v>
      </c>
      <c r="V373" s="29">
        <f>VLOOKUP(N373&amp;O373,[23]Referensi!A:AK,10,0)</f>
        <v>67500000</v>
      </c>
      <c r="W373" s="29">
        <f>VLOOKUP(N373&amp;O373,[23]Referensi!A:AK,11,0)</f>
        <v>177978723.40425533</v>
      </c>
      <c r="X373" s="29">
        <f>VLOOKUP(N373&amp;O373,[23]Referensi!A:AK,18,0)</f>
        <v>248583621</v>
      </c>
      <c r="Y373" s="29">
        <f>VLOOKUP(N373&amp;O373,[23]Referensi!A:AK,24,0)</f>
        <v>30168400</v>
      </c>
      <c r="Z373" s="29">
        <v>0</v>
      </c>
      <c r="AA373" s="29">
        <v>0</v>
      </c>
      <c r="AB373" s="29">
        <f>VLOOKUP(N373&amp;O373,[23]Referensi!A:AK,25,0)</f>
        <v>9000000</v>
      </c>
      <c r="AC373" s="29">
        <f>VLOOKUP(N373&amp;O373,[23]Referensi!A:AK,12,0)</f>
        <v>129470250</v>
      </c>
      <c r="AD373" s="29">
        <f t="shared" si="48"/>
        <v>414902878.14999998</v>
      </c>
      <c r="AE373" s="29">
        <f t="shared" si="49"/>
        <v>722351851.55425537</v>
      </c>
      <c r="AF373" s="30">
        <f t="shared" si="50"/>
        <v>82648148.445744634</v>
      </c>
      <c r="AG373" s="26" t="s">
        <v>781</v>
      </c>
    </row>
    <row r="374" spans="1:33" ht="15" customHeight="1">
      <c r="A374" s="25" t="s">
        <v>38</v>
      </c>
      <c r="B374" s="26" t="s">
        <v>39</v>
      </c>
      <c r="C374" s="26" t="s">
        <v>771</v>
      </c>
      <c r="D374" s="26" t="s">
        <v>1008</v>
      </c>
      <c r="E374" s="26" t="s">
        <v>1133</v>
      </c>
      <c r="F374" s="26" t="s">
        <v>1134</v>
      </c>
      <c r="G374" s="25">
        <v>119.8161368</v>
      </c>
      <c r="H374" s="25">
        <v>-3.3564702689999999</v>
      </c>
      <c r="I374" s="26" t="s">
        <v>268</v>
      </c>
      <c r="J374" s="26" t="s">
        <v>45</v>
      </c>
      <c r="K374" s="26" t="s">
        <v>1011</v>
      </c>
      <c r="L374" s="26" t="s">
        <v>1127</v>
      </c>
      <c r="M374" s="26" t="s">
        <v>1013</v>
      </c>
      <c r="N374" s="26" t="s">
        <v>49</v>
      </c>
      <c r="O374" s="26" t="s">
        <v>1128</v>
      </c>
      <c r="P374" s="27" t="s">
        <v>1064</v>
      </c>
      <c r="Q374" s="34" t="s">
        <v>1015</v>
      </c>
      <c r="R374" s="26" t="s">
        <v>275</v>
      </c>
      <c r="S374" s="28">
        <v>805000000</v>
      </c>
      <c r="T374" s="28">
        <f>VLOOKUP(N374&amp;O374,[23]Referensi!A:AK,8,0)</f>
        <v>20277257.149999999</v>
      </c>
      <c r="U374" s="29">
        <f>VLOOKUP(N374&amp;O374,[23]Referensi!A:AK,9,0)*$U$4</f>
        <v>39373600</v>
      </c>
      <c r="V374" s="29">
        <f>VLOOKUP(N374&amp;O374,[23]Referensi!A:AK,10,0)</f>
        <v>67500000</v>
      </c>
      <c r="W374" s="29">
        <f>VLOOKUP(N374&amp;O374,[23]Referensi!A:AK,11,0)</f>
        <v>177978723.40425533</v>
      </c>
      <c r="X374" s="29">
        <f>VLOOKUP(N374&amp;O374,[23]Referensi!A:AK,18,0)</f>
        <v>248583621</v>
      </c>
      <c r="Y374" s="29">
        <f>VLOOKUP(N374&amp;O374,[23]Referensi!A:AK,24,0)</f>
        <v>30168400</v>
      </c>
      <c r="Z374" s="29">
        <v>0</v>
      </c>
      <c r="AA374" s="29">
        <v>0</v>
      </c>
      <c r="AB374" s="29">
        <f>VLOOKUP(N374&amp;O374,[23]Referensi!A:AK,25,0)</f>
        <v>9000000</v>
      </c>
      <c r="AC374" s="29">
        <f>VLOOKUP(N374&amp;O374,[23]Referensi!A:AK,12,0)</f>
        <v>129470250</v>
      </c>
      <c r="AD374" s="29">
        <f t="shared" si="48"/>
        <v>414902878.14999998</v>
      </c>
      <c r="AE374" s="29">
        <f t="shared" si="49"/>
        <v>722351851.55425537</v>
      </c>
      <c r="AF374" s="30">
        <f t="shared" si="50"/>
        <v>82648148.445744634</v>
      </c>
      <c r="AG374" s="26" t="s">
        <v>781</v>
      </c>
    </row>
    <row r="375" spans="1:33" ht="15" customHeight="1">
      <c r="A375" s="25" t="s">
        <v>38</v>
      </c>
      <c r="B375" s="26" t="s">
        <v>39</v>
      </c>
      <c r="C375" s="26" t="s">
        <v>771</v>
      </c>
      <c r="D375" s="26" t="s">
        <v>1008</v>
      </c>
      <c r="E375" s="26" t="s">
        <v>1135</v>
      </c>
      <c r="F375" s="26" t="s">
        <v>1136</v>
      </c>
      <c r="G375" s="25">
        <v>120.014335</v>
      </c>
      <c r="H375" s="25">
        <v>-4.1437730000000004</v>
      </c>
      <c r="I375" s="26" t="s">
        <v>268</v>
      </c>
      <c r="J375" s="26" t="s">
        <v>45</v>
      </c>
      <c r="K375" s="26" t="s">
        <v>1011</v>
      </c>
      <c r="L375" s="26" t="s">
        <v>1137</v>
      </c>
      <c r="M375" s="26" t="s">
        <v>1013</v>
      </c>
      <c r="N375" s="26" t="s">
        <v>49</v>
      </c>
      <c r="O375" s="26" t="s">
        <v>1138</v>
      </c>
      <c r="P375" s="27" t="s">
        <v>1073</v>
      </c>
      <c r="Q375" s="34" t="s">
        <v>1074</v>
      </c>
      <c r="R375" s="26" t="s">
        <v>275</v>
      </c>
      <c r="S375" s="28">
        <v>805000000</v>
      </c>
      <c r="T375" s="28">
        <f>VLOOKUP(N375&amp;O375,[23]Referensi!A:AK,8,0)</f>
        <v>20277257.149999999</v>
      </c>
      <c r="U375" s="29">
        <f>VLOOKUP(N375&amp;O375,[23]Referensi!A:AK,9,0)*$U$4</f>
        <v>39373600</v>
      </c>
      <c r="V375" s="29">
        <f>VLOOKUP(N375&amp;O375,[23]Referensi!A:AK,10,0)</f>
        <v>71100000</v>
      </c>
      <c r="W375" s="29">
        <f>VLOOKUP(N375&amp;O375,[23]Referensi!A:AK,11,0)</f>
        <v>144444444</v>
      </c>
      <c r="X375" s="29">
        <f>VLOOKUP(N375&amp;O375,[23]Referensi!A:AK,18,0)</f>
        <v>248583621</v>
      </c>
      <c r="Y375" s="29">
        <f>VLOOKUP(N375&amp;O375,[23]Referensi!A:AK,24,0)</f>
        <v>30168400</v>
      </c>
      <c r="Z375" s="29">
        <v>0</v>
      </c>
      <c r="AA375" s="29">
        <v>0</v>
      </c>
      <c r="AB375" s="29">
        <f>VLOOKUP(N375&amp;O375,[23]Referensi!A:AK,25,0)</f>
        <v>9000000</v>
      </c>
      <c r="AC375" s="29">
        <f>VLOOKUP(N375&amp;O375,[23]Referensi!A:AK,12,0)</f>
        <v>129470250</v>
      </c>
      <c r="AD375" s="29">
        <f t="shared" si="48"/>
        <v>418502878.14999998</v>
      </c>
      <c r="AE375" s="29">
        <f t="shared" si="49"/>
        <v>692417572.14999998</v>
      </c>
      <c r="AF375" s="30">
        <f t="shared" si="50"/>
        <v>112582427.85000002</v>
      </c>
      <c r="AG375" s="26" t="s">
        <v>781</v>
      </c>
    </row>
    <row r="376" spans="1:33" ht="15" customHeight="1">
      <c r="A376" s="25" t="s">
        <v>38</v>
      </c>
      <c r="B376" s="26" t="s">
        <v>242</v>
      </c>
      <c r="C376" s="26" t="s">
        <v>771</v>
      </c>
      <c r="D376" s="26" t="s">
        <v>1008</v>
      </c>
      <c r="E376" s="26" t="s">
        <v>1139</v>
      </c>
      <c r="F376" s="26" t="s">
        <v>1140</v>
      </c>
      <c r="G376" s="25">
        <v>124.10471244049999</v>
      </c>
      <c r="H376" s="25">
        <v>0.91715797610000005</v>
      </c>
      <c r="I376" s="26" t="s">
        <v>268</v>
      </c>
      <c r="J376" s="26" t="s">
        <v>45</v>
      </c>
      <c r="K376" s="26" t="s">
        <v>1077</v>
      </c>
      <c r="L376" s="26" t="s">
        <v>1141</v>
      </c>
      <c r="M376" s="26" t="s">
        <v>1050</v>
      </c>
      <c r="N376" s="26" t="s">
        <v>49</v>
      </c>
      <c r="O376" s="26" t="s">
        <v>1142</v>
      </c>
      <c r="P376" s="27" t="s">
        <v>965</v>
      </c>
      <c r="Q376" s="34" t="s">
        <v>1143</v>
      </c>
      <c r="R376" s="26" t="s">
        <v>275</v>
      </c>
      <c r="S376" s="28">
        <v>805000000</v>
      </c>
      <c r="T376" s="28">
        <f>VLOOKUP(N376&amp;O376,[23]Referensi!A:AK,8,0)</f>
        <v>20277257.149999999</v>
      </c>
      <c r="U376" s="29">
        <f>VLOOKUP(N376&amp;O376,[23]Referensi!A:AK,9,0)*$U$4</f>
        <v>49600000</v>
      </c>
      <c r="V376" s="29">
        <f>VLOOKUP(N376&amp;O376,[23]Referensi!A:AK,10,0)</f>
        <v>100000000</v>
      </c>
      <c r="W376" s="29">
        <f>VLOOKUP(N376&amp;O376,[23]Referensi!A:AK,11,0)</f>
        <v>133333333</v>
      </c>
      <c r="X376" s="29">
        <f>VLOOKUP(N376&amp;O376,[23]Referensi!A:AK,18,0)</f>
        <v>249714580</v>
      </c>
      <c r="Y376" s="29">
        <f>VLOOKUP(N376&amp;O376,[23]Referensi!A:AK,24,0)</f>
        <v>30168400</v>
      </c>
      <c r="Z376" s="29">
        <v>0</v>
      </c>
      <c r="AA376" s="29">
        <v>0</v>
      </c>
      <c r="AB376" s="29">
        <f>VLOOKUP(N376&amp;O376,[23]Referensi!A:AK,25,0)</f>
        <v>9000000</v>
      </c>
      <c r="AC376" s="29">
        <f>VLOOKUP(N376&amp;O376,[23]Referensi!A:AK,12,0)</f>
        <v>129470250</v>
      </c>
      <c r="AD376" s="29">
        <f t="shared" si="48"/>
        <v>458760237.14999998</v>
      </c>
      <c r="AE376" s="29">
        <f t="shared" si="49"/>
        <v>721563820.14999998</v>
      </c>
      <c r="AF376" s="30">
        <f t="shared" si="50"/>
        <v>83436179.850000024</v>
      </c>
      <c r="AG376" s="26" t="s">
        <v>951</v>
      </c>
    </row>
    <row r="377" spans="1:33" ht="15" customHeight="1">
      <c r="A377" s="25" t="s">
        <v>38</v>
      </c>
      <c r="B377" s="26" t="s">
        <v>39</v>
      </c>
      <c r="C377" s="26" t="s">
        <v>771</v>
      </c>
      <c r="D377" s="26" t="s">
        <v>1008</v>
      </c>
      <c r="E377" s="26" t="s">
        <v>1144</v>
      </c>
      <c r="F377" s="26" t="s">
        <v>1145</v>
      </c>
      <c r="G377" s="25">
        <v>122.02594008068</v>
      </c>
      <c r="H377" s="25">
        <v>-3.8478892267933</v>
      </c>
      <c r="I377" s="26" t="s">
        <v>268</v>
      </c>
      <c r="J377" s="26" t="s">
        <v>45</v>
      </c>
      <c r="K377" s="26" t="s">
        <v>1018</v>
      </c>
      <c r="L377" s="26" t="s">
        <v>1019</v>
      </c>
      <c r="M377" s="26" t="s">
        <v>1013</v>
      </c>
      <c r="N377" s="26" t="s">
        <v>447</v>
      </c>
      <c r="O377" s="26" t="s">
        <v>1020</v>
      </c>
      <c r="P377" s="27" t="s">
        <v>950</v>
      </c>
      <c r="Q377" s="34" t="s">
        <v>1054</v>
      </c>
      <c r="R377" s="26" t="s">
        <v>275</v>
      </c>
      <c r="S377" s="28">
        <v>805000000</v>
      </c>
      <c r="T377" s="28">
        <f>VLOOKUP(N377&amp;O377,[23]Referensi!A:AK,8,0)</f>
        <v>20277257.149999999</v>
      </c>
      <c r="U377" s="29">
        <f>VLOOKUP(N377&amp;O377,[23]Referensi!A:AK,9,0)*$U$4</f>
        <v>38173600</v>
      </c>
      <c r="V377" s="29">
        <f>VLOOKUP(N377&amp;O377,[23]Referensi!A:AK,10,0)</f>
        <v>81000000</v>
      </c>
      <c r="W377" s="29">
        <f>VLOOKUP(N377&amp;O377,[23]Referensi!A:AK,11,0)</f>
        <v>177978723.40425533</v>
      </c>
      <c r="X377" s="29">
        <f>VLOOKUP(N377&amp;O377,[23]Referensi!A:AK,18,0)</f>
        <v>248583621</v>
      </c>
      <c r="Y377" s="29">
        <f>VLOOKUP(N377&amp;O377,[23]Referensi!A:AK,24,0)</f>
        <v>30168400</v>
      </c>
      <c r="Z377" s="29">
        <v>0</v>
      </c>
      <c r="AA377" s="29">
        <v>0</v>
      </c>
      <c r="AB377" s="29">
        <f>VLOOKUP(N377&amp;O377,[23]Referensi!A:AK,25,0)</f>
        <v>9000000</v>
      </c>
      <c r="AC377" s="29">
        <f>VLOOKUP(N377&amp;O377,[23]Referensi!A:AK,12,0)</f>
        <v>129470250</v>
      </c>
      <c r="AD377" s="29">
        <f t="shared" si="48"/>
        <v>427202878.14999998</v>
      </c>
      <c r="AE377" s="29">
        <f t="shared" si="49"/>
        <v>734651851.55425537</v>
      </c>
      <c r="AF377" s="30">
        <f t="shared" si="50"/>
        <v>70348148.445744634</v>
      </c>
      <c r="AG377" s="26" t="s">
        <v>781</v>
      </c>
    </row>
    <row r="378" spans="1:33" ht="15" customHeight="1">
      <c r="A378" s="25" t="s">
        <v>38</v>
      </c>
      <c r="B378" s="26" t="s">
        <v>39</v>
      </c>
      <c r="C378" s="26" t="s">
        <v>771</v>
      </c>
      <c r="D378" s="26" t="s">
        <v>1008</v>
      </c>
      <c r="E378" s="26" t="s">
        <v>1146</v>
      </c>
      <c r="F378" s="26" t="s">
        <v>1147</v>
      </c>
      <c r="G378" s="25">
        <v>120.261073</v>
      </c>
      <c r="H378" s="25">
        <v>-5.1377899999999999</v>
      </c>
      <c r="I378" s="26" t="s">
        <v>268</v>
      </c>
      <c r="J378" s="26" t="s">
        <v>45</v>
      </c>
      <c r="K378" s="26" t="s">
        <v>1011</v>
      </c>
      <c r="L378" s="26" t="s">
        <v>1071</v>
      </c>
      <c r="M378" s="26" t="s">
        <v>1013</v>
      </c>
      <c r="N378" s="26" t="s">
        <v>49</v>
      </c>
      <c r="O378" s="26" t="s">
        <v>1072</v>
      </c>
      <c r="P378" s="27" t="s">
        <v>1073</v>
      </c>
      <c r="Q378" s="34" t="s">
        <v>1074</v>
      </c>
      <c r="R378" s="26" t="s">
        <v>275</v>
      </c>
      <c r="S378" s="28">
        <v>805000000</v>
      </c>
      <c r="T378" s="28">
        <f>VLOOKUP(N378&amp;O378,[23]Referensi!A:AK,8,0)</f>
        <v>20277257.149999999</v>
      </c>
      <c r="U378" s="29">
        <f>VLOOKUP(N378&amp;O378,[23]Referensi!A:AK,9,0)*$U$4</f>
        <v>39373600</v>
      </c>
      <c r="V378" s="29">
        <f>VLOOKUP(N378&amp;O378,[23]Referensi!A:AK,10,0)</f>
        <v>71009000</v>
      </c>
      <c r="W378" s="29">
        <f>VLOOKUP(N378&amp;O378,[23]Referensi!A:AK,11,0)</f>
        <v>144444444</v>
      </c>
      <c r="X378" s="29">
        <f>VLOOKUP(N378&amp;O378,[23]Referensi!A:AK,18,0)</f>
        <v>248583621</v>
      </c>
      <c r="Y378" s="29">
        <f>VLOOKUP(N378&amp;O378,[23]Referensi!A:AK,24,0)</f>
        <v>30168400</v>
      </c>
      <c r="Z378" s="29">
        <v>0</v>
      </c>
      <c r="AA378" s="29">
        <v>0</v>
      </c>
      <c r="AB378" s="29">
        <f>VLOOKUP(N378&amp;O378,[23]Referensi!A:AK,25,0)</f>
        <v>9000000</v>
      </c>
      <c r="AC378" s="29">
        <f>VLOOKUP(N378&amp;O378,[23]Referensi!A:AK,12,0)</f>
        <v>129470250</v>
      </c>
      <c r="AD378" s="29">
        <f t="shared" si="48"/>
        <v>418411878.14999998</v>
      </c>
      <c r="AE378" s="29">
        <f t="shared" si="49"/>
        <v>692326572.14999998</v>
      </c>
      <c r="AF378" s="30">
        <f t="shared" si="50"/>
        <v>112673427.85000002</v>
      </c>
      <c r="AG378" s="26" t="s">
        <v>781</v>
      </c>
    </row>
    <row r="379" spans="1:33" ht="15" customHeight="1">
      <c r="A379" s="25" t="s">
        <v>38</v>
      </c>
      <c r="B379" s="26" t="s">
        <v>39</v>
      </c>
      <c r="C379" s="26" t="s">
        <v>771</v>
      </c>
      <c r="D379" s="26" t="s">
        <v>1008</v>
      </c>
      <c r="E379" s="26" t="s">
        <v>1148</v>
      </c>
      <c r="F379" s="26" t="s">
        <v>1149</v>
      </c>
      <c r="G379" s="25">
        <v>122.5455621</v>
      </c>
      <c r="H379" s="25">
        <v>-4.0342898460000001</v>
      </c>
      <c r="I379" s="26" t="s">
        <v>268</v>
      </c>
      <c r="J379" s="26" t="s">
        <v>45</v>
      </c>
      <c r="K379" s="26" t="s">
        <v>1018</v>
      </c>
      <c r="L379" s="26" t="s">
        <v>1019</v>
      </c>
      <c r="M379" s="26" t="s">
        <v>1013</v>
      </c>
      <c r="N379" s="26" t="s">
        <v>447</v>
      </c>
      <c r="O379" s="26" t="s">
        <v>1020</v>
      </c>
      <c r="P379" s="27" t="s">
        <v>950</v>
      </c>
      <c r="Q379" s="34" t="s">
        <v>794</v>
      </c>
      <c r="R379" s="26" t="s">
        <v>275</v>
      </c>
      <c r="S379" s="28">
        <v>805000000</v>
      </c>
      <c r="T379" s="28">
        <f>VLOOKUP(N379&amp;O379,[23]Referensi!A:AK,8,0)</f>
        <v>20277257.149999999</v>
      </c>
      <c r="U379" s="29">
        <f>VLOOKUP(N379&amp;O379,[23]Referensi!A:AK,9,0)*$U$4</f>
        <v>38173600</v>
      </c>
      <c r="V379" s="29">
        <f>VLOOKUP(N379&amp;O379,[23]Referensi!A:AK,10,0)</f>
        <v>81000000</v>
      </c>
      <c r="W379" s="29">
        <f>VLOOKUP(N379&amp;O379,[23]Referensi!A:AK,11,0)</f>
        <v>177978723.40425533</v>
      </c>
      <c r="X379" s="29">
        <f>VLOOKUP(N379&amp;O379,[23]Referensi!A:AK,18,0)</f>
        <v>248583621</v>
      </c>
      <c r="Y379" s="29">
        <f>VLOOKUP(N379&amp;O379,[23]Referensi!A:AK,24,0)</f>
        <v>30168400</v>
      </c>
      <c r="Z379" s="29">
        <v>0</v>
      </c>
      <c r="AA379" s="29">
        <v>0</v>
      </c>
      <c r="AB379" s="29">
        <f>VLOOKUP(N379&amp;O379,[23]Referensi!A:AK,25,0)</f>
        <v>9000000</v>
      </c>
      <c r="AC379" s="29">
        <f>VLOOKUP(N379&amp;O379,[23]Referensi!A:AK,12,0)</f>
        <v>129470250</v>
      </c>
      <c r="AD379" s="29">
        <f t="shared" si="48"/>
        <v>427202878.14999998</v>
      </c>
      <c r="AE379" s="29">
        <f t="shared" si="49"/>
        <v>734651851.55425537</v>
      </c>
      <c r="AF379" s="30">
        <f t="shared" si="50"/>
        <v>70348148.445744634</v>
      </c>
      <c r="AG379" s="26" t="s">
        <v>781</v>
      </c>
    </row>
    <row r="380" spans="1:33" ht="15" customHeight="1">
      <c r="A380" s="25" t="s">
        <v>38</v>
      </c>
      <c r="B380" s="26" t="s">
        <v>39</v>
      </c>
      <c r="C380" s="26" t="s">
        <v>771</v>
      </c>
      <c r="D380" s="26" t="s">
        <v>1008</v>
      </c>
      <c r="E380" s="26" t="s">
        <v>1150</v>
      </c>
      <c r="F380" s="26" t="s">
        <v>1151</v>
      </c>
      <c r="G380" s="25">
        <v>124.088607</v>
      </c>
      <c r="H380" s="25">
        <v>0.90429400000000004</v>
      </c>
      <c r="I380" s="26" t="s">
        <v>268</v>
      </c>
      <c r="J380" s="26" t="s">
        <v>45</v>
      </c>
      <c r="K380" s="26" t="s">
        <v>1077</v>
      </c>
      <c r="L380" s="26" t="s">
        <v>1141</v>
      </c>
      <c r="M380" s="26" t="s">
        <v>1050</v>
      </c>
      <c r="N380" s="26" t="s">
        <v>49</v>
      </c>
      <c r="O380" s="26" t="s">
        <v>1142</v>
      </c>
      <c r="P380" s="27" t="s">
        <v>965</v>
      </c>
      <c r="Q380" s="34" t="s">
        <v>1143</v>
      </c>
      <c r="R380" s="26" t="s">
        <v>275</v>
      </c>
      <c r="S380" s="28">
        <v>805000000</v>
      </c>
      <c r="T380" s="28">
        <f>VLOOKUP(N380&amp;O380,[23]Referensi!A:AK,8,0)</f>
        <v>20277257.149999999</v>
      </c>
      <c r="U380" s="29">
        <f>VLOOKUP(N380&amp;O380,[23]Referensi!A:AK,9,0)*$U$4</f>
        <v>49600000</v>
      </c>
      <c r="V380" s="29">
        <f>VLOOKUP(N380&amp;O380,[23]Referensi!A:AK,10,0)</f>
        <v>100000000</v>
      </c>
      <c r="W380" s="29">
        <f>VLOOKUP(N380&amp;O380,[23]Referensi!A:AK,11,0)</f>
        <v>133333333</v>
      </c>
      <c r="X380" s="29">
        <f>VLOOKUP(N380&amp;O380,[23]Referensi!A:AK,18,0)</f>
        <v>249714580</v>
      </c>
      <c r="Y380" s="29">
        <f>VLOOKUP(N380&amp;O380,[23]Referensi!A:AK,24,0)</f>
        <v>30168400</v>
      </c>
      <c r="Z380" s="29">
        <v>0</v>
      </c>
      <c r="AA380" s="29">
        <v>0</v>
      </c>
      <c r="AB380" s="29">
        <f>VLOOKUP(N380&amp;O380,[23]Referensi!A:AK,25,0)</f>
        <v>9000000</v>
      </c>
      <c r="AC380" s="29">
        <f>VLOOKUP(N380&amp;O380,[23]Referensi!A:AK,12,0)</f>
        <v>129470250</v>
      </c>
      <c r="AD380" s="29">
        <f t="shared" si="48"/>
        <v>458760237.14999998</v>
      </c>
      <c r="AE380" s="29">
        <f t="shared" si="49"/>
        <v>721563820.14999998</v>
      </c>
      <c r="AF380" s="30">
        <f t="shared" si="50"/>
        <v>83436179.850000024</v>
      </c>
      <c r="AG380" s="26" t="s">
        <v>951</v>
      </c>
    </row>
    <row r="381" spans="1:33" ht="15" customHeight="1">
      <c r="A381" s="25" t="s">
        <v>38</v>
      </c>
      <c r="B381" s="26" t="s">
        <v>39</v>
      </c>
      <c r="C381" s="26" t="s">
        <v>771</v>
      </c>
      <c r="D381" s="26" t="s">
        <v>1008</v>
      </c>
      <c r="E381" s="26" t="s">
        <v>1152</v>
      </c>
      <c r="F381" s="26" t="s">
        <v>1153</v>
      </c>
      <c r="G381" s="25">
        <v>124.02487600000001</v>
      </c>
      <c r="H381" s="25">
        <v>0.55896699999999999</v>
      </c>
      <c r="I381" s="26" t="s">
        <v>268</v>
      </c>
      <c r="J381" s="26" t="s">
        <v>45</v>
      </c>
      <c r="K381" s="26" t="s">
        <v>1077</v>
      </c>
      <c r="L381" s="26" t="s">
        <v>1141</v>
      </c>
      <c r="M381" s="26" t="s">
        <v>1050</v>
      </c>
      <c r="N381" s="26" t="s">
        <v>49</v>
      </c>
      <c r="O381" s="26" t="s">
        <v>1142</v>
      </c>
      <c r="P381" s="27" t="s">
        <v>965</v>
      </c>
      <c r="Q381" s="34" t="s">
        <v>1143</v>
      </c>
      <c r="R381" s="26" t="s">
        <v>275</v>
      </c>
      <c r="S381" s="28">
        <v>805000000</v>
      </c>
      <c r="T381" s="28">
        <f>VLOOKUP(N381&amp;O381,[23]Referensi!A:AK,8,0)</f>
        <v>20277257.149999999</v>
      </c>
      <c r="U381" s="29">
        <f>VLOOKUP(N381&amp;O381,[23]Referensi!A:AK,9,0)*$U$4</f>
        <v>49600000</v>
      </c>
      <c r="V381" s="29">
        <f>VLOOKUP(N381&amp;O381,[23]Referensi!A:AK,10,0)</f>
        <v>100000000</v>
      </c>
      <c r="W381" s="29">
        <f>VLOOKUP(N381&amp;O381,[23]Referensi!A:AK,11,0)</f>
        <v>133333333</v>
      </c>
      <c r="X381" s="29">
        <f>VLOOKUP(N381&amp;O381,[23]Referensi!A:AK,18,0)</f>
        <v>249714580</v>
      </c>
      <c r="Y381" s="29">
        <f>VLOOKUP(N381&amp;O381,[23]Referensi!A:AK,24,0)</f>
        <v>30168400</v>
      </c>
      <c r="Z381" s="29">
        <v>0</v>
      </c>
      <c r="AA381" s="29">
        <v>0</v>
      </c>
      <c r="AB381" s="29">
        <f>VLOOKUP(N381&amp;O381,[23]Referensi!A:AK,25,0)</f>
        <v>9000000</v>
      </c>
      <c r="AC381" s="29">
        <f>VLOOKUP(N381&amp;O381,[23]Referensi!A:AK,12,0)</f>
        <v>129470250</v>
      </c>
      <c r="AD381" s="29">
        <f t="shared" si="48"/>
        <v>458760237.14999998</v>
      </c>
      <c r="AE381" s="29">
        <f t="shared" si="49"/>
        <v>721563820.14999998</v>
      </c>
      <c r="AF381" s="30">
        <f t="shared" si="50"/>
        <v>83436179.850000024</v>
      </c>
      <c r="AG381" s="26" t="s">
        <v>951</v>
      </c>
    </row>
    <row r="382" spans="1:33" ht="15" customHeight="1">
      <c r="A382" s="25" t="s">
        <v>38</v>
      </c>
      <c r="B382" s="26" t="s">
        <v>39</v>
      </c>
      <c r="C382" s="26" t="s">
        <v>771</v>
      </c>
      <c r="D382" s="26" t="s">
        <v>1008</v>
      </c>
      <c r="E382" s="26" t="s">
        <v>1154</v>
      </c>
      <c r="F382" s="26" t="s">
        <v>1155</v>
      </c>
      <c r="G382" s="25">
        <v>119.87972259999999</v>
      </c>
      <c r="H382" s="25">
        <v>-3.0106164</v>
      </c>
      <c r="I382" s="26" t="s">
        <v>268</v>
      </c>
      <c r="J382" s="26" t="s">
        <v>45</v>
      </c>
      <c r="K382" s="26" t="s">
        <v>1011</v>
      </c>
      <c r="L382" s="26" t="s">
        <v>1156</v>
      </c>
      <c r="M382" s="26" t="s">
        <v>1013</v>
      </c>
      <c r="N382" s="26" t="s">
        <v>49</v>
      </c>
      <c r="O382" s="26" t="s">
        <v>1157</v>
      </c>
      <c r="P382" s="27" t="s">
        <v>1064</v>
      </c>
      <c r="Q382" s="34" t="s">
        <v>1074</v>
      </c>
      <c r="R382" s="26" t="s">
        <v>275</v>
      </c>
      <c r="S382" s="28">
        <v>805000000</v>
      </c>
      <c r="T382" s="28">
        <f>VLOOKUP(N382&amp;O382,[23]Referensi!A:AK,8,0)</f>
        <v>20277257.149999999</v>
      </c>
      <c r="U382" s="29">
        <f>VLOOKUP(N382&amp;O382,[23]Referensi!A:AK,9,0)*$U$4</f>
        <v>39373600</v>
      </c>
      <c r="V382" s="29">
        <f>VLOOKUP(N382&amp;O382,[23]Referensi!A:AK,10,0)</f>
        <v>63000000</v>
      </c>
      <c r="W382" s="29">
        <f>VLOOKUP(N382&amp;O382,[23]Referensi!A:AK,11,0)</f>
        <v>172929292.54545453</v>
      </c>
      <c r="X382" s="29">
        <f>VLOOKUP(N382&amp;O382,[23]Referensi!A:AK,18,0)</f>
        <v>248583621</v>
      </c>
      <c r="Y382" s="29">
        <f>VLOOKUP(N382&amp;O382,[23]Referensi!A:AK,24,0)</f>
        <v>30168400</v>
      </c>
      <c r="Z382" s="29">
        <v>0</v>
      </c>
      <c r="AA382" s="29">
        <v>0</v>
      </c>
      <c r="AB382" s="29">
        <f>VLOOKUP(N382&amp;O382,[23]Referensi!A:AK,25,0)</f>
        <v>9000000</v>
      </c>
      <c r="AC382" s="29">
        <f>VLOOKUP(N382&amp;O382,[23]Referensi!A:AK,12,0)</f>
        <v>129470250</v>
      </c>
      <c r="AD382" s="29">
        <f t="shared" si="48"/>
        <v>410402878.14999998</v>
      </c>
      <c r="AE382" s="29">
        <f t="shared" si="49"/>
        <v>712802420.6954546</v>
      </c>
      <c r="AF382" s="30">
        <f t="shared" si="50"/>
        <v>92197579.304545403</v>
      </c>
      <c r="AG382" s="26" t="s">
        <v>781</v>
      </c>
    </row>
    <row r="383" spans="1:33" ht="15" customHeight="1">
      <c r="A383" s="25" t="s">
        <v>38</v>
      </c>
      <c r="B383" s="26" t="s">
        <v>39</v>
      </c>
      <c r="C383" s="26" t="s">
        <v>771</v>
      </c>
      <c r="D383" s="26" t="s">
        <v>1008</v>
      </c>
      <c r="E383" s="26" t="s">
        <v>1158</v>
      </c>
      <c r="F383" s="26" t="s">
        <v>1159</v>
      </c>
      <c r="G383" s="25">
        <v>127.93423799999999</v>
      </c>
      <c r="H383" s="25">
        <v>0.465702</v>
      </c>
      <c r="I383" s="26" t="s">
        <v>44</v>
      </c>
      <c r="J383" s="26" t="s">
        <v>45</v>
      </c>
      <c r="K383" s="26" t="s">
        <v>935</v>
      </c>
      <c r="L383" s="26" t="s">
        <v>1044</v>
      </c>
      <c r="M383" s="26" t="s">
        <v>937</v>
      </c>
      <c r="N383" s="26" t="s">
        <v>49</v>
      </c>
      <c r="O383" s="26" t="s">
        <v>1094</v>
      </c>
      <c r="P383" s="27" t="s">
        <v>51</v>
      </c>
      <c r="Q383" s="34" t="s">
        <v>1143</v>
      </c>
      <c r="R383" s="26" t="s">
        <v>53</v>
      </c>
      <c r="S383" s="28">
        <v>513000000</v>
      </c>
      <c r="T383" s="28">
        <v>13482000</v>
      </c>
      <c r="U383" s="29">
        <f>VLOOKUP(N383&amp;O383,[23]Referensi!A:AK,9,0)*$U$4</f>
        <v>52000000</v>
      </c>
      <c r="V383" s="29">
        <f>VLOOKUP(N383&amp;O383,[23]Referensi!A:AK,10,0)</f>
        <v>85000000</v>
      </c>
      <c r="W383" s="29">
        <v>80000000</v>
      </c>
      <c r="X383" s="29">
        <f>HLOOKUP(M383,'[24]HPS-OE'!$5:$35,31,0)</f>
        <v>135984472.4208501</v>
      </c>
      <c r="Y383" s="29">
        <f>VLOOKUP(N383&amp;O383,[23]Referensi!A:AK,24,0)</f>
        <v>31500000</v>
      </c>
      <c r="Z383" s="29">
        <v>0</v>
      </c>
      <c r="AA383" s="29">
        <v>0</v>
      </c>
      <c r="AB383" s="29">
        <v>0</v>
      </c>
      <c r="AC383" s="29">
        <v>115000000</v>
      </c>
      <c r="AD383" s="29">
        <f t="shared" si="48"/>
        <v>317966472.4208501</v>
      </c>
      <c r="AE383" s="29">
        <f t="shared" si="49"/>
        <v>512966472.4208501</v>
      </c>
      <c r="AF383" s="30">
        <f t="shared" si="50"/>
        <v>33527.579149901867</v>
      </c>
      <c r="AG383" s="26" t="s">
        <v>951</v>
      </c>
    </row>
    <row r="384" spans="1:33" ht="15" customHeight="1">
      <c r="A384" s="25" t="s">
        <v>500</v>
      </c>
      <c r="B384" s="26" t="s">
        <v>1160</v>
      </c>
      <c r="C384" s="26" t="s">
        <v>1161</v>
      </c>
      <c r="D384" s="26" t="s">
        <v>1162</v>
      </c>
      <c r="E384" s="26" t="s">
        <v>1163</v>
      </c>
      <c r="F384" s="26" t="s">
        <v>1164</v>
      </c>
      <c r="G384" s="25">
        <v>108.087163</v>
      </c>
      <c r="H384" s="25">
        <v>-7.0617530000000004</v>
      </c>
      <c r="I384" s="26" t="s">
        <v>268</v>
      </c>
      <c r="J384" s="26" t="s">
        <v>45</v>
      </c>
      <c r="K384" s="26" t="s">
        <v>1165</v>
      </c>
      <c r="L384" s="26" t="s">
        <v>1166</v>
      </c>
      <c r="M384" s="26" t="s">
        <v>1167</v>
      </c>
      <c r="N384" s="26" t="s">
        <v>49</v>
      </c>
      <c r="O384" s="26" t="s">
        <v>1168</v>
      </c>
      <c r="P384" s="27" t="s">
        <v>1169</v>
      </c>
      <c r="Q384" s="32" t="s">
        <v>598</v>
      </c>
      <c r="R384" s="26" t="s">
        <v>275</v>
      </c>
      <c r="S384" s="28"/>
      <c r="T384" s="28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30"/>
      <c r="AG384" s="26"/>
    </row>
    <row r="385" spans="1:33" ht="15" customHeight="1">
      <c r="A385" s="25" t="s">
        <v>500</v>
      </c>
      <c r="B385" s="26" t="s">
        <v>1160</v>
      </c>
      <c r="C385" s="26" t="s">
        <v>1161</v>
      </c>
      <c r="D385" s="26" t="s">
        <v>1162</v>
      </c>
      <c r="E385" s="26" t="s">
        <v>1170</v>
      </c>
      <c r="F385" s="26" t="s">
        <v>1171</v>
      </c>
      <c r="G385" s="25">
        <v>108.005162</v>
      </c>
      <c r="H385" s="25">
        <v>-7.15374</v>
      </c>
      <c r="I385" s="26" t="s">
        <v>268</v>
      </c>
      <c r="J385" s="26" t="s">
        <v>45</v>
      </c>
      <c r="K385" s="26" t="s">
        <v>1165</v>
      </c>
      <c r="L385" s="26" t="s">
        <v>1166</v>
      </c>
      <c r="M385" s="26" t="s">
        <v>1167</v>
      </c>
      <c r="N385" s="26" t="s">
        <v>49</v>
      </c>
      <c r="O385" s="26" t="s">
        <v>1168</v>
      </c>
      <c r="P385" s="27" t="s">
        <v>1169</v>
      </c>
      <c r="Q385" s="26" t="s">
        <v>1172</v>
      </c>
      <c r="R385" s="26" t="s">
        <v>275</v>
      </c>
      <c r="S385" s="28">
        <v>805000000</v>
      </c>
      <c r="T385" s="28">
        <v>3592680</v>
      </c>
      <c r="U385" s="29">
        <f>VLOOKUP(N385&amp;O385,[23]Referensi!A:AK,9,0)*$U$2</f>
        <v>63699999.999999993</v>
      </c>
      <c r="V385" s="29">
        <f>VLOOKUP(N385&amp;O385,[23]Referensi!A:AK,10,0)</f>
        <v>63000000</v>
      </c>
      <c r="W385" s="29">
        <f>VLOOKUP(N385&amp;O385,[23]Referensi!A:AK,11,0)</f>
        <v>204074074</v>
      </c>
      <c r="X385" s="29">
        <f>VLOOKUP(N385&amp;O385,[23]Referensi!A:AK,18,0)</f>
        <v>191709694</v>
      </c>
      <c r="Y385" s="29">
        <f>VLOOKUP(N385&amp;O385,[23]Referensi!A:AK,24,0)</f>
        <v>26839600</v>
      </c>
      <c r="Z385" s="29">
        <v>0</v>
      </c>
      <c r="AA385" s="29">
        <v>0</v>
      </c>
      <c r="AB385" s="29">
        <f>VLOOKUP(N385&amp;O385,[23]Referensi!A:AK,25,0)</f>
        <v>9000000</v>
      </c>
      <c r="AC385" s="29">
        <f>VLOOKUP(N385&amp;O385,[23]Referensi!A:AK,12,0)</f>
        <v>129470250</v>
      </c>
      <c r="AD385" s="29">
        <f t="shared" si="48"/>
        <v>357841974</v>
      </c>
      <c r="AE385" s="29">
        <f t="shared" si="49"/>
        <v>691386298</v>
      </c>
      <c r="AF385" s="30">
        <f t="shared" si="50"/>
        <v>113613702</v>
      </c>
      <c r="AG385" s="26"/>
    </row>
    <row r="386" spans="1:33" ht="15" customHeight="1">
      <c r="A386" s="31" t="s">
        <v>500</v>
      </c>
      <c r="B386" s="26" t="s">
        <v>1160</v>
      </c>
      <c r="C386" s="32" t="s">
        <v>1161</v>
      </c>
      <c r="D386" s="32" t="s">
        <v>1162</v>
      </c>
      <c r="E386" s="32" t="s">
        <v>1173</v>
      </c>
      <c r="F386" s="32" t="s">
        <v>1174</v>
      </c>
      <c r="G386" s="31">
        <v>107.97770300000001</v>
      </c>
      <c r="H386" s="31">
        <v>-7.0139040000000001</v>
      </c>
      <c r="I386" s="32" t="s">
        <v>268</v>
      </c>
      <c r="J386" s="32" t="s">
        <v>45</v>
      </c>
      <c r="K386" s="32" t="s">
        <v>1165</v>
      </c>
      <c r="L386" s="32" t="s">
        <v>1166</v>
      </c>
      <c r="M386" s="32" t="s">
        <v>1175</v>
      </c>
      <c r="N386" s="32" t="s">
        <v>49</v>
      </c>
      <c r="O386" s="32" t="s">
        <v>1168</v>
      </c>
      <c r="P386" s="33" t="s">
        <v>597</v>
      </c>
      <c r="Q386" s="32" t="s">
        <v>598</v>
      </c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</row>
    <row r="387" spans="1:33" ht="15" customHeight="1">
      <c r="A387" s="25" t="s">
        <v>500</v>
      </c>
      <c r="B387" s="26" t="s">
        <v>1160</v>
      </c>
      <c r="C387" s="26" t="s">
        <v>1161</v>
      </c>
      <c r="D387" s="26" t="s">
        <v>1162</v>
      </c>
      <c r="E387" s="26" t="s">
        <v>1176</v>
      </c>
      <c r="F387" s="26" t="s">
        <v>1177</v>
      </c>
      <c r="G387" s="25">
        <v>108.181399</v>
      </c>
      <c r="H387" s="25">
        <v>-7.1308980000000002</v>
      </c>
      <c r="I387" s="26" t="s">
        <v>268</v>
      </c>
      <c r="J387" s="26" t="s">
        <v>45</v>
      </c>
      <c r="K387" s="26" t="s">
        <v>1165</v>
      </c>
      <c r="L387" s="26" t="s">
        <v>1178</v>
      </c>
      <c r="M387" s="26" t="s">
        <v>1167</v>
      </c>
      <c r="N387" s="26" t="s">
        <v>49</v>
      </c>
      <c r="O387" s="26" t="s">
        <v>1179</v>
      </c>
      <c r="P387" s="27" t="s">
        <v>1180</v>
      </c>
      <c r="Q387" s="26" t="s">
        <v>1181</v>
      </c>
      <c r="R387" s="26" t="s">
        <v>275</v>
      </c>
      <c r="S387" s="28">
        <v>805000000</v>
      </c>
      <c r="T387" s="28">
        <v>3592680</v>
      </c>
      <c r="U387" s="29">
        <f>VLOOKUP(N387&amp;O387,[23]Referensi!A:AK,9,0)*$U$2</f>
        <v>62999999.999999993</v>
      </c>
      <c r="V387" s="29">
        <f>VLOOKUP(N387&amp;O387,[23]Referensi!A:AK,10,0)</f>
        <v>127000000</v>
      </c>
      <c r="W387" s="29">
        <f>VLOOKUP(N387&amp;O387,[23]Referensi!A:AK,11,0)</f>
        <v>209111110.80000001</v>
      </c>
      <c r="X387" s="29">
        <f>VLOOKUP(N387&amp;O387,[23]Referensi!A:AK,18,0)</f>
        <v>191709694</v>
      </c>
      <c r="Y387" s="29">
        <f>VLOOKUP(N387&amp;O387,[23]Referensi!A:AK,24,0)</f>
        <v>26839600</v>
      </c>
      <c r="Z387" s="29">
        <v>0</v>
      </c>
      <c r="AA387" s="29">
        <v>0</v>
      </c>
      <c r="AB387" s="29">
        <f>VLOOKUP(N387&amp;O387,[23]Referensi!A:AK,25,0)</f>
        <v>9000000</v>
      </c>
      <c r="AC387" s="29">
        <f>VLOOKUP(N387&amp;O387,[23]Referensi!A:AK,12,0)</f>
        <v>129470250</v>
      </c>
      <c r="AD387" s="29">
        <f t="shared" ref="AD387:AD391" si="51">T387+U387+V387+X387+Y387+AB387+Z387</f>
        <v>421141974</v>
      </c>
      <c r="AE387" s="29">
        <f t="shared" ref="AE387:AE391" si="52">SUM(T387:AC387)</f>
        <v>759723334.79999995</v>
      </c>
      <c r="AF387" s="30">
        <f t="shared" ref="AF387:AF391" si="53">S387-AE387</f>
        <v>45276665.200000048</v>
      </c>
      <c r="AG387" s="26"/>
    </row>
    <row r="388" spans="1:33" ht="15" customHeight="1">
      <c r="A388" s="25" t="s">
        <v>500</v>
      </c>
      <c r="B388" s="26" t="s">
        <v>1160</v>
      </c>
      <c r="C388" s="26" t="s">
        <v>1161</v>
      </c>
      <c r="D388" s="26" t="s">
        <v>1162</v>
      </c>
      <c r="E388" s="26" t="s">
        <v>1182</v>
      </c>
      <c r="F388" s="26" t="s">
        <v>1183</v>
      </c>
      <c r="G388" s="25">
        <v>108.13228599999999</v>
      </c>
      <c r="H388" s="25">
        <v>-7.1920840000000004</v>
      </c>
      <c r="I388" s="26" t="s">
        <v>268</v>
      </c>
      <c r="J388" s="26" t="s">
        <v>45</v>
      </c>
      <c r="K388" s="26" t="s">
        <v>1165</v>
      </c>
      <c r="L388" s="26" t="s">
        <v>1178</v>
      </c>
      <c r="M388" s="26" t="s">
        <v>1167</v>
      </c>
      <c r="N388" s="26" t="s">
        <v>49</v>
      </c>
      <c r="O388" s="26" t="s">
        <v>1179</v>
      </c>
      <c r="P388" s="27" t="s">
        <v>1180</v>
      </c>
      <c r="Q388" s="26" t="s">
        <v>1181</v>
      </c>
      <c r="R388" s="26" t="s">
        <v>275</v>
      </c>
      <c r="S388" s="28">
        <v>805000000</v>
      </c>
      <c r="T388" s="28">
        <v>3592680</v>
      </c>
      <c r="U388" s="29">
        <f>VLOOKUP(N388&amp;O388,[23]Referensi!A:AK,9,0)*$U$2</f>
        <v>62999999.999999993</v>
      </c>
      <c r="V388" s="29">
        <f>VLOOKUP(N388&amp;O388,[23]Referensi!A:AK,10,0)</f>
        <v>127000000</v>
      </c>
      <c r="W388" s="29">
        <f>VLOOKUP(N388&amp;O388,[23]Referensi!A:AK,11,0)</f>
        <v>209111110.80000001</v>
      </c>
      <c r="X388" s="29">
        <f>VLOOKUP(N388&amp;O388,[23]Referensi!A:AK,18,0)</f>
        <v>191709694</v>
      </c>
      <c r="Y388" s="29">
        <f>VLOOKUP(N388&amp;O388,[23]Referensi!A:AK,24,0)</f>
        <v>26839600</v>
      </c>
      <c r="Z388" s="29">
        <v>0</v>
      </c>
      <c r="AA388" s="29">
        <v>0</v>
      </c>
      <c r="AB388" s="29">
        <f>VLOOKUP(N388&amp;O388,[23]Referensi!A:AK,25,0)</f>
        <v>9000000</v>
      </c>
      <c r="AC388" s="29">
        <f>VLOOKUP(N388&amp;O388,[23]Referensi!A:AK,12,0)</f>
        <v>129470250</v>
      </c>
      <c r="AD388" s="29">
        <f t="shared" si="51"/>
        <v>421141974</v>
      </c>
      <c r="AE388" s="29">
        <f t="shared" si="52"/>
        <v>759723334.79999995</v>
      </c>
      <c r="AF388" s="30">
        <f t="shared" si="53"/>
        <v>45276665.200000048</v>
      </c>
      <c r="AG388" s="26"/>
    </row>
    <row r="389" spans="1:33" ht="15" customHeight="1">
      <c r="A389" s="25" t="s">
        <v>500</v>
      </c>
      <c r="B389" s="26" t="s">
        <v>1160</v>
      </c>
      <c r="C389" s="26" t="s">
        <v>1161</v>
      </c>
      <c r="D389" s="26" t="s">
        <v>1162</v>
      </c>
      <c r="E389" s="26" t="s">
        <v>1184</v>
      </c>
      <c r="F389" s="26" t="s">
        <v>1185</v>
      </c>
      <c r="G389" s="25">
        <v>108.115719</v>
      </c>
      <c r="H389" s="25">
        <v>-7.3496350000000001</v>
      </c>
      <c r="I389" s="26" t="s">
        <v>268</v>
      </c>
      <c r="J389" s="26" t="s">
        <v>45</v>
      </c>
      <c r="K389" s="26" t="s">
        <v>1165</v>
      </c>
      <c r="L389" s="26" t="s">
        <v>1178</v>
      </c>
      <c r="M389" s="26" t="s">
        <v>1167</v>
      </c>
      <c r="N389" s="26" t="s">
        <v>49</v>
      </c>
      <c r="O389" s="26" t="s">
        <v>1179</v>
      </c>
      <c r="P389" s="27" t="s">
        <v>1180</v>
      </c>
      <c r="Q389" s="26" t="s">
        <v>1181</v>
      </c>
      <c r="R389" s="26" t="s">
        <v>275</v>
      </c>
      <c r="S389" s="28">
        <v>805000000</v>
      </c>
      <c r="T389" s="28">
        <v>3592680</v>
      </c>
      <c r="U389" s="29">
        <f>VLOOKUP(N389&amp;O389,[23]Referensi!A:AK,9,0)*$U$2</f>
        <v>62999999.999999993</v>
      </c>
      <c r="V389" s="29">
        <f>VLOOKUP(N389&amp;O389,[23]Referensi!A:AK,10,0)</f>
        <v>127000000</v>
      </c>
      <c r="W389" s="29">
        <f>VLOOKUP(N389&amp;O389,[23]Referensi!A:AK,11,0)</f>
        <v>209111110.80000001</v>
      </c>
      <c r="X389" s="29">
        <f>VLOOKUP(N389&amp;O389,[23]Referensi!A:AK,18,0)</f>
        <v>191709694</v>
      </c>
      <c r="Y389" s="29">
        <f>VLOOKUP(N389&amp;O389,[23]Referensi!A:AK,24,0)</f>
        <v>26839600</v>
      </c>
      <c r="Z389" s="29">
        <v>0</v>
      </c>
      <c r="AA389" s="29">
        <v>0</v>
      </c>
      <c r="AB389" s="29">
        <f>VLOOKUP(N389&amp;O389,[23]Referensi!A:AK,25,0)</f>
        <v>9000000</v>
      </c>
      <c r="AC389" s="29">
        <f>VLOOKUP(N389&amp;O389,[23]Referensi!A:AK,12,0)</f>
        <v>129470250</v>
      </c>
      <c r="AD389" s="29">
        <f t="shared" si="51"/>
        <v>421141974</v>
      </c>
      <c r="AE389" s="29">
        <f t="shared" si="52"/>
        <v>759723334.79999995</v>
      </c>
      <c r="AF389" s="30">
        <f t="shared" si="53"/>
        <v>45276665.200000048</v>
      </c>
      <c r="AG389" s="26"/>
    </row>
    <row r="390" spans="1:33" ht="15" customHeight="1">
      <c r="A390" s="25" t="s">
        <v>500</v>
      </c>
      <c r="B390" s="26" t="s">
        <v>1160</v>
      </c>
      <c r="C390" s="26" t="s">
        <v>1161</v>
      </c>
      <c r="D390" s="26" t="s">
        <v>1162</v>
      </c>
      <c r="E390" s="26" t="s">
        <v>1186</v>
      </c>
      <c r="F390" s="26" t="s">
        <v>1187</v>
      </c>
      <c r="G390" s="25">
        <v>107.066655</v>
      </c>
      <c r="H390" s="25">
        <v>-6.7325879999999998</v>
      </c>
      <c r="I390" s="26" t="s">
        <v>268</v>
      </c>
      <c r="J390" s="26" t="s">
        <v>45</v>
      </c>
      <c r="K390" s="26" t="s">
        <v>1165</v>
      </c>
      <c r="L390" s="26" t="s">
        <v>1188</v>
      </c>
      <c r="M390" s="26" t="s">
        <v>1167</v>
      </c>
      <c r="N390" s="26" t="s">
        <v>49</v>
      </c>
      <c r="O390" s="26" t="s">
        <v>1189</v>
      </c>
      <c r="P390" s="27" t="s">
        <v>1190</v>
      </c>
      <c r="Q390" s="26" t="s">
        <v>1191</v>
      </c>
      <c r="R390" s="26" t="s">
        <v>275</v>
      </c>
      <c r="S390" s="28">
        <v>805000000</v>
      </c>
      <c r="T390" s="28">
        <v>3592680</v>
      </c>
      <c r="U390" s="29">
        <f>VLOOKUP(N390&amp;O390,[23]Referensi!A:AK,9,0)*$U$2</f>
        <v>63699999.999999993</v>
      </c>
      <c r="V390" s="29">
        <f>VLOOKUP(N390&amp;O390,[23]Referensi!A:AK,10,0)</f>
        <v>99000000</v>
      </c>
      <c r="W390" s="29">
        <f>VLOOKUP(N390&amp;O390,[23]Referensi!A:AK,11,0)</f>
        <v>228657407.40740743</v>
      </c>
      <c r="X390" s="29">
        <f>VLOOKUP(N390&amp;O390,[23]Referensi!A:AK,18,0)</f>
        <v>191709694</v>
      </c>
      <c r="Y390" s="29">
        <f>VLOOKUP(N390&amp;O390,[23]Referensi!A:AK,24,0)</f>
        <v>26839600</v>
      </c>
      <c r="Z390" s="29">
        <v>0</v>
      </c>
      <c r="AA390" s="29">
        <v>0</v>
      </c>
      <c r="AB390" s="29">
        <f>VLOOKUP(N390&amp;O390,[23]Referensi!A:AK,25,0)</f>
        <v>9000000</v>
      </c>
      <c r="AC390" s="29">
        <f>VLOOKUP(N390&amp;O390,[23]Referensi!A:AK,12,0)</f>
        <v>129470250</v>
      </c>
      <c r="AD390" s="29">
        <f t="shared" si="51"/>
        <v>393841974</v>
      </c>
      <c r="AE390" s="29">
        <f t="shared" si="52"/>
        <v>751969631.4074074</v>
      </c>
      <c r="AF390" s="30">
        <f t="shared" si="53"/>
        <v>53030368.592592597</v>
      </c>
      <c r="AG390" s="26"/>
    </row>
    <row r="391" spans="1:33" ht="15" customHeight="1">
      <c r="A391" s="25" t="s">
        <v>500</v>
      </c>
      <c r="B391" s="26" t="s">
        <v>1160</v>
      </c>
      <c r="C391" s="26" t="s">
        <v>1161</v>
      </c>
      <c r="D391" s="26" t="s">
        <v>1162</v>
      </c>
      <c r="E391" s="26" t="s">
        <v>1192</v>
      </c>
      <c r="F391" s="26" t="s">
        <v>1193</v>
      </c>
      <c r="G391" s="25">
        <v>107.930615</v>
      </c>
      <c r="H391" s="25">
        <v>-6.8437239999999999</v>
      </c>
      <c r="I391" s="26" t="s">
        <v>268</v>
      </c>
      <c r="J391" s="26" t="s">
        <v>45</v>
      </c>
      <c r="K391" s="26" t="s">
        <v>1165</v>
      </c>
      <c r="L391" s="26" t="s">
        <v>1194</v>
      </c>
      <c r="M391" s="26" t="s">
        <v>1167</v>
      </c>
      <c r="N391" s="26" t="s">
        <v>49</v>
      </c>
      <c r="O391" s="26" t="s">
        <v>1195</v>
      </c>
      <c r="P391" s="27" t="s">
        <v>1196</v>
      </c>
      <c r="Q391" s="26" t="s">
        <v>1197</v>
      </c>
      <c r="R391" s="26" t="s">
        <v>275</v>
      </c>
      <c r="S391" s="28">
        <v>805000000</v>
      </c>
      <c r="T391" s="28">
        <v>3592680</v>
      </c>
      <c r="U391" s="29">
        <f>VLOOKUP(N391&amp;O391,[23]Referensi!A:AK,9,0)*$U$2</f>
        <v>59278099.999999993</v>
      </c>
      <c r="V391" s="29">
        <f>VLOOKUP(N391&amp;O391,[23]Referensi!A:AK,10,0)</f>
        <v>88000000</v>
      </c>
      <c r="W391" s="29">
        <f>VLOOKUP(N391&amp;O391,[23]Referensi!A:AK,11,0)</f>
        <v>194222222</v>
      </c>
      <c r="X391" s="29">
        <f>VLOOKUP(N391&amp;O391,[23]Referensi!A:AK,18,0)</f>
        <v>191709694</v>
      </c>
      <c r="Y391" s="29">
        <f>VLOOKUP(N391&amp;O391,[23]Referensi!A:AK,24,0)</f>
        <v>26839600</v>
      </c>
      <c r="Z391" s="29">
        <v>0</v>
      </c>
      <c r="AA391" s="29">
        <v>0</v>
      </c>
      <c r="AB391" s="29">
        <f>VLOOKUP(N391&amp;O391,[23]Referensi!A:AK,25,0)</f>
        <v>9000000</v>
      </c>
      <c r="AC391" s="29">
        <f>VLOOKUP(N391&amp;O391,[23]Referensi!A:AK,12,0)</f>
        <v>129470250</v>
      </c>
      <c r="AD391" s="29">
        <f t="shared" si="51"/>
        <v>378420074</v>
      </c>
      <c r="AE391" s="29">
        <f t="shared" si="52"/>
        <v>702112546</v>
      </c>
      <c r="AF391" s="30">
        <f t="shared" si="53"/>
        <v>102887454</v>
      </c>
      <c r="AG391" s="26"/>
    </row>
    <row r="392" spans="1:33" ht="15" customHeight="1">
      <c r="A392" s="25" t="s">
        <v>500</v>
      </c>
      <c r="B392" s="26" t="s">
        <v>1160</v>
      </c>
      <c r="C392" s="26" t="s">
        <v>1161</v>
      </c>
      <c r="D392" s="26" t="s">
        <v>1162</v>
      </c>
      <c r="E392" s="26" t="s">
        <v>1198</v>
      </c>
      <c r="F392" s="26" t="s">
        <v>1199</v>
      </c>
      <c r="G392" s="25">
        <v>107.91091299999999</v>
      </c>
      <c r="H392" s="25">
        <v>-6.8398070000000004</v>
      </c>
      <c r="I392" s="26" t="s">
        <v>268</v>
      </c>
      <c r="J392" s="26" t="s">
        <v>45</v>
      </c>
      <c r="K392" s="26" t="s">
        <v>1165</v>
      </c>
      <c r="L392" s="26" t="s">
        <v>1194</v>
      </c>
      <c r="M392" s="26" t="s">
        <v>1167</v>
      </c>
      <c r="N392" s="26" t="s">
        <v>49</v>
      </c>
      <c r="O392" s="26" t="s">
        <v>1195</v>
      </c>
      <c r="P392" s="27" t="s">
        <v>1196</v>
      </c>
      <c r="Q392" s="32" t="s">
        <v>598</v>
      </c>
      <c r="R392" s="26" t="s">
        <v>275</v>
      </c>
      <c r="S392" s="28"/>
      <c r="T392" s="28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30"/>
      <c r="AG392" s="26"/>
    </row>
    <row r="393" spans="1:33" ht="15" customHeight="1">
      <c r="A393" s="31" t="s">
        <v>500</v>
      </c>
      <c r="B393" s="26" t="s">
        <v>1160</v>
      </c>
      <c r="C393" s="32" t="s">
        <v>1161</v>
      </c>
      <c r="D393" s="32" t="s">
        <v>1162</v>
      </c>
      <c r="E393" s="32" t="s">
        <v>1200</v>
      </c>
      <c r="F393" s="32" t="s">
        <v>1201</v>
      </c>
      <c r="G393" s="31">
        <v>107.83824</v>
      </c>
      <c r="H393" s="31">
        <v>-6.9957140000000004</v>
      </c>
      <c r="I393" s="32" t="s">
        <v>268</v>
      </c>
      <c r="J393" s="32" t="s">
        <v>45</v>
      </c>
      <c r="K393" s="32" t="s">
        <v>1165</v>
      </c>
      <c r="L393" s="32" t="s">
        <v>1202</v>
      </c>
      <c r="M393" s="32" t="s">
        <v>1175</v>
      </c>
      <c r="N393" s="32" t="s">
        <v>49</v>
      </c>
      <c r="O393" s="32" t="s">
        <v>1203</v>
      </c>
      <c r="P393" s="33" t="s">
        <v>597</v>
      </c>
      <c r="Q393" s="32" t="s">
        <v>598</v>
      </c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</row>
    <row r="394" spans="1:33" ht="15" customHeight="1">
      <c r="A394" s="31" t="s">
        <v>500</v>
      </c>
      <c r="B394" s="26" t="s">
        <v>1160</v>
      </c>
      <c r="C394" s="32" t="s">
        <v>1161</v>
      </c>
      <c r="D394" s="32" t="s">
        <v>1162</v>
      </c>
      <c r="E394" s="32" t="s">
        <v>1204</v>
      </c>
      <c r="F394" s="32" t="s">
        <v>1205</v>
      </c>
      <c r="G394" s="31">
        <v>108.343698</v>
      </c>
      <c r="H394" s="31">
        <v>-7.177467</v>
      </c>
      <c r="I394" s="32" t="s">
        <v>268</v>
      </c>
      <c r="J394" s="32" t="s">
        <v>45</v>
      </c>
      <c r="K394" s="32" t="s">
        <v>1165</v>
      </c>
      <c r="L394" s="32" t="s">
        <v>1206</v>
      </c>
      <c r="M394" s="32" t="s">
        <v>1175</v>
      </c>
      <c r="N394" s="32" t="s">
        <v>49</v>
      </c>
      <c r="O394" s="32" t="s">
        <v>1207</v>
      </c>
      <c r="P394" s="33" t="s">
        <v>597</v>
      </c>
      <c r="Q394" s="32" t="s">
        <v>598</v>
      </c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</row>
    <row r="395" spans="1:33" ht="15" customHeight="1">
      <c r="A395" s="25" t="s">
        <v>500</v>
      </c>
      <c r="B395" s="26" t="s">
        <v>1160</v>
      </c>
      <c r="C395" s="26" t="s">
        <v>1161</v>
      </c>
      <c r="D395" s="26" t="s">
        <v>1162</v>
      </c>
      <c r="E395" s="26" t="s">
        <v>1208</v>
      </c>
      <c r="F395" s="26" t="s">
        <v>1209</v>
      </c>
      <c r="G395" s="25">
        <v>108.647295</v>
      </c>
      <c r="H395" s="25">
        <v>-7.6814289999999996</v>
      </c>
      <c r="I395" s="26" t="s">
        <v>268</v>
      </c>
      <c r="J395" s="26" t="s">
        <v>45</v>
      </c>
      <c r="K395" s="26" t="s">
        <v>1165</v>
      </c>
      <c r="L395" s="26" t="s">
        <v>1206</v>
      </c>
      <c r="M395" s="26" t="s">
        <v>1167</v>
      </c>
      <c r="N395" s="26" t="s">
        <v>49</v>
      </c>
      <c r="O395" s="26" t="s">
        <v>1207</v>
      </c>
      <c r="P395" s="27" t="s">
        <v>1190</v>
      </c>
      <c r="Q395" s="32" t="s">
        <v>598</v>
      </c>
      <c r="R395" s="26" t="s">
        <v>275</v>
      </c>
      <c r="S395" s="28"/>
      <c r="T395" s="28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30"/>
      <c r="AG395" s="26"/>
    </row>
    <row r="396" spans="1:33" ht="15" customHeight="1">
      <c r="A396" s="25" t="s">
        <v>500</v>
      </c>
      <c r="B396" s="26" t="s">
        <v>1160</v>
      </c>
      <c r="C396" s="26" t="s">
        <v>1161</v>
      </c>
      <c r="D396" s="26" t="s">
        <v>1162</v>
      </c>
      <c r="E396" s="26" t="s">
        <v>1210</v>
      </c>
      <c r="F396" s="26" t="s">
        <v>1211</v>
      </c>
      <c r="G396" s="25">
        <v>108.385003</v>
      </c>
      <c r="H396" s="25">
        <v>-7.1935010000000004</v>
      </c>
      <c r="I396" s="26" t="s">
        <v>268</v>
      </c>
      <c r="J396" s="26" t="s">
        <v>45</v>
      </c>
      <c r="K396" s="26" t="s">
        <v>1165</v>
      </c>
      <c r="L396" s="26" t="s">
        <v>1206</v>
      </c>
      <c r="M396" s="26" t="s">
        <v>1167</v>
      </c>
      <c r="N396" s="26" t="s">
        <v>49</v>
      </c>
      <c r="O396" s="26" t="s">
        <v>1207</v>
      </c>
      <c r="P396" s="27" t="s">
        <v>1190</v>
      </c>
      <c r="Q396" s="26" t="s">
        <v>1212</v>
      </c>
      <c r="R396" s="26" t="s">
        <v>275</v>
      </c>
      <c r="S396" s="28">
        <v>805000000</v>
      </c>
      <c r="T396" s="28">
        <v>3592680</v>
      </c>
      <c r="U396" s="29">
        <f>VLOOKUP(N396&amp;O396,[23]Referensi!A:AK,9,0)*$U$2</f>
        <v>62999999.999999993</v>
      </c>
      <c r="V396" s="29">
        <f>VLOOKUP(N396&amp;O396,[23]Referensi!A:AK,10,0)</f>
        <v>87000000</v>
      </c>
      <c r="W396" s="29">
        <f>VLOOKUP(N396&amp;O396,[23]Referensi!A:AK,11,0)</f>
        <v>228657407.40740743</v>
      </c>
      <c r="X396" s="29">
        <f>VLOOKUP(N396&amp;O396,[23]Referensi!A:AK,18,0)</f>
        <v>191709694</v>
      </c>
      <c r="Y396" s="29">
        <f>VLOOKUP(N396&amp;O396,[23]Referensi!A:AK,24,0)</f>
        <v>26839600</v>
      </c>
      <c r="Z396" s="29">
        <v>0</v>
      </c>
      <c r="AA396" s="29">
        <v>0</v>
      </c>
      <c r="AB396" s="29">
        <f>VLOOKUP(N396&amp;O396,[23]Referensi!A:AK,25,0)</f>
        <v>9000000</v>
      </c>
      <c r="AC396" s="29">
        <f>VLOOKUP(N396&amp;O396,[23]Referensi!A:AK,12,0)</f>
        <v>129470250</v>
      </c>
      <c r="AD396" s="29">
        <f t="shared" ref="AD396" si="54">T396+U396+V396+X396+Y396+AB396+Z396</f>
        <v>381141974</v>
      </c>
      <c r="AE396" s="29">
        <f t="shared" ref="AE396" si="55">SUM(T396:AC396)</f>
        <v>739269631.4074074</v>
      </c>
      <c r="AF396" s="30">
        <f t="shared" ref="AF396" si="56">S396-AE396</f>
        <v>65730368.592592597</v>
      </c>
      <c r="AG396" s="26"/>
    </row>
    <row r="397" spans="1:33" ht="15" customHeight="1">
      <c r="A397" s="31" t="s">
        <v>500</v>
      </c>
      <c r="B397" s="26" t="s">
        <v>1160</v>
      </c>
      <c r="C397" s="32" t="s">
        <v>1161</v>
      </c>
      <c r="D397" s="32" t="s">
        <v>1162</v>
      </c>
      <c r="E397" s="32" t="s">
        <v>1213</v>
      </c>
      <c r="F397" s="32" t="s">
        <v>1214</v>
      </c>
      <c r="G397" s="31">
        <v>108.36621100000001</v>
      </c>
      <c r="H397" s="31">
        <v>-7.1848070000000002</v>
      </c>
      <c r="I397" s="32" t="s">
        <v>268</v>
      </c>
      <c r="J397" s="32" t="s">
        <v>45</v>
      </c>
      <c r="K397" s="32" t="s">
        <v>1165</v>
      </c>
      <c r="L397" s="32" t="s">
        <v>1206</v>
      </c>
      <c r="M397" s="32" t="s">
        <v>1175</v>
      </c>
      <c r="N397" s="32" t="s">
        <v>49</v>
      </c>
      <c r="O397" s="32" t="s">
        <v>1207</v>
      </c>
      <c r="P397" s="33" t="s">
        <v>597</v>
      </c>
      <c r="Q397" s="32" t="s">
        <v>598</v>
      </c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</row>
    <row r="398" spans="1:33" ht="15" customHeight="1">
      <c r="A398" s="25" t="s">
        <v>500</v>
      </c>
      <c r="B398" s="26" t="s">
        <v>1160</v>
      </c>
      <c r="C398" s="26" t="s">
        <v>1161</v>
      </c>
      <c r="D398" s="26" t="s">
        <v>1162</v>
      </c>
      <c r="E398" s="26" t="s">
        <v>1215</v>
      </c>
      <c r="F398" s="26" t="s">
        <v>1216</v>
      </c>
      <c r="G398" s="25">
        <v>108.197383</v>
      </c>
      <c r="H398" s="25">
        <v>-7.2630860000000004</v>
      </c>
      <c r="I398" s="26" t="s">
        <v>268</v>
      </c>
      <c r="J398" s="26" t="s">
        <v>45</v>
      </c>
      <c r="K398" s="26" t="s">
        <v>1165</v>
      </c>
      <c r="L398" s="26" t="s">
        <v>1178</v>
      </c>
      <c r="M398" s="26" t="s">
        <v>1167</v>
      </c>
      <c r="N398" s="26" t="s">
        <v>49</v>
      </c>
      <c r="O398" s="26" t="s">
        <v>1179</v>
      </c>
      <c r="P398" s="27" t="s">
        <v>1217</v>
      </c>
      <c r="Q398" s="26" t="s">
        <v>1212</v>
      </c>
      <c r="R398" s="26" t="s">
        <v>275</v>
      </c>
      <c r="S398" s="28">
        <v>805000000</v>
      </c>
      <c r="T398" s="28">
        <v>3592680</v>
      </c>
      <c r="U398" s="29">
        <f>VLOOKUP(N398&amp;O398,[23]Referensi!A:AK,9,0)*$U$2</f>
        <v>62999999.999999993</v>
      </c>
      <c r="V398" s="29">
        <f>VLOOKUP(N398&amp;O398,[23]Referensi!A:AK,10,0)</f>
        <v>127000000</v>
      </c>
      <c r="W398" s="29">
        <f>VLOOKUP(N398&amp;O398,[23]Referensi!A:AK,11,0)</f>
        <v>209111110.80000001</v>
      </c>
      <c r="X398" s="29">
        <f>VLOOKUP(N398&amp;O398,[23]Referensi!A:AK,18,0)</f>
        <v>191709694</v>
      </c>
      <c r="Y398" s="29">
        <f>VLOOKUP(N398&amp;O398,[23]Referensi!A:AK,24,0)</f>
        <v>26839600</v>
      </c>
      <c r="Z398" s="29">
        <v>0</v>
      </c>
      <c r="AA398" s="29">
        <v>0</v>
      </c>
      <c r="AB398" s="29">
        <f>VLOOKUP(N398&amp;O398,[23]Referensi!A:AK,25,0)</f>
        <v>9000000</v>
      </c>
      <c r="AC398" s="29">
        <f>VLOOKUP(N398&amp;O398,[23]Referensi!A:AK,12,0)</f>
        <v>129470250</v>
      </c>
      <c r="AD398" s="29">
        <f t="shared" ref="AD398:AD406" si="57">T398+U398+V398+X398+Y398+AB398+Z398</f>
        <v>421141974</v>
      </c>
      <c r="AE398" s="29">
        <f t="shared" ref="AE398:AE406" si="58">SUM(T398:AC398)</f>
        <v>759723334.79999995</v>
      </c>
      <c r="AF398" s="30">
        <f t="shared" ref="AF398:AF406" si="59">S398-AE398</f>
        <v>45276665.200000048</v>
      </c>
      <c r="AG398" s="26"/>
    </row>
    <row r="399" spans="1:33" ht="15" customHeight="1">
      <c r="A399" s="25" t="s">
        <v>500</v>
      </c>
      <c r="B399" s="26" t="s">
        <v>1160</v>
      </c>
      <c r="C399" s="26" t="s">
        <v>1161</v>
      </c>
      <c r="D399" s="26" t="s">
        <v>1162</v>
      </c>
      <c r="E399" s="26" t="s">
        <v>1218</v>
      </c>
      <c r="F399" s="26" t="s">
        <v>1219</v>
      </c>
      <c r="G399" s="25">
        <v>108.227797</v>
      </c>
      <c r="H399" s="25">
        <v>-7.1313430000000002</v>
      </c>
      <c r="I399" s="26" t="s">
        <v>268</v>
      </c>
      <c r="J399" s="26" t="s">
        <v>45</v>
      </c>
      <c r="K399" s="26" t="s">
        <v>1165</v>
      </c>
      <c r="L399" s="26" t="s">
        <v>1178</v>
      </c>
      <c r="M399" s="26" t="s">
        <v>1167</v>
      </c>
      <c r="N399" s="26" t="s">
        <v>49</v>
      </c>
      <c r="O399" s="26" t="s">
        <v>1179</v>
      </c>
      <c r="P399" s="27" t="s">
        <v>1217</v>
      </c>
      <c r="Q399" s="26" t="s">
        <v>1212</v>
      </c>
      <c r="R399" s="26" t="s">
        <v>275</v>
      </c>
      <c r="S399" s="28">
        <v>805000000</v>
      </c>
      <c r="T399" s="28">
        <v>3592680</v>
      </c>
      <c r="U399" s="29">
        <f>VLOOKUP(N399&amp;O399,[23]Referensi!A:AK,9,0)*$U$2</f>
        <v>62999999.999999993</v>
      </c>
      <c r="V399" s="29">
        <f>VLOOKUP(N399&amp;O399,[23]Referensi!A:AK,10,0)</f>
        <v>127000000</v>
      </c>
      <c r="W399" s="29">
        <f>VLOOKUP(N399&amp;O399,[23]Referensi!A:AK,11,0)</f>
        <v>209111110.80000001</v>
      </c>
      <c r="X399" s="29">
        <f>VLOOKUP(N399&amp;O399,[23]Referensi!A:AK,18,0)</f>
        <v>191709694</v>
      </c>
      <c r="Y399" s="29">
        <f>VLOOKUP(N399&amp;O399,[23]Referensi!A:AK,24,0)</f>
        <v>26839600</v>
      </c>
      <c r="Z399" s="29">
        <v>0</v>
      </c>
      <c r="AA399" s="29">
        <v>0</v>
      </c>
      <c r="AB399" s="29">
        <f>VLOOKUP(N399&amp;O399,[23]Referensi!A:AK,25,0)</f>
        <v>9000000</v>
      </c>
      <c r="AC399" s="29">
        <f>VLOOKUP(N399&amp;O399,[23]Referensi!A:AK,12,0)</f>
        <v>129470250</v>
      </c>
      <c r="AD399" s="29">
        <f t="shared" si="57"/>
        <v>421141974</v>
      </c>
      <c r="AE399" s="29">
        <f t="shared" si="58"/>
        <v>759723334.79999995</v>
      </c>
      <c r="AF399" s="30">
        <f t="shared" si="59"/>
        <v>45276665.200000048</v>
      </c>
      <c r="AG399" s="26"/>
    </row>
    <row r="400" spans="1:33" ht="15" customHeight="1">
      <c r="A400" s="25" t="s">
        <v>500</v>
      </c>
      <c r="B400" s="26" t="s">
        <v>1160</v>
      </c>
      <c r="C400" s="26" t="s">
        <v>1161</v>
      </c>
      <c r="D400" s="26" t="s">
        <v>1162</v>
      </c>
      <c r="E400" s="26" t="s">
        <v>1220</v>
      </c>
      <c r="F400" s="26" t="s">
        <v>1221</v>
      </c>
      <c r="G400" s="25">
        <v>108.496939</v>
      </c>
      <c r="H400" s="25">
        <v>-7.7090420000000002</v>
      </c>
      <c r="I400" s="26" t="s">
        <v>268</v>
      </c>
      <c r="J400" s="26" t="s">
        <v>45</v>
      </c>
      <c r="K400" s="26" t="s">
        <v>1165</v>
      </c>
      <c r="L400" s="26" t="s">
        <v>1206</v>
      </c>
      <c r="M400" s="26" t="s">
        <v>1167</v>
      </c>
      <c r="N400" s="26" t="s">
        <v>49</v>
      </c>
      <c r="O400" s="26" t="s">
        <v>1207</v>
      </c>
      <c r="P400" s="27" t="s">
        <v>1217</v>
      </c>
      <c r="Q400" s="32" t="s">
        <v>598</v>
      </c>
      <c r="R400" s="26" t="s">
        <v>275</v>
      </c>
      <c r="S400" s="28"/>
      <c r="T400" s="28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30"/>
      <c r="AG400" s="26"/>
    </row>
    <row r="401" spans="1:33" ht="15" customHeight="1">
      <c r="A401" s="25" t="s">
        <v>500</v>
      </c>
      <c r="B401" s="26" t="s">
        <v>1160</v>
      </c>
      <c r="C401" s="26" t="s">
        <v>1161</v>
      </c>
      <c r="D401" s="26" t="s">
        <v>1162</v>
      </c>
      <c r="E401" s="26" t="s">
        <v>1222</v>
      </c>
      <c r="F401" s="26" t="s">
        <v>1223</v>
      </c>
      <c r="G401" s="25">
        <v>107.64913</v>
      </c>
      <c r="H401" s="25">
        <v>-6.8200900000000004</v>
      </c>
      <c r="I401" s="26" t="s">
        <v>268</v>
      </c>
      <c r="J401" s="26" t="s">
        <v>45</v>
      </c>
      <c r="K401" s="26" t="s">
        <v>1165</v>
      </c>
      <c r="L401" s="26" t="s">
        <v>1202</v>
      </c>
      <c r="M401" s="26" t="s">
        <v>1167</v>
      </c>
      <c r="N401" s="26" t="s">
        <v>49</v>
      </c>
      <c r="O401" s="26" t="s">
        <v>1203</v>
      </c>
      <c r="P401" s="27" t="s">
        <v>972</v>
      </c>
      <c r="Q401" s="26" t="s">
        <v>1224</v>
      </c>
      <c r="R401" s="26" t="s">
        <v>275</v>
      </c>
      <c r="S401" s="28">
        <v>805000000</v>
      </c>
      <c r="T401" s="28">
        <v>3592680</v>
      </c>
      <c r="U401" s="29">
        <f>VLOOKUP(N401&amp;O401,[23]Referensi!A:AK,9,0)*$U$2</f>
        <v>77829814.999999985</v>
      </c>
      <c r="V401" s="29">
        <f>VLOOKUP(N401&amp;O401,[23]Referensi!A:AK,10,0)</f>
        <v>170000000</v>
      </c>
      <c r="W401" s="29">
        <f>VLOOKUP(N401&amp;O401,[23]Referensi!A:AK,11,0)</f>
        <v>228657407.40740743</v>
      </c>
      <c r="X401" s="29">
        <f>VLOOKUP(N401&amp;O401,[23]Referensi!A:AK,18,0)</f>
        <v>191709694</v>
      </c>
      <c r="Y401" s="29">
        <f>VLOOKUP(N401&amp;O401,[23]Referensi!A:AK,24,0)</f>
        <v>26839600</v>
      </c>
      <c r="Z401" s="29">
        <v>0</v>
      </c>
      <c r="AA401" s="29">
        <v>0</v>
      </c>
      <c r="AB401" s="29">
        <f>VLOOKUP(N401&amp;O401,[23]Referensi!A:AK,25,0)</f>
        <v>9000000</v>
      </c>
      <c r="AC401" s="29">
        <f>VLOOKUP(N401&amp;O401,[23]Referensi!A:AK,12,0)</f>
        <v>129470250</v>
      </c>
      <c r="AD401" s="29">
        <f t="shared" si="57"/>
        <v>478971789</v>
      </c>
      <c r="AE401" s="29">
        <f t="shared" si="58"/>
        <v>837099446.4074074</v>
      </c>
      <c r="AF401" s="30">
        <f t="shared" si="59"/>
        <v>-32099446.407407403</v>
      </c>
      <c r="AG401" s="26"/>
    </row>
    <row r="402" spans="1:33" ht="15" customHeight="1">
      <c r="A402" s="25" t="s">
        <v>500</v>
      </c>
      <c r="B402" s="26" t="s">
        <v>1160</v>
      </c>
      <c r="C402" s="26" t="s">
        <v>1161</v>
      </c>
      <c r="D402" s="26" t="s">
        <v>1162</v>
      </c>
      <c r="E402" s="26" t="s">
        <v>1225</v>
      </c>
      <c r="F402" s="26" t="s">
        <v>1226</v>
      </c>
      <c r="G402" s="25">
        <v>107.587605</v>
      </c>
      <c r="H402" s="25">
        <v>-6.838184</v>
      </c>
      <c r="I402" s="26" t="s">
        <v>268</v>
      </c>
      <c r="J402" s="26" t="s">
        <v>45</v>
      </c>
      <c r="K402" s="26" t="s">
        <v>1165</v>
      </c>
      <c r="L402" s="26" t="s">
        <v>1202</v>
      </c>
      <c r="M402" s="26" t="s">
        <v>1167</v>
      </c>
      <c r="N402" s="26" t="s">
        <v>49</v>
      </c>
      <c r="O402" s="26" t="s">
        <v>1203</v>
      </c>
      <c r="P402" s="27" t="s">
        <v>972</v>
      </c>
      <c r="Q402" s="26" t="s">
        <v>1224</v>
      </c>
      <c r="R402" s="26" t="s">
        <v>275</v>
      </c>
      <c r="S402" s="28">
        <v>805000000</v>
      </c>
      <c r="T402" s="28">
        <v>3592680</v>
      </c>
      <c r="U402" s="29">
        <f>VLOOKUP(N402&amp;O402,[23]Referensi!A:AK,9,0)*$U$2</f>
        <v>77829814.999999985</v>
      </c>
      <c r="V402" s="29">
        <f>VLOOKUP(N402&amp;O402,[23]Referensi!A:AK,10,0)</f>
        <v>170000000</v>
      </c>
      <c r="W402" s="29">
        <f>VLOOKUP(N402&amp;O402,[23]Referensi!A:AK,11,0)</f>
        <v>228657407.40740743</v>
      </c>
      <c r="X402" s="29">
        <f>VLOOKUP(N402&amp;O402,[23]Referensi!A:AK,18,0)</f>
        <v>191709694</v>
      </c>
      <c r="Y402" s="29">
        <f>VLOOKUP(N402&amp;O402,[23]Referensi!A:AK,24,0)</f>
        <v>26839600</v>
      </c>
      <c r="Z402" s="29">
        <v>0</v>
      </c>
      <c r="AA402" s="29">
        <v>0</v>
      </c>
      <c r="AB402" s="29">
        <f>VLOOKUP(N402&amp;O402,[23]Referensi!A:AK,25,0)</f>
        <v>9000000</v>
      </c>
      <c r="AC402" s="29">
        <f>VLOOKUP(N402&amp;O402,[23]Referensi!A:AK,12,0)</f>
        <v>129470250</v>
      </c>
      <c r="AD402" s="29">
        <f t="shared" si="57"/>
        <v>478971789</v>
      </c>
      <c r="AE402" s="29">
        <f t="shared" si="58"/>
        <v>837099446.4074074</v>
      </c>
      <c r="AF402" s="30">
        <f t="shared" si="59"/>
        <v>-32099446.407407403</v>
      </c>
      <c r="AG402" s="26"/>
    </row>
    <row r="403" spans="1:33" ht="15" customHeight="1">
      <c r="A403" s="25" t="s">
        <v>500</v>
      </c>
      <c r="B403" s="26" t="s">
        <v>1160</v>
      </c>
      <c r="C403" s="26" t="s">
        <v>1161</v>
      </c>
      <c r="D403" s="26" t="s">
        <v>1162</v>
      </c>
      <c r="E403" s="26" t="s">
        <v>1227</v>
      </c>
      <c r="F403" s="26" t="s">
        <v>1228</v>
      </c>
      <c r="G403" s="25">
        <v>107.578709</v>
      </c>
      <c r="H403" s="25">
        <v>-6.7897119999999997</v>
      </c>
      <c r="I403" s="26" t="s">
        <v>268</v>
      </c>
      <c r="J403" s="26" t="s">
        <v>45</v>
      </c>
      <c r="K403" s="26" t="s">
        <v>1165</v>
      </c>
      <c r="L403" s="26" t="s">
        <v>1202</v>
      </c>
      <c r="M403" s="26" t="s">
        <v>1167</v>
      </c>
      <c r="N403" s="26" t="s">
        <v>49</v>
      </c>
      <c r="O403" s="26" t="s">
        <v>1203</v>
      </c>
      <c r="P403" s="27" t="s">
        <v>972</v>
      </c>
      <c r="Q403" s="26" t="s">
        <v>1224</v>
      </c>
      <c r="R403" s="26" t="s">
        <v>275</v>
      </c>
      <c r="S403" s="28">
        <v>805000000</v>
      </c>
      <c r="T403" s="28">
        <v>3592680</v>
      </c>
      <c r="U403" s="29">
        <f>VLOOKUP(N403&amp;O403,[23]Referensi!A:AK,9,0)*$U$2</f>
        <v>77829814.999999985</v>
      </c>
      <c r="V403" s="29">
        <f>VLOOKUP(N403&amp;O403,[23]Referensi!A:AK,10,0)</f>
        <v>170000000</v>
      </c>
      <c r="W403" s="29">
        <f>VLOOKUP(N403&amp;O403,[23]Referensi!A:AK,11,0)</f>
        <v>228657407.40740743</v>
      </c>
      <c r="X403" s="29">
        <f>VLOOKUP(N403&amp;O403,[23]Referensi!A:AK,18,0)</f>
        <v>191709694</v>
      </c>
      <c r="Y403" s="29">
        <f>VLOOKUP(N403&amp;O403,[23]Referensi!A:AK,24,0)</f>
        <v>26839600</v>
      </c>
      <c r="Z403" s="29">
        <v>0</v>
      </c>
      <c r="AA403" s="29">
        <v>0</v>
      </c>
      <c r="AB403" s="29">
        <f>VLOOKUP(N403&amp;O403,[23]Referensi!A:AK,25,0)</f>
        <v>9000000</v>
      </c>
      <c r="AC403" s="29">
        <f>VLOOKUP(N403&amp;O403,[23]Referensi!A:AK,12,0)</f>
        <v>129470250</v>
      </c>
      <c r="AD403" s="29">
        <f t="shared" si="57"/>
        <v>478971789</v>
      </c>
      <c r="AE403" s="29">
        <f t="shared" si="58"/>
        <v>837099446.4074074</v>
      </c>
      <c r="AF403" s="30">
        <f t="shared" si="59"/>
        <v>-32099446.407407403</v>
      </c>
      <c r="AG403" s="26"/>
    </row>
    <row r="404" spans="1:33" ht="15" customHeight="1">
      <c r="A404" s="25" t="s">
        <v>500</v>
      </c>
      <c r="B404" s="26" t="s">
        <v>1160</v>
      </c>
      <c r="C404" s="26" t="s">
        <v>1161</v>
      </c>
      <c r="D404" s="26" t="s">
        <v>1162</v>
      </c>
      <c r="E404" s="26" t="s">
        <v>1229</v>
      </c>
      <c r="F404" s="26" t="s">
        <v>1230</v>
      </c>
      <c r="G404" s="25">
        <v>107.69033666670001</v>
      </c>
      <c r="H404" s="25">
        <v>-6.7028549999999996</v>
      </c>
      <c r="I404" s="26" t="s">
        <v>268</v>
      </c>
      <c r="J404" s="26" t="s">
        <v>45</v>
      </c>
      <c r="K404" s="26" t="s">
        <v>1165</v>
      </c>
      <c r="L404" s="26" t="s">
        <v>1231</v>
      </c>
      <c r="M404" s="26" t="s">
        <v>1167</v>
      </c>
      <c r="N404" s="26" t="s">
        <v>49</v>
      </c>
      <c r="O404" s="26" t="s">
        <v>1232</v>
      </c>
      <c r="P404" s="27" t="s">
        <v>1233</v>
      </c>
      <c r="Q404" s="26" t="s">
        <v>1234</v>
      </c>
      <c r="R404" s="26" t="s">
        <v>275</v>
      </c>
      <c r="S404" s="28">
        <v>805000000</v>
      </c>
      <c r="T404" s="28">
        <v>3592680</v>
      </c>
      <c r="U404" s="29">
        <f>VLOOKUP(N404&amp;O404,[23]Referensi!A:AK,9,0)*$U$2</f>
        <v>66278099.999999993</v>
      </c>
      <c r="V404" s="29">
        <f>VLOOKUP(N404&amp;O404,[23]Referensi!A:AK,10,0)</f>
        <v>99000000</v>
      </c>
      <c r="W404" s="29">
        <f>VLOOKUP(N404&amp;O404,[23]Referensi!A:AK,11,0)</f>
        <v>220820104.95238096</v>
      </c>
      <c r="X404" s="29">
        <f>VLOOKUP(N404&amp;O404,[23]Referensi!A:AK,18,0)</f>
        <v>191709694</v>
      </c>
      <c r="Y404" s="29">
        <f>VLOOKUP(N404&amp;O404,[23]Referensi!A:AK,24,0)</f>
        <v>26839600</v>
      </c>
      <c r="Z404" s="29">
        <v>0</v>
      </c>
      <c r="AA404" s="29">
        <v>0</v>
      </c>
      <c r="AB404" s="29">
        <f>VLOOKUP(N404&amp;O404,[23]Referensi!A:AK,25,0)</f>
        <v>9000000</v>
      </c>
      <c r="AC404" s="29">
        <f>VLOOKUP(N404&amp;O404,[23]Referensi!A:AK,12,0)</f>
        <v>129470250</v>
      </c>
      <c r="AD404" s="29">
        <f t="shared" si="57"/>
        <v>396420074</v>
      </c>
      <c r="AE404" s="29">
        <f t="shared" si="58"/>
        <v>746710428.9523809</v>
      </c>
      <c r="AF404" s="30">
        <f t="shared" si="59"/>
        <v>58289571.047619104</v>
      </c>
      <c r="AG404" s="26"/>
    </row>
    <row r="405" spans="1:33" ht="15" customHeight="1">
      <c r="A405" s="25" t="s">
        <v>500</v>
      </c>
      <c r="B405" s="26" t="s">
        <v>1160</v>
      </c>
      <c r="C405" s="26" t="s">
        <v>1161</v>
      </c>
      <c r="D405" s="26" t="s">
        <v>1162</v>
      </c>
      <c r="E405" s="26" t="s">
        <v>1235</v>
      </c>
      <c r="F405" s="26" t="s">
        <v>1236</v>
      </c>
      <c r="G405" s="25">
        <v>107.775829</v>
      </c>
      <c r="H405" s="25">
        <v>-6.5683179999999997</v>
      </c>
      <c r="I405" s="26" t="s">
        <v>268</v>
      </c>
      <c r="J405" s="26" t="s">
        <v>45</v>
      </c>
      <c r="K405" s="26" t="s">
        <v>1165</v>
      </c>
      <c r="L405" s="26" t="s">
        <v>1231</v>
      </c>
      <c r="M405" s="26" t="s">
        <v>1167</v>
      </c>
      <c r="N405" s="26" t="s">
        <v>49</v>
      </c>
      <c r="O405" s="26" t="s">
        <v>1232</v>
      </c>
      <c r="P405" s="27" t="s">
        <v>1233</v>
      </c>
      <c r="Q405" s="26" t="s">
        <v>1234</v>
      </c>
      <c r="R405" s="26" t="s">
        <v>275</v>
      </c>
      <c r="S405" s="28">
        <v>805000000</v>
      </c>
      <c r="T405" s="28">
        <v>3592680</v>
      </c>
      <c r="U405" s="29">
        <f>VLOOKUP(N405&amp;O405,[23]Referensi!A:AK,9,0)*$U$2</f>
        <v>66278099.999999993</v>
      </c>
      <c r="V405" s="29">
        <f>VLOOKUP(N405&amp;O405,[23]Referensi!A:AK,10,0)</f>
        <v>99000000</v>
      </c>
      <c r="W405" s="29">
        <f>VLOOKUP(N405&amp;O405,[23]Referensi!A:AK,11,0)</f>
        <v>220820104.95238096</v>
      </c>
      <c r="X405" s="29">
        <f>VLOOKUP(N405&amp;O405,[23]Referensi!A:AK,18,0)</f>
        <v>191709694</v>
      </c>
      <c r="Y405" s="29">
        <f>VLOOKUP(N405&amp;O405,[23]Referensi!A:AK,24,0)</f>
        <v>26839600</v>
      </c>
      <c r="Z405" s="29">
        <v>0</v>
      </c>
      <c r="AA405" s="29">
        <v>0</v>
      </c>
      <c r="AB405" s="29">
        <f>VLOOKUP(N405&amp;O405,[23]Referensi!A:AK,25,0)</f>
        <v>9000000</v>
      </c>
      <c r="AC405" s="29">
        <f>VLOOKUP(N405&amp;O405,[23]Referensi!A:AK,12,0)</f>
        <v>129470250</v>
      </c>
      <c r="AD405" s="29">
        <f t="shared" si="57"/>
        <v>396420074</v>
      </c>
      <c r="AE405" s="29">
        <f t="shared" si="58"/>
        <v>746710428.9523809</v>
      </c>
      <c r="AF405" s="30">
        <f t="shared" si="59"/>
        <v>58289571.047619104</v>
      </c>
      <c r="AG405" s="26"/>
    </row>
    <row r="406" spans="1:33" ht="15" customHeight="1">
      <c r="A406" s="25" t="s">
        <v>500</v>
      </c>
      <c r="B406" s="26" t="s">
        <v>1160</v>
      </c>
      <c r="C406" s="26" t="s">
        <v>1161</v>
      </c>
      <c r="D406" s="26" t="s">
        <v>1162</v>
      </c>
      <c r="E406" s="26" t="s">
        <v>1237</v>
      </c>
      <c r="F406" s="26" t="s">
        <v>1238</v>
      </c>
      <c r="G406" s="25">
        <v>107.61415100000001</v>
      </c>
      <c r="H406" s="25">
        <v>-6.4372429999999996</v>
      </c>
      <c r="I406" s="26" t="s">
        <v>268</v>
      </c>
      <c r="J406" s="26" t="s">
        <v>45</v>
      </c>
      <c r="K406" s="26" t="s">
        <v>1165</v>
      </c>
      <c r="L406" s="26" t="s">
        <v>1231</v>
      </c>
      <c r="M406" s="26" t="s">
        <v>1167</v>
      </c>
      <c r="N406" s="26" t="s">
        <v>49</v>
      </c>
      <c r="O406" s="26" t="s">
        <v>1232</v>
      </c>
      <c r="P406" s="27" t="s">
        <v>1233</v>
      </c>
      <c r="Q406" s="26" t="s">
        <v>1234</v>
      </c>
      <c r="R406" s="26" t="s">
        <v>275</v>
      </c>
      <c r="S406" s="28">
        <v>805000000</v>
      </c>
      <c r="T406" s="28">
        <v>3592680</v>
      </c>
      <c r="U406" s="29">
        <f>VLOOKUP(N406&amp;O406,[23]Referensi!A:AK,9,0)*$U$2</f>
        <v>66278099.999999993</v>
      </c>
      <c r="V406" s="29">
        <f>VLOOKUP(N406&amp;O406,[23]Referensi!A:AK,10,0)</f>
        <v>99000000</v>
      </c>
      <c r="W406" s="29">
        <f>VLOOKUP(N406&amp;O406,[23]Referensi!A:AK,11,0)</f>
        <v>220820104.95238096</v>
      </c>
      <c r="X406" s="29">
        <f>VLOOKUP(N406&amp;O406,[23]Referensi!A:AK,18,0)</f>
        <v>191709694</v>
      </c>
      <c r="Y406" s="29">
        <f>VLOOKUP(N406&amp;O406,[23]Referensi!A:AK,24,0)</f>
        <v>26839600</v>
      </c>
      <c r="Z406" s="29">
        <v>0</v>
      </c>
      <c r="AA406" s="29">
        <v>0</v>
      </c>
      <c r="AB406" s="29">
        <f>VLOOKUP(N406&amp;O406,[23]Referensi!A:AK,25,0)</f>
        <v>9000000</v>
      </c>
      <c r="AC406" s="29">
        <f>VLOOKUP(N406&amp;O406,[23]Referensi!A:AK,12,0)</f>
        <v>129470250</v>
      </c>
      <c r="AD406" s="29">
        <f t="shared" si="57"/>
        <v>396420074</v>
      </c>
      <c r="AE406" s="29">
        <f t="shared" si="58"/>
        <v>746710428.9523809</v>
      </c>
      <c r="AF406" s="30">
        <f t="shared" si="59"/>
        <v>58289571.047619104</v>
      </c>
      <c r="AG406" s="26"/>
    </row>
    <row r="407" spans="1:33" ht="15" customHeight="1">
      <c r="A407" s="31" t="s">
        <v>500</v>
      </c>
      <c r="B407" s="26" t="s">
        <v>1160</v>
      </c>
      <c r="C407" s="32" t="s">
        <v>1161</v>
      </c>
      <c r="D407" s="32" t="s">
        <v>1162</v>
      </c>
      <c r="E407" s="32" t="s">
        <v>1239</v>
      </c>
      <c r="F407" s="32" t="s">
        <v>1240</v>
      </c>
      <c r="G407" s="31">
        <v>107.900003</v>
      </c>
      <c r="H407" s="31">
        <v>-6.4161999999999999</v>
      </c>
      <c r="I407" s="32" t="s">
        <v>268</v>
      </c>
      <c r="J407" s="32" t="s">
        <v>45</v>
      </c>
      <c r="K407" s="32" t="s">
        <v>1165</v>
      </c>
      <c r="L407" s="32" t="s">
        <v>1231</v>
      </c>
      <c r="M407" s="32" t="s">
        <v>1175</v>
      </c>
      <c r="N407" s="32" t="s">
        <v>49</v>
      </c>
      <c r="O407" s="32" t="s">
        <v>1232</v>
      </c>
      <c r="P407" s="33" t="s">
        <v>597</v>
      </c>
      <c r="Q407" s="32" t="s">
        <v>598</v>
      </c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</row>
    <row r="408" spans="1:33" ht="15" customHeight="1">
      <c r="A408" s="25" t="s">
        <v>500</v>
      </c>
      <c r="B408" s="26" t="s">
        <v>1160</v>
      </c>
      <c r="C408" s="26" t="s">
        <v>1161</v>
      </c>
      <c r="D408" s="26" t="s">
        <v>1162</v>
      </c>
      <c r="E408" s="26" t="s">
        <v>1241</v>
      </c>
      <c r="F408" s="26" t="s">
        <v>1242</v>
      </c>
      <c r="G408" s="25">
        <v>107.494624</v>
      </c>
      <c r="H408" s="25">
        <v>-6.9318489999999997</v>
      </c>
      <c r="I408" s="26" t="s">
        <v>268</v>
      </c>
      <c r="J408" s="26" t="s">
        <v>45</v>
      </c>
      <c r="K408" s="26" t="s">
        <v>1165</v>
      </c>
      <c r="L408" s="26" t="s">
        <v>1202</v>
      </c>
      <c r="M408" s="26" t="s">
        <v>1167</v>
      </c>
      <c r="N408" s="26" t="s">
        <v>49</v>
      </c>
      <c r="O408" s="26" t="s">
        <v>1203</v>
      </c>
      <c r="P408" s="27" t="s">
        <v>972</v>
      </c>
      <c r="Q408" s="32" t="s">
        <v>598</v>
      </c>
      <c r="R408" s="26" t="s">
        <v>275</v>
      </c>
      <c r="S408" s="28"/>
      <c r="T408" s="28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30"/>
      <c r="AG408" s="26"/>
    </row>
    <row r="409" spans="1:33" ht="15" customHeight="1">
      <c r="A409" s="25" t="s">
        <v>500</v>
      </c>
      <c r="B409" s="26" t="s">
        <v>1160</v>
      </c>
      <c r="C409" s="26" t="s">
        <v>1161</v>
      </c>
      <c r="D409" s="26" t="s">
        <v>1162</v>
      </c>
      <c r="E409" s="26" t="s">
        <v>1243</v>
      </c>
      <c r="F409" s="26" t="s">
        <v>1244</v>
      </c>
      <c r="G409" s="25">
        <v>108.688835</v>
      </c>
      <c r="H409" s="25">
        <v>-7.5382220000000002</v>
      </c>
      <c r="I409" s="26" t="s">
        <v>268</v>
      </c>
      <c r="J409" s="26" t="s">
        <v>45</v>
      </c>
      <c r="K409" s="26" t="s">
        <v>1165</v>
      </c>
      <c r="L409" s="26" t="s">
        <v>1206</v>
      </c>
      <c r="M409" s="26" t="s">
        <v>1167</v>
      </c>
      <c r="N409" s="26" t="s">
        <v>49</v>
      </c>
      <c r="O409" s="26" t="s">
        <v>1207</v>
      </c>
      <c r="P409" s="27" t="s">
        <v>1217</v>
      </c>
      <c r="Q409" s="26" t="s">
        <v>1212</v>
      </c>
      <c r="R409" s="26" t="s">
        <v>275</v>
      </c>
      <c r="S409" s="28">
        <v>805000000</v>
      </c>
      <c r="T409" s="28">
        <v>3592680</v>
      </c>
      <c r="U409" s="29">
        <f>VLOOKUP(N409&amp;O409,[23]Referensi!A:AK,9,0)*$U$2</f>
        <v>62999999.999999993</v>
      </c>
      <c r="V409" s="29">
        <f>VLOOKUP(N409&amp;O409,[23]Referensi!A:AK,10,0)</f>
        <v>87000000</v>
      </c>
      <c r="W409" s="29">
        <f>VLOOKUP(N409&amp;O409,[23]Referensi!A:AK,11,0)</f>
        <v>228657407.40740743</v>
      </c>
      <c r="X409" s="29">
        <f>VLOOKUP(N409&amp;O409,[23]Referensi!A:AK,18,0)</f>
        <v>191709694</v>
      </c>
      <c r="Y409" s="29">
        <f>VLOOKUP(N409&amp;O409,[23]Referensi!A:AK,24,0)</f>
        <v>26839600</v>
      </c>
      <c r="Z409" s="29">
        <v>0</v>
      </c>
      <c r="AA409" s="29">
        <v>0</v>
      </c>
      <c r="AB409" s="29">
        <f>VLOOKUP(N409&amp;O409,[23]Referensi!A:AK,25,0)</f>
        <v>9000000</v>
      </c>
      <c r="AC409" s="29">
        <f>VLOOKUP(N409&amp;O409,[23]Referensi!A:AK,12,0)</f>
        <v>129470250</v>
      </c>
      <c r="AD409" s="29">
        <f t="shared" ref="AD409:AD410" si="60">T409+U409+V409+X409+Y409+AB409+Z409</f>
        <v>381141974</v>
      </c>
      <c r="AE409" s="29">
        <f t="shared" ref="AE409:AE410" si="61">SUM(T409:AC409)</f>
        <v>739269631.4074074</v>
      </c>
      <c r="AF409" s="30">
        <f t="shared" ref="AF409:AF410" si="62">S409-AE409</f>
        <v>65730368.592592597</v>
      </c>
      <c r="AG409" s="26"/>
    </row>
    <row r="410" spans="1:33" ht="15" customHeight="1">
      <c r="A410" s="25" t="s">
        <v>500</v>
      </c>
      <c r="B410" s="26" t="s">
        <v>1160</v>
      </c>
      <c r="C410" s="26" t="s">
        <v>1161</v>
      </c>
      <c r="D410" s="26" t="s">
        <v>1162</v>
      </c>
      <c r="E410" s="26" t="s">
        <v>1245</v>
      </c>
      <c r="F410" s="26" t="s">
        <v>1246</v>
      </c>
      <c r="G410" s="25">
        <v>107.826891</v>
      </c>
      <c r="H410" s="25">
        <v>-7.2216870000000002</v>
      </c>
      <c r="I410" s="26" t="s">
        <v>268</v>
      </c>
      <c r="J410" s="26" t="s">
        <v>45</v>
      </c>
      <c r="K410" s="26" t="s">
        <v>1165</v>
      </c>
      <c r="L410" s="26" t="s">
        <v>1166</v>
      </c>
      <c r="M410" s="26" t="s">
        <v>1167</v>
      </c>
      <c r="N410" s="26" t="s">
        <v>49</v>
      </c>
      <c r="O410" s="26" t="s">
        <v>1168</v>
      </c>
      <c r="P410" s="27" t="s">
        <v>1169</v>
      </c>
      <c r="Q410" s="26" t="s">
        <v>1247</v>
      </c>
      <c r="R410" s="26" t="s">
        <v>275</v>
      </c>
      <c r="S410" s="28">
        <v>805000000</v>
      </c>
      <c r="T410" s="28">
        <v>3592680</v>
      </c>
      <c r="U410" s="29">
        <f>VLOOKUP(N410&amp;O410,[23]Referensi!A:AK,9,0)*$U$2</f>
        <v>63699999.999999993</v>
      </c>
      <c r="V410" s="29">
        <f>VLOOKUP(N410&amp;O410,[23]Referensi!A:AK,10,0)</f>
        <v>63000000</v>
      </c>
      <c r="W410" s="29">
        <f>VLOOKUP(N410&amp;O410,[23]Referensi!A:AK,11,0)</f>
        <v>204074074</v>
      </c>
      <c r="X410" s="29">
        <f>VLOOKUP(N410&amp;O410,[23]Referensi!A:AK,18,0)</f>
        <v>191709694</v>
      </c>
      <c r="Y410" s="29">
        <f>VLOOKUP(N410&amp;O410,[23]Referensi!A:AK,24,0)</f>
        <v>26839600</v>
      </c>
      <c r="Z410" s="29">
        <v>0</v>
      </c>
      <c r="AA410" s="29">
        <v>0</v>
      </c>
      <c r="AB410" s="29">
        <f>VLOOKUP(N410&amp;O410,[23]Referensi!A:AK,25,0)</f>
        <v>9000000</v>
      </c>
      <c r="AC410" s="29">
        <f>VLOOKUP(N410&amp;O410,[23]Referensi!A:AK,12,0)</f>
        <v>129470250</v>
      </c>
      <c r="AD410" s="29">
        <f t="shared" si="60"/>
        <v>357841974</v>
      </c>
      <c r="AE410" s="29">
        <f t="shared" si="61"/>
        <v>691386298</v>
      </c>
      <c r="AF410" s="30">
        <f t="shared" si="62"/>
        <v>113613702</v>
      </c>
      <c r="AG410" s="26"/>
    </row>
    <row r="411" spans="1:33" ht="15" customHeight="1">
      <c r="A411" s="31" t="s">
        <v>500</v>
      </c>
      <c r="B411" s="26" t="s">
        <v>1160</v>
      </c>
      <c r="C411" s="32" t="s">
        <v>1161</v>
      </c>
      <c r="D411" s="32" t="s">
        <v>1162</v>
      </c>
      <c r="E411" s="32" t="s">
        <v>1248</v>
      </c>
      <c r="F411" s="32" t="s">
        <v>1249</v>
      </c>
      <c r="G411" s="31">
        <v>107.91895100000001</v>
      </c>
      <c r="H411" s="31">
        <v>-7.0687100000000003</v>
      </c>
      <c r="I411" s="32" t="s">
        <v>268</v>
      </c>
      <c r="J411" s="32" t="s">
        <v>45</v>
      </c>
      <c r="K411" s="32" t="s">
        <v>1165</v>
      </c>
      <c r="L411" s="32" t="s">
        <v>1166</v>
      </c>
      <c r="M411" s="32" t="s">
        <v>1175</v>
      </c>
      <c r="N411" s="32" t="s">
        <v>49</v>
      </c>
      <c r="O411" s="32" t="s">
        <v>1168</v>
      </c>
      <c r="P411" s="33" t="s">
        <v>597</v>
      </c>
      <c r="Q411" s="32" t="s">
        <v>598</v>
      </c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</row>
    <row r="412" spans="1:33" ht="15" customHeight="1">
      <c r="A412" s="25" t="s">
        <v>500</v>
      </c>
      <c r="B412" s="26" t="s">
        <v>1160</v>
      </c>
      <c r="C412" s="26" t="s">
        <v>1161</v>
      </c>
      <c r="D412" s="26" t="s">
        <v>1162</v>
      </c>
      <c r="E412" s="26" t="s">
        <v>1250</v>
      </c>
      <c r="F412" s="26" t="s">
        <v>1251</v>
      </c>
      <c r="G412" s="25">
        <v>107.627995</v>
      </c>
      <c r="H412" s="25">
        <v>-6.9999979999999997</v>
      </c>
      <c r="I412" s="26" t="s">
        <v>268</v>
      </c>
      <c r="J412" s="26" t="s">
        <v>45</v>
      </c>
      <c r="K412" s="26" t="s">
        <v>1165</v>
      </c>
      <c r="L412" s="26" t="s">
        <v>1202</v>
      </c>
      <c r="M412" s="26" t="s">
        <v>1167</v>
      </c>
      <c r="N412" s="26" t="s">
        <v>49</v>
      </c>
      <c r="O412" s="26" t="s">
        <v>1203</v>
      </c>
      <c r="P412" s="27" t="s">
        <v>1190</v>
      </c>
      <c r="Q412" s="32" t="s">
        <v>598</v>
      </c>
      <c r="R412" s="26" t="s">
        <v>275</v>
      </c>
      <c r="S412" s="28"/>
      <c r="T412" s="28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30"/>
      <c r="AG412" s="26"/>
    </row>
    <row r="413" spans="1:33" ht="15" customHeight="1">
      <c r="A413" s="25" t="s">
        <v>500</v>
      </c>
      <c r="B413" s="26" t="s">
        <v>1160</v>
      </c>
      <c r="C413" s="26" t="s">
        <v>1161</v>
      </c>
      <c r="D413" s="26" t="s">
        <v>1162</v>
      </c>
      <c r="E413" s="26" t="s">
        <v>1252</v>
      </c>
      <c r="F413" s="26" t="s">
        <v>1253</v>
      </c>
      <c r="G413" s="25">
        <v>108.08929000000001</v>
      </c>
      <c r="H413" s="25">
        <v>-7.068295</v>
      </c>
      <c r="I413" s="26" t="s">
        <v>268</v>
      </c>
      <c r="J413" s="26" t="s">
        <v>45</v>
      </c>
      <c r="K413" s="26" t="s">
        <v>1165</v>
      </c>
      <c r="L413" s="26" t="s">
        <v>1166</v>
      </c>
      <c r="M413" s="26" t="s">
        <v>1167</v>
      </c>
      <c r="N413" s="26" t="s">
        <v>49</v>
      </c>
      <c r="O413" s="26" t="s">
        <v>1168</v>
      </c>
      <c r="P413" s="27" t="s">
        <v>1169</v>
      </c>
      <c r="Q413" s="32" t="s">
        <v>598</v>
      </c>
      <c r="R413" s="26" t="s">
        <v>275</v>
      </c>
      <c r="S413" s="28"/>
      <c r="T413" s="28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30"/>
      <c r="AG413" s="26"/>
    </row>
    <row r="414" spans="1:33" ht="15" customHeight="1">
      <c r="A414" s="25" t="s">
        <v>500</v>
      </c>
      <c r="B414" s="26" t="s">
        <v>1160</v>
      </c>
      <c r="C414" s="26" t="s">
        <v>1161</v>
      </c>
      <c r="D414" s="26" t="s">
        <v>1162</v>
      </c>
      <c r="E414" s="26" t="s">
        <v>1254</v>
      </c>
      <c r="F414" s="26" t="s">
        <v>1255</v>
      </c>
      <c r="G414" s="25">
        <v>107.94596199999999</v>
      </c>
      <c r="H414" s="25">
        <v>-6.8082529999999997</v>
      </c>
      <c r="I414" s="26" t="s">
        <v>268</v>
      </c>
      <c r="J414" s="26" t="s">
        <v>45</v>
      </c>
      <c r="K414" s="26" t="s">
        <v>1165</v>
      </c>
      <c r="L414" s="26" t="s">
        <v>1194</v>
      </c>
      <c r="M414" s="26" t="s">
        <v>1167</v>
      </c>
      <c r="N414" s="26" t="s">
        <v>49</v>
      </c>
      <c r="O414" s="26" t="s">
        <v>1195</v>
      </c>
      <c r="P414" s="27" t="s">
        <v>1196</v>
      </c>
      <c r="Q414" s="26" t="s">
        <v>1256</v>
      </c>
      <c r="R414" s="26" t="s">
        <v>275</v>
      </c>
      <c r="S414" s="28">
        <v>805000000</v>
      </c>
      <c r="T414" s="28">
        <v>3592680</v>
      </c>
      <c r="U414" s="29">
        <f>VLOOKUP(N414&amp;O414,[23]Referensi!A:AK,9,0)*$U$2</f>
        <v>59278099.999999993</v>
      </c>
      <c r="V414" s="29">
        <f>VLOOKUP(N414&amp;O414,[23]Referensi!A:AK,10,0)</f>
        <v>88000000</v>
      </c>
      <c r="W414" s="29">
        <f>VLOOKUP(N414&amp;O414,[23]Referensi!A:AK,11,0)</f>
        <v>194222222</v>
      </c>
      <c r="X414" s="29">
        <f>VLOOKUP(N414&amp;O414,[23]Referensi!A:AK,18,0)</f>
        <v>191709694</v>
      </c>
      <c r="Y414" s="29">
        <f>VLOOKUP(N414&amp;O414,[23]Referensi!A:AK,24,0)</f>
        <v>26839600</v>
      </c>
      <c r="Z414" s="29">
        <v>0</v>
      </c>
      <c r="AA414" s="29">
        <v>0</v>
      </c>
      <c r="AB414" s="29">
        <f>VLOOKUP(N414&amp;O414,[23]Referensi!A:AK,25,0)</f>
        <v>9000000</v>
      </c>
      <c r="AC414" s="29">
        <f>VLOOKUP(N414&amp;O414,[23]Referensi!A:AK,12,0)</f>
        <v>129470250</v>
      </c>
      <c r="AD414" s="29">
        <f t="shared" ref="AD414" si="63">T414+U414+V414+X414+Y414+AB414+Z414</f>
        <v>378420074</v>
      </c>
      <c r="AE414" s="29">
        <f t="shared" ref="AE414" si="64">SUM(T414:AC414)</f>
        <v>702112546</v>
      </c>
      <c r="AF414" s="30">
        <f t="shared" ref="AF414" si="65">S414-AE414</f>
        <v>102887454</v>
      </c>
      <c r="AG414" s="26"/>
    </row>
    <row r="415" spans="1:33" ht="15" customHeight="1">
      <c r="A415" s="31" t="s">
        <v>500</v>
      </c>
      <c r="B415" s="26" t="s">
        <v>1160</v>
      </c>
      <c r="C415" s="32" t="s">
        <v>1161</v>
      </c>
      <c r="D415" s="32" t="s">
        <v>1162</v>
      </c>
      <c r="E415" s="32" t="s">
        <v>1257</v>
      </c>
      <c r="F415" s="32" t="s">
        <v>1258</v>
      </c>
      <c r="G415" s="31">
        <v>107.502206</v>
      </c>
      <c r="H415" s="31">
        <v>-6.8292609999999998</v>
      </c>
      <c r="I415" s="32" t="s">
        <v>268</v>
      </c>
      <c r="J415" s="32" t="s">
        <v>45</v>
      </c>
      <c r="K415" s="32" t="s">
        <v>1165</v>
      </c>
      <c r="L415" s="32" t="s">
        <v>1202</v>
      </c>
      <c r="M415" s="32" t="s">
        <v>1175</v>
      </c>
      <c r="N415" s="32" t="s">
        <v>49</v>
      </c>
      <c r="O415" s="32" t="s">
        <v>1203</v>
      </c>
      <c r="P415" s="33" t="s">
        <v>597</v>
      </c>
      <c r="Q415" s="32" t="s">
        <v>598</v>
      </c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</row>
    <row r="416" spans="1:33" ht="15" customHeight="1">
      <c r="A416" s="31" t="s">
        <v>500</v>
      </c>
      <c r="B416" s="26" t="s">
        <v>1160</v>
      </c>
      <c r="C416" s="32" t="s">
        <v>1161</v>
      </c>
      <c r="D416" s="32" t="s">
        <v>1162</v>
      </c>
      <c r="E416" s="32" t="s">
        <v>1259</v>
      </c>
      <c r="F416" s="32" t="s">
        <v>1260</v>
      </c>
      <c r="G416" s="31">
        <v>108.64601999999999</v>
      </c>
      <c r="H416" s="31">
        <v>-6.8424459999999998</v>
      </c>
      <c r="I416" s="32" t="s">
        <v>268</v>
      </c>
      <c r="J416" s="32" t="s">
        <v>45</v>
      </c>
      <c r="K416" s="32" t="s">
        <v>1165</v>
      </c>
      <c r="L416" s="32" t="s">
        <v>1261</v>
      </c>
      <c r="M416" s="32" t="s">
        <v>1175</v>
      </c>
      <c r="N416" s="32" t="s">
        <v>49</v>
      </c>
      <c r="O416" s="32" t="s">
        <v>1262</v>
      </c>
      <c r="P416" s="33" t="s">
        <v>597</v>
      </c>
      <c r="Q416" s="32" t="s">
        <v>598</v>
      </c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</row>
    <row r="417" spans="1:33" ht="15" customHeight="1">
      <c r="A417" s="25" t="s">
        <v>500</v>
      </c>
      <c r="B417" s="26" t="s">
        <v>1160</v>
      </c>
      <c r="C417" s="26" t="s">
        <v>1161</v>
      </c>
      <c r="D417" s="26" t="s">
        <v>1162</v>
      </c>
      <c r="E417" s="26" t="s">
        <v>1263</v>
      </c>
      <c r="F417" s="26" t="s">
        <v>1264</v>
      </c>
      <c r="G417" s="25">
        <v>108.445888</v>
      </c>
      <c r="H417" s="25">
        <v>-6.9946140000000003</v>
      </c>
      <c r="I417" s="26" t="s">
        <v>268</v>
      </c>
      <c r="J417" s="26" t="s">
        <v>45</v>
      </c>
      <c r="K417" s="26" t="s">
        <v>1165</v>
      </c>
      <c r="L417" s="26" t="s">
        <v>1265</v>
      </c>
      <c r="M417" s="26" t="s">
        <v>1167</v>
      </c>
      <c r="N417" s="26" t="s">
        <v>49</v>
      </c>
      <c r="O417" s="26" t="s">
        <v>1266</v>
      </c>
      <c r="P417" s="27" t="s">
        <v>1267</v>
      </c>
      <c r="Q417" s="32" t="s">
        <v>598</v>
      </c>
      <c r="R417" s="26" t="s">
        <v>275</v>
      </c>
      <c r="S417" s="28"/>
      <c r="T417" s="28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30"/>
      <c r="AG417" s="26"/>
    </row>
    <row r="418" spans="1:33" ht="15" customHeight="1">
      <c r="A418" s="25" t="s">
        <v>500</v>
      </c>
      <c r="B418" s="26" t="s">
        <v>1160</v>
      </c>
      <c r="C418" s="26" t="s">
        <v>1161</v>
      </c>
      <c r="D418" s="26" t="s">
        <v>1162</v>
      </c>
      <c r="E418" s="26" t="s">
        <v>1268</v>
      </c>
      <c r="F418" s="26" t="s">
        <v>1269</v>
      </c>
      <c r="G418" s="25">
        <v>108.00319</v>
      </c>
      <c r="H418" s="25">
        <v>-7.2202190000000002</v>
      </c>
      <c r="I418" s="26" t="s">
        <v>268</v>
      </c>
      <c r="J418" s="26" t="s">
        <v>45</v>
      </c>
      <c r="K418" s="26" t="s">
        <v>1165</v>
      </c>
      <c r="L418" s="26" t="s">
        <v>1166</v>
      </c>
      <c r="M418" s="26" t="s">
        <v>1167</v>
      </c>
      <c r="N418" s="26" t="s">
        <v>49</v>
      </c>
      <c r="O418" s="26" t="s">
        <v>1168</v>
      </c>
      <c r="P418" s="27" t="s">
        <v>1169</v>
      </c>
      <c r="Q418" s="26" t="s">
        <v>1270</v>
      </c>
      <c r="R418" s="26" t="s">
        <v>275</v>
      </c>
      <c r="S418" s="28">
        <v>805000000</v>
      </c>
      <c r="T418" s="28">
        <v>3592680</v>
      </c>
      <c r="U418" s="29">
        <f>VLOOKUP(N418&amp;O418,[23]Referensi!A:AK,9,0)*$U$2</f>
        <v>63699999.999999993</v>
      </c>
      <c r="V418" s="29">
        <f>VLOOKUP(N418&amp;O418,[23]Referensi!A:AK,10,0)</f>
        <v>63000000</v>
      </c>
      <c r="W418" s="29">
        <f>VLOOKUP(N418&amp;O418,[23]Referensi!A:AK,11,0)</f>
        <v>204074074</v>
      </c>
      <c r="X418" s="29">
        <f>VLOOKUP(N418&amp;O418,[23]Referensi!A:AK,18,0)</f>
        <v>191709694</v>
      </c>
      <c r="Y418" s="29">
        <f>VLOOKUP(N418&amp;O418,[23]Referensi!A:AK,24,0)</f>
        <v>26839600</v>
      </c>
      <c r="Z418" s="29">
        <v>0</v>
      </c>
      <c r="AA418" s="29">
        <v>0</v>
      </c>
      <c r="AB418" s="29">
        <f>VLOOKUP(N418&amp;O418,[23]Referensi!A:AK,25,0)</f>
        <v>9000000</v>
      </c>
      <c r="AC418" s="29">
        <f>VLOOKUP(N418&amp;O418,[23]Referensi!A:AK,12,0)</f>
        <v>129470250</v>
      </c>
      <c r="AD418" s="29">
        <f t="shared" ref="AD418:AD481" si="66">T418+U418+V418+X418+Y418+AB418+Z418</f>
        <v>357841974</v>
      </c>
      <c r="AE418" s="29">
        <f t="shared" ref="AE418:AE481" si="67">SUM(T418:AC418)</f>
        <v>691386298</v>
      </c>
      <c r="AF418" s="30">
        <f t="shared" ref="AF418:AF481" si="68">S418-AE418</f>
        <v>113613702</v>
      </c>
      <c r="AG418" s="26"/>
    </row>
    <row r="419" spans="1:33" ht="15" customHeight="1">
      <c r="A419" s="25" t="s">
        <v>500</v>
      </c>
      <c r="B419" s="26" t="s">
        <v>39</v>
      </c>
      <c r="C419" s="26" t="s">
        <v>1161</v>
      </c>
      <c r="D419" s="26" t="s">
        <v>1162</v>
      </c>
      <c r="E419" s="26" t="s">
        <v>1271</v>
      </c>
      <c r="F419" s="26" t="s">
        <v>1272</v>
      </c>
      <c r="G419" s="25">
        <v>107.759229</v>
      </c>
      <c r="H419" s="25">
        <v>-7.2172169999999998</v>
      </c>
      <c r="I419" s="26" t="s">
        <v>268</v>
      </c>
      <c r="J419" s="26" t="s">
        <v>45</v>
      </c>
      <c r="K419" s="26" t="s">
        <v>1165</v>
      </c>
      <c r="L419" s="26" t="s">
        <v>1166</v>
      </c>
      <c r="M419" s="26" t="s">
        <v>1167</v>
      </c>
      <c r="N419" s="26" t="s">
        <v>49</v>
      </c>
      <c r="O419" s="26" t="s">
        <v>1168</v>
      </c>
      <c r="P419" s="27" t="s">
        <v>1169</v>
      </c>
      <c r="Q419" s="26" t="s">
        <v>1270</v>
      </c>
      <c r="R419" s="26" t="s">
        <v>275</v>
      </c>
      <c r="S419" s="28">
        <v>805000000</v>
      </c>
      <c r="T419" s="28">
        <v>3592680</v>
      </c>
      <c r="U419" s="29">
        <f>VLOOKUP(N419&amp;O419,[23]Referensi!A:AK,9,0)*$U$2</f>
        <v>63699999.999999993</v>
      </c>
      <c r="V419" s="29">
        <f>VLOOKUP(N419&amp;O419,[23]Referensi!A:AK,10,0)</f>
        <v>63000000</v>
      </c>
      <c r="W419" s="29">
        <f>VLOOKUP(N419&amp;O419,[23]Referensi!A:AK,11,0)</f>
        <v>204074074</v>
      </c>
      <c r="X419" s="29">
        <f>VLOOKUP(N419&amp;O419,[23]Referensi!A:AK,18,0)</f>
        <v>191709694</v>
      </c>
      <c r="Y419" s="29">
        <f>VLOOKUP(N419&amp;O419,[23]Referensi!A:AK,24,0)</f>
        <v>26839600</v>
      </c>
      <c r="Z419" s="29">
        <v>0</v>
      </c>
      <c r="AA419" s="29">
        <v>0</v>
      </c>
      <c r="AB419" s="29">
        <f>VLOOKUP(N419&amp;O419,[23]Referensi!A:AK,25,0)</f>
        <v>9000000</v>
      </c>
      <c r="AC419" s="29">
        <f>VLOOKUP(N419&amp;O419,[23]Referensi!A:AK,12,0)</f>
        <v>129470250</v>
      </c>
      <c r="AD419" s="29">
        <f t="shared" si="66"/>
        <v>357841974</v>
      </c>
      <c r="AE419" s="29">
        <f t="shared" si="67"/>
        <v>691386298</v>
      </c>
      <c r="AF419" s="30">
        <f t="shared" si="68"/>
        <v>113613702</v>
      </c>
      <c r="AG419" s="26"/>
    </row>
    <row r="420" spans="1:33" ht="15" customHeight="1">
      <c r="A420" s="25" t="s">
        <v>500</v>
      </c>
      <c r="B420" s="26" t="s">
        <v>39</v>
      </c>
      <c r="C420" s="26" t="s">
        <v>1161</v>
      </c>
      <c r="D420" s="26" t="s">
        <v>1162</v>
      </c>
      <c r="E420" s="26" t="s">
        <v>1273</v>
      </c>
      <c r="F420" s="26" t="s">
        <v>1274</v>
      </c>
      <c r="G420" s="25">
        <v>108.00469099999999</v>
      </c>
      <c r="H420" s="25">
        <v>-6.9845009999999998</v>
      </c>
      <c r="I420" s="26" t="s">
        <v>268</v>
      </c>
      <c r="J420" s="26" t="s">
        <v>45</v>
      </c>
      <c r="K420" s="26" t="s">
        <v>1165</v>
      </c>
      <c r="L420" s="26" t="s">
        <v>1194</v>
      </c>
      <c r="M420" s="26" t="s">
        <v>1167</v>
      </c>
      <c r="N420" s="26" t="s">
        <v>49</v>
      </c>
      <c r="O420" s="26" t="s">
        <v>1195</v>
      </c>
      <c r="P420" s="27" t="s">
        <v>1169</v>
      </c>
      <c r="Q420" s="26" t="s">
        <v>1270</v>
      </c>
      <c r="R420" s="26" t="s">
        <v>275</v>
      </c>
      <c r="S420" s="28">
        <v>805000000</v>
      </c>
      <c r="T420" s="28">
        <v>3592680</v>
      </c>
      <c r="U420" s="29">
        <f>VLOOKUP(N420&amp;O420,[23]Referensi!A:AK,9,0)*$U$2</f>
        <v>59278099.999999993</v>
      </c>
      <c r="V420" s="29">
        <f>VLOOKUP(N420&amp;O420,[23]Referensi!A:AK,10,0)</f>
        <v>88000000</v>
      </c>
      <c r="W420" s="29">
        <f>VLOOKUP(N420&amp;O420,[23]Referensi!A:AK,11,0)</f>
        <v>194222222</v>
      </c>
      <c r="X420" s="29">
        <f>VLOOKUP(N420&amp;O420,[23]Referensi!A:AK,18,0)</f>
        <v>191709694</v>
      </c>
      <c r="Y420" s="29">
        <f>VLOOKUP(N420&amp;O420,[23]Referensi!A:AK,24,0)</f>
        <v>26839600</v>
      </c>
      <c r="Z420" s="29">
        <v>0</v>
      </c>
      <c r="AA420" s="29">
        <v>0</v>
      </c>
      <c r="AB420" s="29">
        <f>VLOOKUP(N420&amp;O420,[23]Referensi!A:AK,25,0)</f>
        <v>9000000</v>
      </c>
      <c r="AC420" s="29">
        <f>VLOOKUP(N420&amp;O420,[23]Referensi!A:AK,12,0)</f>
        <v>129470250</v>
      </c>
      <c r="AD420" s="29">
        <f t="shared" si="66"/>
        <v>378420074</v>
      </c>
      <c r="AE420" s="29">
        <f t="shared" si="67"/>
        <v>702112546</v>
      </c>
      <c r="AF420" s="30">
        <f t="shared" si="68"/>
        <v>102887454</v>
      </c>
      <c r="AG420" s="26"/>
    </row>
    <row r="421" spans="1:33" ht="15" customHeight="1">
      <c r="A421" s="25" t="s">
        <v>500</v>
      </c>
      <c r="B421" s="26" t="s">
        <v>39</v>
      </c>
      <c r="C421" s="26" t="s">
        <v>1161</v>
      </c>
      <c r="D421" s="26" t="s">
        <v>1162</v>
      </c>
      <c r="E421" s="26" t="s">
        <v>1275</v>
      </c>
      <c r="F421" s="26" t="s">
        <v>1276</v>
      </c>
      <c r="G421" s="25">
        <v>108.09805799999999</v>
      </c>
      <c r="H421" s="25">
        <v>-7.3470969999999998</v>
      </c>
      <c r="I421" s="26" t="s">
        <v>268</v>
      </c>
      <c r="J421" s="26" t="s">
        <v>45</v>
      </c>
      <c r="K421" s="26" t="s">
        <v>1165</v>
      </c>
      <c r="L421" s="26" t="s">
        <v>1178</v>
      </c>
      <c r="M421" s="26" t="s">
        <v>1167</v>
      </c>
      <c r="N421" s="26" t="s">
        <v>49</v>
      </c>
      <c r="O421" s="26" t="s">
        <v>1179</v>
      </c>
      <c r="P421" s="27" t="s">
        <v>1180</v>
      </c>
      <c r="Q421" s="26" t="s">
        <v>1277</v>
      </c>
      <c r="R421" s="26" t="s">
        <v>275</v>
      </c>
      <c r="S421" s="28">
        <v>805000000</v>
      </c>
      <c r="T421" s="28">
        <v>3592680</v>
      </c>
      <c r="U421" s="29">
        <f>VLOOKUP(N421&amp;O421,[23]Referensi!A:AK,9,0)*$U$2</f>
        <v>62999999.999999993</v>
      </c>
      <c r="V421" s="29">
        <f>VLOOKUP(N421&amp;O421,[23]Referensi!A:AK,10,0)</f>
        <v>127000000</v>
      </c>
      <c r="W421" s="29">
        <f>VLOOKUP(N421&amp;O421,[23]Referensi!A:AK,11,0)</f>
        <v>209111110.80000001</v>
      </c>
      <c r="X421" s="29">
        <f>VLOOKUP(N421&amp;O421,[23]Referensi!A:AK,18,0)</f>
        <v>191709694</v>
      </c>
      <c r="Y421" s="29">
        <f>VLOOKUP(N421&amp;O421,[23]Referensi!A:AK,24,0)</f>
        <v>26839600</v>
      </c>
      <c r="Z421" s="29">
        <v>0</v>
      </c>
      <c r="AA421" s="29">
        <v>0</v>
      </c>
      <c r="AB421" s="29">
        <f>VLOOKUP(N421&amp;O421,[23]Referensi!A:AK,25,0)</f>
        <v>9000000</v>
      </c>
      <c r="AC421" s="29">
        <f>VLOOKUP(N421&amp;O421,[23]Referensi!A:AK,12,0)</f>
        <v>129470250</v>
      </c>
      <c r="AD421" s="29">
        <f t="shared" si="66"/>
        <v>421141974</v>
      </c>
      <c r="AE421" s="29">
        <f t="shared" si="67"/>
        <v>759723334.79999995</v>
      </c>
      <c r="AF421" s="30">
        <f t="shared" si="68"/>
        <v>45276665.200000048</v>
      </c>
      <c r="AG421" s="26"/>
    </row>
    <row r="422" spans="1:33" ht="15" customHeight="1">
      <c r="A422" s="25" t="s">
        <v>500</v>
      </c>
      <c r="B422" s="26" t="s">
        <v>39</v>
      </c>
      <c r="C422" s="26" t="s">
        <v>1161</v>
      </c>
      <c r="D422" s="26" t="s">
        <v>1162</v>
      </c>
      <c r="E422" s="26" t="s">
        <v>1278</v>
      </c>
      <c r="F422" s="26" t="s">
        <v>1279</v>
      </c>
      <c r="G422" s="25">
        <v>108.151008</v>
      </c>
      <c r="H422" s="25">
        <v>-7.2356660000000002</v>
      </c>
      <c r="I422" s="26" t="s">
        <v>268</v>
      </c>
      <c r="J422" s="26" t="s">
        <v>45</v>
      </c>
      <c r="K422" s="26" t="s">
        <v>1165</v>
      </c>
      <c r="L422" s="26" t="s">
        <v>1178</v>
      </c>
      <c r="M422" s="26" t="s">
        <v>1167</v>
      </c>
      <c r="N422" s="26" t="s">
        <v>49</v>
      </c>
      <c r="O422" s="26" t="s">
        <v>1179</v>
      </c>
      <c r="P422" s="27" t="s">
        <v>1180</v>
      </c>
      <c r="Q422" s="26" t="s">
        <v>1277</v>
      </c>
      <c r="R422" s="26" t="s">
        <v>275</v>
      </c>
      <c r="S422" s="28">
        <v>805000000</v>
      </c>
      <c r="T422" s="28">
        <v>3592680</v>
      </c>
      <c r="U422" s="29">
        <f>VLOOKUP(N422&amp;O422,[23]Referensi!A:AK,9,0)*$U$2</f>
        <v>62999999.999999993</v>
      </c>
      <c r="V422" s="29">
        <f>VLOOKUP(N422&amp;O422,[23]Referensi!A:AK,10,0)</f>
        <v>127000000</v>
      </c>
      <c r="W422" s="29">
        <f>VLOOKUP(N422&amp;O422,[23]Referensi!A:AK,11,0)</f>
        <v>209111110.80000001</v>
      </c>
      <c r="X422" s="29">
        <f>VLOOKUP(N422&amp;O422,[23]Referensi!A:AK,18,0)</f>
        <v>191709694</v>
      </c>
      <c r="Y422" s="29">
        <f>VLOOKUP(N422&amp;O422,[23]Referensi!A:AK,24,0)</f>
        <v>26839600</v>
      </c>
      <c r="Z422" s="29">
        <v>0</v>
      </c>
      <c r="AA422" s="29">
        <v>0</v>
      </c>
      <c r="AB422" s="29">
        <f>VLOOKUP(N422&amp;O422,[23]Referensi!A:AK,25,0)</f>
        <v>9000000</v>
      </c>
      <c r="AC422" s="29">
        <f>VLOOKUP(N422&amp;O422,[23]Referensi!A:AK,12,0)</f>
        <v>129470250</v>
      </c>
      <c r="AD422" s="29">
        <f t="shared" si="66"/>
        <v>421141974</v>
      </c>
      <c r="AE422" s="29">
        <f t="shared" si="67"/>
        <v>759723334.79999995</v>
      </c>
      <c r="AF422" s="30">
        <f t="shared" si="68"/>
        <v>45276665.200000048</v>
      </c>
      <c r="AG422" s="26"/>
    </row>
    <row r="423" spans="1:33" ht="15" customHeight="1">
      <c r="A423" s="25" t="s">
        <v>500</v>
      </c>
      <c r="B423" s="26" t="s">
        <v>39</v>
      </c>
      <c r="C423" s="26" t="s">
        <v>1161</v>
      </c>
      <c r="D423" s="26" t="s">
        <v>1162</v>
      </c>
      <c r="E423" s="26" t="s">
        <v>1280</v>
      </c>
      <c r="F423" s="26" t="s">
        <v>1281</v>
      </c>
      <c r="G423" s="25">
        <v>108.083794</v>
      </c>
      <c r="H423" s="25">
        <v>-7.4902930000000003</v>
      </c>
      <c r="I423" s="26" t="s">
        <v>268</v>
      </c>
      <c r="J423" s="26" t="s">
        <v>45</v>
      </c>
      <c r="K423" s="26" t="s">
        <v>1165</v>
      </c>
      <c r="L423" s="26" t="s">
        <v>1178</v>
      </c>
      <c r="M423" s="26" t="s">
        <v>1167</v>
      </c>
      <c r="N423" s="26" t="s">
        <v>49</v>
      </c>
      <c r="O423" s="26" t="s">
        <v>1179</v>
      </c>
      <c r="P423" s="27" t="s">
        <v>1180</v>
      </c>
      <c r="Q423" s="26" t="s">
        <v>1277</v>
      </c>
      <c r="R423" s="26" t="s">
        <v>275</v>
      </c>
      <c r="S423" s="28">
        <v>805000000</v>
      </c>
      <c r="T423" s="28">
        <v>3592680</v>
      </c>
      <c r="U423" s="29">
        <f>VLOOKUP(N423&amp;O423,[23]Referensi!A:AK,9,0)*$U$2</f>
        <v>62999999.999999993</v>
      </c>
      <c r="V423" s="29">
        <f>VLOOKUP(N423&amp;O423,[23]Referensi!A:AK,10,0)</f>
        <v>127000000</v>
      </c>
      <c r="W423" s="29">
        <f>VLOOKUP(N423&amp;O423,[23]Referensi!A:AK,11,0)</f>
        <v>209111110.80000001</v>
      </c>
      <c r="X423" s="29">
        <f>VLOOKUP(N423&amp;O423,[23]Referensi!A:AK,18,0)</f>
        <v>191709694</v>
      </c>
      <c r="Y423" s="29">
        <f>VLOOKUP(N423&amp;O423,[23]Referensi!A:AK,24,0)</f>
        <v>26839600</v>
      </c>
      <c r="Z423" s="29">
        <v>0</v>
      </c>
      <c r="AA423" s="29">
        <v>0</v>
      </c>
      <c r="AB423" s="29">
        <f>VLOOKUP(N423&amp;O423,[23]Referensi!A:AK,25,0)</f>
        <v>9000000</v>
      </c>
      <c r="AC423" s="29">
        <f>VLOOKUP(N423&amp;O423,[23]Referensi!A:AK,12,0)</f>
        <v>129470250</v>
      </c>
      <c r="AD423" s="29">
        <f t="shared" si="66"/>
        <v>421141974</v>
      </c>
      <c r="AE423" s="29">
        <f t="shared" si="67"/>
        <v>759723334.79999995</v>
      </c>
      <c r="AF423" s="30">
        <f t="shared" si="68"/>
        <v>45276665.200000048</v>
      </c>
      <c r="AG423" s="26"/>
    </row>
    <row r="424" spans="1:33" ht="15" customHeight="1">
      <c r="A424" s="25" t="s">
        <v>500</v>
      </c>
      <c r="B424" s="26" t="s">
        <v>39</v>
      </c>
      <c r="C424" s="26" t="s">
        <v>1161</v>
      </c>
      <c r="D424" s="26" t="s">
        <v>1162</v>
      </c>
      <c r="E424" s="26" t="s">
        <v>1282</v>
      </c>
      <c r="F424" s="26" t="s">
        <v>1283</v>
      </c>
      <c r="G424" s="25">
        <v>108.11969499999999</v>
      </c>
      <c r="H424" s="25">
        <v>-7.3760690000000002</v>
      </c>
      <c r="I424" s="26" t="s">
        <v>268</v>
      </c>
      <c r="J424" s="26" t="s">
        <v>45</v>
      </c>
      <c r="K424" s="26" t="s">
        <v>1165</v>
      </c>
      <c r="L424" s="26" t="s">
        <v>1178</v>
      </c>
      <c r="M424" s="26" t="s">
        <v>1167</v>
      </c>
      <c r="N424" s="26" t="s">
        <v>49</v>
      </c>
      <c r="O424" s="26" t="s">
        <v>1179</v>
      </c>
      <c r="P424" s="27" t="s">
        <v>1180</v>
      </c>
      <c r="Q424" s="26" t="s">
        <v>1284</v>
      </c>
      <c r="R424" s="26" t="s">
        <v>275</v>
      </c>
      <c r="S424" s="28">
        <v>805000000</v>
      </c>
      <c r="T424" s="28">
        <v>3592680</v>
      </c>
      <c r="U424" s="29">
        <f>VLOOKUP(N424&amp;O424,[23]Referensi!A:AK,9,0)*$U$2</f>
        <v>62999999.999999993</v>
      </c>
      <c r="V424" s="29">
        <f>VLOOKUP(N424&amp;O424,[23]Referensi!A:AK,10,0)</f>
        <v>127000000</v>
      </c>
      <c r="W424" s="29">
        <f>VLOOKUP(N424&amp;O424,[23]Referensi!A:AK,11,0)</f>
        <v>209111110.80000001</v>
      </c>
      <c r="X424" s="29">
        <f>VLOOKUP(N424&amp;O424,[23]Referensi!A:AK,18,0)</f>
        <v>191709694</v>
      </c>
      <c r="Y424" s="29">
        <f>VLOOKUP(N424&amp;O424,[23]Referensi!A:AK,24,0)</f>
        <v>26839600</v>
      </c>
      <c r="Z424" s="29">
        <v>0</v>
      </c>
      <c r="AA424" s="29">
        <v>0</v>
      </c>
      <c r="AB424" s="29">
        <f>VLOOKUP(N424&amp;O424,[23]Referensi!A:AK,25,0)</f>
        <v>9000000</v>
      </c>
      <c r="AC424" s="29">
        <f>VLOOKUP(N424&amp;O424,[23]Referensi!A:AK,12,0)</f>
        <v>129470250</v>
      </c>
      <c r="AD424" s="29">
        <f t="shared" si="66"/>
        <v>421141974</v>
      </c>
      <c r="AE424" s="29">
        <f t="shared" si="67"/>
        <v>759723334.79999995</v>
      </c>
      <c r="AF424" s="30">
        <f t="shared" si="68"/>
        <v>45276665.200000048</v>
      </c>
      <c r="AG424" s="26"/>
    </row>
    <row r="425" spans="1:33" ht="15" customHeight="1">
      <c r="A425" s="25" t="s">
        <v>500</v>
      </c>
      <c r="B425" s="26" t="s">
        <v>39</v>
      </c>
      <c r="C425" s="26" t="s">
        <v>1161</v>
      </c>
      <c r="D425" s="26" t="s">
        <v>1162</v>
      </c>
      <c r="E425" s="26" t="s">
        <v>1285</v>
      </c>
      <c r="F425" s="26" t="s">
        <v>1286</v>
      </c>
      <c r="G425" s="25">
        <v>107.920402</v>
      </c>
      <c r="H425" s="25">
        <v>-6.8463500000000002</v>
      </c>
      <c r="I425" s="26" t="s">
        <v>268</v>
      </c>
      <c r="J425" s="26" t="s">
        <v>45</v>
      </c>
      <c r="K425" s="26" t="s">
        <v>1165</v>
      </c>
      <c r="L425" s="26" t="s">
        <v>1194</v>
      </c>
      <c r="M425" s="26" t="s">
        <v>1167</v>
      </c>
      <c r="N425" s="26" t="s">
        <v>49</v>
      </c>
      <c r="O425" s="26" t="s">
        <v>1195</v>
      </c>
      <c r="P425" s="27" t="s">
        <v>1196</v>
      </c>
      <c r="Q425" s="26" t="s">
        <v>1256</v>
      </c>
      <c r="R425" s="26" t="s">
        <v>275</v>
      </c>
      <c r="S425" s="28">
        <v>805000000</v>
      </c>
      <c r="T425" s="28">
        <v>3592680</v>
      </c>
      <c r="U425" s="29">
        <f>VLOOKUP(N425&amp;O425,[23]Referensi!A:AK,9,0)*$U$2</f>
        <v>59278099.999999993</v>
      </c>
      <c r="V425" s="29">
        <f>VLOOKUP(N425&amp;O425,[23]Referensi!A:AK,10,0)</f>
        <v>88000000</v>
      </c>
      <c r="W425" s="29">
        <f>VLOOKUP(N425&amp;O425,[23]Referensi!A:AK,11,0)</f>
        <v>194222222</v>
      </c>
      <c r="X425" s="29">
        <f>VLOOKUP(N425&amp;O425,[23]Referensi!A:AK,18,0)</f>
        <v>191709694</v>
      </c>
      <c r="Y425" s="29">
        <f>VLOOKUP(N425&amp;O425,[23]Referensi!A:AK,24,0)</f>
        <v>26839600</v>
      </c>
      <c r="Z425" s="29">
        <v>0</v>
      </c>
      <c r="AA425" s="29">
        <v>0</v>
      </c>
      <c r="AB425" s="29">
        <f>VLOOKUP(N425&amp;O425,[23]Referensi!A:AK,25,0)</f>
        <v>9000000</v>
      </c>
      <c r="AC425" s="29">
        <f>VLOOKUP(N425&amp;O425,[23]Referensi!A:AK,12,0)</f>
        <v>129470250</v>
      </c>
      <c r="AD425" s="29">
        <f t="shared" si="66"/>
        <v>378420074</v>
      </c>
      <c r="AE425" s="29">
        <f t="shared" si="67"/>
        <v>702112546</v>
      </c>
      <c r="AF425" s="30">
        <f t="shared" si="68"/>
        <v>102887454</v>
      </c>
      <c r="AG425" s="26"/>
    </row>
    <row r="426" spans="1:33" ht="15" customHeight="1">
      <c r="A426" s="25" t="s">
        <v>500</v>
      </c>
      <c r="B426" s="26" t="s">
        <v>39</v>
      </c>
      <c r="C426" s="26" t="s">
        <v>1161</v>
      </c>
      <c r="D426" s="26" t="s">
        <v>1162</v>
      </c>
      <c r="E426" s="26" t="s">
        <v>1287</v>
      </c>
      <c r="F426" s="26" t="s">
        <v>1288</v>
      </c>
      <c r="G426" s="25">
        <v>108.371943</v>
      </c>
      <c r="H426" s="25">
        <v>-7.1651280000000002</v>
      </c>
      <c r="I426" s="26" t="s">
        <v>268</v>
      </c>
      <c r="J426" s="26" t="s">
        <v>45</v>
      </c>
      <c r="K426" s="26" t="s">
        <v>1165</v>
      </c>
      <c r="L426" s="26" t="s">
        <v>1206</v>
      </c>
      <c r="M426" s="26" t="s">
        <v>1167</v>
      </c>
      <c r="N426" s="26" t="s">
        <v>49</v>
      </c>
      <c r="O426" s="26" t="s">
        <v>1207</v>
      </c>
      <c r="P426" s="27" t="s">
        <v>1217</v>
      </c>
      <c r="Q426" s="26" t="s">
        <v>1212</v>
      </c>
      <c r="R426" s="26" t="s">
        <v>275</v>
      </c>
      <c r="S426" s="28">
        <v>805000000</v>
      </c>
      <c r="T426" s="28">
        <v>3592680</v>
      </c>
      <c r="U426" s="29">
        <f>VLOOKUP(N426&amp;O426,[23]Referensi!A:AK,9,0)*$U$2</f>
        <v>62999999.999999993</v>
      </c>
      <c r="V426" s="29">
        <f>VLOOKUP(N426&amp;O426,[23]Referensi!A:AK,10,0)</f>
        <v>87000000</v>
      </c>
      <c r="W426" s="29">
        <f>VLOOKUP(N426&amp;O426,[23]Referensi!A:AK,11,0)</f>
        <v>228657407.40740743</v>
      </c>
      <c r="X426" s="29">
        <f>VLOOKUP(N426&amp;O426,[23]Referensi!A:AK,18,0)</f>
        <v>191709694</v>
      </c>
      <c r="Y426" s="29">
        <f>VLOOKUP(N426&amp;O426,[23]Referensi!A:AK,24,0)</f>
        <v>26839600</v>
      </c>
      <c r="Z426" s="29">
        <v>0</v>
      </c>
      <c r="AA426" s="29">
        <v>0</v>
      </c>
      <c r="AB426" s="29">
        <f>VLOOKUP(N426&amp;O426,[23]Referensi!A:AK,25,0)</f>
        <v>9000000</v>
      </c>
      <c r="AC426" s="29">
        <f>VLOOKUP(N426&amp;O426,[23]Referensi!A:AK,12,0)</f>
        <v>129470250</v>
      </c>
      <c r="AD426" s="29">
        <f t="shared" si="66"/>
        <v>381141974</v>
      </c>
      <c r="AE426" s="29">
        <f t="shared" si="67"/>
        <v>739269631.4074074</v>
      </c>
      <c r="AF426" s="30">
        <f t="shared" si="68"/>
        <v>65730368.592592597</v>
      </c>
      <c r="AG426" s="26"/>
    </row>
    <row r="427" spans="1:33" ht="15" customHeight="1">
      <c r="A427" s="25" t="s">
        <v>500</v>
      </c>
      <c r="B427" s="26" t="s">
        <v>39</v>
      </c>
      <c r="C427" s="26" t="s">
        <v>1161</v>
      </c>
      <c r="D427" s="26" t="s">
        <v>1162</v>
      </c>
      <c r="E427" s="26" t="s">
        <v>1289</v>
      </c>
      <c r="F427" s="26" t="s">
        <v>1290</v>
      </c>
      <c r="G427" s="25">
        <v>108.324564</v>
      </c>
      <c r="H427" s="25">
        <v>-7.3108639999999996</v>
      </c>
      <c r="I427" s="26" t="s">
        <v>268</v>
      </c>
      <c r="J427" s="26" t="s">
        <v>45</v>
      </c>
      <c r="K427" s="26" t="s">
        <v>1165</v>
      </c>
      <c r="L427" s="26" t="s">
        <v>1206</v>
      </c>
      <c r="M427" s="26" t="s">
        <v>1167</v>
      </c>
      <c r="N427" s="26" t="s">
        <v>49</v>
      </c>
      <c r="O427" s="26" t="s">
        <v>1207</v>
      </c>
      <c r="P427" s="27" t="s">
        <v>1217</v>
      </c>
      <c r="Q427" s="26" t="s">
        <v>1212</v>
      </c>
      <c r="R427" s="26" t="s">
        <v>275</v>
      </c>
      <c r="S427" s="28">
        <v>805000000</v>
      </c>
      <c r="T427" s="28">
        <v>3592680</v>
      </c>
      <c r="U427" s="29">
        <f>VLOOKUP(N427&amp;O427,[23]Referensi!A:AK,9,0)*$U$2</f>
        <v>62999999.999999993</v>
      </c>
      <c r="V427" s="29">
        <f>VLOOKUP(N427&amp;O427,[23]Referensi!A:AK,10,0)</f>
        <v>87000000</v>
      </c>
      <c r="W427" s="29">
        <f>VLOOKUP(N427&amp;O427,[23]Referensi!A:AK,11,0)</f>
        <v>228657407.40740743</v>
      </c>
      <c r="X427" s="29">
        <f>VLOOKUP(N427&amp;O427,[23]Referensi!A:AK,18,0)</f>
        <v>191709694</v>
      </c>
      <c r="Y427" s="29">
        <f>VLOOKUP(N427&amp;O427,[23]Referensi!A:AK,24,0)</f>
        <v>26839600</v>
      </c>
      <c r="Z427" s="29">
        <v>0</v>
      </c>
      <c r="AA427" s="29">
        <v>0</v>
      </c>
      <c r="AB427" s="29">
        <f>VLOOKUP(N427&amp;O427,[23]Referensi!A:AK,25,0)</f>
        <v>9000000</v>
      </c>
      <c r="AC427" s="29">
        <f>VLOOKUP(N427&amp;O427,[23]Referensi!A:AK,12,0)</f>
        <v>129470250</v>
      </c>
      <c r="AD427" s="29">
        <f t="shared" si="66"/>
        <v>381141974</v>
      </c>
      <c r="AE427" s="29">
        <f t="shared" si="67"/>
        <v>739269631.4074074</v>
      </c>
      <c r="AF427" s="30">
        <f t="shared" si="68"/>
        <v>65730368.592592597</v>
      </c>
      <c r="AG427" s="26"/>
    </row>
    <row r="428" spans="1:33" ht="15" customHeight="1">
      <c r="A428" s="25" t="s">
        <v>500</v>
      </c>
      <c r="B428" s="26" t="s">
        <v>39</v>
      </c>
      <c r="C428" s="26" t="s">
        <v>1161</v>
      </c>
      <c r="D428" s="26" t="s">
        <v>1162</v>
      </c>
      <c r="E428" s="26" t="s">
        <v>1291</v>
      </c>
      <c r="F428" s="26" t="s">
        <v>1292</v>
      </c>
      <c r="G428" s="25">
        <v>108.328</v>
      </c>
      <c r="H428" s="25">
        <v>-7.3355100000000002</v>
      </c>
      <c r="I428" s="26" t="s">
        <v>268</v>
      </c>
      <c r="J428" s="26" t="s">
        <v>45</v>
      </c>
      <c r="K428" s="26" t="s">
        <v>1165</v>
      </c>
      <c r="L428" s="26" t="s">
        <v>1206</v>
      </c>
      <c r="M428" s="26" t="s">
        <v>1167</v>
      </c>
      <c r="N428" s="26" t="s">
        <v>49</v>
      </c>
      <c r="O428" s="26" t="s">
        <v>1207</v>
      </c>
      <c r="P428" s="27" t="s">
        <v>1217</v>
      </c>
      <c r="Q428" s="26" t="s">
        <v>1234</v>
      </c>
      <c r="R428" s="26" t="s">
        <v>275</v>
      </c>
      <c r="S428" s="28">
        <v>805000000</v>
      </c>
      <c r="T428" s="28">
        <v>3592680</v>
      </c>
      <c r="U428" s="29">
        <f>VLOOKUP(N428&amp;O428,[23]Referensi!A:AK,9,0)*$U$2</f>
        <v>62999999.999999993</v>
      </c>
      <c r="V428" s="29">
        <f>VLOOKUP(N428&amp;O428,[23]Referensi!A:AK,10,0)</f>
        <v>87000000</v>
      </c>
      <c r="W428" s="29">
        <f>VLOOKUP(N428&amp;O428,[23]Referensi!A:AK,11,0)</f>
        <v>228657407.40740743</v>
      </c>
      <c r="X428" s="29">
        <f>VLOOKUP(N428&amp;O428,[23]Referensi!A:AK,18,0)</f>
        <v>191709694</v>
      </c>
      <c r="Y428" s="29">
        <f>VLOOKUP(N428&amp;O428,[23]Referensi!A:AK,24,0)</f>
        <v>26839600</v>
      </c>
      <c r="Z428" s="29">
        <v>0</v>
      </c>
      <c r="AA428" s="29">
        <v>0</v>
      </c>
      <c r="AB428" s="29">
        <f>VLOOKUP(N428&amp;O428,[23]Referensi!A:AK,25,0)</f>
        <v>9000000</v>
      </c>
      <c r="AC428" s="29">
        <f>VLOOKUP(N428&amp;O428,[23]Referensi!A:AK,12,0)</f>
        <v>129470250</v>
      </c>
      <c r="AD428" s="29">
        <f t="shared" si="66"/>
        <v>381141974</v>
      </c>
      <c r="AE428" s="29">
        <f t="shared" si="67"/>
        <v>739269631.4074074</v>
      </c>
      <c r="AF428" s="30">
        <f t="shared" si="68"/>
        <v>65730368.592592597</v>
      </c>
      <c r="AG428" s="26"/>
    </row>
    <row r="429" spans="1:33" ht="15" customHeight="1">
      <c r="A429" s="25" t="s">
        <v>500</v>
      </c>
      <c r="B429" s="26" t="s">
        <v>39</v>
      </c>
      <c r="C429" s="26" t="s">
        <v>1161</v>
      </c>
      <c r="D429" s="26" t="s">
        <v>1162</v>
      </c>
      <c r="E429" s="26" t="s">
        <v>1293</v>
      </c>
      <c r="F429" s="26" t="s">
        <v>1294</v>
      </c>
      <c r="G429" s="25">
        <v>108.36655</v>
      </c>
      <c r="H429" s="25">
        <v>-7.3464159999999996</v>
      </c>
      <c r="I429" s="26" t="s">
        <v>268</v>
      </c>
      <c r="J429" s="26" t="s">
        <v>45</v>
      </c>
      <c r="K429" s="26" t="s">
        <v>1165</v>
      </c>
      <c r="L429" s="26" t="s">
        <v>1178</v>
      </c>
      <c r="M429" s="26" t="s">
        <v>1167</v>
      </c>
      <c r="N429" s="26" t="s">
        <v>49</v>
      </c>
      <c r="O429" s="26" t="s">
        <v>1179</v>
      </c>
      <c r="P429" s="27" t="s">
        <v>1217</v>
      </c>
      <c r="Q429" s="26" t="s">
        <v>1234</v>
      </c>
      <c r="R429" s="26" t="s">
        <v>275</v>
      </c>
      <c r="S429" s="28">
        <v>805000000</v>
      </c>
      <c r="T429" s="28">
        <v>3592680</v>
      </c>
      <c r="U429" s="29">
        <f>VLOOKUP(N429&amp;O429,[23]Referensi!A:AK,9,0)*$U$2</f>
        <v>62999999.999999993</v>
      </c>
      <c r="V429" s="29">
        <f>VLOOKUP(N429&amp;O429,[23]Referensi!A:AK,10,0)</f>
        <v>127000000</v>
      </c>
      <c r="W429" s="29">
        <f>VLOOKUP(N429&amp;O429,[23]Referensi!A:AK,11,0)</f>
        <v>209111110.80000001</v>
      </c>
      <c r="X429" s="29">
        <f>VLOOKUP(N429&amp;O429,[23]Referensi!A:AK,18,0)</f>
        <v>191709694</v>
      </c>
      <c r="Y429" s="29">
        <f>VLOOKUP(N429&amp;O429,[23]Referensi!A:AK,24,0)</f>
        <v>26839600</v>
      </c>
      <c r="Z429" s="29">
        <v>0</v>
      </c>
      <c r="AA429" s="29">
        <v>0</v>
      </c>
      <c r="AB429" s="29">
        <f>VLOOKUP(N429&amp;O429,[23]Referensi!A:AK,25,0)</f>
        <v>9000000</v>
      </c>
      <c r="AC429" s="29">
        <f>VLOOKUP(N429&amp;O429,[23]Referensi!A:AK,12,0)</f>
        <v>129470250</v>
      </c>
      <c r="AD429" s="29">
        <f t="shared" si="66"/>
        <v>421141974</v>
      </c>
      <c r="AE429" s="29">
        <f t="shared" si="67"/>
        <v>759723334.79999995</v>
      </c>
      <c r="AF429" s="30">
        <f t="shared" si="68"/>
        <v>45276665.200000048</v>
      </c>
      <c r="AG429" s="26"/>
    </row>
    <row r="430" spans="1:33" ht="15" customHeight="1">
      <c r="A430" s="25" t="s">
        <v>500</v>
      </c>
      <c r="B430" s="26" t="s">
        <v>39</v>
      </c>
      <c r="C430" s="26" t="s">
        <v>1161</v>
      </c>
      <c r="D430" s="26" t="s">
        <v>1162</v>
      </c>
      <c r="E430" s="26" t="s">
        <v>1295</v>
      </c>
      <c r="F430" s="26" t="s">
        <v>1296</v>
      </c>
      <c r="G430" s="25">
        <v>107.754006</v>
      </c>
      <c r="H430" s="25">
        <v>-6.5523470000000001</v>
      </c>
      <c r="I430" s="26" t="s">
        <v>268</v>
      </c>
      <c r="J430" s="26" t="s">
        <v>45</v>
      </c>
      <c r="K430" s="26" t="s">
        <v>1165</v>
      </c>
      <c r="L430" s="26" t="s">
        <v>1231</v>
      </c>
      <c r="M430" s="26" t="s">
        <v>1167</v>
      </c>
      <c r="N430" s="26" t="s">
        <v>49</v>
      </c>
      <c r="O430" s="26" t="s">
        <v>1232</v>
      </c>
      <c r="P430" s="27" t="s">
        <v>1233</v>
      </c>
      <c r="Q430" s="26" t="s">
        <v>1234</v>
      </c>
      <c r="R430" s="26" t="s">
        <v>275</v>
      </c>
      <c r="S430" s="28">
        <v>805000000</v>
      </c>
      <c r="T430" s="28">
        <v>3592680</v>
      </c>
      <c r="U430" s="29">
        <f>VLOOKUP(N430&amp;O430,[23]Referensi!A:AK,9,0)*$U$2</f>
        <v>66278099.999999993</v>
      </c>
      <c r="V430" s="29">
        <f>VLOOKUP(N430&amp;O430,[23]Referensi!A:AK,10,0)</f>
        <v>99000000</v>
      </c>
      <c r="W430" s="29">
        <f>VLOOKUP(N430&amp;O430,[23]Referensi!A:AK,11,0)</f>
        <v>220820104.95238096</v>
      </c>
      <c r="X430" s="29">
        <f>VLOOKUP(N430&amp;O430,[23]Referensi!A:AK,18,0)</f>
        <v>191709694</v>
      </c>
      <c r="Y430" s="29">
        <f>VLOOKUP(N430&amp;O430,[23]Referensi!A:AK,24,0)</f>
        <v>26839600</v>
      </c>
      <c r="Z430" s="29">
        <v>0</v>
      </c>
      <c r="AA430" s="29">
        <v>0</v>
      </c>
      <c r="AB430" s="29">
        <f>VLOOKUP(N430&amp;O430,[23]Referensi!A:AK,25,0)</f>
        <v>9000000</v>
      </c>
      <c r="AC430" s="29">
        <f>VLOOKUP(N430&amp;O430,[23]Referensi!A:AK,12,0)</f>
        <v>129470250</v>
      </c>
      <c r="AD430" s="29">
        <f t="shared" si="66"/>
        <v>396420074</v>
      </c>
      <c r="AE430" s="29">
        <f t="shared" si="67"/>
        <v>746710428.9523809</v>
      </c>
      <c r="AF430" s="30">
        <f t="shared" si="68"/>
        <v>58289571.047619104</v>
      </c>
      <c r="AG430" s="26"/>
    </row>
    <row r="431" spans="1:33" ht="15" customHeight="1">
      <c r="A431" s="25" t="s">
        <v>500</v>
      </c>
      <c r="B431" s="26" t="s">
        <v>39</v>
      </c>
      <c r="C431" s="26" t="s">
        <v>1161</v>
      </c>
      <c r="D431" s="26" t="s">
        <v>1162</v>
      </c>
      <c r="E431" s="26" t="s">
        <v>1297</v>
      </c>
      <c r="F431" s="26" t="s">
        <v>1298</v>
      </c>
      <c r="G431" s="25">
        <v>107.68817199999999</v>
      </c>
      <c r="H431" s="25">
        <v>-6.6672599999999997</v>
      </c>
      <c r="I431" s="26" t="s">
        <v>268</v>
      </c>
      <c r="J431" s="26" t="s">
        <v>45</v>
      </c>
      <c r="K431" s="26" t="s">
        <v>1165</v>
      </c>
      <c r="L431" s="26" t="s">
        <v>1231</v>
      </c>
      <c r="M431" s="26" t="s">
        <v>1167</v>
      </c>
      <c r="N431" s="26" t="s">
        <v>49</v>
      </c>
      <c r="O431" s="26" t="s">
        <v>1232</v>
      </c>
      <c r="P431" s="27" t="s">
        <v>1233</v>
      </c>
      <c r="Q431" s="26" t="s">
        <v>1234</v>
      </c>
      <c r="R431" s="26" t="s">
        <v>275</v>
      </c>
      <c r="S431" s="28">
        <v>805000000</v>
      </c>
      <c r="T431" s="28">
        <v>3592680</v>
      </c>
      <c r="U431" s="29">
        <f>VLOOKUP(N431&amp;O431,[23]Referensi!A:AK,9,0)*$U$2</f>
        <v>66278099.999999993</v>
      </c>
      <c r="V431" s="29">
        <f>VLOOKUP(N431&amp;O431,[23]Referensi!A:AK,10,0)</f>
        <v>99000000</v>
      </c>
      <c r="W431" s="29">
        <f>VLOOKUP(N431&amp;O431,[23]Referensi!A:AK,11,0)</f>
        <v>220820104.95238096</v>
      </c>
      <c r="X431" s="29">
        <f>VLOOKUP(N431&amp;O431,[23]Referensi!A:AK,18,0)</f>
        <v>191709694</v>
      </c>
      <c r="Y431" s="29">
        <f>VLOOKUP(N431&amp;O431,[23]Referensi!A:AK,24,0)</f>
        <v>26839600</v>
      </c>
      <c r="Z431" s="29">
        <v>0</v>
      </c>
      <c r="AA431" s="29">
        <v>0</v>
      </c>
      <c r="AB431" s="29">
        <f>VLOOKUP(N431&amp;O431,[23]Referensi!A:AK,25,0)</f>
        <v>9000000</v>
      </c>
      <c r="AC431" s="29">
        <f>VLOOKUP(N431&amp;O431,[23]Referensi!A:AK,12,0)</f>
        <v>129470250</v>
      </c>
      <c r="AD431" s="29">
        <f t="shared" si="66"/>
        <v>396420074</v>
      </c>
      <c r="AE431" s="29">
        <f t="shared" si="67"/>
        <v>746710428.9523809</v>
      </c>
      <c r="AF431" s="30">
        <f t="shared" si="68"/>
        <v>58289571.047619104</v>
      </c>
      <c r="AG431" s="26"/>
    </row>
    <row r="432" spans="1:33" ht="15" customHeight="1">
      <c r="A432" s="25" t="s">
        <v>500</v>
      </c>
      <c r="B432" s="26" t="s">
        <v>39</v>
      </c>
      <c r="C432" s="26" t="s">
        <v>1161</v>
      </c>
      <c r="D432" s="26" t="s">
        <v>1162</v>
      </c>
      <c r="E432" s="26" t="s">
        <v>1299</v>
      </c>
      <c r="F432" s="26" t="s">
        <v>1300</v>
      </c>
      <c r="G432" s="25">
        <v>107.572098295041</v>
      </c>
      <c r="H432" s="25">
        <v>-6.8551453237104099</v>
      </c>
      <c r="I432" s="26" t="s">
        <v>268</v>
      </c>
      <c r="J432" s="26" t="s">
        <v>45</v>
      </c>
      <c r="K432" s="26" t="s">
        <v>1165</v>
      </c>
      <c r="L432" s="26" t="s">
        <v>1202</v>
      </c>
      <c r="M432" s="26" t="s">
        <v>1167</v>
      </c>
      <c r="N432" s="26" t="s">
        <v>49</v>
      </c>
      <c r="O432" s="26" t="s">
        <v>1203</v>
      </c>
      <c r="P432" s="27" t="s">
        <v>972</v>
      </c>
      <c r="Q432" s="26" t="s">
        <v>318</v>
      </c>
      <c r="R432" s="26" t="s">
        <v>275</v>
      </c>
      <c r="S432" s="28">
        <v>805000000</v>
      </c>
      <c r="T432" s="28">
        <v>3592680</v>
      </c>
      <c r="U432" s="29">
        <f>VLOOKUP(N432&amp;O432,[23]Referensi!A:AK,9,0)*$U$2</f>
        <v>77829814.999999985</v>
      </c>
      <c r="V432" s="29">
        <f>VLOOKUP(N432&amp;O432,[23]Referensi!A:AK,10,0)</f>
        <v>170000000</v>
      </c>
      <c r="W432" s="29">
        <f>VLOOKUP(N432&amp;O432,[23]Referensi!A:AK,11,0)</f>
        <v>228657407.40740743</v>
      </c>
      <c r="X432" s="29">
        <f>VLOOKUP(N432&amp;O432,[23]Referensi!A:AK,18,0)</f>
        <v>191709694</v>
      </c>
      <c r="Y432" s="29">
        <f>VLOOKUP(N432&amp;O432,[23]Referensi!A:AK,24,0)</f>
        <v>26839600</v>
      </c>
      <c r="Z432" s="29">
        <v>0</v>
      </c>
      <c r="AA432" s="29">
        <v>0</v>
      </c>
      <c r="AB432" s="29">
        <f>VLOOKUP(N432&amp;O432,[23]Referensi!A:AK,25,0)</f>
        <v>9000000</v>
      </c>
      <c r="AC432" s="29">
        <f>VLOOKUP(N432&amp;O432,[23]Referensi!A:AK,12,0)</f>
        <v>129470250</v>
      </c>
      <c r="AD432" s="29">
        <f t="shared" si="66"/>
        <v>478971789</v>
      </c>
      <c r="AE432" s="29">
        <f t="shared" si="67"/>
        <v>837099446.4074074</v>
      </c>
      <c r="AF432" s="30">
        <f t="shared" si="68"/>
        <v>-32099446.407407403</v>
      </c>
      <c r="AG432" s="26"/>
    </row>
    <row r="433" spans="1:33" ht="15" customHeight="1">
      <c r="A433" s="25" t="s">
        <v>500</v>
      </c>
      <c r="B433" s="26" t="s">
        <v>39</v>
      </c>
      <c r="C433" s="26" t="s">
        <v>1161</v>
      </c>
      <c r="D433" s="26" t="s">
        <v>1162</v>
      </c>
      <c r="E433" s="26" t="s">
        <v>1301</v>
      </c>
      <c r="F433" s="26" t="s">
        <v>1302</v>
      </c>
      <c r="G433" s="25">
        <v>108.336274</v>
      </c>
      <c r="H433" s="25">
        <v>-6.35562</v>
      </c>
      <c r="I433" s="26" t="s">
        <v>268</v>
      </c>
      <c r="J433" s="26" t="s">
        <v>45</v>
      </c>
      <c r="K433" s="26" t="s">
        <v>1165</v>
      </c>
      <c r="L433" s="26" t="s">
        <v>1303</v>
      </c>
      <c r="M433" s="26" t="s">
        <v>1167</v>
      </c>
      <c r="N433" s="26" t="s">
        <v>49</v>
      </c>
      <c r="O433" s="26" t="s">
        <v>1304</v>
      </c>
      <c r="P433" s="27" t="s">
        <v>1196</v>
      </c>
      <c r="Q433" s="26" t="s">
        <v>1305</v>
      </c>
      <c r="R433" s="26" t="s">
        <v>275</v>
      </c>
      <c r="S433" s="28">
        <v>805000000</v>
      </c>
      <c r="T433" s="28">
        <v>3592680</v>
      </c>
      <c r="U433" s="29">
        <f>VLOOKUP(N433&amp;O433,[23]Referensi!A:AK,9,0)*$U$2</f>
        <v>63699999.999999993</v>
      </c>
      <c r="V433" s="29">
        <f>VLOOKUP(N433&amp;O433,[23]Referensi!A:AK,10,0)</f>
        <v>87000000</v>
      </c>
      <c r="W433" s="29">
        <f>VLOOKUP(N433&amp;O433,[23]Referensi!A:AK,11,0)</f>
        <v>202499999.75</v>
      </c>
      <c r="X433" s="29">
        <f>VLOOKUP(N433&amp;O433,[23]Referensi!A:AK,18,0)</f>
        <v>191709694</v>
      </c>
      <c r="Y433" s="29">
        <f>VLOOKUP(N433&amp;O433,[23]Referensi!A:AK,24,0)</f>
        <v>26839600</v>
      </c>
      <c r="Z433" s="29">
        <v>0</v>
      </c>
      <c r="AA433" s="29">
        <v>0</v>
      </c>
      <c r="AB433" s="29">
        <f>VLOOKUP(N433&amp;O433,[23]Referensi!A:AK,25,0)</f>
        <v>9000000</v>
      </c>
      <c r="AC433" s="29">
        <f>VLOOKUP(N433&amp;O433,[23]Referensi!A:AK,12,0)</f>
        <v>129470250</v>
      </c>
      <c r="AD433" s="29">
        <f t="shared" si="66"/>
        <v>381841974</v>
      </c>
      <c r="AE433" s="29">
        <f t="shared" si="67"/>
        <v>713812223.75</v>
      </c>
      <c r="AF433" s="30">
        <f t="shared" si="68"/>
        <v>91187776.25</v>
      </c>
      <c r="AG433" s="26"/>
    </row>
    <row r="434" spans="1:33" ht="15" customHeight="1">
      <c r="A434" s="25" t="s">
        <v>500</v>
      </c>
      <c r="B434" s="26" t="s">
        <v>39</v>
      </c>
      <c r="C434" s="26" t="s">
        <v>1161</v>
      </c>
      <c r="D434" s="26" t="s">
        <v>1162</v>
      </c>
      <c r="E434" s="26" t="s">
        <v>1306</v>
      </c>
      <c r="F434" s="26" t="s">
        <v>1307</v>
      </c>
      <c r="G434" s="25">
        <v>107.47754500000001</v>
      </c>
      <c r="H434" s="25">
        <v>-6.930536</v>
      </c>
      <c r="I434" s="26" t="s">
        <v>268</v>
      </c>
      <c r="J434" s="26" t="s">
        <v>45</v>
      </c>
      <c r="K434" s="26" t="s">
        <v>1165</v>
      </c>
      <c r="L434" s="26" t="s">
        <v>1202</v>
      </c>
      <c r="M434" s="26" t="s">
        <v>1167</v>
      </c>
      <c r="N434" s="26" t="s">
        <v>49</v>
      </c>
      <c r="O434" s="26" t="s">
        <v>1203</v>
      </c>
      <c r="P434" s="27" t="s">
        <v>972</v>
      </c>
      <c r="Q434" s="26" t="s">
        <v>318</v>
      </c>
      <c r="R434" s="26" t="s">
        <v>275</v>
      </c>
      <c r="S434" s="28">
        <v>805000000</v>
      </c>
      <c r="T434" s="28">
        <v>3592680</v>
      </c>
      <c r="U434" s="29">
        <f>VLOOKUP(N434&amp;O434,[23]Referensi!A:AK,9,0)*$U$2</f>
        <v>77829814.999999985</v>
      </c>
      <c r="V434" s="29">
        <f>VLOOKUP(N434&amp;O434,[23]Referensi!A:AK,10,0)</f>
        <v>170000000</v>
      </c>
      <c r="W434" s="29">
        <f>VLOOKUP(N434&amp;O434,[23]Referensi!A:AK,11,0)</f>
        <v>228657407.40740743</v>
      </c>
      <c r="X434" s="29">
        <f>VLOOKUP(N434&amp;O434,[23]Referensi!A:AK,18,0)</f>
        <v>191709694</v>
      </c>
      <c r="Y434" s="29">
        <f>VLOOKUP(N434&amp;O434,[23]Referensi!A:AK,24,0)</f>
        <v>26839600</v>
      </c>
      <c r="Z434" s="29">
        <v>0</v>
      </c>
      <c r="AA434" s="29">
        <v>0</v>
      </c>
      <c r="AB434" s="29">
        <f>VLOOKUP(N434&amp;O434,[23]Referensi!A:AK,25,0)</f>
        <v>9000000</v>
      </c>
      <c r="AC434" s="29">
        <f>VLOOKUP(N434&amp;O434,[23]Referensi!A:AK,12,0)</f>
        <v>129470250</v>
      </c>
      <c r="AD434" s="29">
        <f t="shared" si="66"/>
        <v>478971789</v>
      </c>
      <c r="AE434" s="29">
        <f t="shared" si="67"/>
        <v>837099446.4074074</v>
      </c>
      <c r="AF434" s="30">
        <f t="shared" si="68"/>
        <v>-32099446.407407403</v>
      </c>
      <c r="AG434" s="26"/>
    </row>
    <row r="435" spans="1:33">
      <c r="A435" s="25" t="s">
        <v>500</v>
      </c>
      <c r="B435" s="26" t="s">
        <v>39</v>
      </c>
      <c r="C435" s="26" t="s">
        <v>1161</v>
      </c>
      <c r="D435" s="26" t="s">
        <v>1308</v>
      </c>
      <c r="E435" s="26" t="s">
        <v>1309</v>
      </c>
      <c r="F435" s="26" t="s">
        <v>1310</v>
      </c>
      <c r="G435" s="25">
        <v>107.56956599999999</v>
      </c>
      <c r="H435" s="25">
        <v>-6.5284209999999998</v>
      </c>
      <c r="I435" s="26" t="s">
        <v>44</v>
      </c>
      <c r="J435" s="26" t="s">
        <v>45</v>
      </c>
      <c r="K435" s="26" t="s">
        <v>1165</v>
      </c>
      <c r="L435" s="26" t="s">
        <v>1311</v>
      </c>
      <c r="M435" s="26" t="s">
        <v>1167</v>
      </c>
      <c r="N435" s="26" t="s">
        <v>49</v>
      </c>
      <c r="O435" s="26" t="s">
        <v>1312</v>
      </c>
      <c r="P435" s="27" t="s">
        <v>51</v>
      </c>
      <c r="Q435" s="26" t="s">
        <v>1234</v>
      </c>
      <c r="R435" s="26" t="s">
        <v>53</v>
      </c>
      <c r="S435" s="28">
        <v>513000000</v>
      </c>
      <c r="T435" s="28">
        <f>VLOOKUP(N435&amp;O435,[23]Referensi!A:AK,8,0)</f>
        <v>8554000</v>
      </c>
      <c r="U435" s="29">
        <f>VLOOKUP(N435&amp;O435,[23]Referensi!A:AK,9,0)*$U$2</f>
        <v>77024814.999999985</v>
      </c>
      <c r="V435" s="29">
        <f>VLOOKUP(N435&amp;O435,[23]Referensi!A:AK,10,0)</f>
        <v>180500000</v>
      </c>
      <c r="W435" s="29">
        <v>150000000</v>
      </c>
      <c r="X435" s="29">
        <v>98052716</v>
      </c>
      <c r="Y435" s="29">
        <f>VLOOKUP(N435&amp;O435,[23]Referensi!A:AK,24,0)</f>
        <v>26839600</v>
      </c>
      <c r="Z435" s="29">
        <v>0</v>
      </c>
      <c r="AA435" s="29">
        <v>0</v>
      </c>
      <c r="AB435" s="29">
        <v>0</v>
      </c>
      <c r="AC435" s="29">
        <v>115000000</v>
      </c>
      <c r="AD435" s="29">
        <f t="shared" si="66"/>
        <v>390971131</v>
      </c>
      <c r="AE435" s="29">
        <f t="shared" si="67"/>
        <v>655971131</v>
      </c>
      <c r="AF435" s="30">
        <f t="shared" si="68"/>
        <v>-142971131</v>
      </c>
      <c r="AG435" s="26"/>
    </row>
    <row r="436" spans="1:33">
      <c r="A436" s="25" t="s">
        <v>500</v>
      </c>
      <c r="B436" s="26" t="s">
        <v>39</v>
      </c>
      <c r="C436" s="26" t="s">
        <v>1161</v>
      </c>
      <c r="D436" s="26" t="s">
        <v>1162</v>
      </c>
      <c r="E436" s="26" t="s">
        <v>1313</v>
      </c>
      <c r="F436" s="26" t="s">
        <v>1314</v>
      </c>
      <c r="G436" s="25">
        <v>107.8318</v>
      </c>
      <c r="H436" s="25">
        <v>-6.4922820000000003</v>
      </c>
      <c r="I436" s="26" t="s">
        <v>44</v>
      </c>
      <c r="J436" s="26" t="s">
        <v>45</v>
      </c>
      <c r="K436" s="26" t="s">
        <v>1165</v>
      </c>
      <c r="L436" s="26" t="s">
        <v>1231</v>
      </c>
      <c r="M436" s="26" t="s">
        <v>1167</v>
      </c>
      <c r="N436" s="26" t="s">
        <v>49</v>
      </c>
      <c r="O436" s="26" t="s">
        <v>1232</v>
      </c>
      <c r="P436" s="27" t="s">
        <v>51</v>
      </c>
      <c r="Q436" s="26" t="s">
        <v>1234</v>
      </c>
      <c r="R436" s="26" t="s">
        <v>53</v>
      </c>
      <c r="S436" s="28">
        <v>513000000</v>
      </c>
      <c r="T436" s="28">
        <f>VLOOKUP(N436&amp;O436,[23]Referensi!A:AK,8,0)</f>
        <v>8554000</v>
      </c>
      <c r="U436" s="29">
        <f>VLOOKUP(N436&amp;O436,[23]Referensi!A:AK,9,0)*$U$2</f>
        <v>66278099.999999993</v>
      </c>
      <c r="V436" s="29">
        <f>VLOOKUP(N436&amp;O436,[23]Referensi!A:AK,10,0)</f>
        <v>99000000</v>
      </c>
      <c r="W436" s="29">
        <v>150000000</v>
      </c>
      <c r="X436" s="29">
        <v>98052716</v>
      </c>
      <c r="Y436" s="29">
        <f>VLOOKUP(N436&amp;O436,[23]Referensi!A:AK,24,0)</f>
        <v>26839600</v>
      </c>
      <c r="Z436" s="29">
        <v>0</v>
      </c>
      <c r="AA436" s="29">
        <v>0</v>
      </c>
      <c r="AB436" s="29">
        <v>0</v>
      </c>
      <c r="AC436" s="29">
        <v>115000000</v>
      </c>
      <c r="AD436" s="29">
        <f t="shared" si="66"/>
        <v>298724416</v>
      </c>
      <c r="AE436" s="29">
        <f t="shared" si="67"/>
        <v>563724416</v>
      </c>
      <c r="AF436" s="30">
        <f t="shared" si="68"/>
        <v>-50724416</v>
      </c>
      <c r="AG436" s="26"/>
    </row>
    <row r="437" spans="1:33">
      <c r="A437" s="25" t="s">
        <v>500</v>
      </c>
      <c r="B437" s="26" t="s">
        <v>39</v>
      </c>
      <c r="C437" s="26" t="s">
        <v>1161</v>
      </c>
      <c r="D437" s="26" t="s">
        <v>1162</v>
      </c>
      <c r="E437" s="26" t="s">
        <v>1315</v>
      </c>
      <c r="F437" s="26" t="s">
        <v>1316</v>
      </c>
      <c r="G437" s="25">
        <v>107.117414</v>
      </c>
      <c r="H437" s="25">
        <v>-6.6936340000000003</v>
      </c>
      <c r="I437" s="26" t="s">
        <v>44</v>
      </c>
      <c r="J437" s="26" t="s">
        <v>45</v>
      </c>
      <c r="K437" s="26" t="s">
        <v>1165</v>
      </c>
      <c r="L437" s="26" t="s">
        <v>1317</v>
      </c>
      <c r="M437" s="26" t="s">
        <v>1175</v>
      </c>
      <c r="N437" s="26" t="s">
        <v>49</v>
      </c>
      <c r="O437" s="26" t="s">
        <v>1318</v>
      </c>
      <c r="P437" s="27" t="s">
        <v>51</v>
      </c>
      <c r="Q437" s="26" t="s">
        <v>1191</v>
      </c>
      <c r="R437" s="26" t="s">
        <v>53</v>
      </c>
      <c r="S437" s="28">
        <v>513000000</v>
      </c>
      <c r="T437" s="28">
        <f>VLOOKUP(N437&amp;O437,[23]Referensi!A:AK,8,0)</f>
        <v>8554000</v>
      </c>
      <c r="U437" s="29">
        <f>VLOOKUP(N437&amp;O437,[23]Referensi!A:AK,9,0)*$U$2</f>
        <v>84203000</v>
      </c>
      <c r="V437" s="29">
        <f>VLOOKUP(N437&amp;O437,[23]Referensi!A:AK,10,0)</f>
        <v>112500000</v>
      </c>
      <c r="W437" s="29">
        <v>150000000</v>
      </c>
      <c r="X437" s="29">
        <v>98381330</v>
      </c>
      <c r="Y437" s="29">
        <f>VLOOKUP(N437&amp;O437,[23]Referensi!A:AK,24,0)</f>
        <v>26706400</v>
      </c>
      <c r="Z437" s="29">
        <v>0</v>
      </c>
      <c r="AA437" s="29">
        <v>0</v>
      </c>
      <c r="AB437" s="29">
        <v>0</v>
      </c>
      <c r="AC437" s="29">
        <v>115000000</v>
      </c>
      <c r="AD437" s="29">
        <f t="shared" si="66"/>
        <v>330344730</v>
      </c>
      <c r="AE437" s="29">
        <f t="shared" si="67"/>
        <v>595344730</v>
      </c>
      <c r="AF437" s="30">
        <f t="shared" si="68"/>
        <v>-82344730</v>
      </c>
      <c r="AG437" s="26"/>
    </row>
    <row r="438" spans="1:33">
      <c r="A438" s="25" t="s">
        <v>500</v>
      </c>
      <c r="B438" s="26" t="s">
        <v>39</v>
      </c>
      <c r="C438" s="26" t="s">
        <v>1161</v>
      </c>
      <c r="D438" s="26" t="s">
        <v>1162</v>
      </c>
      <c r="E438" s="26" t="s">
        <v>1319</v>
      </c>
      <c r="F438" s="26" t="s">
        <v>1320</v>
      </c>
      <c r="G438" s="25">
        <v>108.020061</v>
      </c>
      <c r="H438" s="25">
        <v>-7.1424580000000004</v>
      </c>
      <c r="I438" s="26" t="s">
        <v>44</v>
      </c>
      <c r="J438" s="26" t="s">
        <v>45</v>
      </c>
      <c r="K438" s="26" t="s">
        <v>1165</v>
      </c>
      <c r="L438" s="26" t="s">
        <v>1166</v>
      </c>
      <c r="M438" s="26" t="s">
        <v>1167</v>
      </c>
      <c r="N438" s="26" t="s">
        <v>49</v>
      </c>
      <c r="O438" s="26" t="s">
        <v>1168</v>
      </c>
      <c r="P438" s="27" t="s">
        <v>51</v>
      </c>
      <c r="Q438" s="26" t="s">
        <v>1270</v>
      </c>
      <c r="R438" s="26" t="s">
        <v>53</v>
      </c>
      <c r="S438" s="28">
        <v>513000000</v>
      </c>
      <c r="T438" s="28">
        <f>VLOOKUP(N438&amp;O438,[23]Referensi!A:AK,8,0)</f>
        <v>8554000</v>
      </c>
      <c r="U438" s="29">
        <f>VLOOKUP(N438&amp;O438,[23]Referensi!A:AK,9,0)*$U$2</f>
        <v>63699999.999999993</v>
      </c>
      <c r="V438" s="29">
        <f>VLOOKUP(N438&amp;O438,[23]Referensi!A:AK,10,0)</f>
        <v>63000000</v>
      </c>
      <c r="W438" s="29">
        <v>150000000</v>
      </c>
      <c r="X438" s="29">
        <v>98052716</v>
      </c>
      <c r="Y438" s="29">
        <f>VLOOKUP(N438&amp;O438,[23]Referensi!A:AK,24,0)</f>
        <v>26839600</v>
      </c>
      <c r="Z438" s="29">
        <v>0</v>
      </c>
      <c r="AA438" s="29">
        <v>0</v>
      </c>
      <c r="AB438" s="29">
        <v>0</v>
      </c>
      <c r="AC438" s="29">
        <v>115000000</v>
      </c>
      <c r="AD438" s="29">
        <f t="shared" si="66"/>
        <v>260146316</v>
      </c>
      <c r="AE438" s="29">
        <f t="shared" si="67"/>
        <v>525146316</v>
      </c>
      <c r="AF438" s="30">
        <f t="shared" si="68"/>
        <v>-12146316</v>
      </c>
      <c r="AG438" s="26"/>
    </row>
    <row r="439" spans="1:33">
      <c r="A439" s="25" t="s">
        <v>500</v>
      </c>
      <c r="B439" s="26" t="s">
        <v>39</v>
      </c>
      <c r="C439" s="26" t="s">
        <v>1161</v>
      </c>
      <c r="D439" s="26" t="s">
        <v>1162</v>
      </c>
      <c r="E439" s="26" t="s">
        <v>1321</v>
      </c>
      <c r="F439" s="26" t="s">
        <v>1322</v>
      </c>
      <c r="G439" s="25">
        <v>107.990965</v>
      </c>
      <c r="H439" s="25">
        <v>-7.2169340000000002</v>
      </c>
      <c r="I439" s="26" t="s">
        <v>44</v>
      </c>
      <c r="J439" s="26" t="s">
        <v>45</v>
      </c>
      <c r="K439" s="26" t="s">
        <v>1165</v>
      </c>
      <c r="L439" s="26" t="s">
        <v>1166</v>
      </c>
      <c r="M439" s="26" t="s">
        <v>1167</v>
      </c>
      <c r="N439" s="26" t="s">
        <v>49</v>
      </c>
      <c r="O439" s="26" t="s">
        <v>1168</v>
      </c>
      <c r="P439" s="27" t="s">
        <v>51</v>
      </c>
      <c r="Q439" s="26" t="s">
        <v>1270</v>
      </c>
      <c r="R439" s="26" t="s">
        <v>53</v>
      </c>
      <c r="S439" s="28">
        <v>513000000</v>
      </c>
      <c r="T439" s="28">
        <f>VLOOKUP(N439&amp;O439,[23]Referensi!A:AK,8,0)</f>
        <v>8554000</v>
      </c>
      <c r="U439" s="29">
        <f>VLOOKUP(N439&amp;O439,[23]Referensi!A:AK,9,0)*$U$2</f>
        <v>63699999.999999993</v>
      </c>
      <c r="V439" s="29">
        <f>VLOOKUP(N439&amp;O439,[23]Referensi!A:AK,10,0)</f>
        <v>63000000</v>
      </c>
      <c r="W439" s="29">
        <v>150000000</v>
      </c>
      <c r="X439" s="29">
        <v>98052716</v>
      </c>
      <c r="Y439" s="29">
        <f>VLOOKUP(N439&amp;O439,[23]Referensi!A:AK,24,0)</f>
        <v>26839600</v>
      </c>
      <c r="Z439" s="29">
        <v>0</v>
      </c>
      <c r="AA439" s="29">
        <v>0</v>
      </c>
      <c r="AB439" s="29">
        <v>0</v>
      </c>
      <c r="AC439" s="29">
        <v>115000000</v>
      </c>
      <c r="AD439" s="29">
        <f t="shared" si="66"/>
        <v>260146316</v>
      </c>
      <c r="AE439" s="29">
        <f t="shared" si="67"/>
        <v>525146316</v>
      </c>
      <c r="AF439" s="30">
        <f t="shared" si="68"/>
        <v>-12146316</v>
      </c>
      <c r="AG439" s="26"/>
    </row>
    <row r="440" spans="1:33">
      <c r="A440" s="25" t="s">
        <v>500</v>
      </c>
      <c r="B440" s="26" t="s">
        <v>39</v>
      </c>
      <c r="C440" s="26" t="s">
        <v>1161</v>
      </c>
      <c r="D440" s="26" t="s">
        <v>1162</v>
      </c>
      <c r="E440" s="26" t="s">
        <v>1323</v>
      </c>
      <c r="F440" s="26" t="s">
        <v>1324</v>
      </c>
      <c r="G440" s="25">
        <v>108.115217</v>
      </c>
      <c r="H440" s="25">
        <v>-7.1901070000000002</v>
      </c>
      <c r="I440" s="26" t="s">
        <v>44</v>
      </c>
      <c r="J440" s="26" t="s">
        <v>45</v>
      </c>
      <c r="K440" s="26" t="s">
        <v>1165</v>
      </c>
      <c r="L440" s="26" t="s">
        <v>1178</v>
      </c>
      <c r="M440" s="26" t="s">
        <v>1167</v>
      </c>
      <c r="N440" s="26" t="s">
        <v>49</v>
      </c>
      <c r="O440" s="26" t="s">
        <v>1179</v>
      </c>
      <c r="P440" s="27" t="s">
        <v>51</v>
      </c>
      <c r="Q440" s="26" t="s">
        <v>1277</v>
      </c>
      <c r="R440" s="26" t="s">
        <v>53</v>
      </c>
      <c r="S440" s="28">
        <v>513000000</v>
      </c>
      <c r="T440" s="28">
        <f>VLOOKUP(N440&amp;O440,[23]Referensi!A:AK,8,0)</f>
        <v>8554000</v>
      </c>
      <c r="U440" s="29">
        <f>VLOOKUP(N440&amp;O440,[23]Referensi!A:AK,9,0)*$U$2</f>
        <v>62999999.999999993</v>
      </c>
      <c r="V440" s="29">
        <f>VLOOKUP(N440&amp;O440,[23]Referensi!A:AK,10,0)</f>
        <v>127000000</v>
      </c>
      <c r="W440" s="29">
        <v>150000000</v>
      </c>
      <c r="X440" s="29">
        <v>98052716</v>
      </c>
      <c r="Y440" s="29">
        <f>VLOOKUP(N440&amp;O440,[23]Referensi!A:AK,24,0)</f>
        <v>26839600</v>
      </c>
      <c r="Z440" s="29">
        <v>0</v>
      </c>
      <c r="AA440" s="29">
        <v>0</v>
      </c>
      <c r="AB440" s="29">
        <v>0</v>
      </c>
      <c r="AC440" s="29">
        <v>115000000</v>
      </c>
      <c r="AD440" s="29">
        <f t="shared" si="66"/>
        <v>323446316</v>
      </c>
      <c r="AE440" s="29">
        <f t="shared" si="67"/>
        <v>588446316</v>
      </c>
      <c r="AF440" s="30">
        <f t="shared" si="68"/>
        <v>-75446316</v>
      </c>
      <c r="AG440" s="26"/>
    </row>
    <row r="441" spans="1:33">
      <c r="A441" s="25" t="s">
        <v>500</v>
      </c>
      <c r="B441" s="26" t="s">
        <v>39</v>
      </c>
      <c r="C441" s="26" t="s">
        <v>1161</v>
      </c>
      <c r="D441" s="26" t="s">
        <v>1162</v>
      </c>
      <c r="E441" s="26" t="s">
        <v>1325</v>
      </c>
      <c r="F441" s="26" t="s">
        <v>1326</v>
      </c>
      <c r="G441" s="25">
        <v>108.109939</v>
      </c>
      <c r="H441" s="25">
        <v>-7.4568019999999997</v>
      </c>
      <c r="I441" s="26" t="s">
        <v>44</v>
      </c>
      <c r="J441" s="26" t="s">
        <v>45</v>
      </c>
      <c r="K441" s="26" t="s">
        <v>1165</v>
      </c>
      <c r="L441" s="26" t="s">
        <v>1178</v>
      </c>
      <c r="M441" s="26" t="s">
        <v>1167</v>
      </c>
      <c r="N441" s="26" t="s">
        <v>49</v>
      </c>
      <c r="O441" s="26" t="s">
        <v>1179</v>
      </c>
      <c r="P441" s="27" t="s">
        <v>51</v>
      </c>
      <c r="Q441" s="26" t="s">
        <v>1277</v>
      </c>
      <c r="R441" s="26" t="s">
        <v>53</v>
      </c>
      <c r="S441" s="28">
        <v>513000000</v>
      </c>
      <c r="T441" s="28">
        <f>VLOOKUP(N441&amp;O441,[23]Referensi!A:AK,8,0)</f>
        <v>8554000</v>
      </c>
      <c r="U441" s="29">
        <f>VLOOKUP(N441&amp;O441,[23]Referensi!A:AK,9,0)*$U$2</f>
        <v>62999999.999999993</v>
      </c>
      <c r="V441" s="29">
        <f>VLOOKUP(N441&amp;O441,[23]Referensi!A:AK,10,0)</f>
        <v>127000000</v>
      </c>
      <c r="W441" s="29">
        <v>150000000</v>
      </c>
      <c r="X441" s="29">
        <v>98052716</v>
      </c>
      <c r="Y441" s="29">
        <f>VLOOKUP(N441&amp;O441,[23]Referensi!A:AK,24,0)</f>
        <v>26839600</v>
      </c>
      <c r="Z441" s="29">
        <v>0</v>
      </c>
      <c r="AA441" s="29">
        <v>0</v>
      </c>
      <c r="AB441" s="29">
        <v>0</v>
      </c>
      <c r="AC441" s="29">
        <v>115000000</v>
      </c>
      <c r="AD441" s="29">
        <f t="shared" si="66"/>
        <v>323446316</v>
      </c>
      <c r="AE441" s="29">
        <f t="shared" si="67"/>
        <v>588446316</v>
      </c>
      <c r="AF441" s="30">
        <f t="shared" si="68"/>
        <v>-75446316</v>
      </c>
      <c r="AG441" s="26"/>
    </row>
    <row r="442" spans="1:33">
      <c r="A442" s="25" t="s">
        <v>500</v>
      </c>
      <c r="B442" s="26" t="s">
        <v>39</v>
      </c>
      <c r="C442" s="26" t="s">
        <v>1161</v>
      </c>
      <c r="D442" s="26" t="s">
        <v>1162</v>
      </c>
      <c r="E442" s="26" t="s">
        <v>1327</v>
      </c>
      <c r="F442" s="26" t="s">
        <v>1328</v>
      </c>
      <c r="G442" s="25">
        <v>107.852704</v>
      </c>
      <c r="H442" s="25">
        <v>-7.5563890000000002</v>
      </c>
      <c r="I442" s="26" t="s">
        <v>44</v>
      </c>
      <c r="J442" s="26" t="s">
        <v>45</v>
      </c>
      <c r="K442" s="26" t="s">
        <v>1165</v>
      </c>
      <c r="L442" s="26" t="s">
        <v>1166</v>
      </c>
      <c r="M442" s="26" t="s">
        <v>1167</v>
      </c>
      <c r="N442" s="26" t="s">
        <v>49</v>
      </c>
      <c r="O442" s="26" t="s">
        <v>1168</v>
      </c>
      <c r="P442" s="27" t="s">
        <v>51</v>
      </c>
      <c r="Q442" s="26" t="s">
        <v>1247</v>
      </c>
      <c r="R442" s="26" t="s">
        <v>53</v>
      </c>
      <c r="S442" s="28">
        <v>513000000</v>
      </c>
      <c r="T442" s="28">
        <f>VLOOKUP(N442&amp;O442,[23]Referensi!A:AK,8,0)</f>
        <v>8554000</v>
      </c>
      <c r="U442" s="29">
        <f>VLOOKUP(N442&amp;O442,[23]Referensi!A:AK,9,0)*$U$2</f>
        <v>63699999.999999993</v>
      </c>
      <c r="V442" s="29">
        <f>VLOOKUP(N442&amp;O442,[23]Referensi!A:AK,10,0)</f>
        <v>63000000</v>
      </c>
      <c r="W442" s="29">
        <v>150000000</v>
      </c>
      <c r="X442" s="29">
        <v>98052716</v>
      </c>
      <c r="Y442" s="29">
        <f>VLOOKUP(N442&amp;O442,[23]Referensi!A:AK,24,0)</f>
        <v>26839600</v>
      </c>
      <c r="Z442" s="29">
        <v>0</v>
      </c>
      <c r="AA442" s="29">
        <v>0</v>
      </c>
      <c r="AB442" s="29">
        <v>0</v>
      </c>
      <c r="AC442" s="29">
        <v>115000000</v>
      </c>
      <c r="AD442" s="29">
        <f t="shared" si="66"/>
        <v>260146316</v>
      </c>
      <c r="AE442" s="29">
        <f t="shared" si="67"/>
        <v>525146316</v>
      </c>
      <c r="AF442" s="30">
        <f t="shared" si="68"/>
        <v>-12146316</v>
      </c>
      <c r="AG442" s="26"/>
    </row>
    <row r="443" spans="1:33">
      <c r="A443" s="25" t="s">
        <v>500</v>
      </c>
      <c r="B443" s="26" t="s">
        <v>39</v>
      </c>
      <c r="C443" s="26" t="s">
        <v>1161</v>
      </c>
      <c r="D443" s="26" t="s">
        <v>1162</v>
      </c>
      <c r="E443" s="26" t="s">
        <v>1329</v>
      </c>
      <c r="F443" s="26" t="s">
        <v>1330</v>
      </c>
      <c r="G443" s="25">
        <v>108.052116</v>
      </c>
      <c r="H443" s="25">
        <v>-7.459873</v>
      </c>
      <c r="I443" s="26" t="s">
        <v>44</v>
      </c>
      <c r="J443" s="26" t="s">
        <v>45</v>
      </c>
      <c r="K443" s="26" t="s">
        <v>1165</v>
      </c>
      <c r="L443" s="26" t="s">
        <v>1178</v>
      </c>
      <c r="M443" s="26" t="s">
        <v>1167</v>
      </c>
      <c r="N443" s="26" t="s">
        <v>49</v>
      </c>
      <c r="O443" s="26" t="s">
        <v>1179</v>
      </c>
      <c r="P443" s="27" t="s">
        <v>51</v>
      </c>
      <c r="Q443" s="26" t="s">
        <v>1284</v>
      </c>
      <c r="R443" s="26" t="s">
        <v>53</v>
      </c>
      <c r="S443" s="28">
        <v>513000000</v>
      </c>
      <c r="T443" s="28">
        <f>VLOOKUP(N443&amp;O443,[23]Referensi!A:AK,8,0)</f>
        <v>8554000</v>
      </c>
      <c r="U443" s="29">
        <f>VLOOKUP(N443&amp;O443,[23]Referensi!A:AK,9,0)*$U$2</f>
        <v>62999999.999999993</v>
      </c>
      <c r="V443" s="29">
        <f>VLOOKUP(N443&amp;O443,[23]Referensi!A:AK,10,0)</f>
        <v>127000000</v>
      </c>
      <c r="W443" s="29">
        <v>150000000</v>
      </c>
      <c r="X443" s="29">
        <v>98052716</v>
      </c>
      <c r="Y443" s="29">
        <f>VLOOKUP(N443&amp;O443,[23]Referensi!A:AK,24,0)</f>
        <v>26839600</v>
      </c>
      <c r="Z443" s="29">
        <v>0</v>
      </c>
      <c r="AA443" s="29">
        <v>0</v>
      </c>
      <c r="AB443" s="29">
        <v>0</v>
      </c>
      <c r="AC443" s="29">
        <v>115000000</v>
      </c>
      <c r="AD443" s="29">
        <f t="shared" si="66"/>
        <v>323446316</v>
      </c>
      <c r="AE443" s="29">
        <f t="shared" si="67"/>
        <v>588446316</v>
      </c>
      <c r="AF443" s="30">
        <f t="shared" si="68"/>
        <v>-75446316</v>
      </c>
      <c r="AG443" s="26"/>
    </row>
    <row r="444" spans="1:33">
      <c r="A444" s="25" t="s">
        <v>500</v>
      </c>
      <c r="B444" s="26" t="s">
        <v>39</v>
      </c>
      <c r="C444" s="26" t="s">
        <v>1161</v>
      </c>
      <c r="D444" s="26" t="s">
        <v>1162</v>
      </c>
      <c r="E444" s="26" t="s">
        <v>1331</v>
      </c>
      <c r="F444" s="26" t="s">
        <v>1332</v>
      </c>
      <c r="G444" s="25">
        <v>108.087452</v>
      </c>
      <c r="H444" s="25">
        <v>-7.5385910000000003</v>
      </c>
      <c r="I444" s="26" t="s">
        <v>44</v>
      </c>
      <c r="J444" s="26" t="s">
        <v>45</v>
      </c>
      <c r="K444" s="26" t="s">
        <v>1165</v>
      </c>
      <c r="L444" s="26" t="s">
        <v>1178</v>
      </c>
      <c r="M444" s="26" t="s">
        <v>1167</v>
      </c>
      <c r="N444" s="26" t="s">
        <v>49</v>
      </c>
      <c r="O444" s="26" t="s">
        <v>1179</v>
      </c>
      <c r="P444" s="27" t="s">
        <v>51</v>
      </c>
      <c r="Q444" s="26" t="s">
        <v>1284</v>
      </c>
      <c r="R444" s="26" t="s">
        <v>53</v>
      </c>
      <c r="S444" s="28">
        <v>513000000</v>
      </c>
      <c r="T444" s="28">
        <f>VLOOKUP(N444&amp;O444,[23]Referensi!A:AK,8,0)</f>
        <v>8554000</v>
      </c>
      <c r="U444" s="29">
        <f>VLOOKUP(N444&amp;O444,[23]Referensi!A:AK,9,0)*$U$2</f>
        <v>62999999.999999993</v>
      </c>
      <c r="V444" s="29">
        <f>VLOOKUP(N444&amp;O444,[23]Referensi!A:AK,10,0)</f>
        <v>127000000</v>
      </c>
      <c r="W444" s="29">
        <v>150000000</v>
      </c>
      <c r="X444" s="29">
        <v>98052716</v>
      </c>
      <c r="Y444" s="29">
        <f>VLOOKUP(N444&amp;O444,[23]Referensi!A:AK,24,0)</f>
        <v>26839600</v>
      </c>
      <c r="Z444" s="29">
        <v>0</v>
      </c>
      <c r="AA444" s="29">
        <v>0</v>
      </c>
      <c r="AB444" s="29">
        <v>0</v>
      </c>
      <c r="AC444" s="29">
        <v>115000000</v>
      </c>
      <c r="AD444" s="29">
        <f t="shared" si="66"/>
        <v>323446316</v>
      </c>
      <c r="AE444" s="29">
        <f t="shared" si="67"/>
        <v>588446316</v>
      </c>
      <c r="AF444" s="30">
        <f t="shared" si="68"/>
        <v>-75446316</v>
      </c>
      <c r="AG444" s="26"/>
    </row>
    <row r="445" spans="1:33">
      <c r="A445" s="25" t="s">
        <v>500</v>
      </c>
      <c r="B445" s="26" t="s">
        <v>39</v>
      </c>
      <c r="C445" s="26" t="s">
        <v>1161</v>
      </c>
      <c r="D445" s="26" t="s">
        <v>1162</v>
      </c>
      <c r="E445" s="26" t="s">
        <v>1333</v>
      </c>
      <c r="F445" s="26" t="s">
        <v>1334</v>
      </c>
      <c r="G445" s="25">
        <v>107.696337</v>
      </c>
      <c r="H445" s="25">
        <v>-6.367159</v>
      </c>
      <c r="I445" s="26" t="s">
        <v>44</v>
      </c>
      <c r="J445" s="26" t="s">
        <v>45</v>
      </c>
      <c r="K445" s="26" t="s">
        <v>1165</v>
      </c>
      <c r="L445" s="26" t="s">
        <v>1231</v>
      </c>
      <c r="M445" s="26" t="s">
        <v>1167</v>
      </c>
      <c r="N445" s="26" t="s">
        <v>49</v>
      </c>
      <c r="O445" s="26" t="s">
        <v>1232</v>
      </c>
      <c r="P445" s="27" t="s">
        <v>51</v>
      </c>
      <c r="Q445" s="26" t="s">
        <v>1234</v>
      </c>
      <c r="R445" s="26" t="s">
        <v>53</v>
      </c>
      <c r="S445" s="28">
        <v>513000000</v>
      </c>
      <c r="T445" s="28">
        <f>VLOOKUP(N445&amp;O445,[23]Referensi!A:AK,8,0)</f>
        <v>8554000</v>
      </c>
      <c r="U445" s="29">
        <f>VLOOKUP(N445&amp;O445,[23]Referensi!A:AK,9,0)*$U$2</f>
        <v>66278099.999999993</v>
      </c>
      <c r="V445" s="29">
        <f>VLOOKUP(N445&amp;O445,[23]Referensi!A:AK,10,0)</f>
        <v>99000000</v>
      </c>
      <c r="W445" s="29">
        <v>150000000</v>
      </c>
      <c r="X445" s="29">
        <v>98052716</v>
      </c>
      <c r="Y445" s="29">
        <f>VLOOKUP(N445&amp;O445,[23]Referensi!A:AK,24,0)</f>
        <v>26839600</v>
      </c>
      <c r="Z445" s="29">
        <v>0</v>
      </c>
      <c r="AA445" s="29">
        <v>0</v>
      </c>
      <c r="AB445" s="29">
        <v>0</v>
      </c>
      <c r="AC445" s="29">
        <v>115000000</v>
      </c>
      <c r="AD445" s="29">
        <f t="shared" si="66"/>
        <v>298724416</v>
      </c>
      <c r="AE445" s="29">
        <f t="shared" si="67"/>
        <v>563724416</v>
      </c>
      <c r="AF445" s="30">
        <f t="shared" si="68"/>
        <v>-50724416</v>
      </c>
      <c r="AG445" s="26"/>
    </row>
    <row r="446" spans="1:33">
      <c r="A446" s="25" t="s">
        <v>500</v>
      </c>
      <c r="B446" s="26" t="s">
        <v>39</v>
      </c>
      <c r="C446" s="26" t="s">
        <v>1161</v>
      </c>
      <c r="D446" s="26" t="s">
        <v>1162</v>
      </c>
      <c r="E446" s="26" t="s">
        <v>1335</v>
      </c>
      <c r="F446" s="26" t="s">
        <v>1336</v>
      </c>
      <c r="G446" s="25">
        <v>107.903881</v>
      </c>
      <c r="H446" s="25">
        <v>-6.3569599999999999</v>
      </c>
      <c r="I446" s="26" t="s">
        <v>44</v>
      </c>
      <c r="J446" s="26" t="s">
        <v>45</v>
      </c>
      <c r="K446" s="26" t="s">
        <v>1165</v>
      </c>
      <c r="L446" s="26" t="s">
        <v>1231</v>
      </c>
      <c r="M446" s="26" t="s">
        <v>1167</v>
      </c>
      <c r="N446" s="26" t="s">
        <v>49</v>
      </c>
      <c r="O446" s="26" t="s">
        <v>1232</v>
      </c>
      <c r="P446" s="27" t="s">
        <v>51</v>
      </c>
      <c r="Q446" s="26" t="s">
        <v>1234</v>
      </c>
      <c r="R446" s="26" t="s">
        <v>53</v>
      </c>
      <c r="S446" s="28">
        <v>513000000</v>
      </c>
      <c r="T446" s="28">
        <f>VLOOKUP(N446&amp;O446,[23]Referensi!A:AK,8,0)</f>
        <v>8554000</v>
      </c>
      <c r="U446" s="29">
        <f>VLOOKUP(N446&amp;O446,[23]Referensi!A:AK,9,0)*$U$2</f>
        <v>66278099.999999993</v>
      </c>
      <c r="V446" s="29">
        <f>VLOOKUP(N446&amp;O446,[23]Referensi!A:AK,10,0)</f>
        <v>99000000</v>
      </c>
      <c r="W446" s="29">
        <v>150000000</v>
      </c>
      <c r="X446" s="29">
        <v>98052716</v>
      </c>
      <c r="Y446" s="29">
        <f>VLOOKUP(N446&amp;O446,[23]Referensi!A:AK,24,0)</f>
        <v>26839600</v>
      </c>
      <c r="Z446" s="29">
        <v>0</v>
      </c>
      <c r="AA446" s="29">
        <v>0</v>
      </c>
      <c r="AB446" s="29">
        <v>0</v>
      </c>
      <c r="AC446" s="29">
        <v>115000000</v>
      </c>
      <c r="AD446" s="29">
        <f t="shared" si="66"/>
        <v>298724416</v>
      </c>
      <c r="AE446" s="29">
        <f t="shared" si="67"/>
        <v>563724416</v>
      </c>
      <c r="AF446" s="30">
        <f t="shared" si="68"/>
        <v>-50724416</v>
      </c>
      <c r="AG446" s="26"/>
    </row>
    <row r="447" spans="1:33">
      <c r="A447" s="25" t="s">
        <v>500</v>
      </c>
      <c r="B447" s="26" t="s">
        <v>39</v>
      </c>
      <c r="C447" s="26" t="s">
        <v>1161</v>
      </c>
      <c r="D447" s="26" t="s">
        <v>1162</v>
      </c>
      <c r="E447" s="26" t="s">
        <v>1337</v>
      </c>
      <c r="F447" s="26" t="s">
        <v>1338</v>
      </c>
      <c r="G447" s="25">
        <v>108.36703799999999</v>
      </c>
      <c r="H447" s="25">
        <v>-6.4341989999999996</v>
      </c>
      <c r="I447" s="26" t="s">
        <v>44</v>
      </c>
      <c r="J447" s="26" t="s">
        <v>45</v>
      </c>
      <c r="K447" s="26" t="s">
        <v>1165</v>
      </c>
      <c r="L447" s="26" t="s">
        <v>1303</v>
      </c>
      <c r="M447" s="26" t="s">
        <v>1167</v>
      </c>
      <c r="N447" s="26" t="s">
        <v>49</v>
      </c>
      <c r="O447" s="26" t="s">
        <v>1304</v>
      </c>
      <c r="P447" s="27" t="s">
        <v>51</v>
      </c>
      <c r="Q447" s="26" t="s">
        <v>1305</v>
      </c>
      <c r="R447" s="26" t="s">
        <v>53</v>
      </c>
      <c r="S447" s="28">
        <v>513000000</v>
      </c>
      <c r="T447" s="28">
        <f>VLOOKUP(N447&amp;O447,[23]Referensi!A:AK,8,0)</f>
        <v>8554000</v>
      </c>
      <c r="U447" s="29">
        <f>VLOOKUP(N447&amp;O447,[23]Referensi!A:AK,9,0)*$U$2</f>
        <v>63699999.999999993</v>
      </c>
      <c r="V447" s="29">
        <f>VLOOKUP(N447&amp;O447,[23]Referensi!A:AK,10,0)</f>
        <v>87000000</v>
      </c>
      <c r="W447" s="29">
        <v>150000000</v>
      </c>
      <c r="X447" s="29">
        <v>98052716</v>
      </c>
      <c r="Y447" s="29">
        <f>VLOOKUP(N447&amp;O447,[23]Referensi!A:AK,24,0)</f>
        <v>26839600</v>
      </c>
      <c r="Z447" s="29">
        <v>0</v>
      </c>
      <c r="AA447" s="29">
        <v>0</v>
      </c>
      <c r="AB447" s="29">
        <v>0</v>
      </c>
      <c r="AC447" s="29">
        <v>115000000</v>
      </c>
      <c r="AD447" s="29">
        <f t="shared" si="66"/>
        <v>284146316</v>
      </c>
      <c r="AE447" s="29">
        <f t="shared" si="67"/>
        <v>549146316</v>
      </c>
      <c r="AF447" s="30">
        <f t="shared" si="68"/>
        <v>-36146316</v>
      </c>
      <c r="AG447" s="26"/>
    </row>
    <row r="448" spans="1:33">
      <c r="A448" s="25" t="s">
        <v>500</v>
      </c>
      <c r="B448" s="26" t="s">
        <v>39</v>
      </c>
      <c r="C448" s="26" t="s">
        <v>1161</v>
      </c>
      <c r="D448" s="26" t="s">
        <v>1162</v>
      </c>
      <c r="E448" s="26" t="s">
        <v>1339</v>
      </c>
      <c r="F448" s="26" t="s">
        <v>1340</v>
      </c>
      <c r="G448" s="25">
        <v>108.093335</v>
      </c>
      <c r="H448" s="25">
        <v>-6.4821739999999997</v>
      </c>
      <c r="I448" s="26" t="s">
        <v>44</v>
      </c>
      <c r="J448" s="26" t="s">
        <v>45</v>
      </c>
      <c r="K448" s="26" t="s">
        <v>1165</v>
      </c>
      <c r="L448" s="26" t="s">
        <v>1303</v>
      </c>
      <c r="M448" s="26" t="s">
        <v>1167</v>
      </c>
      <c r="N448" s="26" t="s">
        <v>49</v>
      </c>
      <c r="O448" s="26" t="s">
        <v>1304</v>
      </c>
      <c r="P448" s="27" t="s">
        <v>51</v>
      </c>
      <c r="Q448" s="26" t="s">
        <v>1305</v>
      </c>
      <c r="R448" s="26" t="s">
        <v>53</v>
      </c>
      <c r="S448" s="28">
        <v>513000000</v>
      </c>
      <c r="T448" s="28">
        <f>VLOOKUP(N448&amp;O448,[23]Referensi!A:AK,8,0)</f>
        <v>8554000</v>
      </c>
      <c r="U448" s="29">
        <f>VLOOKUP(N448&amp;O448,[23]Referensi!A:AK,9,0)*$U$2</f>
        <v>63699999.999999993</v>
      </c>
      <c r="V448" s="29">
        <f>VLOOKUP(N448&amp;O448,[23]Referensi!A:AK,10,0)</f>
        <v>87000000</v>
      </c>
      <c r="W448" s="29">
        <v>150000000</v>
      </c>
      <c r="X448" s="29">
        <v>98052716</v>
      </c>
      <c r="Y448" s="29">
        <f>VLOOKUP(N448&amp;O448,[23]Referensi!A:AK,24,0)</f>
        <v>26839600</v>
      </c>
      <c r="Z448" s="29">
        <v>0</v>
      </c>
      <c r="AA448" s="29">
        <v>0</v>
      </c>
      <c r="AB448" s="29">
        <v>0</v>
      </c>
      <c r="AC448" s="29">
        <v>115000000</v>
      </c>
      <c r="AD448" s="29">
        <f t="shared" si="66"/>
        <v>284146316</v>
      </c>
      <c r="AE448" s="29">
        <f t="shared" si="67"/>
        <v>549146316</v>
      </c>
      <c r="AF448" s="30">
        <f t="shared" si="68"/>
        <v>-36146316</v>
      </c>
      <c r="AG448" s="26"/>
    </row>
    <row r="449" spans="1:33">
      <c r="A449" s="25" t="s">
        <v>500</v>
      </c>
      <c r="B449" s="26" t="s">
        <v>39</v>
      </c>
      <c r="C449" s="26" t="s">
        <v>1161</v>
      </c>
      <c r="D449" s="26" t="s">
        <v>1162</v>
      </c>
      <c r="E449" s="26" t="s">
        <v>1341</v>
      </c>
      <c r="F449" s="26" t="s">
        <v>1342</v>
      </c>
      <c r="G449" s="25">
        <v>107.942847</v>
      </c>
      <c r="H449" s="25">
        <v>-6.4040179999999998</v>
      </c>
      <c r="I449" s="26" t="s">
        <v>44</v>
      </c>
      <c r="J449" s="26" t="s">
        <v>45</v>
      </c>
      <c r="K449" s="26" t="s">
        <v>1165</v>
      </c>
      <c r="L449" s="26" t="s">
        <v>1303</v>
      </c>
      <c r="M449" s="26" t="s">
        <v>1167</v>
      </c>
      <c r="N449" s="26" t="s">
        <v>49</v>
      </c>
      <c r="O449" s="26" t="s">
        <v>1304</v>
      </c>
      <c r="P449" s="27" t="s">
        <v>51</v>
      </c>
      <c r="Q449" s="26" t="s">
        <v>1305</v>
      </c>
      <c r="R449" s="26" t="s">
        <v>53</v>
      </c>
      <c r="S449" s="28">
        <v>513000000</v>
      </c>
      <c r="T449" s="28">
        <f>VLOOKUP(N449&amp;O449,[23]Referensi!A:AK,8,0)</f>
        <v>8554000</v>
      </c>
      <c r="U449" s="29">
        <f>VLOOKUP(N449&amp;O449,[23]Referensi!A:AK,9,0)*$U$2</f>
        <v>63699999.999999993</v>
      </c>
      <c r="V449" s="29">
        <f>VLOOKUP(N449&amp;O449,[23]Referensi!A:AK,10,0)</f>
        <v>87000000</v>
      </c>
      <c r="W449" s="29">
        <v>150000000</v>
      </c>
      <c r="X449" s="29">
        <v>98052716</v>
      </c>
      <c r="Y449" s="29">
        <f>VLOOKUP(N449&amp;O449,[23]Referensi!A:AK,24,0)</f>
        <v>26839600</v>
      </c>
      <c r="Z449" s="29">
        <v>0</v>
      </c>
      <c r="AA449" s="29">
        <v>0</v>
      </c>
      <c r="AB449" s="29">
        <v>0</v>
      </c>
      <c r="AC449" s="29">
        <v>115000000</v>
      </c>
      <c r="AD449" s="29">
        <f t="shared" si="66"/>
        <v>284146316</v>
      </c>
      <c r="AE449" s="29">
        <f t="shared" si="67"/>
        <v>549146316</v>
      </c>
      <c r="AF449" s="30">
        <f t="shared" si="68"/>
        <v>-36146316</v>
      </c>
      <c r="AG449" s="26"/>
    </row>
    <row r="450" spans="1:33">
      <c r="A450" s="25" t="s">
        <v>500</v>
      </c>
      <c r="B450" s="26" t="s">
        <v>39</v>
      </c>
      <c r="C450" s="26" t="s">
        <v>1161</v>
      </c>
      <c r="D450" s="26" t="s">
        <v>1162</v>
      </c>
      <c r="E450" s="26" t="s">
        <v>1343</v>
      </c>
      <c r="F450" s="26" t="s">
        <v>1344</v>
      </c>
      <c r="G450" s="25">
        <v>107.104214</v>
      </c>
      <c r="H450" s="25">
        <v>-6.894177</v>
      </c>
      <c r="I450" s="26" t="s">
        <v>44</v>
      </c>
      <c r="J450" s="26" t="s">
        <v>45</v>
      </c>
      <c r="K450" s="26" t="s">
        <v>1165</v>
      </c>
      <c r="L450" s="26" t="s">
        <v>1188</v>
      </c>
      <c r="M450" s="26" t="s">
        <v>1167</v>
      </c>
      <c r="N450" s="26" t="s">
        <v>49</v>
      </c>
      <c r="O450" s="26" t="s">
        <v>1189</v>
      </c>
      <c r="P450" s="27" t="s">
        <v>51</v>
      </c>
      <c r="Q450" s="26" t="s">
        <v>1191</v>
      </c>
      <c r="R450" s="26" t="s">
        <v>53</v>
      </c>
      <c r="S450" s="28">
        <v>513000000</v>
      </c>
      <c r="T450" s="28">
        <f>VLOOKUP(N450&amp;O450,[23]Referensi!A:AK,8,0)</f>
        <v>8554000</v>
      </c>
      <c r="U450" s="29">
        <f>VLOOKUP(N450&amp;O450,[23]Referensi!A:AK,9,0)*$U$2</f>
        <v>63699999.999999993</v>
      </c>
      <c r="V450" s="29">
        <f>VLOOKUP(N450&amp;O450,[23]Referensi!A:AK,10,0)</f>
        <v>99000000</v>
      </c>
      <c r="W450" s="29">
        <v>150000000</v>
      </c>
      <c r="X450" s="29">
        <v>98052716</v>
      </c>
      <c r="Y450" s="29">
        <f>VLOOKUP(N450&amp;O450,[23]Referensi!A:AK,24,0)</f>
        <v>26839600</v>
      </c>
      <c r="Z450" s="29">
        <v>0</v>
      </c>
      <c r="AA450" s="29">
        <v>0</v>
      </c>
      <c r="AB450" s="29">
        <v>0</v>
      </c>
      <c r="AC450" s="29">
        <v>115000000</v>
      </c>
      <c r="AD450" s="29">
        <f t="shared" si="66"/>
        <v>296146316</v>
      </c>
      <c r="AE450" s="29">
        <f t="shared" si="67"/>
        <v>561146316</v>
      </c>
      <c r="AF450" s="30">
        <f t="shared" si="68"/>
        <v>-48146316</v>
      </c>
      <c r="AG450" s="26"/>
    </row>
    <row r="451" spans="1:33" ht="15" customHeight="1">
      <c r="A451" s="25" t="s">
        <v>500</v>
      </c>
      <c r="B451" s="26" t="s">
        <v>39</v>
      </c>
      <c r="C451" s="26" t="s">
        <v>1161</v>
      </c>
      <c r="D451" s="26" t="s">
        <v>1162</v>
      </c>
      <c r="E451" s="26" t="s">
        <v>1345</v>
      </c>
      <c r="F451" s="26" t="s">
        <v>1346</v>
      </c>
      <c r="G451" s="25">
        <v>108.169146</v>
      </c>
      <c r="H451" s="25">
        <v>-7.3575619999999997</v>
      </c>
      <c r="I451" s="26" t="s">
        <v>268</v>
      </c>
      <c r="J451" s="26" t="s">
        <v>45</v>
      </c>
      <c r="K451" s="26" t="s">
        <v>1165</v>
      </c>
      <c r="L451" s="26" t="s">
        <v>1178</v>
      </c>
      <c r="M451" s="26" t="s">
        <v>1167</v>
      </c>
      <c r="N451" s="26" t="s">
        <v>49</v>
      </c>
      <c r="O451" s="26" t="s">
        <v>1179</v>
      </c>
      <c r="P451" s="27" t="s">
        <v>1180</v>
      </c>
      <c r="Q451" s="26" t="s">
        <v>1284</v>
      </c>
      <c r="R451" s="26" t="s">
        <v>275</v>
      </c>
      <c r="S451" s="28">
        <v>805000000</v>
      </c>
      <c r="T451" s="28">
        <v>3592680</v>
      </c>
      <c r="U451" s="29">
        <f>VLOOKUP(N451&amp;O451,[23]Referensi!A:AK,9,0)*$U$2</f>
        <v>62999999.999999993</v>
      </c>
      <c r="V451" s="29">
        <f>VLOOKUP(N451&amp;O451,[23]Referensi!A:AK,10,0)</f>
        <v>127000000</v>
      </c>
      <c r="W451" s="29">
        <f>VLOOKUP(N451&amp;O451,[23]Referensi!A:AK,11,0)</f>
        <v>209111110.80000001</v>
      </c>
      <c r="X451" s="29">
        <f>VLOOKUP(N451&amp;O451,[23]Referensi!A:AK,18,0)</f>
        <v>191709694</v>
      </c>
      <c r="Y451" s="29">
        <f>VLOOKUP(N451&amp;O451,[23]Referensi!A:AK,24,0)</f>
        <v>26839600</v>
      </c>
      <c r="Z451" s="29">
        <v>0</v>
      </c>
      <c r="AA451" s="29">
        <v>0</v>
      </c>
      <c r="AB451" s="29">
        <f>VLOOKUP(N451&amp;O451,[23]Referensi!A:AK,25,0)</f>
        <v>9000000</v>
      </c>
      <c r="AC451" s="29">
        <f>VLOOKUP(N451&amp;O451,[23]Referensi!A:AK,12,0)</f>
        <v>129470250</v>
      </c>
      <c r="AD451" s="29">
        <f t="shared" si="66"/>
        <v>421141974</v>
      </c>
      <c r="AE451" s="29">
        <f t="shared" si="67"/>
        <v>759723334.79999995</v>
      </c>
      <c r="AF451" s="30">
        <f t="shared" si="68"/>
        <v>45276665.200000048</v>
      </c>
      <c r="AG451" s="26"/>
    </row>
    <row r="452" spans="1:33" ht="15" customHeight="1">
      <c r="A452" s="25" t="s">
        <v>500</v>
      </c>
      <c r="B452" s="26" t="s">
        <v>39</v>
      </c>
      <c r="C452" s="26" t="s">
        <v>1161</v>
      </c>
      <c r="D452" s="26" t="s">
        <v>1162</v>
      </c>
      <c r="E452" s="26" t="s">
        <v>1347</v>
      </c>
      <c r="F452" s="26" t="s">
        <v>1348</v>
      </c>
      <c r="G452" s="25">
        <v>107.61199999999999</v>
      </c>
      <c r="H452" s="25">
        <v>-6.8458899999999998</v>
      </c>
      <c r="I452" s="26" t="s">
        <v>268</v>
      </c>
      <c r="J452" s="26" t="s">
        <v>45</v>
      </c>
      <c r="K452" s="26" t="s">
        <v>1165</v>
      </c>
      <c r="L452" s="26" t="s">
        <v>1202</v>
      </c>
      <c r="M452" s="26" t="s">
        <v>1167</v>
      </c>
      <c r="N452" s="26" t="s">
        <v>49</v>
      </c>
      <c r="O452" s="26" t="s">
        <v>1203</v>
      </c>
      <c r="P452" s="27" t="s">
        <v>972</v>
      </c>
      <c r="Q452" s="26" t="s">
        <v>318</v>
      </c>
      <c r="R452" s="26" t="s">
        <v>275</v>
      </c>
      <c r="S452" s="28">
        <v>805000000</v>
      </c>
      <c r="T452" s="28">
        <v>3592680</v>
      </c>
      <c r="U452" s="29">
        <f>VLOOKUP(N452&amp;O452,[23]Referensi!A:AK,9,0)*$U$2</f>
        <v>77829814.999999985</v>
      </c>
      <c r="V452" s="29">
        <f>VLOOKUP(N452&amp;O452,[23]Referensi!A:AK,10,0)</f>
        <v>170000000</v>
      </c>
      <c r="W452" s="29">
        <f>VLOOKUP(N452&amp;O452,[23]Referensi!A:AK,11,0)</f>
        <v>228657407.40740743</v>
      </c>
      <c r="X452" s="29">
        <f>VLOOKUP(N452&amp;O452,[23]Referensi!A:AK,18,0)</f>
        <v>191709694</v>
      </c>
      <c r="Y452" s="29">
        <f>VLOOKUP(N452&amp;O452,[23]Referensi!A:AK,24,0)</f>
        <v>26839600</v>
      </c>
      <c r="Z452" s="29">
        <v>0</v>
      </c>
      <c r="AA452" s="29">
        <v>0</v>
      </c>
      <c r="AB452" s="29">
        <f>VLOOKUP(N452&amp;O452,[23]Referensi!A:AK,25,0)</f>
        <v>9000000</v>
      </c>
      <c r="AC452" s="29">
        <f>VLOOKUP(N452&amp;O452,[23]Referensi!A:AK,12,0)</f>
        <v>129470250</v>
      </c>
      <c r="AD452" s="29">
        <f t="shared" si="66"/>
        <v>478971789</v>
      </c>
      <c r="AE452" s="29">
        <f t="shared" si="67"/>
        <v>837099446.4074074</v>
      </c>
      <c r="AF452" s="30">
        <f t="shared" si="68"/>
        <v>-32099446.407407403</v>
      </c>
      <c r="AG452" s="26"/>
    </row>
    <row r="453" spans="1:33" ht="15" customHeight="1">
      <c r="A453" s="25" t="s">
        <v>500</v>
      </c>
      <c r="B453" s="26" t="s">
        <v>39</v>
      </c>
      <c r="C453" s="26" t="s">
        <v>1161</v>
      </c>
      <c r="D453" s="26" t="s">
        <v>1162</v>
      </c>
      <c r="E453" s="26" t="s">
        <v>1349</v>
      </c>
      <c r="F453" s="26" t="s">
        <v>1350</v>
      </c>
      <c r="G453" s="25">
        <v>107.58426</v>
      </c>
      <c r="H453" s="25">
        <v>-6.7956000000000003</v>
      </c>
      <c r="I453" s="26" t="s">
        <v>268</v>
      </c>
      <c r="J453" s="26" t="s">
        <v>45</v>
      </c>
      <c r="K453" s="26" t="s">
        <v>1165</v>
      </c>
      <c r="L453" s="26" t="s">
        <v>1202</v>
      </c>
      <c r="M453" s="26" t="s">
        <v>1167</v>
      </c>
      <c r="N453" s="26" t="s">
        <v>49</v>
      </c>
      <c r="O453" s="26" t="s">
        <v>1203</v>
      </c>
      <c r="P453" s="27" t="s">
        <v>972</v>
      </c>
      <c r="Q453" s="26" t="s">
        <v>318</v>
      </c>
      <c r="R453" s="26" t="s">
        <v>275</v>
      </c>
      <c r="S453" s="28">
        <v>805000000</v>
      </c>
      <c r="T453" s="28">
        <v>3592680</v>
      </c>
      <c r="U453" s="29">
        <f>VLOOKUP(N453&amp;O453,[23]Referensi!A:AK,9,0)*$U$2</f>
        <v>77829814.999999985</v>
      </c>
      <c r="V453" s="29">
        <f>VLOOKUP(N453&amp;O453,[23]Referensi!A:AK,10,0)</f>
        <v>170000000</v>
      </c>
      <c r="W453" s="29">
        <f>VLOOKUP(N453&amp;O453,[23]Referensi!A:AK,11,0)</f>
        <v>228657407.40740743</v>
      </c>
      <c r="X453" s="29">
        <f>VLOOKUP(N453&amp;O453,[23]Referensi!A:AK,18,0)</f>
        <v>191709694</v>
      </c>
      <c r="Y453" s="29">
        <f>VLOOKUP(N453&amp;O453,[23]Referensi!A:AK,24,0)</f>
        <v>26839600</v>
      </c>
      <c r="Z453" s="29">
        <v>0</v>
      </c>
      <c r="AA453" s="29">
        <v>0</v>
      </c>
      <c r="AB453" s="29">
        <f>VLOOKUP(N453&amp;O453,[23]Referensi!A:AK,25,0)</f>
        <v>9000000</v>
      </c>
      <c r="AC453" s="29">
        <f>VLOOKUP(N453&amp;O453,[23]Referensi!A:AK,12,0)</f>
        <v>129470250</v>
      </c>
      <c r="AD453" s="29">
        <f t="shared" si="66"/>
        <v>478971789</v>
      </c>
      <c r="AE453" s="29">
        <f t="shared" si="67"/>
        <v>837099446.4074074</v>
      </c>
      <c r="AF453" s="30">
        <f t="shared" si="68"/>
        <v>-32099446.407407403</v>
      </c>
      <c r="AG453" s="26"/>
    </row>
    <row r="454" spans="1:33">
      <c r="A454" s="25" t="s">
        <v>500</v>
      </c>
      <c r="B454" s="26" t="s">
        <v>39</v>
      </c>
      <c r="C454" s="26" t="s">
        <v>1161</v>
      </c>
      <c r="D454" s="26" t="s">
        <v>1162</v>
      </c>
      <c r="E454" s="26" t="s">
        <v>1351</v>
      </c>
      <c r="F454" s="26" t="s">
        <v>1352</v>
      </c>
      <c r="G454" s="25">
        <v>107.449791</v>
      </c>
      <c r="H454" s="25">
        <v>-6.7936699999999997</v>
      </c>
      <c r="I454" s="26" t="s">
        <v>44</v>
      </c>
      <c r="J454" s="26" t="s">
        <v>45</v>
      </c>
      <c r="K454" s="26" t="s">
        <v>1165</v>
      </c>
      <c r="L454" s="26" t="s">
        <v>1202</v>
      </c>
      <c r="M454" s="26" t="s">
        <v>1167</v>
      </c>
      <c r="N454" s="26" t="s">
        <v>49</v>
      </c>
      <c r="O454" s="26" t="s">
        <v>1203</v>
      </c>
      <c r="P454" s="27" t="s">
        <v>51</v>
      </c>
      <c r="Q454" s="26" t="s">
        <v>318</v>
      </c>
      <c r="R454" s="26" t="s">
        <v>53</v>
      </c>
      <c r="S454" s="28">
        <v>513000000</v>
      </c>
      <c r="T454" s="28">
        <f>VLOOKUP(N454&amp;O454,[23]Referensi!A:AK,8,0)</f>
        <v>8554000</v>
      </c>
      <c r="U454" s="29">
        <f>VLOOKUP(N454&amp;O454,[23]Referensi!A:AK,9,0)*$U$2</f>
        <v>77829814.999999985</v>
      </c>
      <c r="V454" s="29">
        <f>VLOOKUP(N454&amp;O454,[23]Referensi!A:AK,10,0)</f>
        <v>170000000</v>
      </c>
      <c r="W454" s="29">
        <v>150000000</v>
      </c>
      <c r="X454" s="29">
        <v>98052716</v>
      </c>
      <c r="Y454" s="29">
        <f>VLOOKUP(N454&amp;O454,[23]Referensi!A:AK,24,0)</f>
        <v>26839600</v>
      </c>
      <c r="Z454" s="29">
        <v>0</v>
      </c>
      <c r="AA454" s="29">
        <v>0</v>
      </c>
      <c r="AB454" s="29">
        <v>0</v>
      </c>
      <c r="AC454" s="29">
        <v>115000000</v>
      </c>
      <c r="AD454" s="29">
        <f t="shared" si="66"/>
        <v>381276131</v>
      </c>
      <c r="AE454" s="29">
        <f t="shared" si="67"/>
        <v>646276131</v>
      </c>
      <c r="AF454" s="30">
        <f t="shared" si="68"/>
        <v>-133276131</v>
      </c>
      <c r="AG454" s="26"/>
    </row>
    <row r="455" spans="1:33">
      <c r="A455" s="25" t="s">
        <v>500</v>
      </c>
      <c r="B455" s="26" t="s">
        <v>242</v>
      </c>
      <c r="C455" s="26" t="s">
        <v>1161</v>
      </c>
      <c r="D455" s="26" t="s">
        <v>1308</v>
      </c>
      <c r="E455" s="26" t="s">
        <v>1353</v>
      </c>
      <c r="F455" s="26" t="s">
        <v>1354</v>
      </c>
      <c r="G455" s="25">
        <v>107.450908</v>
      </c>
      <c r="H455" s="25">
        <v>-6.5739780000000003</v>
      </c>
      <c r="I455" s="26" t="s">
        <v>44</v>
      </c>
      <c r="J455" s="26" t="s">
        <v>45</v>
      </c>
      <c r="K455" s="26" t="s">
        <v>1165</v>
      </c>
      <c r="L455" s="26" t="s">
        <v>1311</v>
      </c>
      <c r="M455" s="26" t="s">
        <v>1167</v>
      </c>
      <c r="N455" s="26" t="s">
        <v>49</v>
      </c>
      <c r="O455" s="26" t="s">
        <v>1312</v>
      </c>
      <c r="P455" s="27" t="s">
        <v>51</v>
      </c>
      <c r="Q455" s="26" t="s">
        <v>1355</v>
      </c>
      <c r="R455" s="26" t="s">
        <v>53</v>
      </c>
      <c r="S455" s="28">
        <v>513000000</v>
      </c>
      <c r="T455" s="28">
        <f>VLOOKUP(N455&amp;O455,[23]Referensi!A:AK,8,0)</f>
        <v>8554000</v>
      </c>
      <c r="U455" s="29">
        <f>VLOOKUP(N455&amp;O455,[23]Referensi!A:AK,9,0)*$U$2</f>
        <v>77024814.999999985</v>
      </c>
      <c r="V455" s="29">
        <f>VLOOKUP(N455&amp;O455,[23]Referensi!A:AK,10,0)</f>
        <v>180500000</v>
      </c>
      <c r="W455" s="29">
        <v>150000000</v>
      </c>
      <c r="X455" s="29">
        <v>98052716</v>
      </c>
      <c r="Y455" s="29">
        <f>VLOOKUP(N455&amp;O455,[23]Referensi!A:AK,24,0)</f>
        <v>26839600</v>
      </c>
      <c r="Z455" s="29">
        <v>0</v>
      </c>
      <c r="AA455" s="29">
        <v>0</v>
      </c>
      <c r="AB455" s="29">
        <v>0</v>
      </c>
      <c r="AC455" s="29">
        <v>115000000</v>
      </c>
      <c r="AD455" s="29">
        <f t="shared" si="66"/>
        <v>390971131</v>
      </c>
      <c r="AE455" s="29">
        <f t="shared" si="67"/>
        <v>655971131</v>
      </c>
      <c r="AF455" s="30">
        <f t="shared" si="68"/>
        <v>-142971131</v>
      </c>
      <c r="AG455" s="26"/>
    </row>
    <row r="456" spans="1:33">
      <c r="A456" s="25" t="s">
        <v>500</v>
      </c>
      <c r="B456" s="26" t="s">
        <v>242</v>
      </c>
      <c r="C456" s="26" t="s">
        <v>1161</v>
      </c>
      <c r="D456" s="26" t="s">
        <v>1308</v>
      </c>
      <c r="E456" s="26" t="s">
        <v>1356</v>
      </c>
      <c r="F456" s="26" t="s">
        <v>1357</v>
      </c>
      <c r="G456" s="25">
        <v>107.493591</v>
      </c>
      <c r="H456" s="25">
        <v>-6.4710850000000004</v>
      </c>
      <c r="I456" s="26" t="s">
        <v>44</v>
      </c>
      <c r="J456" s="26" t="s">
        <v>45</v>
      </c>
      <c r="K456" s="26" t="s">
        <v>1165</v>
      </c>
      <c r="L456" s="26" t="s">
        <v>1311</v>
      </c>
      <c r="M456" s="26" t="s">
        <v>1167</v>
      </c>
      <c r="N456" s="26" t="s">
        <v>49</v>
      </c>
      <c r="O456" s="26" t="s">
        <v>1312</v>
      </c>
      <c r="P456" s="27" t="s">
        <v>51</v>
      </c>
      <c r="Q456" s="26" t="s">
        <v>1355</v>
      </c>
      <c r="R456" s="26" t="s">
        <v>53</v>
      </c>
      <c r="S456" s="28">
        <v>513000000</v>
      </c>
      <c r="T456" s="28">
        <f>VLOOKUP(N456&amp;O456,[23]Referensi!A:AK,8,0)</f>
        <v>8554000</v>
      </c>
      <c r="U456" s="29">
        <f>VLOOKUP(N456&amp;O456,[23]Referensi!A:AK,9,0)*$U$2</f>
        <v>77024814.999999985</v>
      </c>
      <c r="V456" s="29">
        <f>VLOOKUP(N456&amp;O456,[23]Referensi!A:AK,10,0)</f>
        <v>180500000</v>
      </c>
      <c r="W456" s="29">
        <v>150000000</v>
      </c>
      <c r="X456" s="29">
        <v>98052716</v>
      </c>
      <c r="Y456" s="29">
        <f>VLOOKUP(N456&amp;O456,[23]Referensi!A:AK,24,0)</f>
        <v>26839600</v>
      </c>
      <c r="Z456" s="29">
        <v>0</v>
      </c>
      <c r="AA456" s="29">
        <v>0</v>
      </c>
      <c r="AB456" s="29">
        <v>0</v>
      </c>
      <c r="AC456" s="29">
        <v>115000000</v>
      </c>
      <c r="AD456" s="29">
        <f t="shared" si="66"/>
        <v>390971131</v>
      </c>
      <c r="AE456" s="29">
        <f t="shared" si="67"/>
        <v>655971131</v>
      </c>
      <c r="AF456" s="30">
        <f t="shared" si="68"/>
        <v>-142971131</v>
      </c>
      <c r="AG456" s="26"/>
    </row>
    <row r="457" spans="1:33">
      <c r="A457" s="25" t="s">
        <v>500</v>
      </c>
      <c r="B457" s="26" t="s">
        <v>242</v>
      </c>
      <c r="C457" s="26" t="s">
        <v>1161</v>
      </c>
      <c r="D457" s="26" t="s">
        <v>1308</v>
      </c>
      <c r="E457" s="26" t="s">
        <v>1358</v>
      </c>
      <c r="F457" s="26" t="s">
        <v>1359</v>
      </c>
      <c r="G457" s="25">
        <v>107.53186700000001</v>
      </c>
      <c r="H457" s="25">
        <v>-6.4506180000000004</v>
      </c>
      <c r="I457" s="26" t="s">
        <v>44</v>
      </c>
      <c r="J457" s="26" t="s">
        <v>45</v>
      </c>
      <c r="K457" s="26" t="s">
        <v>1165</v>
      </c>
      <c r="L457" s="26" t="s">
        <v>1311</v>
      </c>
      <c r="M457" s="26" t="s">
        <v>1167</v>
      </c>
      <c r="N457" s="26" t="s">
        <v>49</v>
      </c>
      <c r="O457" s="26" t="s">
        <v>1312</v>
      </c>
      <c r="P457" s="27" t="s">
        <v>51</v>
      </c>
      <c r="Q457" s="26" t="s">
        <v>1355</v>
      </c>
      <c r="R457" s="26" t="s">
        <v>53</v>
      </c>
      <c r="S457" s="28">
        <v>513000000</v>
      </c>
      <c r="T457" s="28">
        <f>VLOOKUP(N457&amp;O457,[23]Referensi!A:AK,8,0)</f>
        <v>8554000</v>
      </c>
      <c r="U457" s="29">
        <f>VLOOKUP(N457&amp;O457,[23]Referensi!A:AK,9,0)*$U$2</f>
        <v>77024814.999999985</v>
      </c>
      <c r="V457" s="29">
        <f>VLOOKUP(N457&amp;O457,[23]Referensi!A:AK,10,0)</f>
        <v>180500000</v>
      </c>
      <c r="W457" s="29">
        <v>150000000</v>
      </c>
      <c r="X457" s="29">
        <v>98052716</v>
      </c>
      <c r="Y457" s="29">
        <f>VLOOKUP(N457&amp;O457,[23]Referensi!A:AK,24,0)</f>
        <v>26839600</v>
      </c>
      <c r="Z457" s="29">
        <v>0</v>
      </c>
      <c r="AA457" s="29">
        <v>0</v>
      </c>
      <c r="AB457" s="29">
        <v>0</v>
      </c>
      <c r="AC457" s="29">
        <v>115000000</v>
      </c>
      <c r="AD457" s="29">
        <f t="shared" si="66"/>
        <v>390971131</v>
      </c>
      <c r="AE457" s="29">
        <f t="shared" si="67"/>
        <v>655971131</v>
      </c>
      <c r="AF457" s="30">
        <f t="shared" si="68"/>
        <v>-142971131</v>
      </c>
      <c r="AG457" s="26"/>
    </row>
    <row r="458" spans="1:33">
      <c r="A458" s="25" t="s">
        <v>500</v>
      </c>
      <c r="B458" s="26" t="s">
        <v>242</v>
      </c>
      <c r="C458" s="26" t="s">
        <v>1161</v>
      </c>
      <c r="D458" s="26" t="s">
        <v>1308</v>
      </c>
      <c r="E458" s="26" t="s">
        <v>1360</v>
      </c>
      <c r="F458" s="26" t="s">
        <v>1361</v>
      </c>
      <c r="G458" s="25">
        <v>107.367178</v>
      </c>
      <c r="H458" s="25">
        <v>-6.6468100000000003</v>
      </c>
      <c r="I458" s="26" t="s">
        <v>44</v>
      </c>
      <c r="J458" s="26" t="s">
        <v>45</v>
      </c>
      <c r="K458" s="26" t="s">
        <v>1165</v>
      </c>
      <c r="L458" s="26" t="s">
        <v>1311</v>
      </c>
      <c r="M458" s="26" t="s">
        <v>1167</v>
      </c>
      <c r="N458" s="26" t="s">
        <v>49</v>
      </c>
      <c r="O458" s="26" t="s">
        <v>1312</v>
      </c>
      <c r="P458" s="27" t="s">
        <v>51</v>
      </c>
      <c r="Q458" s="26" t="s">
        <v>1267</v>
      </c>
      <c r="R458" s="26" t="s">
        <v>53</v>
      </c>
      <c r="S458" s="28">
        <v>513000000</v>
      </c>
      <c r="T458" s="28">
        <f>VLOOKUP(N458&amp;O458,[23]Referensi!A:AK,8,0)</f>
        <v>8554000</v>
      </c>
      <c r="U458" s="29">
        <f>VLOOKUP(N458&amp;O458,[23]Referensi!A:AK,9,0)*$U$2</f>
        <v>77024814.999999985</v>
      </c>
      <c r="V458" s="29">
        <f>VLOOKUP(N458&amp;O458,[23]Referensi!A:AK,10,0)</f>
        <v>180500000</v>
      </c>
      <c r="W458" s="29">
        <v>150000000</v>
      </c>
      <c r="X458" s="29">
        <v>98052716</v>
      </c>
      <c r="Y458" s="29">
        <f>VLOOKUP(N458&amp;O458,[23]Referensi!A:AK,24,0)</f>
        <v>26839600</v>
      </c>
      <c r="Z458" s="29">
        <v>0</v>
      </c>
      <c r="AA458" s="29">
        <v>0</v>
      </c>
      <c r="AB458" s="29">
        <v>0</v>
      </c>
      <c r="AC458" s="29">
        <v>115000000</v>
      </c>
      <c r="AD458" s="29">
        <f t="shared" si="66"/>
        <v>390971131</v>
      </c>
      <c r="AE458" s="29">
        <f t="shared" si="67"/>
        <v>655971131</v>
      </c>
      <c r="AF458" s="30">
        <f t="shared" si="68"/>
        <v>-142971131</v>
      </c>
      <c r="AG458" s="26"/>
    </row>
    <row r="459" spans="1:33">
      <c r="A459" s="25" t="s">
        <v>500</v>
      </c>
      <c r="B459" s="26" t="s">
        <v>242</v>
      </c>
      <c r="C459" s="26" t="s">
        <v>1161</v>
      </c>
      <c r="D459" s="26" t="s">
        <v>1308</v>
      </c>
      <c r="E459" s="26" t="s">
        <v>1362</v>
      </c>
      <c r="F459" s="26" t="s">
        <v>1363</v>
      </c>
      <c r="G459" s="25">
        <v>107.478309</v>
      </c>
      <c r="H459" s="25">
        <v>-6.566821</v>
      </c>
      <c r="I459" s="26" t="s">
        <v>44</v>
      </c>
      <c r="J459" s="26" t="s">
        <v>45</v>
      </c>
      <c r="K459" s="26" t="s">
        <v>1165</v>
      </c>
      <c r="L459" s="26" t="s">
        <v>1311</v>
      </c>
      <c r="M459" s="26" t="s">
        <v>1167</v>
      </c>
      <c r="N459" s="26" t="s">
        <v>49</v>
      </c>
      <c r="O459" s="26" t="s">
        <v>1312</v>
      </c>
      <c r="P459" s="27" t="s">
        <v>51</v>
      </c>
      <c r="Q459" s="26" t="s">
        <v>1267</v>
      </c>
      <c r="R459" s="26" t="s">
        <v>53</v>
      </c>
      <c r="S459" s="28">
        <v>513000000</v>
      </c>
      <c r="T459" s="28">
        <f>VLOOKUP(N459&amp;O459,[23]Referensi!A:AK,8,0)</f>
        <v>8554000</v>
      </c>
      <c r="U459" s="29">
        <f>VLOOKUP(N459&amp;O459,[23]Referensi!A:AK,9,0)*$U$2</f>
        <v>77024814.999999985</v>
      </c>
      <c r="V459" s="29">
        <f>VLOOKUP(N459&amp;O459,[23]Referensi!A:AK,10,0)</f>
        <v>180500000</v>
      </c>
      <c r="W459" s="29">
        <v>150000000</v>
      </c>
      <c r="X459" s="29">
        <v>98052716</v>
      </c>
      <c r="Y459" s="29">
        <f>VLOOKUP(N459&amp;O459,[23]Referensi!A:AK,24,0)</f>
        <v>26839600</v>
      </c>
      <c r="Z459" s="29">
        <v>0</v>
      </c>
      <c r="AA459" s="29">
        <v>0</v>
      </c>
      <c r="AB459" s="29">
        <v>0</v>
      </c>
      <c r="AC459" s="29">
        <v>115000000</v>
      </c>
      <c r="AD459" s="29">
        <f t="shared" si="66"/>
        <v>390971131</v>
      </c>
      <c r="AE459" s="29">
        <f t="shared" si="67"/>
        <v>655971131</v>
      </c>
      <c r="AF459" s="30">
        <f t="shared" si="68"/>
        <v>-142971131</v>
      </c>
      <c r="AG459" s="26"/>
    </row>
    <row r="460" spans="1:33">
      <c r="A460" s="25" t="s">
        <v>500</v>
      </c>
      <c r="B460" s="26" t="s">
        <v>242</v>
      </c>
      <c r="C460" s="26" t="s">
        <v>1161</v>
      </c>
      <c r="D460" s="26" t="s">
        <v>1308</v>
      </c>
      <c r="E460" s="26" t="s">
        <v>1364</v>
      </c>
      <c r="F460" s="26" t="s">
        <v>1365</v>
      </c>
      <c r="G460" s="25">
        <v>107.465013</v>
      </c>
      <c r="H460" s="25">
        <v>-6.5781280000000004</v>
      </c>
      <c r="I460" s="26" t="s">
        <v>44</v>
      </c>
      <c r="J460" s="26" t="s">
        <v>45</v>
      </c>
      <c r="K460" s="26" t="s">
        <v>1165</v>
      </c>
      <c r="L460" s="26" t="s">
        <v>1311</v>
      </c>
      <c r="M460" s="26" t="s">
        <v>1167</v>
      </c>
      <c r="N460" s="26" t="s">
        <v>49</v>
      </c>
      <c r="O460" s="26" t="s">
        <v>1312</v>
      </c>
      <c r="P460" s="27" t="s">
        <v>51</v>
      </c>
      <c r="Q460" s="26" t="s">
        <v>1267</v>
      </c>
      <c r="R460" s="26" t="s">
        <v>53</v>
      </c>
      <c r="S460" s="28">
        <v>513000000</v>
      </c>
      <c r="T460" s="28">
        <f>VLOOKUP(N460&amp;O460,[23]Referensi!A:AK,8,0)</f>
        <v>8554000</v>
      </c>
      <c r="U460" s="29">
        <f>VLOOKUP(N460&amp;O460,[23]Referensi!A:AK,9,0)*$U$2</f>
        <v>77024814.999999985</v>
      </c>
      <c r="V460" s="29">
        <f>VLOOKUP(N460&amp;O460,[23]Referensi!A:AK,10,0)</f>
        <v>180500000</v>
      </c>
      <c r="W460" s="29">
        <v>150000000</v>
      </c>
      <c r="X460" s="29">
        <v>98052716</v>
      </c>
      <c r="Y460" s="29">
        <f>VLOOKUP(N460&amp;O460,[23]Referensi!A:AK,24,0)</f>
        <v>26839600</v>
      </c>
      <c r="Z460" s="29">
        <v>0</v>
      </c>
      <c r="AA460" s="29">
        <v>0</v>
      </c>
      <c r="AB460" s="29">
        <v>0</v>
      </c>
      <c r="AC460" s="29">
        <v>115000000</v>
      </c>
      <c r="AD460" s="29">
        <f t="shared" si="66"/>
        <v>390971131</v>
      </c>
      <c r="AE460" s="29">
        <f t="shared" si="67"/>
        <v>655971131</v>
      </c>
      <c r="AF460" s="30">
        <f t="shared" si="68"/>
        <v>-142971131</v>
      </c>
      <c r="AG460" s="26"/>
    </row>
    <row r="461" spans="1:33">
      <c r="A461" s="25" t="s">
        <v>500</v>
      </c>
      <c r="B461" s="26" t="s">
        <v>242</v>
      </c>
      <c r="C461" s="26" t="s">
        <v>1161</v>
      </c>
      <c r="D461" s="26" t="s">
        <v>1308</v>
      </c>
      <c r="E461" s="26" t="s">
        <v>1366</v>
      </c>
      <c r="F461" s="26" t="s">
        <v>1367</v>
      </c>
      <c r="G461" s="25">
        <v>107.436601</v>
      </c>
      <c r="H461" s="25">
        <v>-6.5453720000000004</v>
      </c>
      <c r="I461" s="26" t="s">
        <v>44</v>
      </c>
      <c r="J461" s="26" t="s">
        <v>45</v>
      </c>
      <c r="K461" s="26" t="s">
        <v>1165</v>
      </c>
      <c r="L461" s="26" t="s">
        <v>1311</v>
      </c>
      <c r="M461" s="26" t="s">
        <v>1167</v>
      </c>
      <c r="N461" s="26" t="s">
        <v>49</v>
      </c>
      <c r="O461" s="26" t="s">
        <v>1312</v>
      </c>
      <c r="P461" s="27" t="s">
        <v>51</v>
      </c>
      <c r="Q461" s="26" t="s">
        <v>1368</v>
      </c>
      <c r="R461" s="26" t="s">
        <v>53</v>
      </c>
      <c r="S461" s="28">
        <v>513000000</v>
      </c>
      <c r="T461" s="28">
        <f>VLOOKUP(N461&amp;O461,[23]Referensi!A:AK,8,0)</f>
        <v>8554000</v>
      </c>
      <c r="U461" s="29">
        <f>VLOOKUP(N461&amp;O461,[23]Referensi!A:AK,9,0)*$U$2</f>
        <v>77024814.999999985</v>
      </c>
      <c r="V461" s="29">
        <f>VLOOKUP(N461&amp;O461,[23]Referensi!A:AK,10,0)</f>
        <v>180500000</v>
      </c>
      <c r="W461" s="29">
        <v>150000000</v>
      </c>
      <c r="X461" s="29">
        <v>98052716</v>
      </c>
      <c r="Y461" s="29">
        <f>VLOOKUP(N461&amp;O461,[23]Referensi!A:AK,24,0)</f>
        <v>26839600</v>
      </c>
      <c r="Z461" s="29">
        <v>0</v>
      </c>
      <c r="AA461" s="29">
        <v>0</v>
      </c>
      <c r="AB461" s="29">
        <v>0</v>
      </c>
      <c r="AC461" s="29">
        <v>115000000</v>
      </c>
      <c r="AD461" s="29">
        <f t="shared" si="66"/>
        <v>390971131</v>
      </c>
      <c r="AE461" s="29">
        <f t="shared" si="67"/>
        <v>655971131</v>
      </c>
      <c r="AF461" s="30">
        <f t="shared" si="68"/>
        <v>-142971131</v>
      </c>
      <c r="AG461" s="26"/>
    </row>
    <row r="462" spans="1:33">
      <c r="A462" s="25" t="s">
        <v>500</v>
      </c>
      <c r="B462" s="26" t="s">
        <v>242</v>
      </c>
      <c r="C462" s="26" t="s">
        <v>1161</v>
      </c>
      <c r="D462" s="26" t="s">
        <v>1308</v>
      </c>
      <c r="E462" s="26" t="s">
        <v>1369</v>
      </c>
      <c r="F462" s="26" t="s">
        <v>1370</v>
      </c>
      <c r="G462" s="25">
        <v>107.485714</v>
      </c>
      <c r="H462" s="25">
        <v>-6.4896960000000004</v>
      </c>
      <c r="I462" s="26" t="s">
        <v>44</v>
      </c>
      <c r="J462" s="26" t="s">
        <v>45</v>
      </c>
      <c r="K462" s="26" t="s">
        <v>1165</v>
      </c>
      <c r="L462" s="26" t="s">
        <v>1311</v>
      </c>
      <c r="M462" s="26" t="s">
        <v>1167</v>
      </c>
      <c r="N462" s="26" t="s">
        <v>49</v>
      </c>
      <c r="O462" s="26" t="s">
        <v>1312</v>
      </c>
      <c r="P462" s="27" t="s">
        <v>51</v>
      </c>
      <c r="Q462" s="26" t="s">
        <v>1368</v>
      </c>
      <c r="R462" s="26" t="s">
        <v>53</v>
      </c>
      <c r="S462" s="28">
        <v>513000000</v>
      </c>
      <c r="T462" s="28">
        <f>VLOOKUP(N462&amp;O462,[23]Referensi!A:AK,8,0)</f>
        <v>8554000</v>
      </c>
      <c r="U462" s="29">
        <f>VLOOKUP(N462&amp;O462,[23]Referensi!A:AK,9,0)*$U$2</f>
        <v>77024814.999999985</v>
      </c>
      <c r="V462" s="29">
        <f>VLOOKUP(N462&amp;O462,[23]Referensi!A:AK,10,0)</f>
        <v>180500000</v>
      </c>
      <c r="W462" s="29">
        <v>150000000</v>
      </c>
      <c r="X462" s="29">
        <v>98052716</v>
      </c>
      <c r="Y462" s="29">
        <f>VLOOKUP(N462&amp;O462,[23]Referensi!A:AK,24,0)</f>
        <v>26839600</v>
      </c>
      <c r="Z462" s="29">
        <v>0</v>
      </c>
      <c r="AA462" s="29">
        <v>0</v>
      </c>
      <c r="AB462" s="29">
        <v>0</v>
      </c>
      <c r="AC462" s="29">
        <v>115000000</v>
      </c>
      <c r="AD462" s="29">
        <f t="shared" si="66"/>
        <v>390971131</v>
      </c>
      <c r="AE462" s="29">
        <f t="shared" si="67"/>
        <v>655971131</v>
      </c>
      <c r="AF462" s="30">
        <f t="shared" si="68"/>
        <v>-142971131</v>
      </c>
      <c r="AG462" s="26"/>
    </row>
    <row r="463" spans="1:33">
      <c r="A463" s="25" t="s">
        <v>500</v>
      </c>
      <c r="B463" s="26" t="s">
        <v>242</v>
      </c>
      <c r="C463" s="26" t="s">
        <v>1161</v>
      </c>
      <c r="D463" s="26" t="s">
        <v>1308</v>
      </c>
      <c r="E463" s="26" t="s">
        <v>1371</v>
      </c>
      <c r="F463" s="26" t="s">
        <v>1372</v>
      </c>
      <c r="G463" s="25">
        <v>107.435928</v>
      </c>
      <c r="H463" s="25">
        <v>-6.5544789999999997</v>
      </c>
      <c r="I463" s="26" t="s">
        <v>44</v>
      </c>
      <c r="J463" s="26" t="s">
        <v>45</v>
      </c>
      <c r="K463" s="26" t="s">
        <v>1165</v>
      </c>
      <c r="L463" s="26" t="s">
        <v>1311</v>
      </c>
      <c r="M463" s="26" t="s">
        <v>1167</v>
      </c>
      <c r="N463" s="26" t="s">
        <v>49</v>
      </c>
      <c r="O463" s="26" t="s">
        <v>1312</v>
      </c>
      <c r="P463" s="27" t="s">
        <v>51</v>
      </c>
      <c r="Q463" s="26" t="s">
        <v>1368</v>
      </c>
      <c r="R463" s="26" t="s">
        <v>53</v>
      </c>
      <c r="S463" s="28">
        <v>513000000</v>
      </c>
      <c r="T463" s="28">
        <f>VLOOKUP(N463&amp;O463,[23]Referensi!A:AK,8,0)</f>
        <v>8554000</v>
      </c>
      <c r="U463" s="29">
        <f>VLOOKUP(N463&amp;O463,[23]Referensi!A:AK,9,0)*$U$2</f>
        <v>77024814.999999985</v>
      </c>
      <c r="V463" s="29">
        <f>VLOOKUP(N463&amp;O463,[23]Referensi!A:AK,10,0)</f>
        <v>180500000</v>
      </c>
      <c r="W463" s="29">
        <v>150000000</v>
      </c>
      <c r="X463" s="29">
        <v>98052716</v>
      </c>
      <c r="Y463" s="29">
        <f>VLOOKUP(N463&amp;O463,[23]Referensi!A:AK,24,0)</f>
        <v>26839600</v>
      </c>
      <c r="Z463" s="29">
        <v>0</v>
      </c>
      <c r="AA463" s="29">
        <v>0</v>
      </c>
      <c r="AB463" s="29">
        <v>0</v>
      </c>
      <c r="AC463" s="29">
        <v>115000000</v>
      </c>
      <c r="AD463" s="29">
        <f t="shared" si="66"/>
        <v>390971131</v>
      </c>
      <c r="AE463" s="29">
        <f t="shared" si="67"/>
        <v>655971131</v>
      </c>
      <c r="AF463" s="30">
        <f t="shared" si="68"/>
        <v>-142971131</v>
      </c>
      <c r="AG463" s="26"/>
    </row>
    <row r="464" spans="1:33">
      <c r="A464" s="25" t="s">
        <v>500</v>
      </c>
      <c r="B464" s="26" t="s">
        <v>242</v>
      </c>
      <c r="C464" s="26" t="s">
        <v>1161</v>
      </c>
      <c r="D464" s="26" t="s">
        <v>1308</v>
      </c>
      <c r="E464" s="26" t="s">
        <v>1373</v>
      </c>
      <c r="F464" s="26" t="s">
        <v>1374</v>
      </c>
      <c r="G464" s="25">
        <v>107.46584300000001</v>
      </c>
      <c r="H464" s="25">
        <v>-6.5257420000000002</v>
      </c>
      <c r="I464" s="26" t="s">
        <v>44</v>
      </c>
      <c r="J464" s="26" t="s">
        <v>45</v>
      </c>
      <c r="K464" s="26" t="s">
        <v>1165</v>
      </c>
      <c r="L464" s="26" t="s">
        <v>1311</v>
      </c>
      <c r="M464" s="26" t="s">
        <v>1167</v>
      </c>
      <c r="N464" s="26" t="s">
        <v>49</v>
      </c>
      <c r="O464" s="26" t="s">
        <v>1312</v>
      </c>
      <c r="P464" s="27" t="s">
        <v>51</v>
      </c>
      <c r="Q464" s="26" t="s">
        <v>1375</v>
      </c>
      <c r="R464" s="26" t="s">
        <v>53</v>
      </c>
      <c r="S464" s="28">
        <v>513000000</v>
      </c>
      <c r="T464" s="28">
        <f>VLOOKUP(N464&amp;O464,[23]Referensi!A:AK,8,0)</f>
        <v>8554000</v>
      </c>
      <c r="U464" s="29">
        <f>VLOOKUP(N464&amp;O464,[23]Referensi!A:AK,9,0)*$U$2</f>
        <v>77024814.999999985</v>
      </c>
      <c r="V464" s="29">
        <f>VLOOKUP(N464&amp;O464,[23]Referensi!A:AK,10,0)</f>
        <v>180500000</v>
      </c>
      <c r="W464" s="29">
        <v>150000000</v>
      </c>
      <c r="X464" s="29">
        <v>98052716</v>
      </c>
      <c r="Y464" s="29">
        <f>VLOOKUP(N464&amp;O464,[23]Referensi!A:AK,24,0)</f>
        <v>26839600</v>
      </c>
      <c r="Z464" s="29">
        <v>0</v>
      </c>
      <c r="AA464" s="29">
        <v>0</v>
      </c>
      <c r="AB464" s="29">
        <v>0</v>
      </c>
      <c r="AC464" s="29">
        <v>115000000</v>
      </c>
      <c r="AD464" s="29">
        <f t="shared" si="66"/>
        <v>390971131</v>
      </c>
      <c r="AE464" s="29">
        <f t="shared" si="67"/>
        <v>655971131</v>
      </c>
      <c r="AF464" s="30">
        <f t="shared" si="68"/>
        <v>-142971131</v>
      </c>
      <c r="AG464" s="26"/>
    </row>
    <row r="465" spans="1:33">
      <c r="A465" s="25" t="s">
        <v>500</v>
      </c>
      <c r="B465" s="26" t="s">
        <v>242</v>
      </c>
      <c r="C465" s="26" t="s">
        <v>1161</v>
      </c>
      <c r="D465" s="26" t="s">
        <v>1308</v>
      </c>
      <c r="E465" s="26" t="s">
        <v>1376</v>
      </c>
      <c r="F465" s="26" t="s">
        <v>1377</v>
      </c>
      <c r="G465" s="25">
        <v>106.210497</v>
      </c>
      <c r="H465" s="25">
        <v>-6.1436169999999999</v>
      </c>
      <c r="I465" s="26" t="s">
        <v>44</v>
      </c>
      <c r="J465" s="26" t="s">
        <v>45</v>
      </c>
      <c r="K465" s="26" t="s">
        <v>1378</v>
      </c>
      <c r="L465" s="26" t="s">
        <v>1379</v>
      </c>
      <c r="M465" s="26" t="s">
        <v>1175</v>
      </c>
      <c r="N465" s="26" t="s">
        <v>49</v>
      </c>
      <c r="O465" s="26" t="s">
        <v>1380</v>
      </c>
      <c r="P465" s="27" t="s">
        <v>51</v>
      </c>
      <c r="Q465" s="34" t="s">
        <v>1074</v>
      </c>
      <c r="R465" s="26" t="s">
        <v>53</v>
      </c>
      <c r="S465" s="28">
        <v>513000000</v>
      </c>
      <c r="T465" s="28">
        <f>VLOOKUP(N465&amp;O465,[23]Referensi!A:AK,8,0)</f>
        <v>8554000</v>
      </c>
      <c r="U465" s="29">
        <f>VLOOKUP(N465&amp;O465,[23]Referensi!A:AK,9,0)*$U$2</f>
        <v>76503000</v>
      </c>
      <c r="V465" s="29">
        <f>VLOOKUP(N465&amp;O465,[23]Referensi!A:AK,10,0)</f>
        <v>93948000</v>
      </c>
      <c r="W465" s="29">
        <v>150000000</v>
      </c>
      <c r="X465" s="29">
        <v>98381330</v>
      </c>
      <c r="Y465" s="29">
        <f>VLOOKUP(N465&amp;O465,[23]Referensi!A:AK,24,0)</f>
        <v>26706400</v>
      </c>
      <c r="Z465" s="29">
        <v>0</v>
      </c>
      <c r="AA465" s="29">
        <v>0</v>
      </c>
      <c r="AB465" s="29">
        <v>0</v>
      </c>
      <c r="AC465" s="29">
        <v>115000000</v>
      </c>
      <c r="AD465" s="29">
        <f t="shared" si="66"/>
        <v>304092730</v>
      </c>
      <c r="AE465" s="29">
        <f t="shared" si="67"/>
        <v>569092730</v>
      </c>
      <c r="AF465" s="30">
        <f t="shared" si="68"/>
        <v>-56092730</v>
      </c>
      <c r="AG465" s="26"/>
    </row>
    <row r="466" spans="1:33">
      <c r="A466" s="25" t="s">
        <v>500</v>
      </c>
      <c r="B466" s="26" t="s">
        <v>242</v>
      </c>
      <c r="C466" s="26" t="s">
        <v>1161</v>
      </c>
      <c r="D466" s="26" t="s">
        <v>1308</v>
      </c>
      <c r="E466" s="26" t="s">
        <v>1381</v>
      </c>
      <c r="F466" s="26" t="s">
        <v>1382</v>
      </c>
      <c r="G466" s="25">
        <v>106.128636</v>
      </c>
      <c r="H466" s="25">
        <v>-6.1167579999999999</v>
      </c>
      <c r="I466" s="26" t="s">
        <v>44</v>
      </c>
      <c r="J466" s="26" t="s">
        <v>45</v>
      </c>
      <c r="K466" s="26" t="s">
        <v>1378</v>
      </c>
      <c r="L466" s="26" t="s">
        <v>1379</v>
      </c>
      <c r="M466" s="26" t="s">
        <v>1175</v>
      </c>
      <c r="N466" s="26" t="s">
        <v>49</v>
      </c>
      <c r="O466" s="26" t="s">
        <v>1380</v>
      </c>
      <c r="P466" s="27" t="s">
        <v>51</v>
      </c>
      <c r="Q466" s="34" t="s">
        <v>1074</v>
      </c>
      <c r="R466" s="26" t="s">
        <v>53</v>
      </c>
      <c r="S466" s="28">
        <v>513000000</v>
      </c>
      <c r="T466" s="28">
        <f>VLOOKUP(N466&amp;O466,[23]Referensi!A:AK,8,0)</f>
        <v>8554000</v>
      </c>
      <c r="U466" s="29">
        <f>VLOOKUP(N466&amp;O466,[23]Referensi!A:AK,9,0)*$U$2</f>
        <v>76503000</v>
      </c>
      <c r="V466" s="29">
        <f>VLOOKUP(N466&amp;O466,[23]Referensi!A:AK,10,0)</f>
        <v>93948000</v>
      </c>
      <c r="W466" s="29">
        <v>150000000</v>
      </c>
      <c r="X466" s="29">
        <v>98381330</v>
      </c>
      <c r="Y466" s="29">
        <f>VLOOKUP(N466&amp;O466,[23]Referensi!A:AK,24,0)</f>
        <v>26706400</v>
      </c>
      <c r="Z466" s="29">
        <v>0</v>
      </c>
      <c r="AA466" s="29">
        <v>0</v>
      </c>
      <c r="AB466" s="29">
        <v>0</v>
      </c>
      <c r="AC466" s="29">
        <v>115000000</v>
      </c>
      <c r="AD466" s="29">
        <f t="shared" si="66"/>
        <v>304092730</v>
      </c>
      <c r="AE466" s="29">
        <f t="shared" si="67"/>
        <v>569092730</v>
      </c>
      <c r="AF466" s="30">
        <f t="shared" si="68"/>
        <v>-56092730</v>
      </c>
      <c r="AG466" s="26"/>
    </row>
    <row r="467" spans="1:33">
      <c r="A467" s="25" t="s">
        <v>500</v>
      </c>
      <c r="B467" s="26" t="s">
        <v>242</v>
      </c>
      <c r="C467" s="26" t="s">
        <v>1161</v>
      </c>
      <c r="D467" s="26" t="s">
        <v>1308</v>
      </c>
      <c r="E467" s="26" t="s">
        <v>1383</v>
      </c>
      <c r="F467" s="26" t="s">
        <v>1384</v>
      </c>
      <c r="G467" s="25">
        <v>106.121548</v>
      </c>
      <c r="H467" s="25">
        <v>-6.0883079999999996</v>
      </c>
      <c r="I467" s="26" t="s">
        <v>44</v>
      </c>
      <c r="J467" s="26" t="s">
        <v>45</v>
      </c>
      <c r="K467" s="26" t="s">
        <v>1378</v>
      </c>
      <c r="L467" s="26" t="s">
        <v>1379</v>
      </c>
      <c r="M467" s="26" t="s">
        <v>1175</v>
      </c>
      <c r="N467" s="26" t="s">
        <v>49</v>
      </c>
      <c r="O467" s="26" t="s">
        <v>1380</v>
      </c>
      <c r="P467" s="27" t="s">
        <v>51</v>
      </c>
      <c r="Q467" s="34" t="s">
        <v>1074</v>
      </c>
      <c r="R467" s="26" t="s">
        <v>53</v>
      </c>
      <c r="S467" s="28">
        <v>513000000</v>
      </c>
      <c r="T467" s="28">
        <f>VLOOKUP(N467&amp;O467,[23]Referensi!A:AK,8,0)</f>
        <v>8554000</v>
      </c>
      <c r="U467" s="29">
        <f>VLOOKUP(N467&amp;O467,[23]Referensi!A:AK,9,0)*$U$2</f>
        <v>76503000</v>
      </c>
      <c r="V467" s="29">
        <f>VLOOKUP(N467&amp;O467,[23]Referensi!A:AK,10,0)</f>
        <v>93948000</v>
      </c>
      <c r="W467" s="29">
        <v>150000000</v>
      </c>
      <c r="X467" s="29">
        <v>98381330</v>
      </c>
      <c r="Y467" s="29">
        <f>VLOOKUP(N467&amp;O467,[23]Referensi!A:AK,24,0)</f>
        <v>26706400</v>
      </c>
      <c r="Z467" s="29">
        <v>0</v>
      </c>
      <c r="AA467" s="29">
        <v>0</v>
      </c>
      <c r="AB467" s="29">
        <v>0</v>
      </c>
      <c r="AC467" s="29">
        <v>115000000</v>
      </c>
      <c r="AD467" s="29">
        <f t="shared" si="66"/>
        <v>304092730</v>
      </c>
      <c r="AE467" s="29">
        <f t="shared" si="67"/>
        <v>569092730</v>
      </c>
      <c r="AF467" s="30">
        <f t="shared" si="68"/>
        <v>-56092730</v>
      </c>
      <c r="AG467" s="26"/>
    </row>
    <row r="468" spans="1:33">
      <c r="A468" s="25" t="s">
        <v>500</v>
      </c>
      <c r="B468" s="26" t="s">
        <v>242</v>
      </c>
      <c r="C468" s="26" t="s">
        <v>1161</v>
      </c>
      <c r="D468" s="26" t="s">
        <v>1308</v>
      </c>
      <c r="E468" s="26" t="s">
        <v>1385</v>
      </c>
      <c r="F468" s="26" t="s">
        <v>1386</v>
      </c>
      <c r="G468" s="25">
        <v>106.145646</v>
      </c>
      <c r="H468" s="25">
        <v>-6.077528</v>
      </c>
      <c r="I468" s="26" t="s">
        <v>44</v>
      </c>
      <c r="J468" s="26" t="s">
        <v>45</v>
      </c>
      <c r="K468" s="26" t="s">
        <v>1378</v>
      </c>
      <c r="L468" s="26" t="s">
        <v>1379</v>
      </c>
      <c r="M468" s="26" t="s">
        <v>1175</v>
      </c>
      <c r="N468" s="26" t="s">
        <v>49</v>
      </c>
      <c r="O468" s="26" t="s">
        <v>1380</v>
      </c>
      <c r="P468" s="27" t="s">
        <v>51</v>
      </c>
      <c r="Q468" s="34" t="s">
        <v>1074</v>
      </c>
      <c r="R468" s="26" t="s">
        <v>53</v>
      </c>
      <c r="S468" s="28">
        <v>513000000</v>
      </c>
      <c r="T468" s="28">
        <f>VLOOKUP(N468&amp;O468,[23]Referensi!A:AK,8,0)</f>
        <v>8554000</v>
      </c>
      <c r="U468" s="29">
        <f>VLOOKUP(N468&amp;O468,[23]Referensi!A:AK,9,0)*$U$2</f>
        <v>76503000</v>
      </c>
      <c r="V468" s="29">
        <f>VLOOKUP(N468&amp;O468,[23]Referensi!A:AK,10,0)</f>
        <v>93948000</v>
      </c>
      <c r="W468" s="29">
        <v>150000000</v>
      </c>
      <c r="X468" s="29">
        <v>98381330</v>
      </c>
      <c r="Y468" s="29">
        <f>VLOOKUP(N468&amp;O468,[23]Referensi!A:AK,24,0)</f>
        <v>26706400</v>
      </c>
      <c r="Z468" s="29">
        <v>0</v>
      </c>
      <c r="AA468" s="29">
        <v>0</v>
      </c>
      <c r="AB468" s="29">
        <v>0</v>
      </c>
      <c r="AC468" s="29">
        <v>115000000</v>
      </c>
      <c r="AD468" s="29">
        <f t="shared" si="66"/>
        <v>304092730</v>
      </c>
      <c r="AE468" s="29">
        <f t="shared" si="67"/>
        <v>569092730</v>
      </c>
      <c r="AF468" s="30">
        <f t="shared" si="68"/>
        <v>-56092730</v>
      </c>
      <c r="AG468" s="26"/>
    </row>
    <row r="469" spans="1:33">
      <c r="A469" s="25" t="s">
        <v>500</v>
      </c>
      <c r="B469" s="26" t="s">
        <v>242</v>
      </c>
      <c r="C469" s="26" t="s">
        <v>1161</v>
      </c>
      <c r="D469" s="26" t="s">
        <v>1308</v>
      </c>
      <c r="E469" s="26" t="s">
        <v>1387</v>
      </c>
      <c r="F469" s="26" t="s">
        <v>1388</v>
      </c>
      <c r="G469" s="25">
        <v>106.20004299999999</v>
      </c>
      <c r="H469" s="25">
        <v>-6.0826529999999996</v>
      </c>
      <c r="I469" s="26" t="s">
        <v>44</v>
      </c>
      <c r="J469" s="26" t="s">
        <v>45</v>
      </c>
      <c r="K469" s="26" t="s">
        <v>1378</v>
      </c>
      <c r="L469" s="26" t="s">
        <v>1379</v>
      </c>
      <c r="M469" s="26" t="s">
        <v>1175</v>
      </c>
      <c r="N469" s="26" t="s">
        <v>49</v>
      </c>
      <c r="O469" s="26" t="s">
        <v>1380</v>
      </c>
      <c r="P469" s="27" t="s">
        <v>51</v>
      </c>
      <c r="Q469" s="34" t="s">
        <v>1074</v>
      </c>
      <c r="R469" s="26" t="s">
        <v>53</v>
      </c>
      <c r="S469" s="28">
        <v>513000000</v>
      </c>
      <c r="T469" s="28">
        <f>VLOOKUP(N469&amp;O469,[23]Referensi!A:AK,8,0)</f>
        <v>8554000</v>
      </c>
      <c r="U469" s="29">
        <f>VLOOKUP(N469&amp;O469,[23]Referensi!A:AK,9,0)*$U$2</f>
        <v>76503000</v>
      </c>
      <c r="V469" s="29">
        <f>VLOOKUP(N469&amp;O469,[23]Referensi!A:AK,10,0)</f>
        <v>93948000</v>
      </c>
      <c r="W469" s="29">
        <v>150000000</v>
      </c>
      <c r="X469" s="29">
        <v>98381330</v>
      </c>
      <c r="Y469" s="29">
        <f>VLOOKUP(N469&amp;O469,[23]Referensi!A:AK,24,0)</f>
        <v>26706400</v>
      </c>
      <c r="Z469" s="29">
        <v>0</v>
      </c>
      <c r="AA469" s="29">
        <v>0</v>
      </c>
      <c r="AB469" s="29">
        <v>0</v>
      </c>
      <c r="AC469" s="29">
        <v>115000000</v>
      </c>
      <c r="AD469" s="29">
        <f t="shared" si="66"/>
        <v>304092730</v>
      </c>
      <c r="AE469" s="29">
        <f t="shared" si="67"/>
        <v>569092730</v>
      </c>
      <c r="AF469" s="30">
        <f t="shared" si="68"/>
        <v>-56092730</v>
      </c>
      <c r="AG469" s="26"/>
    </row>
    <row r="470" spans="1:33">
      <c r="A470" s="25" t="s">
        <v>500</v>
      </c>
      <c r="B470" s="26" t="s">
        <v>242</v>
      </c>
      <c r="C470" s="26" t="s">
        <v>1161</v>
      </c>
      <c r="D470" s="26" t="s">
        <v>1308</v>
      </c>
      <c r="E470" s="26" t="s">
        <v>1389</v>
      </c>
      <c r="F470" s="26" t="s">
        <v>1390</v>
      </c>
      <c r="G470" s="25">
        <v>106.151493</v>
      </c>
      <c r="H470" s="25">
        <v>-6.0529640000000002</v>
      </c>
      <c r="I470" s="26" t="s">
        <v>44</v>
      </c>
      <c r="J470" s="26" t="s">
        <v>45</v>
      </c>
      <c r="K470" s="26" t="s">
        <v>1378</v>
      </c>
      <c r="L470" s="26" t="s">
        <v>1379</v>
      </c>
      <c r="M470" s="26" t="s">
        <v>1175</v>
      </c>
      <c r="N470" s="26" t="s">
        <v>49</v>
      </c>
      <c r="O470" s="26" t="s">
        <v>1380</v>
      </c>
      <c r="P470" s="27" t="s">
        <v>51</v>
      </c>
      <c r="Q470" s="34" t="s">
        <v>1074</v>
      </c>
      <c r="R470" s="26" t="s">
        <v>53</v>
      </c>
      <c r="S470" s="28">
        <v>513000000</v>
      </c>
      <c r="T470" s="28">
        <f>VLOOKUP(N470&amp;O470,[23]Referensi!A:AK,8,0)</f>
        <v>8554000</v>
      </c>
      <c r="U470" s="29">
        <f>VLOOKUP(N470&amp;O470,[23]Referensi!A:AK,9,0)*$U$2</f>
        <v>76503000</v>
      </c>
      <c r="V470" s="29">
        <f>VLOOKUP(N470&amp;O470,[23]Referensi!A:AK,10,0)</f>
        <v>93948000</v>
      </c>
      <c r="W470" s="29">
        <v>150000000</v>
      </c>
      <c r="X470" s="29">
        <v>98381330</v>
      </c>
      <c r="Y470" s="29">
        <f>VLOOKUP(N470&amp;O470,[23]Referensi!A:AK,24,0)</f>
        <v>26706400</v>
      </c>
      <c r="Z470" s="29">
        <v>0</v>
      </c>
      <c r="AA470" s="29">
        <v>0</v>
      </c>
      <c r="AB470" s="29">
        <v>0</v>
      </c>
      <c r="AC470" s="29">
        <v>115000000</v>
      </c>
      <c r="AD470" s="29">
        <f t="shared" si="66"/>
        <v>304092730</v>
      </c>
      <c r="AE470" s="29">
        <f t="shared" si="67"/>
        <v>569092730</v>
      </c>
      <c r="AF470" s="30">
        <f t="shared" si="68"/>
        <v>-56092730</v>
      </c>
      <c r="AG470" s="26"/>
    </row>
    <row r="471" spans="1:33">
      <c r="A471" s="25" t="s">
        <v>500</v>
      </c>
      <c r="B471" s="26" t="s">
        <v>242</v>
      </c>
      <c r="C471" s="26" t="s">
        <v>1161</v>
      </c>
      <c r="D471" s="26" t="s">
        <v>1308</v>
      </c>
      <c r="E471" s="26" t="s">
        <v>1391</v>
      </c>
      <c r="F471" s="26" t="s">
        <v>1392</v>
      </c>
      <c r="G471" s="25">
        <v>106.176</v>
      </c>
      <c r="H471" s="25">
        <v>-6.0808999999999997</v>
      </c>
      <c r="I471" s="26" t="s">
        <v>44</v>
      </c>
      <c r="J471" s="26" t="s">
        <v>45</v>
      </c>
      <c r="K471" s="26" t="s">
        <v>1378</v>
      </c>
      <c r="L471" s="26" t="s">
        <v>1379</v>
      </c>
      <c r="M471" s="26" t="s">
        <v>1175</v>
      </c>
      <c r="N471" s="26" t="s">
        <v>49</v>
      </c>
      <c r="O471" s="26" t="s">
        <v>1380</v>
      </c>
      <c r="P471" s="27" t="s">
        <v>51</v>
      </c>
      <c r="Q471" s="34" t="s">
        <v>1074</v>
      </c>
      <c r="R471" s="26" t="s">
        <v>53</v>
      </c>
      <c r="S471" s="28">
        <v>513000000</v>
      </c>
      <c r="T471" s="28">
        <f>VLOOKUP(N471&amp;O471,[23]Referensi!A:AK,8,0)</f>
        <v>8554000</v>
      </c>
      <c r="U471" s="29">
        <f>VLOOKUP(N471&amp;O471,[23]Referensi!A:AK,9,0)*$U$2</f>
        <v>76503000</v>
      </c>
      <c r="V471" s="29">
        <f>VLOOKUP(N471&amp;O471,[23]Referensi!A:AK,10,0)</f>
        <v>93948000</v>
      </c>
      <c r="W471" s="29">
        <v>150000000</v>
      </c>
      <c r="X471" s="29">
        <v>98381330</v>
      </c>
      <c r="Y471" s="29">
        <f>VLOOKUP(N471&amp;O471,[23]Referensi!A:AK,24,0)</f>
        <v>26706400</v>
      </c>
      <c r="Z471" s="29">
        <v>0</v>
      </c>
      <c r="AA471" s="29">
        <v>0</v>
      </c>
      <c r="AB471" s="29">
        <v>0</v>
      </c>
      <c r="AC471" s="29">
        <v>115000000</v>
      </c>
      <c r="AD471" s="29">
        <f t="shared" si="66"/>
        <v>304092730</v>
      </c>
      <c r="AE471" s="29">
        <f t="shared" si="67"/>
        <v>569092730</v>
      </c>
      <c r="AF471" s="30">
        <f t="shared" si="68"/>
        <v>-56092730</v>
      </c>
      <c r="AG471" s="26"/>
    </row>
    <row r="472" spans="1:33">
      <c r="A472" s="25" t="s">
        <v>500</v>
      </c>
      <c r="B472" s="26" t="s">
        <v>242</v>
      </c>
      <c r="C472" s="26" t="s">
        <v>1161</v>
      </c>
      <c r="D472" s="26" t="s">
        <v>1308</v>
      </c>
      <c r="E472" s="26" t="s">
        <v>1393</v>
      </c>
      <c r="F472" s="26" t="s">
        <v>1394</v>
      </c>
      <c r="G472" s="25">
        <v>106.22799999999999</v>
      </c>
      <c r="H472" s="25">
        <v>-6.1676900000000003</v>
      </c>
      <c r="I472" s="26" t="s">
        <v>44</v>
      </c>
      <c r="J472" s="26" t="s">
        <v>45</v>
      </c>
      <c r="K472" s="26" t="s">
        <v>1378</v>
      </c>
      <c r="L472" s="26" t="s">
        <v>1379</v>
      </c>
      <c r="M472" s="26" t="s">
        <v>1175</v>
      </c>
      <c r="N472" s="26" t="s">
        <v>49</v>
      </c>
      <c r="O472" s="26" t="s">
        <v>1380</v>
      </c>
      <c r="P472" s="27" t="s">
        <v>51</v>
      </c>
      <c r="Q472" s="26" t="s">
        <v>1191</v>
      </c>
      <c r="R472" s="26" t="s">
        <v>53</v>
      </c>
      <c r="S472" s="28">
        <v>513000000</v>
      </c>
      <c r="T472" s="28">
        <f>VLOOKUP(N472&amp;O472,[23]Referensi!A:AK,8,0)</f>
        <v>8554000</v>
      </c>
      <c r="U472" s="29">
        <f>VLOOKUP(N472&amp;O472,[23]Referensi!A:AK,9,0)*$U$2</f>
        <v>76503000</v>
      </c>
      <c r="V472" s="29">
        <f>VLOOKUP(N472&amp;O472,[23]Referensi!A:AK,10,0)</f>
        <v>93948000</v>
      </c>
      <c r="W472" s="29">
        <v>150000000</v>
      </c>
      <c r="X472" s="29">
        <v>98381330</v>
      </c>
      <c r="Y472" s="29">
        <f>VLOOKUP(N472&amp;O472,[23]Referensi!A:AK,24,0)</f>
        <v>26706400</v>
      </c>
      <c r="Z472" s="29">
        <v>0</v>
      </c>
      <c r="AA472" s="29">
        <v>0</v>
      </c>
      <c r="AB472" s="29">
        <v>0</v>
      </c>
      <c r="AC472" s="29">
        <v>115000000</v>
      </c>
      <c r="AD472" s="29">
        <f t="shared" si="66"/>
        <v>304092730</v>
      </c>
      <c r="AE472" s="29">
        <f t="shared" si="67"/>
        <v>569092730</v>
      </c>
      <c r="AF472" s="30">
        <f t="shared" si="68"/>
        <v>-56092730</v>
      </c>
      <c r="AG472" s="26"/>
    </row>
    <row r="473" spans="1:33">
      <c r="A473" s="25" t="s">
        <v>500</v>
      </c>
      <c r="B473" s="26" t="s">
        <v>242</v>
      </c>
      <c r="C473" s="26" t="s">
        <v>1161</v>
      </c>
      <c r="D473" s="26" t="s">
        <v>1308</v>
      </c>
      <c r="E473" s="26" t="s">
        <v>1395</v>
      </c>
      <c r="F473" s="26" t="s">
        <v>1396</v>
      </c>
      <c r="G473" s="25">
        <v>106.146</v>
      </c>
      <c r="H473" s="25">
        <v>-6.16092</v>
      </c>
      <c r="I473" s="26" t="s">
        <v>44</v>
      </c>
      <c r="J473" s="26" t="s">
        <v>45</v>
      </c>
      <c r="K473" s="26" t="s">
        <v>1378</v>
      </c>
      <c r="L473" s="26" t="s">
        <v>1379</v>
      </c>
      <c r="M473" s="26" t="s">
        <v>1175</v>
      </c>
      <c r="N473" s="26" t="s">
        <v>49</v>
      </c>
      <c r="O473" s="26" t="s">
        <v>1380</v>
      </c>
      <c r="P473" s="27" t="s">
        <v>51</v>
      </c>
      <c r="Q473" s="26" t="s">
        <v>1191</v>
      </c>
      <c r="R473" s="26" t="s">
        <v>53</v>
      </c>
      <c r="S473" s="28">
        <v>513000000</v>
      </c>
      <c r="T473" s="28">
        <f>VLOOKUP(N473&amp;O473,[23]Referensi!A:AK,8,0)</f>
        <v>8554000</v>
      </c>
      <c r="U473" s="29">
        <f>VLOOKUP(N473&amp;O473,[23]Referensi!A:AK,9,0)*$U$2</f>
        <v>76503000</v>
      </c>
      <c r="V473" s="29">
        <f>VLOOKUP(N473&amp;O473,[23]Referensi!A:AK,10,0)</f>
        <v>93948000</v>
      </c>
      <c r="W473" s="29">
        <v>150000000</v>
      </c>
      <c r="X473" s="29">
        <v>98381330</v>
      </c>
      <c r="Y473" s="29">
        <f>VLOOKUP(N473&amp;O473,[23]Referensi!A:AK,24,0)</f>
        <v>26706400</v>
      </c>
      <c r="Z473" s="29">
        <v>0</v>
      </c>
      <c r="AA473" s="29">
        <v>0</v>
      </c>
      <c r="AB473" s="29">
        <v>0</v>
      </c>
      <c r="AC473" s="29">
        <v>115000000</v>
      </c>
      <c r="AD473" s="29">
        <f t="shared" si="66"/>
        <v>304092730</v>
      </c>
      <c r="AE473" s="29">
        <f t="shared" si="67"/>
        <v>569092730</v>
      </c>
      <c r="AF473" s="30">
        <f t="shared" si="68"/>
        <v>-56092730</v>
      </c>
      <c r="AG473" s="26"/>
    </row>
    <row r="474" spans="1:33">
      <c r="A474" s="25" t="s">
        <v>500</v>
      </c>
      <c r="B474" s="26" t="s">
        <v>242</v>
      </c>
      <c r="C474" s="26" t="s">
        <v>1161</v>
      </c>
      <c r="D474" s="26" t="s">
        <v>1308</v>
      </c>
      <c r="E474" s="26" t="s">
        <v>1397</v>
      </c>
      <c r="F474" s="26" t="s">
        <v>1398</v>
      </c>
      <c r="G474" s="25">
        <v>106.242</v>
      </c>
      <c r="H474" s="25">
        <v>-6.1468100000000003</v>
      </c>
      <c r="I474" s="26" t="s">
        <v>44</v>
      </c>
      <c r="J474" s="26" t="s">
        <v>45</v>
      </c>
      <c r="K474" s="26" t="s">
        <v>1378</v>
      </c>
      <c r="L474" s="26" t="s">
        <v>1379</v>
      </c>
      <c r="M474" s="26" t="s">
        <v>1175</v>
      </c>
      <c r="N474" s="26" t="s">
        <v>49</v>
      </c>
      <c r="O474" s="26" t="s">
        <v>1380</v>
      </c>
      <c r="P474" s="27" t="s">
        <v>51</v>
      </c>
      <c r="Q474" s="26" t="s">
        <v>1191</v>
      </c>
      <c r="R474" s="26" t="s">
        <v>53</v>
      </c>
      <c r="S474" s="28">
        <v>513000000</v>
      </c>
      <c r="T474" s="28">
        <f>VLOOKUP(N474&amp;O474,[23]Referensi!A:AK,8,0)</f>
        <v>8554000</v>
      </c>
      <c r="U474" s="29">
        <f>VLOOKUP(N474&amp;O474,[23]Referensi!A:AK,9,0)*$U$2</f>
        <v>76503000</v>
      </c>
      <c r="V474" s="29">
        <f>VLOOKUP(N474&amp;O474,[23]Referensi!A:AK,10,0)</f>
        <v>93948000</v>
      </c>
      <c r="W474" s="29">
        <v>150000000</v>
      </c>
      <c r="X474" s="29">
        <v>98381330</v>
      </c>
      <c r="Y474" s="29">
        <f>VLOOKUP(N474&amp;O474,[23]Referensi!A:AK,24,0)</f>
        <v>26706400</v>
      </c>
      <c r="Z474" s="29">
        <v>0</v>
      </c>
      <c r="AA474" s="29">
        <v>0</v>
      </c>
      <c r="AB474" s="29">
        <v>0</v>
      </c>
      <c r="AC474" s="29">
        <v>115000000</v>
      </c>
      <c r="AD474" s="29">
        <f t="shared" si="66"/>
        <v>304092730</v>
      </c>
      <c r="AE474" s="29">
        <f t="shared" si="67"/>
        <v>569092730</v>
      </c>
      <c r="AF474" s="30">
        <f t="shared" si="68"/>
        <v>-56092730</v>
      </c>
      <c r="AG474" s="26"/>
    </row>
    <row r="475" spans="1:33">
      <c r="A475" s="25" t="s">
        <v>500</v>
      </c>
      <c r="B475" s="26" t="s">
        <v>242</v>
      </c>
      <c r="C475" s="26" t="s">
        <v>1161</v>
      </c>
      <c r="D475" s="26" t="s">
        <v>1308</v>
      </c>
      <c r="E475" s="26" t="s">
        <v>1399</v>
      </c>
      <c r="F475" s="26" t="s">
        <v>1400</v>
      </c>
      <c r="G475" s="25">
        <v>106.126</v>
      </c>
      <c r="H475" s="25">
        <v>-6.1418299999999997</v>
      </c>
      <c r="I475" s="26" t="s">
        <v>44</v>
      </c>
      <c r="J475" s="26" t="s">
        <v>45</v>
      </c>
      <c r="K475" s="26" t="s">
        <v>1378</v>
      </c>
      <c r="L475" s="26" t="s">
        <v>1379</v>
      </c>
      <c r="M475" s="26" t="s">
        <v>1175</v>
      </c>
      <c r="N475" s="26" t="s">
        <v>49</v>
      </c>
      <c r="O475" s="26" t="s">
        <v>1380</v>
      </c>
      <c r="P475" s="27" t="s">
        <v>51</v>
      </c>
      <c r="Q475" s="26" t="s">
        <v>1191</v>
      </c>
      <c r="R475" s="26" t="s">
        <v>53</v>
      </c>
      <c r="S475" s="28">
        <v>513000000</v>
      </c>
      <c r="T475" s="28">
        <f>VLOOKUP(N475&amp;O475,[23]Referensi!A:AK,8,0)</f>
        <v>8554000</v>
      </c>
      <c r="U475" s="29">
        <f>VLOOKUP(N475&amp;O475,[23]Referensi!A:AK,9,0)*$U$2</f>
        <v>76503000</v>
      </c>
      <c r="V475" s="29">
        <f>VLOOKUP(N475&amp;O475,[23]Referensi!A:AK,10,0)</f>
        <v>93948000</v>
      </c>
      <c r="W475" s="29">
        <v>150000000</v>
      </c>
      <c r="X475" s="29">
        <v>98381330</v>
      </c>
      <c r="Y475" s="29">
        <f>VLOOKUP(N475&amp;O475,[23]Referensi!A:AK,24,0)</f>
        <v>26706400</v>
      </c>
      <c r="Z475" s="29">
        <v>0</v>
      </c>
      <c r="AA475" s="29">
        <v>0</v>
      </c>
      <c r="AB475" s="29">
        <v>0</v>
      </c>
      <c r="AC475" s="29">
        <v>115000000</v>
      </c>
      <c r="AD475" s="29">
        <f t="shared" si="66"/>
        <v>304092730</v>
      </c>
      <c r="AE475" s="29">
        <f t="shared" si="67"/>
        <v>569092730</v>
      </c>
      <c r="AF475" s="30">
        <f t="shared" si="68"/>
        <v>-56092730</v>
      </c>
      <c r="AG475" s="26"/>
    </row>
    <row r="476" spans="1:33">
      <c r="A476" s="25" t="s">
        <v>500</v>
      </c>
      <c r="B476" s="26" t="s">
        <v>242</v>
      </c>
      <c r="C476" s="26" t="s">
        <v>1161</v>
      </c>
      <c r="D476" s="26" t="s">
        <v>1308</v>
      </c>
      <c r="E476" s="26" t="s">
        <v>1401</v>
      </c>
      <c r="F476" s="26" t="s">
        <v>1402</v>
      </c>
      <c r="G476" s="25">
        <v>106.218</v>
      </c>
      <c r="H476" s="25">
        <v>-6.1913299999999998</v>
      </c>
      <c r="I476" s="26" t="s">
        <v>44</v>
      </c>
      <c r="J476" s="26" t="s">
        <v>45</v>
      </c>
      <c r="K476" s="26" t="s">
        <v>1378</v>
      </c>
      <c r="L476" s="26" t="s">
        <v>1379</v>
      </c>
      <c r="M476" s="26" t="s">
        <v>1175</v>
      </c>
      <c r="N476" s="26" t="s">
        <v>49</v>
      </c>
      <c r="O476" s="26" t="s">
        <v>1380</v>
      </c>
      <c r="P476" s="27" t="s">
        <v>51</v>
      </c>
      <c r="Q476" s="26" t="s">
        <v>1191</v>
      </c>
      <c r="R476" s="26" t="s">
        <v>53</v>
      </c>
      <c r="S476" s="28">
        <v>513000000</v>
      </c>
      <c r="T476" s="28">
        <f>VLOOKUP(N476&amp;O476,[23]Referensi!A:AK,8,0)</f>
        <v>8554000</v>
      </c>
      <c r="U476" s="29">
        <f>VLOOKUP(N476&amp;O476,[23]Referensi!A:AK,9,0)*$U$2</f>
        <v>76503000</v>
      </c>
      <c r="V476" s="29">
        <f>VLOOKUP(N476&amp;O476,[23]Referensi!A:AK,10,0)</f>
        <v>93948000</v>
      </c>
      <c r="W476" s="29">
        <v>150000000</v>
      </c>
      <c r="X476" s="29">
        <v>98381330</v>
      </c>
      <c r="Y476" s="29">
        <f>VLOOKUP(N476&amp;O476,[23]Referensi!A:AK,24,0)</f>
        <v>26706400</v>
      </c>
      <c r="Z476" s="29">
        <v>0</v>
      </c>
      <c r="AA476" s="29">
        <v>0</v>
      </c>
      <c r="AB476" s="29">
        <v>0</v>
      </c>
      <c r="AC476" s="29">
        <v>115000000</v>
      </c>
      <c r="AD476" s="29">
        <f t="shared" si="66"/>
        <v>304092730</v>
      </c>
      <c r="AE476" s="29">
        <f t="shared" si="67"/>
        <v>569092730</v>
      </c>
      <c r="AF476" s="30">
        <f t="shared" si="68"/>
        <v>-56092730</v>
      </c>
      <c r="AG476" s="26"/>
    </row>
    <row r="477" spans="1:33">
      <c r="A477" s="25" t="s">
        <v>500</v>
      </c>
      <c r="B477" s="26" t="s">
        <v>242</v>
      </c>
      <c r="C477" s="26" t="s">
        <v>1161</v>
      </c>
      <c r="D477" s="26" t="s">
        <v>1308</v>
      </c>
      <c r="E477" s="26" t="s">
        <v>1403</v>
      </c>
      <c r="F477" s="26" t="s">
        <v>1404</v>
      </c>
      <c r="G477" s="25">
        <v>106.18899999999999</v>
      </c>
      <c r="H477" s="25">
        <v>-6.1535500000000001</v>
      </c>
      <c r="I477" s="26" t="s">
        <v>44</v>
      </c>
      <c r="J477" s="26" t="s">
        <v>45</v>
      </c>
      <c r="K477" s="26" t="s">
        <v>1378</v>
      </c>
      <c r="L477" s="26" t="s">
        <v>1379</v>
      </c>
      <c r="M477" s="26" t="s">
        <v>1175</v>
      </c>
      <c r="N477" s="26" t="s">
        <v>49</v>
      </c>
      <c r="O477" s="26" t="s">
        <v>1380</v>
      </c>
      <c r="P477" s="27" t="s">
        <v>51</v>
      </c>
      <c r="Q477" s="26" t="s">
        <v>1191</v>
      </c>
      <c r="R477" s="26" t="s">
        <v>53</v>
      </c>
      <c r="S477" s="28">
        <v>513000000</v>
      </c>
      <c r="T477" s="28">
        <f>VLOOKUP(N477&amp;O477,[23]Referensi!A:AK,8,0)</f>
        <v>8554000</v>
      </c>
      <c r="U477" s="29">
        <f>VLOOKUP(N477&amp;O477,[23]Referensi!A:AK,9,0)*$U$2</f>
        <v>76503000</v>
      </c>
      <c r="V477" s="29">
        <f>VLOOKUP(N477&amp;O477,[23]Referensi!A:AK,10,0)</f>
        <v>93948000</v>
      </c>
      <c r="W477" s="29">
        <v>150000000</v>
      </c>
      <c r="X477" s="29">
        <v>98381330</v>
      </c>
      <c r="Y477" s="29">
        <f>VLOOKUP(N477&amp;O477,[23]Referensi!A:AK,24,0)</f>
        <v>26706400</v>
      </c>
      <c r="Z477" s="29">
        <v>0</v>
      </c>
      <c r="AA477" s="29">
        <v>0</v>
      </c>
      <c r="AB477" s="29">
        <v>0</v>
      </c>
      <c r="AC477" s="29">
        <v>115000000</v>
      </c>
      <c r="AD477" s="29">
        <f t="shared" si="66"/>
        <v>304092730</v>
      </c>
      <c r="AE477" s="29">
        <f t="shared" si="67"/>
        <v>569092730</v>
      </c>
      <c r="AF477" s="30">
        <f t="shared" si="68"/>
        <v>-56092730</v>
      </c>
      <c r="AG477" s="26"/>
    </row>
    <row r="478" spans="1:33">
      <c r="A478" s="25" t="s">
        <v>500</v>
      </c>
      <c r="B478" s="26" t="s">
        <v>242</v>
      </c>
      <c r="C478" s="26" t="s">
        <v>1161</v>
      </c>
      <c r="D478" s="26" t="s">
        <v>1308</v>
      </c>
      <c r="E478" s="26" t="s">
        <v>1405</v>
      </c>
      <c r="F478" s="26" t="s">
        <v>1406</v>
      </c>
      <c r="G478" s="25">
        <v>107.30605</v>
      </c>
      <c r="H478" s="25">
        <v>-6.6789500000000004</v>
      </c>
      <c r="I478" s="26" t="s">
        <v>44</v>
      </c>
      <c r="J478" s="26" t="s">
        <v>45</v>
      </c>
      <c r="K478" s="26" t="s">
        <v>1165</v>
      </c>
      <c r="L478" s="26" t="s">
        <v>1188</v>
      </c>
      <c r="M478" s="26" t="s">
        <v>1167</v>
      </c>
      <c r="N478" s="26" t="s">
        <v>49</v>
      </c>
      <c r="O478" s="26" t="s">
        <v>1189</v>
      </c>
      <c r="P478" s="27" t="s">
        <v>51</v>
      </c>
      <c r="Q478" s="26" t="s">
        <v>1375</v>
      </c>
      <c r="R478" s="26" t="s">
        <v>53</v>
      </c>
      <c r="S478" s="28">
        <v>513000000</v>
      </c>
      <c r="T478" s="28">
        <f>VLOOKUP(N478&amp;O478,[23]Referensi!A:AK,8,0)</f>
        <v>8554000</v>
      </c>
      <c r="U478" s="29">
        <f>VLOOKUP(N478&amp;O478,[23]Referensi!A:AK,9,0)*$U$2</f>
        <v>63699999.999999993</v>
      </c>
      <c r="V478" s="29">
        <f>VLOOKUP(N478&amp;O478,[23]Referensi!A:AK,10,0)</f>
        <v>99000000</v>
      </c>
      <c r="W478" s="29">
        <v>150000000</v>
      </c>
      <c r="X478" s="29">
        <v>98052716</v>
      </c>
      <c r="Y478" s="29">
        <f>VLOOKUP(N478&amp;O478,[23]Referensi!A:AK,24,0)</f>
        <v>26839600</v>
      </c>
      <c r="Z478" s="29">
        <v>0</v>
      </c>
      <c r="AA478" s="29">
        <v>0</v>
      </c>
      <c r="AB478" s="29">
        <v>0</v>
      </c>
      <c r="AC478" s="29">
        <v>115000000</v>
      </c>
      <c r="AD478" s="29">
        <f t="shared" si="66"/>
        <v>296146316</v>
      </c>
      <c r="AE478" s="29">
        <f t="shared" si="67"/>
        <v>561146316</v>
      </c>
      <c r="AF478" s="30">
        <f t="shared" si="68"/>
        <v>-48146316</v>
      </c>
      <c r="AG478" s="26"/>
    </row>
    <row r="479" spans="1:33">
      <c r="A479" s="25" t="s">
        <v>500</v>
      </c>
      <c r="B479" s="26" t="s">
        <v>242</v>
      </c>
      <c r="C479" s="26" t="s">
        <v>1161</v>
      </c>
      <c r="D479" s="26" t="s">
        <v>1308</v>
      </c>
      <c r="E479" s="26" t="s">
        <v>1407</v>
      </c>
      <c r="F479" s="26" t="s">
        <v>1408</v>
      </c>
      <c r="G479" s="25">
        <v>107.34494170000001</v>
      </c>
      <c r="H479" s="25">
        <v>-6.6278888890000003</v>
      </c>
      <c r="I479" s="26" t="s">
        <v>44</v>
      </c>
      <c r="J479" s="26" t="s">
        <v>45</v>
      </c>
      <c r="K479" s="26" t="s">
        <v>1165</v>
      </c>
      <c r="L479" s="26" t="s">
        <v>1311</v>
      </c>
      <c r="M479" s="26" t="s">
        <v>1167</v>
      </c>
      <c r="N479" s="26" t="s">
        <v>49</v>
      </c>
      <c r="O479" s="26" t="s">
        <v>1312</v>
      </c>
      <c r="P479" s="27" t="s">
        <v>51</v>
      </c>
      <c r="Q479" s="26" t="s">
        <v>1375</v>
      </c>
      <c r="R479" s="26" t="s">
        <v>53</v>
      </c>
      <c r="S479" s="28">
        <v>513000000</v>
      </c>
      <c r="T479" s="28">
        <f>VLOOKUP(N479&amp;O479,[23]Referensi!A:AK,8,0)</f>
        <v>8554000</v>
      </c>
      <c r="U479" s="29">
        <f>VLOOKUP(N479&amp;O479,[23]Referensi!A:AK,9,0)*$U$2</f>
        <v>77024814.999999985</v>
      </c>
      <c r="V479" s="29">
        <f>VLOOKUP(N479&amp;O479,[23]Referensi!A:AK,10,0)</f>
        <v>180500000</v>
      </c>
      <c r="W479" s="29">
        <v>150000000</v>
      </c>
      <c r="X479" s="29">
        <v>98052716</v>
      </c>
      <c r="Y479" s="29">
        <f>VLOOKUP(N479&amp;O479,[23]Referensi!A:AK,24,0)</f>
        <v>26839600</v>
      </c>
      <c r="Z479" s="29">
        <v>0</v>
      </c>
      <c r="AA479" s="29">
        <v>0</v>
      </c>
      <c r="AB479" s="29">
        <v>0</v>
      </c>
      <c r="AC479" s="29">
        <v>115000000</v>
      </c>
      <c r="AD479" s="29">
        <f t="shared" si="66"/>
        <v>390971131</v>
      </c>
      <c r="AE479" s="29">
        <f t="shared" si="67"/>
        <v>655971131</v>
      </c>
      <c r="AF479" s="30">
        <f t="shared" si="68"/>
        <v>-142971131</v>
      </c>
      <c r="AG479" s="26"/>
    </row>
    <row r="480" spans="1:33">
      <c r="A480" s="25" t="s">
        <v>500</v>
      </c>
      <c r="B480" s="26" t="s">
        <v>242</v>
      </c>
      <c r="C480" s="26" t="s">
        <v>1161</v>
      </c>
      <c r="D480" s="26" t="s">
        <v>1308</v>
      </c>
      <c r="E480" s="26" t="s">
        <v>1409</v>
      </c>
      <c r="F480" s="26" t="s">
        <v>1410</v>
      </c>
      <c r="G480" s="25">
        <v>107.55563890000001</v>
      </c>
      <c r="H480" s="25">
        <v>-6.4829972219999998</v>
      </c>
      <c r="I480" s="26" t="s">
        <v>44</v>
      </c>
      <c r="J480" s="26" t="s">
        <v>45</v>
      </c>
      <c r="K480" s="26" t="s">
        <v>1165</v>
      </c>
      <c r="L480" s="26" t="s">
        <v>1311</v>
      </c>
      <c r="M480" s="26" t="s">
        <v>1167</v>
      </c>
      <c r="N480" s="26" t="s">
        <v>49</v>
      </c>
      <c r="O480" s="26" t="s">
        <v>1312</v>
      </c>
      <c r="P480" s="27" t="s">
        <v>51</v>
      </c>
      <c r="Q480" s="26" t="s">
        <v>1375</v>
      </c>
      <c r="R480" s="26" t="s">
        <v>53</v>
      </c>
      <c r="S480" s="28">
        <v>513000000</v>
      </c>
      <c r="T480" s="28">
        <f>VLOOKUP(N480&amp;O480,[23]Referensi!A:AK,8,0)</f>
        <v>8554000</v>
      </c>
      <c r="U480" s="29">
        <f>VLOOKUP(N480&amp;O480,[23]Referensi!A:AK,9,0)*$U$2</f>
        <v>77024814.999999985</v>
      </c>
      <c r="V480" s="29">
        <f>VLOOKUP(N480&amp;O480,[23]Referensi!A:AK,10,0)</f>
        <v>180500000</v>
      </c>
      <c r="W480" s="29">
        <v>150000000</v>
      </c>
      <c r="X480" s="29">
        <v>98052716</v>
      </c>
      <c r="Y480" s="29">
        <f>VLOOKUP(N480&amp;O480,[23]Referensi!A:AK,24,0)</f>
        <v>26839600</v>
      </c>
      <c r="Z480" s="29">
        <v>0</v>
      </c>
      <c r="AA480" s="29">
        <v>0</v>
      </c>
      <c r="AB480" s="29">
        <v>0</v>
      </c>
      <c r="AC480" s="29">
        <v>115000000</v>
      </c>
      <c r="AD480" s="29">
        <f t="shared" si="66"/>
        <v>390971131</v>
      </c>
      <c r="AE480" s="29">
        <f t="shared" si="67"/>
        <v>655971131</v>
      </c>
      <c r="AF480" s="30">
        <f t="shared" si="68"/>
        <v>-142971131</v>
      </c>
      <c r="AG480" s="26"/>
    </row>
    <row r="481" spans="1:33">
      <c r="A481" s="25" t="s">
        <v>500</v>
      </c>
      <c r="B481" s="26" t="s">
        <v>242</v>
      </c>
      <c r="C481" s="26" t="s">
        <v>1161</v>
      </c>
      <c r="D481" s="26" t="s">
        <v>1308</v>
      </c>
      <c r="E481" s="26" t="s">
        <v>1411</v>
      </c>
      <c r="F481" s="26" t="s">
        <v>1412</v>
      </c>
      <c r="G481" s="25">
        <v>107.46488890000001</v>
      </c>
      <c r="H481" s="25">
        <v>-6.6130805559999999</v>
      </c>
      <c r="I481" s="26" t="s">
        <v>44</v>
      </c>
      <c r="J481" s="26" t="s">
        <v>45</v>
      </c>
      <c r="K481" s="26" t="s">
        <v>1165</v>
      </c>
      <c r="L481" s="26" t="s">
        <v>1311</v>
      </c>
      <c r="M481" s="26" t="s">
        <v>1167</v>
      </c>
      <c r="N481" s="26" t="s">
        <v>49</v>
      </c>
      <c r="O481" s="26" t="s">
        <v>1312</v>
      </c>
      <c r="P481" s="27" t="s">
        <v>51</v>
      </c>
      <c r="Q481" s="26" t="s">
        <v>1375</v>
      </c>
      <c r="R481" s="26" t="s">
        <v>53</v>
      </c>
      <c r="S481" s="28">
        <v>513000000</v>
      </c>
      <c r="T481" s="28">
        <f>VLOOKUP(N481&amp;O481,[23]Referensi!A:AK,8,0)</f>
        <v>8554000</v>
      </c>
      <c r="U481" s="29">
        <f>VLOOKUP(N481&amp;O481,[23]Referensi!A:AK,9,0)*$U$2</f>
        <v>77024814.999999985</v>
      </c>
      <c r="V481" s="29">
        <f>VLOOKUP(N481&amp;O481,[23]Referensi!A:AK,10,0)</f>
        <v>180500000</v>
      </c>
      <c r="W481" s="29">
        <v>150000000</v>
      </c>
      <c r="X481" s="29">
        <v>98052716</v>
      </c>
      <c r="Y481" s="29">
        <f>VLOOKUP(N481&amp;O481,[23]Referensi!A:AK,24,0)</f>
        <v>26839600</v>
      </c>
      <c r="Z481" s="29">
        <v>0</v>
      </c>
      <c r="AA481" s="29">
        <v>0</v>
      </c>
      <c r="AB481" s="29">
        <v>0</v>
      </c>
      <c r="AC481" s="29">
        <v>115000000</v>
      </c>
      <c r="AD481" s="29">
        <f t="shared" si="66"/>
        <v>390971131</v>
      </c>
      <c r="AE481" s="29">
        <f t="shared" si="67"/>
        <v>655971131</v>
      </c>
      <c r="AF481" s="30">
        <f t="shared" si="68"/>
        <v>-142971131</v>
      </c>
      <c r="AG481" s="26"/>
    </row>
    <row r="482" spans="1:33">
      <c r="A482" s="25" t="s">
        <v>500</v>
      </c>
      <c r="B482" s="26" t="s">
        <v>242</v>
      </c>
      <c r="C482" s="26" t="s">
        <v>1161</v>
      </c>
      <c r="D482" s="26" t="s">
        <v>1308</v>
      </c>
      <c r="E482" s="26" t="s">
        <v>1413</v>
      </c>
      <c r="F482" s="26" t="s">
        <v>1414</v>
      </c>
      <c r="G482" s="25">
        <v>107.37577779999999</v>
      </c>
      <c r="H482" s="25">
        <v>-6.6734166669999997</v>
      </c>
      <c r="I482" s="26" t="s">
        <v>44</v>
      </c>
      <c r="J482" s="26" t="s">
        <v>45</v>
      </c>
      <c r="K482" s="26" t="s">
        <v>1165</v>
      </c>
      <c r="L482" s="26" t="s">
        <v>1311</v>
      </c>
      <c r="M482" s="26" t="s">
        <v>1167</v>
      </c>
      <c r="N482" s="26" t="s">
        <v>49</v>
      </c>
      <c r="O482" s="26" t="s">
        <v>1312</v>
      </c>
      <c r="P482" s="27" t="s">
        <v>51</v>
      </c>
      <c r="Q482" s="26" t="s">
        <v>1375</v>
      </c>
      <c r="R482" s="26" t="s">
        <v>53</v>
      </c>
      <c r="S482" s="28">
        <v>513000000</v>
      </c>
      <c r="T482" s="28">
        <f>VLOOKUP(N482&amp;O482,[23]Referensi!A:AK,8,0)</f>
        <v>8554000</v>
      </c>
      <c r="U482" s="29">
        <f>VLOOKUP(N482&amp;O482,[23]Referensi!A:AK,9,0)*$U$2</f>
        <v>77024814.999999985</v>
      </c>
      <c r="V482" s="29">
        <f>VLOOKUP(N482&amp;O482,[23]Referensi!A:AK,10,0)</f>
        <v>180500000</v>
      </c>
      <c r="W482" s="29">
        <v>150000000</v>
      </c>
      <c r="X482" s="29">
        <v>98052716</v>
      </c>
      <c r="Y482" s="29">
        <f>VLOOKUP(N482&amp;O482,[23]Referensi!A:AK,24,0)</f>
        <v>26839600</v>
      </c>
      <c r="Z482" s="29">
        <v>0</v>
      </c>
      <c r="AA482" s="29">
        <v>0</v>
      </c>
      <c r="AB482" s="29">
        <v>0</v>
      </c>
      <c r="AC482" s="29">
        <v>115000000</v>
      </c>
      <c r="AD482" s="29">
        <f t="shared" ref="AD482:AD487" si="69">T482+U482+V482+X482+Y482+AB482+Z482</f>
        <v>390971131</v>
      </c>
      <c r="AE482" s="29">
        <f t="shared" ref="AE482:AE487" si="70">SUM(T482:AC482)</f>
        <v>655971131</v>
      </c>
      <c r="AF482" s="30">
        <f t="shared" ref="AF482:AF487" si="71">S482-AE482</f>
        <v>-142971131</v>
      </c>
      <c r="AG482" s="26"/>
    </row>
    <row r="483" spans="1:33">
      <c r="A483" s="25" t="s">
        <v>500</v>
      </c>
      <c r="B483" s="26" t="s">
        <v>242</v>
      </c>
      <c r="C483" s="26" t="s">
        <v>1161</v>
      </c>
      <c r="D483" s="26" t="s">
        <v>1308</v>
      </c>
      <c r="E483" s="26" t="s">
        <v>1415</v>
      </c>
      <c r="F483" s="26" t="s">
        <v>1416</v>
      </c>
      <c r="G483" s="25">
        <v>106.1902857</v>
      </c>
      <c r="H483" s="25">
        <v>-6.1588595000000002</v>
      </c>
      <c r="I483" s="26" t="s">
        <v>44</v>
      </c>
      <c r="J483" s="26" t="s">
        <v>45</v>
      </c>
      <c r="K483" s="26" t="s">
        <v>1378</v>
      </c>
      <c r="L483" s="26" t="s">
        <v>1379</v>
      </c>
      <c r="M483" s="26" t="s">
        <v>1175</v>
      </c>
      <c r="N483" s="26" t="s">
        <v>49</v>
      </c>
      <c r="O483" s="26" t="s">
        <v>1380</v>
      </c>
      <c r="P483" s="27" t="s">
        <v>51</v>
      </c>
      <c r="Q483" s="26" t="s">
        <v>1191</v>
      </c>
      <c r="R483" s="26" t="s">
        <v>53</v>
      </c>
      <c r="S483" s="28">
        <v>513000000</v>
      </c>
      <c r="T483" s="28">
        <f>VLOOKUP(N483&amp;O483,[23]Referensi!A:AK,8,0)</f>
        <v>8554000</v>
      </c>
      <c r="U483" s="29">
        <f>VLOOKUP(N483&amp;O483,[23]Referensi!A:AK,9,0)*$U$2</f>
        <v>76503000</v>
      </c>
      <c r="V483" s="29">
        <f>VLOOKUP(N483&amp;O483,[23]Referensi!A:AK,10,0)</f>
        <v>93948000</v>
      </c>
      <c r="W483" s="29">
        <v>150000000</v>
      </c>
      <c r="X483" s="29">
        <v>98381330</v>
      </c>
      <c r="Y483" s="29">
        <f>VLOOKUP(N483&amp;O483,[23]Referensi!A:AK,24,0)</f>
        <v>26706400</v>
      </c>
      <c r="Z483" s="29">
        <v>0</v>
      </c>
      <c r="AA483" s="29">
        <v>0</v>
      </c>
      <c r="AB483" s="29">
        <v>0</v>
      </c>
      <c r="AC483" s="29">
        <v>115000000</v>
      </c>
      <c r="AD483" s="29">
        <f t="shared" si="69"/>
        <v>304092730</v>
      </c>
      <c r="AE483" s="29">
        <f t="shared" si="70"/>
        <v>569092730</v>
      </c>
      <c r="AF483" s="30">
        <f t="shared" si="71"/>
        <v>-56092730</v>
      </c>
      <c r="AG483" s="26"/>
    </row>
    <row r="484" spans="1:33" ht="15" customHeight="1">
      <c r="A484" s="25" t="s">
        <v>500</v>
      </c>
      <c r="B484" s="26" t="s">
        <v>39</v>
      </c>
      <c r="C484" s="26" t="s">
        <v>1161</v>
      </c>
      <c r="D484" s="26" t="s">
        <v>1308</v>
      </c>
      <c r="E484" s="26" t="s">
        <v>1417</v>
      </c>
      <c r="F484" s="26" t="s">
        <v>1418</v>
      </c>
      <c r="G484" s="25">
        <v>106.91758299999999</v>
      </c>
      <c r="H484" s="25">
        <v>-6.92469</v>
      </c>
      <c r="I484" s="26" t="s">
        <v>268</v>
      </c>
      <c r="J484" s="26" t="s">
        <v>45</v>
      </c>
      <c r="K484" s="26" t="s">
        <v>1165</v>
      </c>
      <c r="L484" s="26" t="s">
        <v>1419</v>
      </c>
      <c r="M484" s="26" t="s">
        <v>1175</v>
      </c>
      <c r="N484" s="26" t="s">
        <v>49</v>
      </c>
      <c r="O484" s="26" t="s">
        <v>1420</v>
      </c>
      <c r="P484" s="27" t="s">
        <v>1169</v>
      </c>
      <c r="Q484" s="26" t="s">
        <v>1191</v>
      </c>
      <c r="R484" s="26" t="s">
        <v>275</v>
      </c>
      <c r="S484" s="28">
        <v>805000000</v>
      </c>
      <c r="T484" s="28">
        <v>3592680</v>
      </c>
      <c r="U484" s="29">
        <f>VLOOKUP(N484&amp;O484,[23]Referensi!A:AK,9,0)*$U$2</f>
        <v>73353000</v>
      </c>
      <c r="V484" s="29">
        <f>VLOOKUP(N484&amp;O484,[23]Referensi!A:AK,10,0)</f>
        <v>153000000</v>
      </c>
      <c r="W484" s="29">
        <f>VLOOKUP(N484&amp;O484,[23]Referensi!A:AK,11,0)</f>
        <v>279629629.33333331</v>
      </c>
      <c r="X484" s="29">
        <f>VLOOKUP(N484&amp;O484,[23]Referensi!A:AK,18,0)</f>
        <v>196132678</v>
      </c>
      <c r="Y484" s="29">
        <f>VLOOKUP(N484&amp;O484,[23]Referensi!A:AK,24,0)</f>
        <v>26706400</v>
      </c>
      <c r="Z484" s="29">
        <v>0</v>
      </c>
      <c r="AA484" s="29">
        <v>0</v>
      </c>
      <c r="AB484" s="29">
        <f>VLOOKUP(N484&amp;O484,[23]Referensi!A:AK,25,0)</f>
        <v>9000000</v>
      </c>
      <c r="AC484" s="29">
        <f>VLOOKUP(N484&amp;O484,[23]Referensi!A:AK,12,0)</f>
        <v>129470250</v>
      </c>
      <c r="AD484" s="29">
        <f t="shared" si="69"/>
        <v>461784758</v>
      </c>
      <c r="AE484" s="29">
        <f t="shared" si="70"/>
        <v>870884637.33333325</v>
      </c>
      <c r="AF484" s="30">
        <f t="shared" si="71"/>
        <v>-65884637.333333254</v>
      </c>
      <c r="AG484" s="26"/>
    </row>
    <row r="485" spans="1:33" ht="15" customHeight="1">
      <c r="A485" s="25" t="s">
        <v>500</v>
      </c>
      <c r="B485" s="26" t="s">
        <v>242</v>
      </c>
      <c r="C485" s="26" t="s">
        <v>1161</v>
      </c>
      <c r="D485" s="26" t="s">
        <v>1308</v>
      </c>
      <c r="E485" s="26" t="s">
        <v>1421</v>
      </c>
      <c r="F485" s="26" t="s">
        <v>1422</v>
      </c>
      <c r="G485" s="25">
        <v>107.084419</v>
      </c>
      <c r="H485" s="25">
        <v>-6.2651529999999998</v>
      </c>
      <c r="I485" s="26" t="s">
        <v>268</v>
      </c>
      <c r="J485" s="26" t="s">
        <v>45</v>
      </c>
      <c r="K485" s="26" t="s">
        <v>1165</v>
      </c>
      <c r="L485" s="26" t="s">
        <v>1423</v>
      </c>
      <c r="M485" s="26" t="s">
        <v>1175</v>
      </c>
      <c r="N485" s="26" t="s">
        <v>49</v>
      </c>
      <c r="O485" s="26" t="s">
        <v>1424</v>
      </c>
      <c r="P485" s="27" t="s">
        <v>1191</v>
      </c>
      <c r="Q485" s="26" t="s">
        <v>1196</v>
      </c>
      <c r="R485" s="26" t="s">
        <v>275</v>
      </c>
      <c r="S485" s="28">
        <v>805000000</v>
      </c>
      <c r="T485" s="28">
        <v>3592680</v>
      </c>
      <c r="U485" s="29">
        <f>VLOOKUP(N485&amp;O485,[23]Referensi!A:AK,9,0)*$U$2</f>
        <v>68103000</v>
      </c>
      <c r="V485" s="29">
        <f>VLOOKUP(N485&amp;O485,[23]Referensi!A:AK,10,0)</f>
        <v>148500000</v>
      </c>
      <c r="W485" s="29">
        <f>VLOOKUP(N485&amp;O485,[23]Referensi!A:AK,11,0)</f>
        <v>280864197.1111111</v>
      </c>
      <c r="X485" s="29">
        <f>VLOOKUP(N485&amp;O485,[23]Referensi!A:AK,18,0)</f>
        <v>196132678</v>
      </c>
      <c r="Y485" s="29">
        <f>VLOOKUP(N485&amp;O485,[23]Referensi!A:AK,24,0)</f>
        <v>26706400</v>
      </c>
      <c r="Z485" s="29">
        <v>0</v>
      </c>
      <c r="AA485" s="29">
        <v>0</v>
      </c>
      <c r="AB485" s="29">
        <f>VLOOKUP(N485&amp;O485,[23]Referensi!A:AK,25,0)</f>
        <v>9000000</v>
      </c>
      <c r="AC485" s="29">
        <f>VLOOKUP(N485&amp;O485,[23]Referensi!A:AK,12,0)</f>
        <v>129470250</v>
      </c>
      <c r="AD485" s="29">
        <f t="shared" si="69"/>
        <v>452034758</v>
      </c>
      <c r="AE485" s="29">
        <f t="shared" si="70"/>
        <v>862369205.11111116</v>
      </c>
      <c r="AF485" s="30">
        <f t="shared" si="71"/>
        <v>-57369205.111111164</v>
      </c>
      <c r="AG485" s="26"/>
    </row>
    <row r="486" spans="1:33" ht="15" customHeight="1">
      <c r="A486" s="25" t="s">
        <v>500</v>
      </c>
      <c r="B486" s="26" t="s">
        <v>242</v>
      </c>
      <c r="C486" s="26" t="s">
        <v>1161</v>
      </c>
      <c r="D486" s="26" t="s">
        <v>1308</v>
      </c>
      <c r="E486" s="26" t="s">
        <v>1425</v>
      </c>
      <c r="F486" s="26" t="s">
        <v>1426</v>
      </c>
      <c r="G486" s="25">
        <v>106.943977</v>
      </c>
      <c r="H486" s="25">
        <v>-6.9238039999999996</v>
      </c>
      <c r="I486" s="26" t="s">
        <v>268</v>
      </c>
      <c r="J486" s="26" t="s">
        <v>45</v>
      </c>
      <c r="K486" s="26" t="s">
        <v>1165</v>
      </c>
      <c r="L486" s="26" t="s">
        <v>1419</v>
      </c>
      <c r="M486" s="26" t="s">
        <v>1175</v>
      </c>
      <c r="N486" s="26" t="s">
        <v>49</v>
      </c>
      <c r="O486" s="26" t="s">
        <v>1420</v>
      </c>
      <c r="P486" s="27" t="s">
        <v>1169</v>
      </c>
      <c r="Q486" s="26" t="s">
        <v>1191</v>
      </c>
      <c r="R486" s="26" t="s">
        <v>275</v>
      </c>
      <c r="S486" s="28">
        <v>805000000</v>
      </c>
      <c r="T486" s="28">
        <v>3592680</v>
      </c>
      <c r="U486" s="29">
        <f>VLOOKUP(N486&amp;O486,[23]Referensi!A:AK,9,0)*$U$2</f>
        <v>73353000</v>
      </c>
      <c r="V486" s="29">
        <f>VLOOKUP(N486&amp;O486,[23]Referensi!A:AK,10,0)</f>
        <v>153000000</v>
      </c>
      <c r="W486" s="29">
        <f>VLOOKUP(N486&amp;O486,[23]Referensi!A:AK,11,0)</f>
        <v>279629629.33333331</v>
      </c>
      <c r="X486" s="29">
        <f>VLOOKUP(N486&amp;O486,[23]Referensi!A:AK,18,0)</f>
        <v>196132678</v>
      </c>
      <c r="Y486" s="29">
        <f>VLOOKUP(N486&amp;O486,[23]Referensi!A:AK,24,0)</f>
        <v>26706400</v>
      </c>
      <c r="Z486" s="29">
        <v>0</v>
      </c>
      <c r="AA486" s="29">
        <v>0</v>
      </c>
      <c r="AB486" s="29">
        <f>VLOOKUP(N486&amp;O486,[23]Referensi!A:AK,25,0)</f>
        <v>9000000</v>
      </c>
      <c r="AC486" s="29">
        <f>VLOOKUP(N486&amp;O486,[23]Referensi!A:AK,12,0)</f>
        <v>129470250</v>
      </c>
      <c r="AD486" s="29">
        <f t="shared" si="69"/>
        <v>461784758</v>
      </c>
      <c r="AE486" s="29">
        <f t="shared" si="70"/>
        <v>870884637.33333325</v>
      </c>
      <c r="AF486" s="30">
        <f t="shared" si="71"/>
        <v>-65884637.333333254</v>
      </c>
      <c r="AG486" s="26"/>
    </row>
    <row r="487" spans="1:33" ht="15" customHeight="1">
      <c r="A487" s="25" t="s">
        <v>500</v>
      </c>
      <c r="B487" s="26" t="s">
        <v>242</v>
      </c>
      <c r="C487" s="26" t="s">
        <v>1161</v>
      </c>
      <c r="D487" s="26" t="s">
        <v>1308</v>
      </c>
      <c r="E487" s="26" t="s">
        <v>1427</v>
      </c>
      <c r="F487" s="26" t="s">
        <v>1428</v>
      </c>
      <c r="G487" s="25">
        <v>106.01227280000001</v>
      </c>
      <c r="H487" s="25">
        <v>-6.0424921999999999</v>
      </c>
      <c r="I487" s="26" t="s">
        <v>268</v>
      </c>
      <c r="J487" s="26" t="s">
        <v>45</v>
      </c>
      <c r="K487" s="26" t="s">
        <v>1378</v>
      </c>
      <c r="L487" s="26" t="s">
        <v>1379</v>
      </c>
      <c r="M487" s="26" t="s">
        <v>1175</v>
      </c>
      <c r="N487" s="26" t="s">
        <v>49</v>
      </c>
      <c r="O487" s="26" t="s">
        <v>1380</v>
      </c>
      <c r="P487" s="27" t="s">
        <v>1196</v>
      </c>
      <c r="Q487" s="26" t="s">
        <v>1191</v>
      </c>
      <c r="R487" s="26" t="s">
        <v>275</v>
      </c>
      <c r="S487" s="28">
        <v>805000000</v>
      </c>
      <c r="T487" s="28">
        <v>3592680</v>
      </c>
      <c r="U487" s="29">
        <f>VLOOKUP(N487&amp;O487,[23]Referensi!A:AK,9,0)*$U$2</f>
        <v>76503000</v>
      </c>
      <c r="V487" s="29">
        <f>VLOOKUP(N487&amp;O487,[23]Referensi!A:AK,10,0)</f>
        <v>93948000</v>
      </c>
      <c r="W487" s="29">
        <f>VLOOKUP(N487&amp;O487,[23]Referensi!A:AK,11,0)</f>
        <v>224999999.5</v>
      </c>
      <c r="X487" s="29">
        <f>VLOOKUP(N487&amp;O487,[23]Referensi!A:AK,18,0)</f>
        <v>196132678</v>
      </c>
      <c r="Y487" s="29">
        <f>VLOOKUP(N487&amp;O487,[23]Referensi!A:AK,24,0)</f>
        <v>26706400</v>
      </c>
      <c r="Z487" s="29">
        <v>0</v>
      </c>
      <c r="AA487" s="29">
        <v>0</v>
      </c>
      <c r="AB487" s="29">
        <f>VLOOKUP(N487&amp;O487,[23]Referensi!A:AK,25,0)</f>
        <v>9000000</v>
      </c>
      <c r="AC487" s="29">
        <f>VLOOKUP(N487&amp;O487,[23]Referensi!A:AK,12,0)</f>
        <v>129470250</v>
      </c>
      <c r="AD487" s="29">
        <f t="shared" si="69"/>
        <v>405882758</v>
      </c>
      <c r="AE487" s="29">
        <f t="shared" si="70"/>
        <v>760353007.5</v>
      </c>
      <c r="AF487" s="30">
        <f t="shared" si="71"/>
        <v>44646992.5</v>
      </c>
      <c r="AG487" s="26"/>
    </row>
    <row r="488" spans="1:33" ht="15" customHeight="1">
      <c r="A488" s="31" t="s">
        <v>500</v>
      </c>
      <c r="B488" s="26" t="s">
        <v>242</v>
      </c>
      <c r="C488" s="32" t="s">
        <v>1161</v>
      </c>
      <c r="D488" s="32" t="s">
        <v>1308</v>
      </c>
      <c r="E488" s="32" t="s">
        <v>1429</v>
      </c>
      <c r="F488" s="32" t="s">
        <v>1430</v>
      </c>
      <c r="G488" s="31">
        <v>106.193248</v>
      </c>
      <c r="H488" s="31">
        <v>-6.1327090000000002</v>
      </c>
      <c r="I488" s="32" t="s">
        <v>268</v>
      </c>
      <c r="J488" s="32" t="s">
        <v>45</v>
      </c>
      <c r="K488" s="32" t="s">
        <v>1378</v>
      </c>
      <c r="L488" s="32" t="s">
        <v>1379</v>
      </c>
      <c r="M488" s="32" t="s">
        <v>1175</v>
      </c>
      <c r="N488" s="32" t="s">
        <v>49</v>
      </c>
      <c r="O488" s="32" t="s">
        <v>1380</v>
      </c>
      <c r="P488" s="33" t="s">
        <v>597</v>
      </c>
      <c r="Q488" s="32" t="s">
        <v>598</v>
      </c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</row>
    <row r="489" spans="1:33" ht="15" customHeight="1">
      <c r="A489" s="25" t="s">
        <v>500</v>
      </c>
      <c r="B489" s="26" t="s">
        <v>242</v>
      </c>
      <c r="C489" s="26" t="s">
        <v>1161</v>
      </c>
      <c r="D489" s="26" t="s">
        <v>1308</v>
      </c>
      <c r="E489" s="26" t="s">
        <v>1431</v>
      </c>
      <c r="F489" s="26" t="s">
        <v>1432</v>
      </c>
      <c r="G489" s="25">
        <v>106.404263</v>
      </c>
      <c r="H489" s="25">
        <v>-6.2718769999999999</v>
      </c>
      <c r="I489" s="26" t="s">
        <v>268</v>
      </c>
      <c r="J489" s="26" t="s">
        <v>45</v>
      </c>
      <c r="K489" s="26" t="s">
        <v>1378</v>
      </c>
      <c r="L489" s="26" t="s">
        <v>1379</v>
      </c>
      <c r="M489" s="26" t="s">
        <v>1175</v>
      </c>
      <c r="N489" s="26" t="s">
        <v>49</v>
      </c>
      <c r="O489" s="26" t="s">
        <v>1380</v>
      </c>
      <c r="P489" s="27" t="s">
        <v>1180</v>
      </c>
      <c r="Q489" s="26" t="s">
        <v>1375</v>
      </c>
      <c r="R489" s="26" t="s">
        <v>275</v>
      </c>
      <c r="S489" s="28">
        <v>805000000</v>
      </c>
      <c r="T489" s="28">
        <v>3592680</v>
      </c>
      <c r="U489" s="29">
        <f>VLOOKUP(N489&amp;O489,[23]Referensi!A:AK,9,0)*$U$2</f>
        <v>76503000</v>
      </c>
      <c r="V489" s="29">
        <f>VLOOKUP(N489&amp;O489,[23]Referensi!A:AK,10,0)</f>
        <v>93948000</v>
      </c>
      <c r="W489" s="29">
        <f>VLOOKUP(N489&amp;O489,[23]Referensi!A:AK,11,0)</f>
        <v>224999999.5</v>
      </c>
      <c r="X489" s="29">
        <f>VLOOKUP(N489&amp;O489,[23]Referensi!A:AK,18,0)</f>
        <v>196132678</v>
      </c>
      <c r="Y489" s="29">
        <f>VLOOKUP(N489&amp;O489,[23]Referensi!A:AK,24,0)</f>
        <v>26706400</v>
      </c>
      <c r="Z489" s="29">
        <v>0</v>
      </c>
      <c r="AA489" s="29">
        <v>0</v>
      </c>
      <c r="AB489" s="29">
        <f>VLOOKUP(N489&amp;O489,[23]Referensi!A:AK,25,0)</f>
        <v>9000000</v>
      </c>
      <c r="AC489" s="29">
        <f>VLOOKUP(N489&amp;O489,[23]Referensi!A:AK,12,0)</f>
        <v>129470250</v>
      </c>
      <c r="AD489" s="29">
        <f t="shared" ref="AD489:AD517" si="72">T489+U489+V489+X489+Y489+AB489+Z489</f>
        <v>405882758</v>
      </c>
      <c r="AE489" s="29">
        <f t="shared" ref="AE489:AE517" si="73">SUM(T489:AC489)</f>
        <v>760353007.5</v>
      </c>
      <c r="AF489" s="30">
        <f t="shared" ref="AF489:AF517" si="74">S489-AE489</f>
        <v>44646992.5</v>
      </c>
      <c r="AG489" s="26"/>
    </row>
    <row r="490" spans="1:33" ht="15" customHeight="1">
      <c r="A490" s="25" t="s">
        <v>500</v>
      </c>
      <c r="B490" s="26" t="s">
        <v>242</v>
      </c>
      <c r="C490" s="26" t="s">
        <v>1161</v>
      </c>
      <c r="D490" s="26" t="s">
        <v>1308</v>
      </c>
      <c r="E490" s="26" t="s">
        <v>1433</v>
      </c>
      <c r="F490" s="26" t="s">
        <v>1434</v>
      </c>
      <c r="G490" s="25">
        <v>106.46318599999999</v>
      </c>
      <c r="H490" s="25">
        <v>-6.2745369999999996</v>
      </c>
      <c r="I490" s="26" t="s">
        <v>268</v>
      </c>
      <c r="J490" s="26" t="s">
        <v>45</v>
      </c>
      <c r="K490" s="26" t="s">
        <v>1378</v>
      </c>
      <c r="L490" s="26" t="s">
        <v>1435</v>
      </c>
      <c r="M490" s="26" t="s">
        <v>1175</v>
      </c>
      <c r="N490" s="26" t="s">
        <v>49</v>
      </c>
      <c r="O490" s="26" t="s">
        <v>1436</v>
      </c>
      <c r="P490" s="27" t="s">
        <v>1180</v>
      </c>
      <c r="Q490" s="26" t="s">
        <v>1375</v>
      </c>
      <c r="R490" s="26" t="s">
        <v>275</v>
      </c>
      <c r="S490" s="28">
        <v>805000000</v>
      </c>
      <c r="T490" s="28">
        <v>3592680</v>
      </c>
      <c r="U490" s="29">
        <f>VLOOKUP(N490&amp;O490,[23]Referensi!A:AK,9,0)*$U$2</f>
        <v>65302999.999999993</v>
      </c>
      <c r="V490" s="29">
        <f>VLOOKUP(N490&amp;O490,[23]Referensi!A:AK,10,0)</f>
        <v>151200000</v>
      </c>
      <c r="W490" s="29">
        <f>VLOOKUP(N490&amp;O490,[23]Referensi!A:AK,11,0)</f>
        <v>280864197.1111111</v>
      </c>
      <c r="X490" s="29">
        <f>VLOOKUP(N490&amp;O490,[23]Referensi!A:AK,18,0)</f>
        <v>196132678</v>
      </c>
      <c r="Y490" s="29">
        <f>VLOOKUP(N490&amp;O490,[23]Referensi!A:AK,24,0)</f>
        <v>26706400</v>
      </c>
      <c r="Z490" s="29">
        <v>0</v>
      </c>
      <c r="AA490" s="29">
        <v>0</v>
      </c>
      <c r="AB490" s="29">
        <f>VLOOKUP(N490&amp;O490,[23]Referensi!A:AK,25,0)</f>
        <v>9000000</v>
      </c>
      <c r="AC490" s="29">
        <f>VLOOKUP(N490&amp;O490,[23]Referensi!A:AK,12,0)</f>
        <v>129470250</v>
      </c>
      <c r="AD490" s="29">
        <f t="shared" si="72"/>
        <v>451934758</v>
      </c>
      <c r="AE490" s="29">
        <f t="shared" si="73"/>
        <v>862269205.11111116</v>
      </c>
      <c r="AF490" s="30">
        <f t="shared" si="74"/>
        <v>-57269205.111111164</v>
      </c>
      <c r="AG490" s="26"/>
    </row>
    <row r="491" spans="1:33" ht="15" customHeight="1">
      <c r="A491" s="25" t="s">
        <v>500</v>
      </c>
      <c r="B491" s="26" t="s">
        <v>242</v>
      </c>
      <c r="C491" s="26" t="s">
        <v>1161</v>
      </c>
      <c r="D491" s="26" t="s">
        <v>1308</v>
      </c>
      <c r="E491" s="26" t="s">
        <v>1437</v>
      </c>
      <c r="F491" s="26" t="s">
        <v>1438</v>
      </c>
      <c r="G491" s="25">
        <v>106.910984</v>
      </c>
      <c r="H491" s="25">
        <v>-6.3964350000000003</v>
      </c>
      <c r="I491" s="26" t="s">
        <v>268</v>
      </c>
      <c r="J491" s="26" t="s">
        <v>45</v>
      </c>
      <c r="K491" s="26" t="s">
        <v>1165</v>
      </c>
      <c r="L491" s="26" t="s">
        <v>1317</v>
      </c>
      <c r="M491" s="26" t="s">
        <v>1175</v>
      </c>
      <c r="N491" s="26" t="s">
        <v>49</v>
      </c>
      <c r="O491" s="26" t="s">
        <v>1318</v>
      </c>
      <c r="P491" s="27" t="s">
        <v>1196</v>
      </c>
      <c r="Q491" s="26" t="s">
        <v>1191</v>
      </c>
      <c r="R491" s="26" t="s">
        <v>275</v>
      </c>
      <c r="S491" s="28">
        <v>805000000</v>
      </c>
      <c r="T491" s="28">
        <v>3592680</v>
      </c>
      <c r="U491" s="29">
        <f>VLOOKUP(N491&amp;O491,[23]Referensi!A:AK,9,0)*$U$2</f>
        <v>84203000</v>
      </c>
      <c r="V491" s="29">
        <f>VLOOKUP(N491&amp;O491,[23]Referensi!A:AK,10,0)</f>
        <v>112500000</v>
      </c>
      <c r="W491" s="29">
        <f>VLOOKUP(N491&amp;O491,[23]Referensi!A:AK,11,0)</f>
        <v>280864197.1111111</v>
      </c>
      <c r="X491" s="29">
        <f>VLOOKUP(N491&amp;O491,[23]Referensi!A:AK,18,0)</f>
        <v>196132678</v>
      </c>
      <c r="Y491" s="29">
        <f>VLOOKUP(N491&amp;O491,[23]Referensi!A:AK,24,0)</f>
        <v>26706400</v>
      </c>
      <c r="Z491" s="29">
        <v>0</v>
      </c>
      <c r="AA491" s="29">
        <v>0</v>
      </c>
      <c r="AB491" s="29">
        <f>VLOOKUP(N491&amp;O491,[23]Referensi!A:AK,25,0)</f>
        <v>9000000</v>
      </c>
      <c r="AC491" s="29">
        <f>VLOOKUP(N491&amp;O491,[23]Referensi!A:AK,12,0)</f>
        <v>129470250</v>
      </c>
      <c r="AD491" s="29">
        <f t="shared" si="72"/>
        <v>432134758</v>
      </c>
      <c r="AE491" s="29">
        <f t="shared" si="73"/>
        <v>842469205.11111116</v>
      </c>
      <c r="AF491" s="30">
        <f t="shared" si="74"/>
        <v>-37469205.111111164</v>
      </c>
      <c r="AG491" s="26"/>
    </row>
    <row r="492" spans="1:33" ht="15" customHeight="1">
      <c r="A492" s="25" t="s">
        <v>500</v>
      </c>
      <c r="B492" s="26" t="s">
        <v>242</v>
      </c>
      <c r="C492" s="26" t="s">
        <v>1161</v>
      </c>
      <c r="D492" s="26" t="s">
        <v>1308</v>
      </c>
      <c r="E492" s="26" t="s">
        <v>1439</v>
      </c>
      <c r="F492" s="26" t="s">
        <v>1440</v>
      </c>
      <c r="G492" s="25">
        <v>106.892295</v>
      </c>
      <c r="H492" s="25">
        <v>-6.4027159999999999</v>
      </c>
      <c r="I492" s="26" t="s">
        <v>268</v>
      </c>
      <c r="J492" s="26" t="s">
        <v>45</v>
      </c>
      <c r="K492" s="26" t="s">
        <v>1165</v>
      </c>
      <c r="L492" s="26" t="s">
        <v>1317</v>
      </c>
      <c r="M492" s="26" t="s">
        <v>1175</v>
      </c>
      <c r="N492" s="26" t="s">
        <v>49</v>
      </c>
      <c r="O492" s="26" t="s">
        <v>1318</v>
      </c>
      <c r="P492" s="27" t="s">
        <v>1196</v>
      </c>
      <c r="Q492" s="26" t="s">
        <v>1191</v>
      </c>
      <c r="R492" s="26" t="s">
        <v>275</v>
      </c>
      <c r="S492" s="28">
        <v>805000000</v>
      </c>
      <c r="T492" s="28">
        <v>3592680</v>
      </c>
      <c r="U492" s="29">
        <f>VLOOKUP(N492&amp;O492,[23]Referensi!A:AK,9,0)*$U$2</f>
        <v>84203000</v>
      </c>
      <c r="V492" s="29">
        <f>VLOOKUP(N492&amp;O492,[23]Referensi!A:AK,10,0)</f>
        <v>112500000</v>
      </c>
      <c r="W492" s="29">
        <f>VLOOKUP(N492&amp;O492,[23]Referensi!A:AK,11,0)</f>
        <v>280864197.1111111</v>
      </c>
      <c r="X492" s="29">
        <f>VLOOKUP(N492&amp;O492,[23]Referensi!A:AK,18,0)</f>
        <v>196132678</v>
      </c>
      <c r="Y492" s="29">
        <f>VLOOKUP(N492&amp;O492,[23]Referensi!A:AK,24,0)</f>
        <v>26706400</v>
      </c>
      <c r="Z492" s="29">
        <v>0</v>
      </c>
      <c r="AA492" s="29">
        <v>0</v>
      </c>
      <c r="AB492" s="29">
        <f>VLOOKUP(N492&amp;O492,[23]Referensi!A:AK,25,0)</f>
        <v>9000000</v>
      </c>
      <c r="AC492" s="29">
        <f>VLOOKUP(N492&amp;O492,[23]Referensi!A:AK,12,0)</f>
        <v>129470250</v>
      </c>
      <c r="AD492" s="29">
        <f t="shared" si="72"/>
        <v>432134758</v>
      </c>
      <c r="AE492" s="29">
        <f t="shared" si="73"/>
        <v>842469205.11111116</v>
      </c>
      <c r="AF492" s="30">
        <f t="shared" si="74"/>
        <v>-37469205.111111164</v>
      </c>
      <c r="AG492" s="26"/>
    </row>
    <row r="493" spans="1:33" ht="15" customHeight="1">
      <c r="A493" s="25" t="s">
        <v>500</v>
      </c>
      <c r="B493" s="26" t="s">
        <v>242</v>
      </c>
      <c r="C493" s="26" t="s">
        <v>1161</v>
      </c>
      <c r="D493" s="26" t="s">
        <v>1308</v>
      </c>
      <c r="E493" s="26" t="s">
        <v>1441</v>
      </c>
      <c r="F493" s="26" t="s">
        <v>1442</v>
      </c>
      <c r="G493" s="25">
        <v>107.046064</v>
      </c>
      <c r="H493" s="25">
        <v>-6.4544040000000003</v>
      </c>
      <c r="I493" s="26" t="s">
        <v>268</v>
      </c>
      <c r="J493" s="26" t="s">
        <v>45</v>
      </c>
      <c r="K493" s="26" t="s">
        <v>1165</v>
      </c>
      <c r="L493" s="26" t="s">
        <v>1317</v>
      </c>
      <c r="M493" s="26" t="s">
        <v>1175</v>
      </c>
      <c r="N493" s="26" t="s">
        <v>49</v>
      </c>
      <c r="O493" s="26" t="s">
        <v>1318</v>
      </c>
      <c r="P493" s="27" t="s">
        <v>1191</v>
      </c>
      <c r="Q493" s="26" t="s">
        <v>1191</v>
      </c>
      <c r="R493" s="26" t="s">
        <v>275</v>
      </c>
      <c r="S493" s="28">
        <v>805000000</v>
      </c>
      <c r="T493" s="28">
        <v>3592680</v>
      </c>
      <c r="U493" s="29">
        <f>VLOOKUP(N493&amp;O493,[23]Referensi!A:AK,9,0)*$U$2</f>
        <v>84203000</v>
      </c>
      <c r="V493" s="29">
        <f>VLOOKUP(N493&amp;O493,[23]Referensi!A:AK,10,0)</f>
        <v>112500000</v>
      </c>
      <c r="W493" s="29">
        <f>VLOOKUP(N493&amp;O493,[23]Referensi!A:AK,11,0)</f>
        <v>280864197.1111111</v>
      </c>
      <c r="X493" s="29">
        <f>VLOOKUP(N493&amp;O493,[23]Referensi!A:AK,18,0)</f>
        <v>196132678</v>
      </c>
      <c r="Y493" s="29">
        <f>VLOOKUP(N493&amp;O493,[23]Referensi!A:AK,24,0)</f>
        <v>26706400</v>
      </c>
      <c r="Z493" s="29">
        <v>0</v>
      </c>
      <c r="AA493" s="29">
        <v>0</v>
      </c>
      <c r="AB493" s="29">
        <f>VLOOKUP(N493&amp;O493,[23]Referensi!A:AK,25,0)</f>
        <v>9000000</v>
      </c>
      <c r="AC493" s="29">
        <f>VLOOKUP(N493&amp;O493,[23]Referensi!A:AK,12,0)</f>
        <v>129470250</v>
      </c>
      <c r="AD493" s="29">
        <f t="shared" si="72"/>
        <v>432134758</v>
      </c>
      <c r="AE493" s="29">
        <f t="shared" si="73"/>
        <v>842469205.11111116</v>
      </c>
      <c r="AF493" s="30">
        <f t="shared" si="74"/>
        <v>-37469205.111111164</v>
      </c>
      <c r="AG493" s="26"/>
    </row>
    <row r="494" spans="1:33" ht="15" customHeight="1">
      <c r="A494" s="25" t="s">
        <v>500</v>
      </c>
      <c r="B494" s="26" t="s">
        <v>242</v>
      </c>
      <c r="C494" s="26" t="s">
        <v>1161</v>
      </c>
      <c r="D494" s="26" t="s">
        <v>1308</v>
      </c>
      <c r="E494" s="26" t="s">
        <v>1443</v>
      </c>
      <c r="F494" s="26" t="s">
        <v>1444</v>
      </c>
      <c r="G494" s="25">
        <v>106.782918</v>
      </c>
      <c r="H494" s="25">
        <v>-6.5798870000000003</v>
      </c>
      <c r="I494" s="26" t="s">
        <v>268</v>
      </c>
      <c r="J494" s="26" t="s">
        <v>45</v>
      </c>
      <c r="K494" s="26" t="s">
        <v>1165</v>
      </c>
      <c r="L494" s="26" t="s">
        <v>1317</v>
      </c>
      <c r="M494" s="26" t="s">
        <v>1175</v>
      </c>
      <c r="N494" s="26" t="s">
        <v>49</v>
      </c>
      <c r="O494" s="26" t="s">
        <v>1318</v>
      </c>
      <c r="P494" s="27" t="s">
        <v>1212</v>
      </c>
      <c r="Q494" s="34" t="s">
        <v>1074</v>
      </c>
      <c r="R494" s="26" t="s">
        <v>275</v>
      </c>
      <c r="S494" s="28">
        <v>805000000</v>
      </c>
      <c r="T494" s="28">
        <v>3592680</v>
      </c>
      <c r="U494" s="29">
        <f>VLOOKUP(N494&amp;O494,[23]Referensi!A:AK,9,0)*$U$2</f>
        <v>84203000</v>
      </c>
      <c r="V494" s="29">
        <f>VLOOKUP(N494&amp;O494,[23]Referensi!A:AK,10,0)</f>
        <v>112500000</v>
      </c>
      <c r="W494" s="29">
        <f>VLOOKUP(N494&amp;O494,[23]Referensi!A:AK,11,0)</f>
        <v>280864197.1111111</v>
      </c>
      <c r="X494" s="29">
        <f>VLOOKUP(N494&amp;O494,[23]Referensi!A:AK,18,0)</f>
        <v>196132678</v>
      </c>
      <c r="Y494" s="29">
        <f>VLOOKUP(N494&amp;O494,[23]Referensi!A:AK,24,0)</f>
        <v>26706400</v>
      </c>
      <c r="Z494" s="29">
        <v>0</v>
      </c>
      <c r="AA494" s="29">
        <v>0</v>
      </c>
      <c r="AB494" s="29">
        <f>VLOOKUP(N494&amp;O494,[23]Referensi!A:AK,25,0)</f>
        <v>9000000</v>
      </c>
      <c r="AC494" s="29">
        <f>VLOOKUP(N494&amp;O494,[23]Referensi!A:AK,12,0)</f>
        <v>129470250</v>
      </c>
      <c r="AD494" s="29">
        <f t="shared" si="72"/>
        <v>432134758</v>
      </c>
      <c r="AE494" s="29">
        <f t="shared" si="73"/>
        <v>842469205.11111116</v>
      </c>
      <c r="AF494" s="30">
        <f t="shared" si="74"/>
        <v>-37469205.111111164</v>
      </c>
      <c r="AG494" s="26"/>
    </row>
    <row r="495" spans="1:33" ht="15" customHeight="1">
      <c r="A495" s="25" t="s">
        <v>500</v>
      </c>
      <c r="B495" s="26" t="s">
        <v>242</v>
      </c>
      <c r="C495" s="26" t="s">
        <v>1161</v>
      </c>
      <c r="D495" s="26" t="s">
        <v>1308</v>
      </c>
      <c r="E495" s="26" t="s">
        <v>1445</v>
      </c>
      <c r="F495" s="26" t="s">
        <v>1446</v>
      </c>
      <c r="G495" s="25">
        <v>106.92854199999999</v>
      </c>
      <c r="H495" s="25">
        <v>-6.3480999999999996</v>
      </c>
      <c r="I495" s="26" t="s">
        <v>268</v>
      </c>
      <c r="J495" s="26" t="s">
        <v>45</v>
      </c>
      <c r="K495" s="26" t="s">
        <v>1165</v>
      </c>
      <c r="L495" s="26" t="s">
        <v>1423</v>
      </c>
      <c r="M495" s="26" t="s">
        <v>1175</v>
      </c>
      <c r="N495" s="26" t="s">
        <v>49</v>
      </c>
      <c r="O495" s="26" t="s">
        <v>1424</v>
      </c>
      <c r="P495" s="27" t="s">
        <v>1212</v>
      </c>
      <c r="Q495" s="26" t="s">
        <v>1191</v>
      </c>
      <c r="R495" s="26" t="s">
        <v>275</v>
      </c>
      <c r="S495" s="28">
        <v>805000000</v>
      </c>
      <c r="T495" s="28">
        <v>3592680</v>
      </c>
      <c r="U495" s="29">
        <f>VLOOKUP(N495&amp;O495,[23]Referensi!A:AK,9,0)*$U$2</f>
        <v>68103000</v>
      </c>
      <c r="V495" s="29">
        <f>VLOOKUP(N495&amp;O495,[23]Referensi!A:AK,10,0)</f>
        <v>148500000</v>
      </c>
      <c r="W495" s="29">
        <f>VLOOKUP(N495&amp;O495,[23]Referensi!A:AK,11,0)</f>
        <v>280864197.1111111</v>
      </c>
      <c r="X495" s="29">
        <f>VLOOKUP(N495&amp;O495,[23]Referensi!A:AK,18,0)</f>
        <v>196132678</v>
      </c>
      <c r="Y495" s="29">
        <f>VLOOKUP(N495&amp;O495,[23]Referensi!A:AK,24,0)</f>
        <v>26706400</v>
      </c>
      <c r="Z495" s="29">
        <v>0</v>
      </c>
      <c r="AA495" s="29">
        <v>0</v>
      </c>
      <c r="AB495" s="29">
        <f>VLOOKUP(N495&amp;O495,[23]Referensi!A:AK,25,0)</f>
        <v>9000000</v>
      </c>
      <c r="AC495" s="29">
        <f>VLOOKUP(N495&amp;O495,[23]Referensi!A:AK,12,0)</f>
        <v>129470250</v>
      </c>
      <c r="AD495" s="29">
        <f t="shared" si="72"/>
        <v>452034758</v>
      </c>
      <c r="AE495" s="29">
        <f t="shared" si="73"/>
        <v>862369205.11111116</v>
      </c>
      <c r="AF495" s="30">
        <f t="shared" si="74"/>
        <v>-57369205.111111164</v>
      </c>
      <c r="AG495" s="26"/>
    </row>
    <row r="496" spans="1:33" ht="15" customHeight="1">
      <c r="A496" s="25" t="s">
        <v>500</v>
      </c>
      <c r="B496" s="26" t="s">
        <v>242</v>
      </c>
      <c r="C496" s="26" t="s">
        <v>1161</v>
      </c>
      <c r="D496" s="26" t="s">
        <v>1308</v>
      </c>
      <c r="E496" s="26" t="s">
        <v>1447</v>
      </c>
      <c r="F496" s="26" t="s">
        <v>1448</v>
      </c>
      <c r="G496" s="25">
        <v>106.857</v>
      </c>
      <c r="H496" s="25">
        <v>-6.4383299999999997</v>
      </c>
      <c r="I496" s="26" t="s">
        <v>268</v>
      </c>
      <c r="J496" s="26" t="s">
        <v>45</v>
      </c>
      <c r="K496" s="26" t="s">
        <v>1165</v>
      </c>
      <c r="L496" s="26" t="s">
        <v>1317</v>
      </c>
      <c r="M496" s="26" t="s">
        <v>1175</v>
      </c>
      <c r="N496" s="26" t="s">
        <v>49</v>
      </c>
      <c r="O496" s="26" t="s">
        <v>1318</v>
      </c>
      <c r="P496" s="27" t="s">
        <v>1267</v>
      </c>
      <c r="Q496" s="26" t="s">
        <v>1267</v>
      </c>
      <c r="R496" s="26" t="s">
        <v>275</v>
      </c>
      <c r="S496" s="28">
        <v>805000000</v>
      </c>
      <c r="T496" s="28">
        <v>3592680</v>
      </c>
      <c r="U496" s="29">
        <f>VLOOKUP(N496&amp;O496,[23]Referensi!A:AK,9,0)*$U$2</f>
        <v>84203000</v>
      </c>
      <c r="V496" s="29">
        <f>VLOOKUP(N496&amp;O496,[23]Referensi!A:AK,10,0)</f>
        <v>112500000</v>
      </c>
      <c r="W496" s="29">
        <f>VLOOKUP(N496&amp;O496,[23]Referensi!A:AK,11,0)</f>
        <v>280864197.1111111</v>
      </c>
      <c r="X496" s="29">
        <f>VLOOKUP(N496&amp;O496,[23]Referensi!A:AK,18,0)</f>
        <v>196132678</v>
      </c>
      <c r="Y496" s="29">
        <f>VLOOKUP(N496&amp;O496,[23]Referensi!A:AK,24,0)</f>
        <v>26706400</v>
      </c>
      <c r="Z496" s="29">
        <v>0</v>
      </c>
      <c r="AA496" s="29">
        <v>0</v>
      </c>
      <c r="AB496" s="29">
        <f>VLOOKUP(N496&amp;O496,[23]Referensi!A:AK,25,0)</f>
        <v>9000000</v>
      </c>
      <c r="AC496" s="29">
        <f>VLOOKUP(N496&amp;O496,[23]Referensi!A:AK,12,0)</f>
        <v>129470250</v>
      </c>
      <c r="AD496" s="29">
        <f t="shared" si="72"/>
        <v>432134758</v>
      </c>
      <c r="AE496" s="29">
        <f t="shared" si="73"/>
        <v>842469205.11111116</v>
      </c>
      <c r="AF496" s="30">
        <f t="shared" si="74"/>
        <v>-37469205.111111164</v>
      </c>
      <c r="AG496" s="26"/>
    </row>
    <row r="497" spans="1:33" ht="15" customHeight="1">
      <c r="A497" s="25" t="s">
        <v>500</v>
      </c>
      <c r="B497" s="26" t="s">
        <v>242</v>
      </c>
      <c r="C497" s="26" t="s">
        <v>1161</v>
      </c>
      <c r="D497" s="26" t="s">
        <v>1308</v>
      </c>
      <c r="E497" s="26" t="s">
        <v>1449</v>
      </c>
      <c r="F497" s="26" t="s">
        <v>1450</v>
      </c>
      <c r="G497" s="25">
        <v>106.844757</v>
      </c>
      <c r="H497" s="25">
        <v>-6.4911029999999998</v>
      </c>
      <c r="I497" s="26" t="s">
        <v>268</v>
      </c>
      <c r="J497" s="26" t="s">
        <v>45</v>
      </c>
      <c r="K497" s="26" t="s">
        <v>1165</v>
      </c>
      <c r="L497" s="26" t="s">
        <v>1317</v>
      </c>
      <c r="M497" s="26" t="s">
        <v>1175</v>
      </c>
      <c r="N497" s="26" t="s">
        <v>49</v>
      </c>
      <c r="O497" s="26" t="s">
        <v>1318</v>
      </c>
      <c r="P497" s="27" t="s">
        <v>1191</v>
      </c>
      <c r="Q497" s="26" t="s">
        <v>1191</v>
      </c>
      <c r="R497" s="26" t="s">
        <v>275</v>
      </c>
      <c r="S497" s="28">
        <v>805000000</v>
      </c>
      <c r="T497" s="28">
        <v>3592680</v>
      </c>
      <c r="U497" s="29">
        <f>VLOOKUP(N497&amp;O497,[23]Referensi!A:AK,9,0)*$U$2</f>
        <v>84203000</v>
      </c>
      <c r="V497" s="29">
        <f>VLOOKUP(N497&amp;O497,[23]Referensi!A:AK,10,0)</f>
        <v>112500000</v>
      </c>
      <c r="W497" s="29">
        <f>VLOOKUP(N497&amp;O497,[23]Referensi!A:AK,11,0)</f>
        <v>280864197.1111111</v>
      </c>
      <c r="X497" s="29">
        <f>VLOOKUP(N497&amp;O497,[23]Referensi!A:AK,18,0)</f>
        <v>196132678</v>
      </c>
      <c r="Y497" s="29">
        <f>VLOOKUP(N497&amp;O497,[23]Referensi!A:AK,24,0)</f>
        <v>26706400</v>
      </c>
      <c r="Z497" s="29">
        <v>0</v>
      </c>
      <c r="AA497" s="29">
        <v>0</v>
      </c>
      <c r="AB497" s="29">
        <f>VLOOKUP(N497&amp;O497,[23]Referensi!A:AK,25,0)</f>
        <v>9000000</v>
      </c>
      <c r="AC497" s="29">
        <f>VLOOKUP(N497&amp;O497,[23]Referensi!A:AK,12,0)</f>
        <v>129470250</v>
      </c>
      <c r="AD497" s="29">
        <f t="shared" si="72"/>
        <v>432134758</v>
      </c>
      <c r="AE497" s="29">
        <f t="shared" si="73"/>
        <v>842469205.11111116</v>
      </c>
      <c r="AF497" s="30">
        <f t="shared" si="74"/>
        <v>-37469205.111111164</v>
      </c>
      <c r="AG497" s="26"/>
    </row>
    <row r="498" spans="1:33" ht="15" customHeight="1">
      <c r="A498" s="25" t="s">
        <v>500</v>
      </c>
      <c r="B498" s="26" t="s">
        <v>242</v>
      </c>
      <c r="C498" s="26" t="s">
        <v>1161</v>
      </c>
      <c r="D498" s="26" t="s">
        <v>1308</v>
      </c>
      <c r="E498" s="26" t="s">
        <v>1451</v>
      </c>
      <c r="F498" s="26" t="s">
        <v>1452</v>
      </c>
      <c r="G498" s="25">
        <v>106.934854</v>
      </c>
      <c r="H498" s="25">
        <v>-6.4271330000000004</v>
      </c>
      <c r="I498" s="26" t="s">
        <v>268</v>
      </c>
      <c r="J498" s="26" t="s">
        <v>45</v>
      </c>
      <c r="K498" s="26" t="s">
        <v>1165</v>
      </c>
      <c r="L498" s="26" t="s">
        <v>1317</v>
      </c>
      <c r="M498" s="26" t="s">
        <v>1175</v>
      </c>
      <c r="N498" s="26" t="s">
        <v>49</v>
      </c>
      <c r="O498" s="26" t="s">
        <v>1318</v>
      </c>
      <c r="P498" s="27" t="s">
        <v>1191</v>
      </c>
      <c r="Q498" s="26" t="s">
        <v>1191</v>
      </c>
      <c r="R498" s="26" t="s">
        <v>275</v>
      </c>
      <c r="S498" s="28">
        <v>805000000</v>
      </c>
      <c r="T498" s="28">
        <v>3592680</v>
      </c>
      <c r="U498" s="29">
        <f>VLOOKUP(N498&amp;O498,[23]Referensi!A:AK,9,0)*$U$2</f>
        <v>84203000</v>
      </c>
      <c r="V498" s="29">
        <f>VLOOKUP(N498&amp;O498,[23]Referensi!A:AK,10,0)</f>
        <v>112500000</v>
      </c>
      <c r="W498" s="29">
        <f>VLOOKUP(N498&amp;O498,[23]Referensi!A:AK,11,0)</f>
        <v>280864197.1111111</v>
      </c>
      <c r="X498" s="29">
        <f>VLOOKUP(N498&amp;O498,[23]Referensi!A:AK,18,0)</f>
        <v>196132678</v>
      </c>
      <c r="Y498" s="29">
        <f>VLOOKUP(N498&amp;O498,[23]Referensi!A:AK,24,0)</f>
        <v>26706400</v>
      </c>
      <c r="Z498" s="29">
        <v>0</v>
      </c>
      <c r="AA498" s="29">
        <v>0</v>
      </c>
      <c r="AB498" s="29">
        <f>VLOOKUP(N498&amp;O498,[23]Referensi!A:AK,25,0)</f>
        <v>9000000</v>
      </c>
      <c r="AC498" s="29">
        <f>VLOOKUP(N498&amp;O498,[23]Referensi!A:AK,12,0)</f>
        <v>129470250</v>
      </c>
      <c r="AD498" s="29">
        <f t="shared" si="72"/>
        <v>432134758</v>
      </c>
      <c r="AE498" s="29">
        <f t="shared" si="73"/>
        <v>842469205.11111116</v>
      </c>
      <c r="AF498" s="30">
        <f t="shared" si="74"/>
        <v>-37469205.111111164</v>
      </c>
      <c r="AG498" s="26"/>
    </row>
    <row r="499" spans="1:33" ht="15" customHeight="1">
      <c r="A499" s="25" t="s">
        <v>500</v>
      </c>
      <c r="B499" s="26" t="s">
        <v>242</v>
      </c>
      <c r="C499" s="26" t="s">
        <v>1161</v>
      </c>
      <c r="D499" s="26" t="s">
        <v>1308</v>
      </c>
      <c r="E499" s="26" t="s">
        <v>1453</v>
      </c>
      <c r="F499" s="26" t="s">
        <v>1454</v>
      </c>
      <c r="G499" s="25">
        <v>106.874</v>
      </c>
      <c r="H499" s="25">
        <v>-6.3904800000000002</v>
      </c>
      <c r="I499" s="26" t="s">
        <v>268</v>
      </c>
      <c r="J499" s="26" t="s">
        <v>45</v>
      </c>
      <c r="K499" s="26" t="s">
        <v>1165</v>
      </c>
      <c r="L499" s="26" t="s">
        <v>1317</v>
      </c>
      <c r="M499" s="26" t="s">
        <v>1175</v>
      </c>
      <c r="N499" s="26" t="s">
        <v>49</v>
      </c>
      <c r="O499" s="26" t="s">
        <v>1318</v>
      </c>
      <c r="P499" s="27" t="s">
        <v>1267</v>
      </c>
      <c r="Q499" s="26" t="s">
        <v>1267</v>
      </c>
      <c r="R499" s="26" t="s">
        <v>275</v>
      </c>
      <c r="S499" s="28">
        <v>805000000</v>
      </c>
      <c r="T499" s="28">
        <v>3592680</v>
      </c>
      <c r="U499" s="29">
        <f>VLOOKUP(N499&amp;O499,[23]Referensi!A:AK,9,0)*$U$2</f>
        <v>84203000</v>
      </c>
      <c r="V499" s="29">
        <f>VLOOKUP(N499&amp;O499,[23]Referensi!A:AK,10,0)</f>
        <v>112500000</v>
      </c>
      <c r="W499" s="29">
        <f>VLOOKUP(N499&amp;O499,[23]Referensi!A:AK,11,0)</f>
        <v>280864197.1111111</v>
      </c>
      <c r="X499" s="29">
        <f>VLOOKUP(N499&amp;O499,[23]Referensi!A:AK,18,0)</f>
        <v>196132678</v>
      </c>
      <c r="Y499" s="29">
        <f>VLOOKUP(N499&amp;O499,[23]Referensi!A:AK,24,0)</f>
        <v>26706400</v>
      </c>
      <c r="Z499" s="29">
        <v>0</v>
      </c>
      <c r="AA499" s="29">
        <v>0</v>
      </c>
      <c r="AB499" s="29">
        <f>VLOOKUP(N499&amp;O499,[23]Referensi!A:AK,25,0)</f>
        <v>9000000</v>
      </c>
      <c r="AC499" s="29">
        <f>VLOOKUP(N499&amp;O499,[23]Referensi!A:AK,12,0)</f>
        <v>129470250</v>
      </c>
      <c r="AD499" s="29">
        <f t="shared" si="72"/>
        <v>432134758</v>
      </c>
      <c r="AE499" s="29">
        <f t="shared" si="73"/>
        <v>842469205.11111116</v>
      </c>
      <c r="AF499" s="30">
        <f t="shared" si="74"/>
        <v>-37469205.111111164</v>
      </c>
      <c r="AG499" s="26"/>
    </row>
    <row r="500" spans="1:33" ht="15" customHeight="1">
      <c r="A500" s="25" t="s">
        <v>500</v>
      </c>
      <c r="B500" s="26" t="s">
        <v>242</v>
      </c>
      <c r="C500" s="26" t="s">
        <v>1161</v>
      </c>
      <c r="D500" s="26" t="s">
        <v>1308</v>
      </c>
      <c r="E500" s="26" t="s">
        <v>1455</v>
      </c>
      <c r="F500" s="38" t="s">
        <v>1456</v>
      </c>
      <c r="G500" s="25">
        <v>106.963489</v>
      </c>
      <c r="H500" s="25">
        <v>-6.355137</v>
      </c>
      <c r="I500" s="26" t="s">
        <v>268</v>
      </c>
      <c r="J500" s="26" t="s">
        <v>45</v>
      </c>
      <c r="K500" s="26" t="s">
        <v>1165</v>
      </c>
      <c r="L500" s="26" t="s">
        <v>1423</v>
      </c>
      <c r="M500" s="26" t="s">
        <v>1175</v>
      </c>
      <c r="N500" s="26" t="s">
        <v>49</v>
      </c>
      <c r="O500" s="26" t="s">
        <v>1424</v>
      </c>
      <c r="P500" s="27" t="s">
        <v>1191</v>
      </c>
      <c r="Q500" s="34" t="s">
        <v>1074</v>
      </c>
      <c r="R500" s="26" t="s">
        <v>275</v>
      </c>
      <c r="S500" s="28">
        <v>805000000</v>
      </c>
      <c r="T500" s="28">
        <v>3592680</v>
      </c>
      <c r="U500" s="29">
        <f>VLOOKUP(N500&amp;O500,[23]Referensi!A:AK,9,0)*$U$2</f>
        <v>68103000</v>
      </c>
      <c r="V500" s="29">
        <f>VLOOKUP(N500&amp;O500,[23]Referensi!A:AK,10,0)</f>
        <v>148500000</v>
      </c>
      <c r="W500" s="29">
        <f>VLOOKUP(N500&amp;O500,[23]Referensi!A:AK,11,0)</f>
        <v>280864197.1111111</v>
      </c>
      <c r="X500" s="29">
        <f>VLOOKUP(N500&amp;O500,[23]Referensi!A:AK,18,0)</f>
        <v>196132678</v>
      </c>
      <c r="Y500" s="29">
        <f>VLOOKUP(N500&amp;O500,[23]Referensi!A:AK,24,0)</f>
        <v>26706400</v>
      </c>
      <c r="Z500" s="29">
        <v>0</v>
      </c>
      <c r="AA500" s="29">
        <v>0</v>
      </c>
      <c r="AB500" s="29">
        <f>VLOOKUP(N500&amp;O500,[23]Referensi!A:AK,25,0)</f>
        <v>9000000</v>
      </c>
      <c r="AC500" s="29">
        <f>VLOOKUP(N500&amp;O500,[23]Referensi!A:AK,12,0)</f>
        <v>129470250</v>
      </c>
      <c r="AD500" s="29">
        <f t="shared" si="72"/>
        <v>452034758</v>
      </c>
      <c r="AE500" s="29">
        <f t="shared" si="73"/>
        <v>862369205.11111116</v>
      </c>
      <c r="AF500" s="30">
        <f t="shared" si="74"/>
        <v>-57369205.111111164</v>
      </c>
      <c r="AG500" s="26"/>
    </row>
    <row r="501" spans="1:33" ht="15" customHeight="1">
      <c r="A501" s="25" t="s">
        <v>500</v>
      </c>
      <c r="B501" s="26" t="s">
        <v>242</v>
      </c>
      <c r="C501" s="26" t="s">
        <v>1161</v>
      </c>
      <c r="D501" s="26" t="s">
        <v>1308</v>
      </c>
      <c r="E501" s="26" t="s">
        <v>1457</v>
      </c>
      <c r="F501" s="26" t="s">
        <v>1458</v>
      </c>
      <c r="G501" s="25">
        <v>106.737148</v>
      </c>
      <c r="H501" s="25">
        <v>-6.3761619999999999</v>
      </c>
      <c r="I501" s="26" t="s">
        <v>268</v>
      </c>
      <c r="J501" s="26" t="s">
        <v>45</v>
      </c>
      <c r="K501" s="26" t="s">
        <v>1378</v>
      </c>
      <c r="L501" s="26" t="s">
        <v>1435</v>
      </c>
      <c r="M501" s="26" t="s">
        <v>1175</v>
      </c>
      <c r="N501" s="26" t="s">
        <v>49</v>
      </c>
      <c r="O501" s="26" t="s">
        <v>1436</v>
      </c>
      <c r="P501" s="27" t="s">
        <v>1267</v>
      </c>
      <c r="Q501" s="26" t="s">
        <v>1267</v>
      </c>
      <c r="R501" s="26" t="s">
        <v>275</v>
      </c>
      <c r="S501" s="28">
        <v>805000000</v>
      </c>
      <c r="T501" s="28">
        <v>3592680</v>
      </c>
      <c r="U501" s="29">
        <f>VLOOKUP(N501&amp;O501,[23]Referensi!A:AK,9,0)*$U$2</f>
        <v>65302999.999999993</v>
      </c>
      <c r="V501" s="29">
        <f>VLOOKUP(N501&amp;O501,[23]Referensi!A:AK,10,0)</f>
        <v>151200000</v>
      </c>
      <c r="W501" s="29">
        <f>VLOOKUP(N501&amp;O501,[23]Referensi!A:AK,11,0)</f>
        <v>280864197.1111111</v>
      </c>
      <c r="X501" s="29">
        <f>VLOOKUP(N501&amp;O501,[23]Referensi!A:AK,18,0)</f>
        <v>196132678</v>
      </c>
      <c r="Y501" s="29">
        <f>VLOOKUP(N501&amp;O501,[23]Referensi!A:AK,24,0)</f>
        <v>26706400</v>
      </c>
      <c r="Z501" s="29">
        <v>0</v>
      </c>
      <c r="AA501" s="29">
        <v>0</v>
      </c>
      <c r="AB501" s="29">
        <f>VLOOKUP(N501&amp;O501,[23]Referensi!A:AK,25,0)</f>
        <v>9000000</v>
      </c>
      <c r="AC501" s="29">
        <f>VLOOKUP(N501&amp;O501,[23]Referensi!A:AK,12,0)</f>
        <v>129470250</v>
      </c>
      <c r="AD501" s="29">
        <f t="shared" si="72"/>
        <v>451934758</v>
      </c>
      <c r="AE501" s="29">
        <f t="shared" si="73"/>
        <v>862269205.11111116</v>
      </c>
      <c r="AF501" s="30">
        <f t="shared" si="74"/>
        <v>-57269205.111111164</v>
      </c>
      <c r="AG501" s="26"/>
    </row>
    <row r="502" spans="1:33" ht="15" customHeight="1">
      <c r="A502" s="25" t="s">
        <v>500</v>
      </c>
      <c r="B502" s="26" t="s">
        <v>242</v>
      </c>
      <c r="C502" s="26" t="s">
        <v>1161</v>
      </c>
      <c r="D502" s="26" t="s">
        <v>1308</v>
      </c>
      <c r="E502" s="26" t="s">
        <v>1459</v>
      </c>
      <c r="F502" s="26" t="s">
        <v>1460</v>
      </c>
      <c r="G502" s="25">
        <v>107.408629</v>
      </c>
      <c r="H502" s="25">
        <v>-6.3907999999999996</v>
      </c>
      <c r="I502" s="26" t="s">
        <v>268</v>
      </c>
      <c r="J502" s="26" t="s">
        <v>45</v>
      </c>
      <c r="K502" s="26" t="s">
        <v>1165</v>
      </c>
      <c r="L502" s="26" t="s">
        <v>1461</v>
      </c>
      <c r="M502" s="26" t="s">
        <v>1175</v>
      </c>
      <c r="N502" s="26" t="s">
        <v>49</v>
      </c>
      <c r="O502" s="26" t="s">
        <v>1462</v>
      </c>
      <c r="P502" s="27" t="s">
        <v>1212</v>
      </c>
      <c r="Q502" s="26" t="s">
        <v>1196</v>
      </c>
      <c r="R502" s="26" t="s">
        <v>275</v>
      </c>
      <c r="S502" s="28">
        <v>805000000</v>
      </c>
      <c r="T502" s="28">
        <v>3592680</v>
      </c>
      <c r="U502" s="29">
        <f>VLOOKUP(N502&amp;O502,[23]Referensi!A:AK,9,0)*$U$2</f>
        <v>83428100</v>
      </c>
      <c r="V502" s="29">
        <f>VLOOKUP(N502&amp;O502,[23]Referensi!A:AK,10,0)</f>
        <v>148500000</v>
      </c>
      <c r="W502" s="29">
        <f>VLOOKUP(N502&amp;O502,[23]Referensi!A:AK,11,0)</f>
        <v>228657407.40740743</v>
      </c>
      <c r="X502" s="29">
        <f>VLOOKUP(N502&amp;O502,[23]Referensi!A:AK,18,0)</f>
        <v>191709694</v>
      </c>
      <c r="Y502" s="29">
        <f>VLOOKUP(N502&amp;O502,[23]Referensi!A:AK,24,0)</f>
        <v>26839600</v>
      </c>
      <c r="Z502" s="29">
        <v>0</v>
      </c>
      <c r="AA502" s="29">
        <v>0</v>
      </c>
      <c r="AB502" s="29">
        <f>VLOOKUP(N502&amp;O502,[23]Referensi!A:AK,25,0)</f>
        <v>9000000</v>
      </c>
      <c r="AC502" s="29">
        <f>VLOOKUP(N502&amp;O502,[23]Referensi!A:AK,12,0)</f>
        <v>129470250</v>
      </c>
      <c r="AD502" s="29">
        <f t="shared" si="72"/>
        <v>463070074</v>
      </c>
      <c r="AE502" s="29">
        <f t="shared" si="73"/>
        <v>821197731.4074074</v>
      </c>
      <c r="AF502" s="30">
        <f t="shared" si="74"/>
        <v>-16197731.407407403</v>
      </c>
      <c r="AG502" s="26"/>
    </row>
    <row r="503" spans="1:33" ht="15" customHeight="1">
      <c r="A503" s="25" t="s">
        <v>500</v>
      </c>
      <c r="B503" s="26" t="s">
        <v>242</v>
      </c>
      <c r="C503" s="26" t="s">
        <v>1161</v>
      </c>
      <c r="D503" s="26" t="s">
        <v>1308</v>
      </c>
      <c r="E503" s="26" t="s">
        <v>1463</v>
      </c>
      <c r="F503" s="26" t="s">
        <v>1464</v>
      </c>
      <c r="G503" s="25">
        <v>107.441896</v>
      </c>
      <c r="H503" s="25">
        <v>-6.5308700000000002</v>
      </c>
      <c r="I503" s="26" t="s">
        <v>268</v>
      </c>
      <c r="J503" s="26" t="s">
        <v>45</v>
      </c>
      <c r="K503" s="26" t="s">
        <v>1165</v>
      </c>
      <c r="L503" s="26" t="s">
        <v>1311</v>
      </c>
      <c r="M503" s="26" t="s">
        <v>1167</v>
      </c>
      <c r="N503" s="26" t="s">
        <v>49</v>
      </c>
      <c r="O503" s="26" t="s">
        <v>1312</v>
      </c>
      <c r="P503" s="27" t="s">
        <v>1212</v>
      </c>
      <c r="Q503" s="26" t="s">
        <v>1375</v>
      </c>
      <c r="R503" s="26" t="s">
        <v>275</v>
      </c>
      <c r="S503" s="28">
        <v>805000000</v>
      </c>
      <c r="T503" s="28">
        <v>3592680</v>
      </c>
      <c r="U503" s="29">
        <f>VLOOKUP(N503&amp;O503,[23]Referensi!A:AK,9,0)*$U$2</f>
        <v>77024814.999999985</v>
      </c>
      <c r="V503" s="29">
        <f>VLOOKUP(N503&amp;O503,[23]Referensi!A:AK,10,0)</f>
        <v>180500000</v>
      </c>
      <c r="W503" s="29">
        <f>VLOOKUP(N503&amp;O503,[23]Referensi!A:AK,11,0)</f>
        <v>228657407.40740743</v>
      </c>
      <c r="X503" s="29">
        <f>VLOOKUP(N503&amp;O503,[23]Referensi!A:AK,18,0)</f>
        <v>191709694</v>
      </c>
      <c r="Y503" s="29">
        <f>VLOOKUP(N503&amp;O503,[23]Referensi!A:AK,24,0)</f>
        <v>26839600</v>
      </c>
      <c r="Z503" s="29">
        <v>0</v>
      </c>
      <c r="AA503" s="29">
        <v>0</v>
      </c>
      <c r="AB503" s="29">
        <f>VLOOKUP(N503&amp;O503,[23]Referensi!A:AK,25,0)</f>
        <v>9000000</v>
      </c>
      <c r="AC503" s="29">
        <f>VLOOKUP(N503&amp;O503,[23]Referensi!A:AK,12,0)</f>
        <v>129470250</v>
      </c>
      <c r="AD503" s="29">
        <f t="shared" si="72"/>
        <v>488666789</v>
      </c>
      <c r="AE503" s="29">
        <f t="shared" si="73"/>
        <v>846794446.4074074</v>
      </c>
      <c r="AF503" s="30">
        <f t="shared" si="74"/>
        <v>-41794446.407407403</v>
      </c>
      <c r="AG503" s="26"/>
    </row>
    <row r="504" spans="1:33" ht="15" customHeight="1">
      <c r="A504" s="25" t="s">
        <v>500</v>
      </c>
      <c r="B504" s="26" t="s">
        <v>242</v>
      </c>
      <c r="C504" s="26" t="s">
        <v>1161</v>
      </c>
      <c r="D504" s="26" t="s">
        <v>1308</v>
      </c>
      <c r="E504" s="26" t="s">
        <v>1465</v>
      </c>
      <c r="F504" s="26" t="s">
        <v>1466</v>
      </c>
      <c r="G504" s="25">
        <v>107.101512</v>
      </c>
      <c r="H504" s="25">
        <v>-6.2375239999999996</v>
      </c>
      <c r="I504" s="26" t="s">
        <v>268</v>
      </c>
      <c r="J504" s="26" t="s">
        <v>45</v>
      </c>
      <c r="K504" s="26" t="s">
        <v>1165</v>
      </c>
      <c r="L504" s="26" t="s">
        <v>1423</v>
      </c>
      <c r="M504" s="26" t="s">
        <v>1175</v>
      </c>
      <c r="N504" s="26" t="s">
        <v>49</v>
      </c>
      <c r="O504" s="26" t="s">
        <v>1424</v>
      </c>
      <c r="P504" s="27" t="s">
        <v>1191</v>
      </c>
      <c r="Q504" s="26" t="s">
        <v>1196</v>
      </c>
      <c r="R504" s="26" t="s">
        <v>275</v>
      </c>
      <c r="S504" s="28">
        <v>805000000</v>
      </c>
      <c r="T504" s="28">
        <v>3592680</v>
      </c>
      <c r="U504" s="29">
        <f>VLOOKUP(N504&amp;O504,[23]Referensi!A:AK,9,0)*$U$2</f>
        <v>68103000</v>
      </c>
      <c r="V504" s="29">
        <f>VLOOKUP(N504&amp;O504,[23]Referensi!A:AK,10,0)</f>
        <v>148500000</v>
      </c>
      <c r="W504" s="29">
        <f>VLOOKUP(N504&amp;O504,[23]Referensi!A:AK,11,0)</f>
        <v>280864197.1111111</v>
      </c>
      <c r="X504" s="29">
        <f>VLOOKUP(N504&amp;O504,[23]Referensi!A:AK,18,0)</f>
        <v>196132678</v>
      </c>
      <c r="Y504" s="29">
        <f>VLOOKUP(N504&amp;O504,[23]Referensi!A:AK,24,0)</f>
        <v>26706400</v>
      </c>
      <c r="Z504" s="29">
        <v>0</v>
      </c>
      <c r="AA504" s="29">
        <v>0</v>
      </c>
      <c r="AB504" s="29">
        <f>VLOOKUP(N504&amp;O504,[23]Referensi!A:AK,25,0)</f>
        <v>9000000</v>
      </c>
      <c r="AC504" s="29">
        <f>VLOOKUP(N504&amp;O504,[23]Referensi!A:AK,12,0)</f>
        <v>129470250</v>
      </c>
      <c r="AD504" s="29">
        <f t="shared" si="72"/>
        <v>452034758</v>
      </c>
      <c r="AE504" s="29">
        <f t="shared" si="73"/>
        <v>862369205.11111116</v>
      </c>
      <c r="AF504" s="30">
        <f t="shared" si="74"/>
        <v>-57369205.111111164</v>
      </c>
      <c r="AG504" s="26"/>
    </row>
    <row r="505" spans="1:33" ht="15" customHeight="1">
      <c r="A505" s="25" t="s">
        <v>500</v>
      </c>
      <c r="B505" s="26" t="s">
        <v>242</v>
      </c>
      <c r="C505" s="26" t="s">
        <v>1161</v>
      </c>
      <c r="D505" s="26" t="s">
        <v>1308</v>
      </c>
      <c r="E505" s="26" t="s">
        <v>1467</v>
      </c>
      <c r="F505" s="26" t="s">
        <v>1468</v>
      </c>
      <c r="G505" s="25">
        <v>106.82243</v>
      </c>
      <c r="H505" s="25">
        <v>-6.5698850000000002</v>
      </c>
      <c r="I505" s="26" t="s">
        <v>268</v>
      </c>
      <c r="J505" s="26" t="s">
        <v>45</v>
      </c>
      <c r="K505" s="26" t="s">
        <v>1165</v>
      </c>
      <c r="L505" s="26" t="s">
        <v>1317</v>
      </c>
      <c r="M505" s="26" t="s">
        <v>1175</v>
      </c>
      <c r="N505" s="26" t="s">
        <v>49</v>
      </c>
      <c r="O505" s="26" t="s">
        <v>1318</v>
      </c>
      <c r="P505" s="27" t="s">
        <v>1212</v>
      </c>
      <c r="Q505" s="34" t="s">
        <v>1074</v>
      </c>
      <c r="R505" s="26" t="s">
        <v>275</v>
      </c>
      <c r="S505" s="28">
        <v>805000000</v>
      </c>
      <c r="T505" s="28">
        <v>3592680</v>
      </c>
      <c r="U505" s="29">
        <f>VLOOKUP(N505&amp;O505,[23]Referensi!A:AK,9,0)*$U$2</f>
        <v>84203000</v>
      </c>
      <c r="V505" s="29">
        <f>VLOOKUP(N505&amp;O505,[23]Referensi!A:AK,10,0)</f>
        <v>112500000</v>
      </c>
      <c r="W505" s="29">
        <f>VLOOKUP(N505&amp;O505,[23]Referensi!A:AK,11,0)</f>
        <v>280864197.1111111</v>
      </c>
      <c r="X505" s="29">
        <f>VLOOKUP(N505&amp;O505,[23]Referensi!A:AK,18,0)</f>
        <v>196132678</v>
      </c>
      <c r="Y505" s="29">
        <f>VLOOKUP(N505&amp;O505,[23]Referensi!A:AK,24,0)</f>
        <v>26706400</v>
      </c>
      <c r="Z505" s="29">
        <v>0</v>
      </c>
      <c r="AA505" s="29">
        <v>0</v>
      </c>
      <c r="AB505" s="29">
        <f>VLOOKUP(N505&amp;O505,[23]Referensi!A:AK,25,0)</f>
        <v>9000000</v>
      </c>
      <c r="AC505" s="29">
        <f>VLOOKUP(N505&amp;O505,[23]Referensi!A:AK,12,0)</f>
        <v>129470250</v>
      </c>
      <c r="AD505" s="29">
        <f t="shared" si="72"/>
        <v>432134758</v>
      </c>
      <c r="AE505" s="29">
        <f t="shared" si="73"/>
        <v>842469205.11111116</v>
      </c>
      <c r="AF505" s="30">
        <f t="shared" si="74"/>
        <v>-37469205.111111164</v>
      </c>
      <c r="AG505" s="26"/>
    </row>
    <row r="506" spans="1:33" ht="15" customHeight="1">
      <c r="A506" s="25" t="s">
        <v>500</v>
      </c>
      <c r="B506" s="26" t="s">
        <v>242</v>
      </c>
      <c r="C506" s="26" t="s">
        <v>1161</v>
      </c>
      <c r="D506" s="26" t="s">
        <v>1308</v>
      </c>
      <c r="E506" s="26" t="s">
        <v>1469</v>
      </c>
      <c r="F506" s="26" t="s">
        <v>1470</v>
      </c>
      <c r="G506" s="25">
        <v>107.47207899999999</v>
      </c>
      <c r="H506" s="25">
        <v>-6.3968069999999999</v>
      </c>
      <c r="I506" s="26" t="s">
        <v>268</v>
      </c>
      <c r="J506" s="26" t="s">
        <v>45</v>
      </c>
      <c r="K506" s="26" t="s">
        <v>1165</v>
      </c>
      <c r="L506" s="26" t="s">
        <v>1461</v>
      </c>
      <c r="M506" s="26" t="s">
        <v>1175</v>
      </c>
      <c r="N506" s="26" t="s">
        <v>49</v>
      </c>
      <c r="O506" s="26" t="s">
        <v>1462</v>
      </c>
      <c r="P506" s="27" t="s">
        <v>1212</v>
      </c>
      <c r="Q506" s="34" t="s">
        <v>1074</v>
      </c>
      <c r="R506" s="26" t="s">
        <v>275</v>
      </c>
      <c r="S506" s="28">
        <v>805000000</v>
      </c>
      <c r="T506" s="28">
        <v>3592680</v>
      </c>
      <c r="U506" s="29">
        <f>VLOOKUP(N506&amp;O506,[23]Referensi!A:AK,9,0)*$U$2</f>
        <v>83428100</v>
      </c>
      <c r="V506" s="29">
        <f>VLOOKUP(N506&amp;O506,[23]Referensi!A:AK,10,0)</f>
        <v>148500000</v>
      </c>
      <c r="W506" s="29">
        <f>VLOOKUP(N506&amp;O506,[23]Referensi!A:AK,11,0)</f>
        <v>228657407.40740743</v>
      </c>
      <c r="X506" s="29">
        <f>VLOOKUP(N506&amp;O506,[23]Referensi!A:AK,18,0)</f>
        <v>191709694</v>
      </c>
      <c r="Y506" s="29">
        <f>VLOOKUP(N506&amp;O506,[23]Referensi!A:AK,24,0)</f>
        <v>26839600</v>
      </c>
      <c r="Z506" s="29">
        <v>0</v>
      </c>
      <c r="AA506" s="29">
        <v>0</v>
      </c>
      <c r="AB506" s="29">
        <f>VLOOKUP(N506&amp;O506,[23]Referensi!A:AK,25,0)</f>
        <v>9000000</v>
      </c>
      <c r="AC506" s="29">
        <f>VLOOKUP(N506&amp;O506,[23]Referensi!A:AK,12,0)</f>
        <v>129470250</v>
      </c>
      <c r="AD506" s="29">
        <f t="shared" si="72"/>
        <v>463070074</v>
      </c>
      <c r="AE506" s="29">
        <f t="shared" si="73"/>
        <v>821197731.4074074</v>
      </c>
      <c r="AF506" s="30">
        <f t="shared" si="74"/>
        <v>-16197731.407407403</v>
      </c>
      <c r="AG506" s="26"/>
    </row>
    <row r="507" spans="1:33" ht="15" customHeight="1">
      <c r="A507" s="25" t="s">
        <v>500</v>
      </c>
      <c r="B507" s="26" t="s">
        <v>242</v>
      </c>
      <c r="C507" s="26" t="s">
        <v>1161</v>
      </c>
      <c r="D507" s="26" t="s">
        <v>1308</v>
      </c>
      <c r="E507" s="26" t="s">
        <v>1471</v>
      </c>
      <c r="F507" s="26" t="s">
        <v>1472</v>
      </c>
      <c r="G507" s="25">
        <v>106.75904</v>
      </c>
      <c r="H507" s="25">
        <v>-6.3767800000000001</v>
      </c>
      <c r="I507" s="26" t="s">
        <v>268</v>
      </c>
      <c r="J507" s="26" t="s">
        <v>45</v>
      </c>
      <c r="K507" s="26" t="s">
        <v>1378</v>
      </c>
      <c r="L507" s="26" t="s">
        <v>1435</v>
      </c>
      <c r="M507" s="26" t="s">
        <v>1175</v>
      </c>
      <c r="N507" s="26" t="s">
        <v>49</v>
      </c>
      <c r="O507" s="26" t="s">
        <v>1436</v>
      </c>
      <c r="P507" s="27" t="s">
        <v>1196</v>
      </c>
      <c r="Q507" s="26" t="s">
        <v>1191</v>
      </c>
      <c r="R507" s="26" t="s">
        <v>275</v>
      </c>
      <c r="S507" s="28">
        <v>805000000</v>
      </c>
      <c r="T507" s="28">
        <v>3592680</v>
      </c>
      <c r="U507" s="29">
        <f>VLOOKUP(N507&amp;O507,[23]Referensi!A:AK,9,0)*$U$2</f>
        <v>65302999.999999993</v>
      </c>
      <c r="V507" s="29">
        <f>VLOOKUP(N507&amp;O507,[23]Referensi!A:AK,10,0)</f>
        <v>151200000</v>
      </c>
      <c r="W507" s="29">
        <f>VLOOKUP(N507&amp;O507,[23]Referensi!A:AK,11,0)</f>
        <v>280864197.1111111</v>
      </c>
      <c r="X507" s="29">
        <f>VLOOKUP(N507&amp;O507,[23]Referensi!A:AK,18,0)</f>
        <v>196132678</v>
      </c>
      <c r="Y507" s="29">
        <f>VLOOKUP(N507&amp;O507,[23]Referensi!A:AK,24,0)</f>
        <v>26706400</v>
      </c>
      <c r="Z507" s="29">
        <v>0</v>
      </c>
      <c r="AA507" s="29">
        <v>0</v>
      </c>
      <c r="AB507" s="29">
        <f>VLOOKUP(N507&amp;O507,[23]Referensi!A:AK,25,0)</f>
        <v>9000000</v>
      </c>
      <c r="AC507" s="29">
        <f>VLOOKUP(N507&amp;O507,[23]Referensi!A:AK,12,0)</f>
        <v>129470250</v>
      </c>
      <c r="AD507" s="29">
        <f t="shared" si="72"/>
        <v>451934758</v>
      </c>
      <c r="AE507" s="29">
        <f t="shared" si="73"/>
        <v>862269205.11111116</v>
      </c>
      <c r="AF507" s="30">
        <f t="shared" si="74"/>
        <v>-57269205.111111164</v>
      </c>
      <c r="AG507" s="26"/>
    </row>
    <row r="508" spans="1:33" ht="15" customHeight="1">
      <c r="A508" s="25" t="s">
        <v>500</v>
      </c>
      <c r="B508" s="26" t="s">
        <v>242</v>
      </c>
      <c r="C508" s="26" t="s">
        <v>1161</v>
      </c>
      <c r="D508" s="26" t="s">
        <v>1308</v>
      </c>
      <c r="E508" s="26" t="s">
        <v>1473</v>
      </c>
      <c r="F508" s="26" t="s">
        <v>1474</v>
      </c>
      <c r="G508" s="25">
        <v>107.34988300000001</v>
      </c>
      <c r="H508" s="25">
        <v>-6.3219469999999998</v>
      </c>
      <c r="I508" s="26" t="s">
        <v>268</v>
      </c>
      <c r="J508" s="26" t="s">
        <v>45</v>
      </c>
      <c r="K508" s="26" t="s">
        <v>1165</v>
      </c>
      <c r="L508" s="26" t="s">
        <v>1461</v>
      </c>
      <c r="M508" s="26" t="s">
        <v>1175</v>
      </c>
      <c r="N508" s="26" t="s">
        <v>49</v>
      </c>
      <c r="O508" s="26" t="s">
        <v>1462</v>
      </c>
      <c r="P508" s="27" t="s">
        <v>1212</v>
      </c>
      <c r="Q508" s="34" t="s">
        <v>1074</v>
      </c>
      <c r="R508" s="26" t="s">
        <v>275</v>
      </c>
      <c r="S508" s="28">
        <v>805000000</v>
      </c>
      <c r="T508" s="28">
        <v>3592680</v>
      </c>
      <c r="U508" s="29">
        <f>VLOOKUP(N508&amp;O508,[23]Referensi!A:AK,9,0)*$U$2</f>
        <v>83428100</v>
      </c>
      <c r="V508" s="29">
        <f>VLOOKUP(N508&amp;O508,[23]Referensi!A:AK,10,0)</f>
        <v>148500000</v>
      </c>
      <c r="W508" s="29">
        <f>VLOOKUP(N508&amp;O508,[23]Referensi!A:AK,11,0)</f>
        <v>228657407.40740743</v>
      </c>
      <c r="X508" s="29">
        <f>VLOOKUP(N508&amp;O508,[23]Referensi!A:AK,18,0)</f>
        <v>191709694</v>
      </c>
      <c r="Y508" s="29">
        <f>VLOOKUP(N508&amp;O508,[23]Referensi!A:AK,24,0)</f>
        <v>26839600</v>
      </c>
      <c r="Z508" s="29">
        <v>0</v>
      </c>
      <c r="AA508" s="29">
        <v>0</v>
      </c>
      <c r="AB508" s="29">
        <f>VLOOKUP(N508&amp;O508,[23]Referensi!A:AK,25,0)</f>
        <v>9000000</v>
      </c>
      <c r="AC508" s="29">
        <f>VLOOKUP(N508&amp;O508,[23]Referensi!A:AK,12,0)</f>
        <v>129470250</v>
      </c>
      <c r="AD508" s="29">
        <f t="shared" si="72"/>
        <v>463070074</v>
      </c>
      <c r="AE508" s="29">
        <f t="shared" si="73"/>
        <v>821197731.4074074</v>
      </c>
      <c r="AF508" s="30">
        <f t="shared" si="74"/>
        <v>-16197731.407407403</v>
      </c>
      <c r="AG508" s="26"/>
    </row>
    <row r="509" spans="1:33" ht="15" customHeight="1">
      <c r="A509" s="25" t="s">
        <v>500</v>
      </c>
      <c r="B509" s="26" t="s">
        <v>242</v>
      </c>
      <c r="C509" s="26" t="s">
        <v>1161</v>
      </c>
      <c r="D509" s="26" t="s">
        <v>1308</v>
      </c>
      <c r="E509" s="26" t="s">
        <v>1475</v>
      </c>
      <c r="F509" s="26" t="s">
        <v>1476</v>
      </c>
      <c r="G509" s="25">
        <v>107.1104</v>
      </c>
      <c r="H509" s="25">
        <v>-6.2525729999999999</v>
      </c>
      <c r="I509" s="26" t="s">
        <v>268</v>
      </c>
      <c r="J509" s="26" t="s">
        <v>45</v>
      </c>
      <c r="K509" s="26" t="s">
        <v>1165</v>
      </c>
      <c r="L509" s="26" t="s">
        <v>1423</v>
      </c>
      <c r="M509" s="26" t="s">
        <v>1175</v>
      </c>
      <c r="N509" s="26" t="s">
        <v>49</v>
      </c>
      <c r="O509" s="26" t="s">
        <v>1424</v>
      </c>
      <c r="P509" s="27" t="s">
        <v>1191</v>
      </c>
      <c r="Q509" s="34" t="s">
        <v>1074</v>
      </c>
      <c r="R509" s="26" t="s">
        <v>275</v>
      </c>
      <c r="S509" s="28">
        <v>805000000</v>
      </c>
      <c r="T509" s="28">
        <v>3592680</v>
      </c>
      <c r="U509" s="29">
        <f>VLOOKUP(N509&amp;O509,[23]Referensi!A:AK,9,0)*$U$2</f>
        <v>68103000</v>
      </c>
      <c r="V509" s="29">
        <f>VLOOKUP(N509&amp;O509,[23]Referensi!A:AK,10,0)</f>
        <v>148500000</v>
      </c>
      <c r="W509" s="29">
        <f>VLOOKUP(N509&amp;O509,[23]Referensi!A:AK,11,0)</f>
        <v>280864197.1111111</v>
      </c>
      <c r="X509" s="29">
        <f>VLOOKUP(N509&amp;O509,[23]Referensi!A:AK,18,0)</f>
        <v>196132678</v>
      </c>
      <c r="Y509" s="29">
        <f>VLOOKUP(N509&amp;O509,[23]Referensi!A:AK,24,0)</f>
        <v>26706400</v>
      </c>
      <c r="Z509" s="29">
        <v>0</v>
      </c>
      <c r="AA509" s="29">
        <v>0</v>
      </c>
      <c r="AB509" s="29">
        <f>VLOOKUP(N509&amp;O509,[23]Referensi!A:AK,25,0)</f>
        <v>9000000</v>
      </c>
      <c r="AC509" s="29">
        <f>VLOOKUP(N509&amp;O509,[23]Referensi!A:AK,12,0)</f>
        <v>129470250</v>
      </c>
      <c r="AD509" s="29">
        <f t="shared" si="72"/>
        <v>452034758</v>
      </c>
      <c r="AE509" s="29">
        <f t="shared" si="73"/>
        <v>862369205.11111116</v>
      </c>
      <c r="AF509" s="30">
        <f t="shared" si="74"/>
        <v>-57369205.111111164</v>
      </c>
      <c r="AG509" s="26"/>
    </row>
    <row r="510" spans="1:33" ht="15" customHeight="1">
      <c r="A510" s="25" t="s">
        <v>500</v>
      </c>
      <c r="B510" s="26" t="s">
        <v>242</v>
      </c>
      <c r="C510" s="26" t="s">
        <v>1161</v>
      </c>
      <c r="D510" s="26" t="s">
        <v>1308</v>
      </c>
      <c r="E510" s="26" t="s">
        <v>1477</v>
      </c>
      <c r="F510" s="26" t="s">
        <v>1478</v>
      </c>
      <c r="G510" s="25">
        <v>107.300698</v>
      </c>
      <c r="H510" s="25">
        <v>-6.3301400000000001</v>
      </c>
      <c r="I510" s="26" t="s">
        <v>268</v>
      </c>
      <c r="J510" s="26" t="s">
        <v>45</v>
      </c>
      <c r="K510" s="26" t="s">
        <v>1165</v>
      </c>
      <c r="L510" s="26" t="s">
        <v>1461</v>
      </c>
      <c r="M510" s="26" t="s">
        <v>1175</v>
      </c>
      <c r="N510" s="26" t="s">
        <v>49</v>
      </c>
      <c r="O510" s="26" t="s">
        <v>1462</v>
      </c>
      <c r="P510" s="27" t="s">
        <v>1212</v>
      </c>
      <c r="Q510" s="34" t="s">
        <v>1074</v>
      </c>
      <c r="R510" s="26" t="s">
        <v>275</v>
      </c>
      <c r="S510" s="28">
        <v>805000000</v>
      </c>
      <c r="T510" s="28">
        <v>3592680</v>
      </c>
      <c r="U510" s="29">
        <f>VLOOKUP(N510&amp;O510,[23]Referensi!A:AK,9,0)*$U$2</f>
        <v>83428100</v>
      </c>
      <c r="V510" s="29">
        <f>VLOOKUP(N510&amp;O510,[23]Referensi!A:AK,10,0)</f>
        <v>148500000</v>
      </c>
      <c r="W510" s="29">
        <f>VLOOKUP(N510&amp;O510,[23]Referensi!A:AK,11,0)</f>
        <v>228657407.40740743</v>
      </c>
      <c r="X510" s="29">
        <f>VLOOKUP(N510&amp;O510,[23]Referensi!A:AK,18,0)</f>
        <v>191709694</v>
      </c>
      <c r="Y510" s="29">
        <f>VLOOKUP(N510&amp;O510,[23]Referensi!A:AK,24,0)</f>
        <v>26839600</v>
      </c>
      <c r="Z510" s="29">
        <v>0</v>
      </c>
      <c r="AA510" s="29">
        <v>0</v>
      </c>
      <c r="AB510" s="29">
        <f>VLOOKUP(N510&amp;O510,[23]Referensi!A:AK,25,0)</f>
        <v>9000000</v>
      </c>
      <c r="AC510" s="29">
        <f>VLOOKUP(N510&amp;O510,[23]Referensi!A:AK,12,0)</f>
        <v>129470250</v>
      </c>
      <c r="AD510" s="29">
        <f t="shared" si="72"/>
        <v>463070074</v>
      </c>
      <c r="AE510" s="29">
        <f t="shared" si="73"/>
        <v>821197731.4074074</v>
      </c>
      <c r="AF510" s="30">
        <f t="shared" si="74"/>
        <v>-16197731.407407403</v>
      </c>
      <c r="AG510" s="26"/>
    </row>
    <row r="511" spans="1:33" ht="15" customHeight="1">
      <c r="A511" s="25" t="s">
        <v>500</v>
      </c>
      <c r="B511" s="26" t="s">
        <v>242</v>
      </c>
      <c r="C511" s="26" t="s">
        <v>1161</v>
      </c>
      <c r="D511" s="26" t="s">
        <v>1308</v>
      </c>
      <c r="E511" s="26" t="s">
        <v>1479</v>
      </c>
      <c r="F511" s="26" t="s">
        <v>1480</v>
      </c>
      <c r="G511" s="25">
        <v>106.76618000000001</v>
      </c>
      <c r="H511" s="25">
        <v>-6.5868909999999996</v>
      </c>
      <c r="I511" s="26" t="s">
        <v>268</v>
      </c>
      <c r="J511" s="26" t="s">
        <v>45</v>
      </c>
      <c r="K511" s="26" t="s">
        <v>1165</v>
      </c>
      <c r="L511" s="26" t="s">
        <v>1317</v>
      </c>
      <c r="M511" s="26" t="s">
        <v>1175</v>
      </c>
      <c r="N511" s="26" t="s">
        <v>49</v>
      </c>
      <c r="O511" s="26" t="s">
        <v>1318</v>
      </c>
      <c r="P511" s="27" t="s">
        <v>1191</v>
      </c>
      <c r="Q511" s="34" t="s">
        <v>1074</v>
      </c>
      <c r="R511" s="26" t="s">
        <v>275</v>
      </c>
      <c r="S511" s="28">
        <v>805000000</v>
      </c>
      <c r="T511" s="28">
        <v>3592680</v>
      </c>
      <c r="U511" s="29">
        <f>VLOOKUP(N511&amp;O511,[23]Referensi!A:AK,9,0)*$U$2</f>
        <v>84203000</v>
      </c>
      <c r="V511" s="29">
        <f>VLOOKUP(N511&amp;O511,[23]Referensi!A:AK,10,0)</f>
        <v>112500000</v>
      </c>
      <c r="W511" s="29">
        <f>VLOOKUP(N511&amp;O511,[23]Referensi!A:AK,11,0)</f>
        <v>280864197.1111111</v>
      </c>
      <c r="X511" s="29">
        <f>VLOOKUP(N511&amp;O511,[23]Referensi!A:AK,18,0)</f>
        <v>196132678</v>
      </c>
      <c r="Y511" s="29">
        <f>VLOOKUP(N511&amp;O511,[23]Referensi!A:AK,24,0)</f>
        <v>26706400</v>
      </c>
      <c r="Z511" s="29">
        <v>0</v>
      </c>
      <c r="AA511" s="29">
        <v>0</v>
      </c>
      <c r="AB511" s="29">
        <f>VLOOKUP(N511&amp;O511,[23]Referensi!A:AK,25,0)</f>
        <v>9000000</v>
      </c>
      <c r="AC511" s="29">
        <f>VLOOKUP(N511&amp;O511,[23]Referensi!A:AK,12,0)</f>
        <v>129470250</v>
      </c>
      <c r="AD511" s="29">
        <f t="shared" si="72"/>
        <v>432134758</v>
      </c>
      <c r="AE511" s="29">
        <f t="shared" si="73"/>
        <v>842469205.11111116</v>
      </c>
      <c r="AF511" s="30">
        <f t="shared" si="74"/>
        <v>-37469205.111111164</v>
      </c>
      <c r="AG511" s="26"/>
    </row>
    <row r="512" spans="1:33" ht="15" customHeight="1">
      <c r="A512" s="25" t="s">
        <v>500</v>
      </c>
      <c r="B512" s="26" t="s">
        <v>242</v>
      </c>
      <c r="C512" s="26" t="s">
        <v>1161</v>
      </c>
      <c r="D512" s="26" t="s">
        <v>1308</v>
      </c>
      <c r="E512" s="26" t="s">
        <v>1481</v>
      </c>
      <c r="F512" s="26" t="s">
        <v>1482</v>
      </c>
      <c r="G512" s="25">
        <v>106.858954</v>
      </c>
      <c r="H512" s="25">
        <v>-6.4511229999999999</v>
      </c>
      <c r="I512" s="26" t="s">
        <v>268</v>
      </c>
      <c r="J512" s="26" t="s">
        <v>45</v>
      </c>
      <c r="K512" s="26" t="s">
        <v>1165</v>
      </c>
      <c r="L512" s="26" t="s">
        <v>1317</v>
      </c>
      <c r="M512" s="26" t="s">
        <v>1175</v>
      </c>
      <c r="N512" s="26" t="s">
        <v>49</v>
      </c>
      <c r="O512" s="26" t="s">
        <v>1318</v>
      </c>
      <c r="P512" s="27" t="s">
        <v>1196</v>
      </c>
      <c r="Q512" s="26" t="s">
        <v>1191</v>
      </c>
      <c r="R512" s="26" t="s">
        <v>275</v>
      </c>
      <c r="S512" s="28">
        <v>805000000</v>
      </c>
      <c r="T512" s="28">
        <v>3592680</v>
      </c>
      <c r="U512" s="29">
        <f>VLOOKUP(N512&amp;O512,[23]Referensi!A:AK,9,0)*$U$2</f>
        <v>84203000</v>
      </c>
      <c r="V512" s="29">
        <f>VLOOKUP(N512&amp;O512,[23]Referensi!A:AK,10,0)</f>
        <v>112500000</v>
      </c>
      <c r="W512" s="29">
        <f>VLOOKUP(N512&amp;O512,[23]Referensi!A:AK,11,0)</f>
        <v>280864197.1111111</v>
      </c>
      <c r="X512" s="29">
        <f>VLOOKUP(N512&amp;O512,[23]Referensi!A:AK,18,0)</f>
        <v>196132678</v>
      </c>
      <c r="Y512" s="29">
        <f>VLOOKUP(N512&amp;O512,[23]Referensi!A:AK,24,0)</f>
        <v>26706400</v>
      </c>
      <c r="Z512" s="29">
        <v>0</v>
      </c>
      <c r="AA512" s="29">
        <v>0</v>
      </c>
      <c r="AB512" s="29">
        <f>VLOOKUP(N512&amp;O512,[23]Referensi!A:AK,25,0)</f>
        <v>9000000</v>
      </c>
      <c r="AC512" s="29">
        <f>VLOOKUP(N512&amp;O512,[23]Referensi!A:AK,12,0)</f>
        <v>129470250</v>
      </c>
      <c r="AD512" s="29">
        <f t="shared" si="72"/>
        <v>432134758</v>
      </c>
      <c r="AE512" s="29">
        <f t="shared" si="73"/>
        <v>842469205.11111116</v>
      </c>
      <c r="AF512" s="30">
        <f t="shared" si="74"/>
        <v>-37469205.111111164</v>
      </c>
      <c r="AG512" s="26"/>
    </row>
    <row r="513" spans="1:33" ht="15" customHeight="1">
      <c r="A513" s="25" t="s">
        <v>500</v>
      </c>
      <c r="B513" s="26" t="s">
        <v>242</v>
      </c>
      <c r="C513" s="26" t="s">
        <v>1161</v>
      </c>
      <c r="D513" s="26" t="s">
        <v>1308</v>
      </c>
      <c r="E513" s="26" t="s">
        <v>1483</v>
      </c>
      <c r="F513" s="26" t="s">
        <v>1484</v>
      </c>
      <c r="G513" s="25">
        <v>106.95733799999999</v>
      </c>
      <c r="H513" s="25">
        <v>-6.3887939999999999</v>
      </c>
      <c r="I513" s="26" t="s">
        <v>268</v>
      </c>
      <c r="J513" s="26" t="s">
        <v>45</v>
      </c>
      <c r="K513" s="26" t="s">
        <v>1165</v>
      </c>
      <c r="L513" s="26" t="s">
        <v>1423</v>
      </c>
      <c r="M513" s="26" t="s">
        <v>1175</v>
      </c>
      <c r="N513" s="26" t="s">
        <v>49</v>
      </c>
      <c r="O513" s="26" t="s">
        <v>1424</v>
      </c>
      <c r="P513" s="27" t="s">
        <v>1191</v>
      </c>
      <c r="Q513" s="34" t="s">
        <v>1074</v>
      </c>
      <c r="R513" s="26" t="s">
        <v>275</v>
      </c>
      <c r="S513" s="28">
        <v>805000000</v>
      </c>
      <c r="T513" s="28">
        <v>3592680</v>
      </c>
      <c r="U513" s="29">
        <f>VLOOKUP(N513&amp;O513,[23]Referensi!A:AK,9,0)*$U$2</f>
        <v>68103000</v>
      </c>
      <c r="V513" s="29">
        <f>VLOOKUP(N513&amp;O513,[23]Referensi!A:AK,10,0)</f>
        <v>148500000</v>
      </c>
      <c r="W513" s="29">
        <f>VLOOKUP(N513&amp;O513,[23]Referensi!A:AK,11,0)</f>
        <v>280864197.1111111</v>
      </c>
      <c r="X513" s="29">
        <f>VLOOKUP(N513&amp;O513,[23]Referensi!A:AK,18,0)</f>
        <v>196132678</v>
      </c>
      <c r="Y513" s="29">
        <f>VLOOKUP(N513&amp;O513,[23]Referensi!A:AK,24,0)</f>
        <v>26706400</v>
      </c>
      <c r="Z513" s="29">
        <v>0</v>
      </c>
      <c r="AA513" s="29">
        <v>0</v>
      </c>
      <c r="AB513" s="29">
        <f>VLOOKUP(N513&amp;O513,[23]Referensi!A:AK,25,0)</f>
        <v>9000000</v>
      </c>
      <c r="AC513" s="29">
        <f>VLOOKUP(N513&amp;O513,[23]Referensi!A:AK,12,0)</f>
        <v>129470250</v>
      </c>
      <c r="AD513" s="29">
        <f t="shared" si="72"/>
        <v>452034758</v>
      </c>
      <c r="AE513" s="29">
        <f t="shared" si="73"/>
        <v>862369205.11111116</v>
      </c>
      <c r="AF513" s="30">
        <f t="shared" si="74"/>
        <v>-57369205.111111164</v>
      </c>
      <c r="AG513" s="26"/>
    </row>
    <row r="514" spans="1:33" ht="15" customHeight="1">
      <c r="A514" s="25" t="s">
        <v>500</v>
      </c>
      <c r="B514" s="26" t="s">
        <v>242</v>
      </c>
      <c r="C514" s="26" t="s">
        <v>1161</v>
      </c>
      <c r="D514" s="26" t="s">
        <v>1308</v>
      </c>
      <c r="E514" s="26" t="s">
        <v>1485</v>
      </c>
      <c r="F514" s="26" t="s">
        <v>1486</v>
      </c>
      <c r="G514" s="25">
        <v>106.507693</v>
      </c>
      <c r="H514" s="25">
        <v>-6.2124980000000001</v>
      </c>
      <c r="I514" s="26" t="s">
        <v>268</v>
      </c>
      <c r="J514" s="26" t="s">
        <v>45</v>
      </c>
      <c r="K514" s="26" t="s">
        <v>1378</v>
      </c>
      <c r="L514" s="26" t="s">
        <v>1435</v>
      </c>
      <c r="M514" s="26" t="s">
        <v>1175</v>
      </c>
      <c r="N514" s="26" t="s">
        <v>49</v>
      </c>
      <c r="O514" s="26" t="s">
        <v>1436</v>
      </c>
      <c r="P514" s="27" t="s">
        <v>1180</v>
      </c>
      <c r="Q514" s="26" t="s">
        <v>1375</v>
      </c>
      <c r="R514" s="26" t="s">
        <v>275</v>
      </c>
      <c r="S514" s="28">
        <v>805000000</v>
      </c>
      <c r="T514" s="28">
        <v>3592680</v>
      </c>
      <c r="U514" s="29">
        <f>VLOOKUP(N514&amp;O514,[23]Referensi!A:AK,9,0)*$U$2</f>
        <v>65302999.999999993</v>
      </c>
      <c r="V514" s="29">
        <f>VLOOKUP(N514&amp;O514,[23]Referensi!A:AK,10,0)</f>
        <v>151200000</v>
      </c>
      <c r="W514" s="29">
        <f>VLOOKUP(N514&amp;O514,[23]Referensi!A:AK,11,0)</f>
        <v>280864197.1111111</v>
      </c>
      <c r="X514" s="29">
        <f>VLOOKUP(N514&amp;O514,[23]Referensi!A:AK,18,0)</f>
        <v>196132678</v>
      </c>
      <c r="Y514" s="29">
        <f>VLOOKUP(N514&amp;O514,[23]Referensi!A:AK,24,0)</f>
        <v>26706400</v>
      </c>
      <c r="Z514" s="29">
        <v>0</v>
      </c>
      <c r="AA514" s="29">
        <v>0</v>
      </c>
      <c r="AB514" s="29">
        <f>VLOOKUP(N514&amp;O514,[23]Referensi!A:AK,25,0)</f>
        <v>9000000</v>
      </c>
      <c r="AC514" s="29">
        <f>VLOOKUP(N514&amp;O514,[23]Referensi!A:AK,12,0)</f>
        <v>129470250</v>
      </c>
      <c r="AD514" s="29">
        <f t="shared" si="72"/>
        <v>451934758</v>
      </c>
      <c r="AE514" s="29">
        <f t="shared" si="73"/>
        <v>862269205.11111116</v>
      </c>
      <c r="AF514" s="30">
        <f t="shared" si="74"/>
        <v>-57269205.111111164</v>
      </c>
      <c r="AG514" s="26"/>
    </row>
    <row r="515" spans="1:33" ht="15" customHeight="1">
      <c r="A515" s="25" t="s">
        <v>500</v>
      </c>
      <c r="B515" s="26" t="s">
        <v>242</v>
      </c>
      <c r="C515" s="26" t="s">
        <v>1161</v>
      </c>
      <c r="D515" s="26" t="s">
        <v>1308</v>
      </c>
      <c r="E515" s="26" t="s">
        <v>1487</v>
      </c>
      <c r="F515" s="26" t="s">
        <v>1488</v>
      </c>
      <c r="G515" s="25">
        <v>106.71439100000001</v>
      </c>
      <c r="H515" s="25">
        <v>-6.0896559999999997</v>
      </c>
      <c r="I515" s="26" t="s">
        <v>268</v>
      </c>
      <c r="J515" s="26" t="s">
        <v>45</v>
      </c>
      <c r="K515" s="26" t="s">
        <v>1378</v>
      </c>
      <c r="L515" s="26" t="s">
        <v>1435</v>
      </c>
      <c r="M515" s="26" t="s">
        <v>1175</v>
      </c>
      <c r="N515" s="26" t="s">
        <v>49</v>
      </c>
      <c r="O515" s="26" t="s">
        <v>1436</v>
      </c>
      <c r="P515" s="27" t="s">
        <v>1180</v>
      </c>
      <c r="Q515" s="26" t="s">
        <v>1375</v>
      </c>
      <c r="R515" s="26" t="s">
        <v>275</v>
      </c>
      <c r="S515" s="28">
        <v>805000000</v>
      </c>
      <c r="T515" s="28">
        <v>3592680</v>
      </c>
      <c r="U515" s="29">
        <f>VLOOKUP(N515&amp;O515,[23]Referensi!A:AK,9,0)*$U$2</f>
        <v>65302999.999999993</v>
      </c>
      <c r="V515" s="29">
        <f>VLOOKUP(N515&amp;O515,[23]Referensi!A:AK,10,0)</f>
        <v>151200000</v>
      </c>
      <c r="W515" s="29">
        <f>VLOOKUP(N515&amp;O515,[23]Referensi!A:AK,11,0)</f>
        <v>280864197.1111111</v>
      </c>
      <c r="X515" s="29">
        <f>VLOOKUP(N515&amp;O515,[23]Referensi!A:AK,18,0)</f>
        <v>196132678</v>
      </c>
      <c r="Y515" s="29">
        <f>VLOOKUP(N515&amp;O515,[23]Referensi!A:AK,24,0)</f>
        <v>26706400</v>
      </c>
      <c r="Z515" s="29">
        <v>0</v>
      </c>
      <c r="AA515" s="29">
        <v>0</v>
      </c>
      <c r="AB515" s="29">
        <f>VLOOKUP(N515&amp;O515,[23]Referensi!A:AK,25,0)</f>
        <v>9000000</v>
      </c>
      <c r="AC515" s="29">
        <f>VLOOKUP(N515&amp;O515,[23]Referensi!A:AK,12,0)</f>
        <v>129470250</v>
      </c>
      <c r="AD515" s="29">
        <f t="shared" si="72"/>
        <v>451934758</v>
      </c>
      <c r="AE515" s="29">
        <f t="shared" si="73"/>
        <v>862269205.11111116</v>
      </c>
      <c r="AF515" s="30">
        <f t="shared" si="74"/>
        <v>-57269205.111111164</v>
      </c>
      <c r="AG515" s="26"/>
    </row>
    <row r="516" spans="1:33" ht="15" customHeight="1">
      <c r="A516" s="25" t="s">
        <v>500</v>
      </c>
      <c r="B516" s="26" t="s">
        <v>242</v>
      </c>
      <c r="C516" s="26" t="s">
        <v>1161</v>
      </c>
      <c r="D516" s="26" t="s">
        <v>1308</v>
      </c>
      <c r="E516" s="26" t="s">
        <v>1489</v>
      </c>
      <c r="F516" s="26" t="s">
        <v>1490</v>
      </c>
      <c r="G516" s="25">
        <v>106.53802</v>
      </c>
      <c r="H516" s="25">
        <v>-6.2637010000000002</v>
      </c>
      <c r="I516" s="26" t="s">
        <v>268</v>
      </c>
      <c r="J516" s="26" t="s">
        <v>45</v>
      </c>
      <c r="K516" s="26" t="s">
        <v>1378</v>
      </c>
      <c r="L516" s="26" t="s">
        <v>1435</v>
      </c>
      <c r="M516" s="26" t="s">
        <v>1175</v>
      </c>
      <c r="N516" s="26" t="s">
        <v>49</v>
      </c>
      <c r="O516" s="26" t="s">
        <v>1436</v>
      </c>
      <c r="P516" s="27" t="s">
        <v>1180</v>
      </c>
      <c r="Q516" s="26" t="s">
        <v>1375</v>
      </c>
      <c r="R516" s="26" t="s">
        <v>275</v>
      </c>
      <c r="S516" s="28">
        <v>805000000</v>
      </c>
      <c r="T516" s="28">
        <v>3592680</v>
      </c>
      <c r="U516" s="29">
        <f>VLOOKUP(N516&amp;O516,[23]Referensi!A:AK,9,0)*$U$2</f>
        <v>65302999.999999993</v>
      </c>
      <c r="V516" s="29">
        <f>VLOOKUP(N516&amp;O516,[23]Referensi!A:AK,10,0)</f>
        <v>151200000</v>
      </c>
      <c r="W516" s="29">
        <f>VLOOKUP(N516&amp;O516,[23]Referensi!A:AK,11,0)</f>
        <v>280864197.1111111</v>
      </c>
      <c r="X516" s="29">
        <f>VLOOKUP(N516&amp;O516,[23]Referensi!A:AK,18,0)</f>
        <v>196132678</v>
      </c>
      <c r="Y516" s="29">
        <f>VLOOKUP(N516&amp;O516,[23]Referensi!A:AK,24,0)</f>
        <v>26706400</v>
      </c>
      <c r="Z516" s="29">
        <v>0</v>
      </c>
      <c r="AA516" s="29">
        <v>0</v>
      </c>
      <c r="AB516" s="29">
        <f>VLOOKUP(N516&amp;O516,[23]Referensi!A:AK,25,0)</f>
        <v>9000000</v>
      </c>
      <c r="AC516" s="29">
        <f>VLOOKUP(N516&amp;O516,[23]Referensi!A:AK,12,0)</f>
        <v>129470250</v>
      </c>
      <c r="AD516" s="29">
        <f t="shared" si="72"/>
        <v>451934758</v>
      </c>
      <c r="AE516" s="29">
        <f t="shared" si="73"/>
        <v>862269205.11111116</v>
      </c>
      <c r="AF516" s="30">
        <f t="shared" si="74"/>
        <v>-57269205.111111164</v>
      </c>
      <c r="AG516" s="26"/>
    </row>
    <row r="517" spans="1:33" ht="15" customHeight="1">
      <c r="A517" s="25" t="s">
        <v>500</v>
      </c>
      <c r="B517" s="26" t="s">
        <v>242</v>
      </c>
      <c r="C517" s="26" t="s">
        <v>1161</v>
      </c>
      <c r="D517" s="26" t="s">
        <v>1308</v>
      </c>
      <c r="E517" s="26" t="s">
        <v>1491</v>
      </c>
      <c r="F517" s="26" t="s">
        <v>1492</v>
      </c>
      <c r="G517" s="25">
        <v>106.584194</v>
      </c>
      <c r="H517" s="25">
        <v>-6.2538299999999998</v>
      </c>
      <c r="I517" s="26" t="s">
        <v>268</v>
      </c>
      <c r="J517" s="26" t="s">
        <v>45</v>
      </c>
      <c r="K517" s="26" t="s">
        <v>1378</v>
      </c>
      <c r="L517" s="26" t="s">
        <v>1435</v>
      </c>
      <c r="M517" s="26" t="s">
        <v>1175</v>
      </c>
      <c r="N517" s="26" t="s">
        <v>49</v>
      </c>
      <c r="O517" s="26" t="s">
        <v>1436</v>
      </c>
      <c r="P517" s="27" t="s">
        <v>1180</v>
      </c>
      <c r="Q517" s="26" t="s">
        <v>1375</v>
      </c>
      <c r="R517" s="26" t="s">
        <v>275</v>
      </c>
      <c r="S517" s="28">
        <v>805000000</v>
      </c>
      <c r="T517" s="28">
        <v>3592680</v>
      </c>
      <c r="U517" s="29">
        <f>VLOOKUP(N517&amp;O517,[23]Referensi!A:AK,9,0)*$U$2</f>
        <v>65302999.999999993</v>
      </c>
      <c r="V517" s="29">
        <f>VLOOKUP(N517&amp;O517,[23]Referensi!A:AK,10,0)</f>
        <v>151200000</v>
      </c>
      <c r="W517" s="29">
        <f>VLOOKUP(N517&amp;O517,[23]Referensi!A:AK,11,0)</f>
        <v>280864197.1111111</v>
      </c>
      <c r="X517" s="29">
        <f>VLOOKUP(N517&amp;O517,[23]Referensi!A:AK,18,0)</f>
        <v>196132678</v>
      </c>
      <c r="Y517" s="29">
        <f>VLOOKUP(N517&amp;O517,[23]Referensi!A:AK,24,0)</f>
        <v>26706400</v>
      </c>
      <c r="Z517" s="29">
        <v>0</v>
      </c>
      <c r="AA517" s="29">
        <v>0</v>
      </c>
      <c r="AB517" s="29">
        <f>VLOOKUP(N517&amp;O517,[23]Referensi!A:AK,25,0)</f>
        <v>9000000</v>
      </c>
      <c r="AC517" s="29">
        <f>VLOOKUP(N517&amp;O517,[23]Referensi!A:AK,12,0)</f>
        <v>129470250</v>
      </c>
      <c r="AD517" s="29">
        <f t="shared" si="72"/>
        <v>451934758</v>
      </c>
      <c r="AE517" s="29">
        <f t="shared" si="73"/>
        <v>862269205.11111116</v>
      </c>
      <c r="AF517" s="30">
        <f t="shared" si="74"/>
        <v>-57269205.111111164</v>
      </c>
      <c r="AG517" s="26"/>
    </row>
  </sheetData>
  <autoFilter ref="A6:AG517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sqref="A1:H9"/>
    </sheetView>
  </sheetViews>
  <sheetFormatPr defaultRowHeight="14.4"/>
  <sheetData>
    <row r="1" spans="1:8" ht="18">
      <c r="A1" s="150" t="s">
        <v>1636</v>
      </c>
      <c r="B1" s="150" t="s">
        <v>1635</v>
      </c>
      <c r="C1" s="150" t="s">
        <v>1506</v>
      </c>
      <c r="D1" s="150" t="s">
        <v>1509</v>
      </c>
      <c r="E1" s="150" t="s">
        <v>1634</v>
      </c>
      <c r="F1" s="150" t="s">
        <v>1633</v>
      </c>
      <c r="G1" s="149" t="s">
        <v>1632</v>
      </c>
      <c r="H1" s="148" t="s">
        <v>1631</v>
      </c>
    </row>
    <row r="2" spans="1:8">
      <c r="A2" s="147">
        <v>1</v>
      </c>
      <c r="B2" t="s">
        <v>1580</v>
      </c>
      <c r="C2" t="s">
        <v>58</v>
      </c>
      <c r="D2" s="95">
        <v>42</v>
      </c>
      <c r="E2" t="s">
        <v>1509</v>
      </c>
      <c r="F2" s="95" t="s">
        <v>1630</v>
      </c>
      <c r="G2" s="146">
        <v>18100</v>
      </c>
      <c r="H2" s="145">
        <v>7046</v>
      </c>
    </row>
    <row r="3" spans="1:8">
      <c r="A3" s="147">
        <v>2</v>
      </c>
      <c r="B3" t="s">
        <v>1580</v>
      </c>
      <c r="C3" t="s">
        <v>58</v>
      </c>
      <c r="D3" s="95">
        <v>42</v>
      </c>
      <c r="E3" t="s">
        <v>1556</v>
      </c>
      <c r="F3" s="95" t="s">
        <v>1630</v>
      </c>
      <c r="G3" s="146">
        <v>34060951</v>
      </c>
      <c r="H3" s="145">
        <v>1</v>
      </c>
    </row>
    <row r="4" spans="1:8">
      <c r="A4" s="147">
        <v>3</v>
      </c>
      <c r="B4" t="s">
        <v>1580</v>
      </c>
      <c r="C4" t="s">
        <v>58</v>
      </c>
      <c r="D4" s="95">
        <v>42</v>
      </c>
      <c r="E4" t="s">
        <v>1557</v>
      </c>
      <c r="F4" s="95" t="s">
        <v>1630</v>
      </c>
      <c r="G4" s="146">
        <v>37837020</v>
      </c>
      <c r="H4" s="145">
        <v>1</v>
      </c>
    </row>
    <row r="5" spans="1:8">
      <c r="A5" s="147">
        <v>4</v>
      </c>
      <c r="B5" t="s">
        <v>1580</v>
      </c>
      <c r="C5" t="s">
        <v>58</v>
      </c>
      <c r="D5" s="95">
        <v>42</v>
      </c>
      <c r="E5" t="s">
        <v>1558</v>
      </c>
      <c r="F5" s="95" t="s">
        <v>1630</v>
      </c>
      <c r="G5" s="146">
        <v>3057727</v>
      </c>
      <c r="H5" s="145">
        <v>22</v>
      </c>
    </row>
    <row r="6" spans="1:8">
      <c r="A6" s="147">
        <v>5</v>
      </c>
      <c r="B6" t="s">
        <v>1580</v>
      </c>
      <c r="C6" t="s">
        <v>58</v>
      </c>
      <c r="D6" s="95">
        <v>42</v>
      </c>
      <c r="E6" t="s">
        <v>1559</v>
      </c>
      <c r="F6" s="95" t="s">
        <v>1630</v>
      </c>
      <c r="G6" s="146">
        <v>6947051</v>
      </c>
      <c r="H6" s="145">
        <v>1</v>
      </c>
    </row>
    <row r="7" spans="1:8">
      <c r="A7" s="147">
        <v>6</v>
      </c>
      <c r="B7" t="s">
        <v>1580</v>
      </c>
      <c r="C7" t="s">
        <v>58</v>
      </c>
      <c r="D7" s="95">
        <v>42</v>
      </c>
      <c r="E7" t="s">
        <v>1560</v>
      </c>
      <c r="F7" s="95" t="s">
        <v>1630</v>
      </c>
      <c r="G7" s="146">
        <v>57710700</v>
      </c>
      <c r="H7" s="145">
        <v>1</v>
      </c>
    </row>
    <row r="8" spans="1:8">
      <c r="A8" s="147">
        <v>7</v>
      </c>
      <c r="B8" t="s">
        <v>1580</v>
      </c>
      <c r="C8" t="s">
        <v>58</v>
      </c>
      <c r="D8" s="95">
        <v>42</v>
      </c>
      <c r="E8" t="s">
        <v>1561</v>
      </c>
      <c r="F8" s="95" t="s">
        <v>1630</v>
      </c>
      <c r="G8" s="146">
        <v>35197304</v>
      </c>
      <c r="H8" s="145">
        <v>1</v>
      </c>
    </row>
    <row r="9" spans="1:8">
      <c r="A9" s="147">
        <v>8</v>
      </c>
      <c r="B9" t="s">
        <v>1580</v>
      </c>
      <c r="C9" t="s">
        <v>58</v>
      </c>
      <c r="D9" s="95">
        <v>42</v>
      </c>
      <c r="E9" t="s">
        <v>1562</v>
      </c>
      <c r="F9" s="95" t="s">
        <v>1630</v>
      </c>
      <c r="G9" s="146">
        <v>29436100</v>
      </c>
      <c r="H9" s="1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Itungan CME</vt:lpstr>
      <vt:lpstr>list project</vt:lpstr>
      <vt:lpstr>biaya standart</vt:lpstr>
      <vt:lpstr>Add Just Additional</vt:lpstr>
      <vt:lpstr>BOQ Price (CME)</vt:lpstr>
      <vt:lpstr>PiVoT</vt:lpstr>
      <vt:lpstr>Site List</vt:lpstr>
      <vt:lpstr>Sheet1</vt:lpstr>
      <vt:lpstr>'BOQ Price (CME)'!Print_Area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Aditya</cp:lastModifiedBy>
  <dcterms:created xsi:type="dcterms:W3CDTF">2018-02-14T06:48:04Z</dcterms:created>
  <dcterms:modified xsi:type="dcterms:W3CDTF">2018-03-22T08:23:40Z</dcterms:modified>
</cp:coreProperties>
</file>