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ink/ink1.xml" ContentType="application/inkml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Tech-Stack\Technology\Deep-Learning\pytorch-basic\Material\Links_notes\Algorithms\excel_docs\"/>
    </mc:Choice>
  </mc:AlternateContent>
  <xr:revisionPtr revIDLastSave="0" documentId="13_ncr:1_{486B8248-B145-4E8F-A4A8-53F0BDACDF62}" xr6:coauthVersionLast="47" xr6:coauthVersionMax="47" xr10:uidLastSave="{00000000-0000-0000-0000-000000000000}"/>
  <bookViews>
    <workbookView xWindow="-120" yWindow="-120" windowWidth="29040" windowHeight="15720" firstSheet="1" activeTab="6" xr2:uid="{6FD2596A-0FC0-4025-A444-F6C91468D355}"/>
  </bookViews>
  <sheets>
    <sheet name="LR_single_Var" sheetId="1" r:id="rId1"/>
    <sheet name="LR_multi_variable" sheetId="2" r:id="rId2"/>
    <sheet name="Sheet2" sheetId="3" r:id="rId3"/>
    <sheet name="Logictic_Regression" sheetId="4" r:id="rId4"/>
    <sheet name="Gradient-Descent" sheetId="5" r:id="rId5"/>
    <sheet name="backPropogation" sheetId="8" r:id="rId6"/>
    <sheet name="BinaryCrossEntropy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9" l="1"/>
  <c r="B22" i="9" s="1"/>
  <c r="B23" i="9" s="1"/>
  <c r="B24" i="9" s="1"/>
  <c r="B25" i="9" s="1"/>
  <c r="B26" i="9" s="1"/>
  <c r="B27" i="9" s="1"/>
  <c r="B28" i="9" s="1"/>
  <c r="B29" i="9" s="1"/>
  <c r="E7" i="9"/>
  <c r="G7" i="9" s="1"/>
  <c r="H7" i="9" s="1"/>
  <c r="E8" i="9"/>
  <c r="F8" i="9" s="1"/>
  <c r="E9" i="9"/>
  <c r="F9" i="9" s="1"/>
  <c r="E10" i="9"/>
  <c r="F10" i="9" s="1"/>
  <c r="E11" i="9"/>
  <c r="G11" i="9" s="1"/>
  <c r="H11" i="9" s="1"/>
  <c r="E12" i="9"/>
  <c r="G12" i="9" s="1"/>
  <c r="H12" i="9" s="1"/>
  <c r="E13" i="9"/>
  <c r="G13" i="9" s="1"/>
  <c r="H13" i="9" s="1"/>
  <c r="E14" i="9"/>
  <c r="G14" i="9" s="1"/>
  <c r="H14" i="9" s="1"/>
  <c r="E15" i="9"/>
  <c r="F15" i="9" s="1"/>
  <c r="E6" i="9"/>
  <c r="F6" i="9" s="1"/>
  <c r="N2" i="8"/>
  <c r="M2" i="8"/>
  <c r="L2" i="8"/>
  <c r="K2" i="8"/>
  <c r="F14" i="8"/>
  <c r="F15" i="8"/>
  <c r="F16" i="8"/>
  <c r="F17" i="8"/>
  <c r="F18" i="8"/>
  <c r="F13" i="8"/>
  <c r="E18" i="8"/>
  <c r="E14" i="8"/>
  <c r="E15" i="8"/>
  <c r="E16" i="8"/>
  <c r="E17" i="8"/>
  <c r="E13" i="8"/>
  <c r="C15" i="8"/>
  <c r="C16" i="8"/>
  <c r="C17" i="8" s="1"/>
  <c r="C14" i="8"/>
  <c r="B3" i="5"/>
  <c r="B2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25" i="5"/>
  <c r="E7" i="5"/>
  <c r="F7" i="5" s="1"/>
  <c r="G7" i="5" s="1"/>
  <c r="E8" i="5"/>
  <c r="F8" i="5" s="1"/>
  <c r="G8" i="5" s="1"/>
  <c r="E9" i="5"/>
  <c r="F9" i="5" s="1"/>
  <c r="G9" i="5" s="1"/>
  <c r="E10" i="5"/>
  <c r="F10" i="5" s="1"/>
  <c r="G10" i="5" s="1"/>
  <c r="E11" i="5"/>
  <c r="F11" i="5" s="1"/>
  <c r="G11" i="5" s="1"/>
  <c r="E12" i="5"/>
  <c r="F12" i="5" s="1"/>
  <c r="G12" i="5" s="1"/>
  <c r="E13" i="5"/>
  <c r="F13" i="5" s="1"/>
  <c r="G13" i="5" s="1"/>
  <c r="E14" i="5"/>
  <c r="F14" i="5" s="1"/>
  <c r="G14" i="5" s="1"/>
  <c r="E15" i="5"/>
  <c r="F15" i="5" s="1"/>
  <c r="G15" i="5" s="1"/>
  <c r="C19" i="5"/>
  <c r="C3" i="5"/>
  <c r="C2" i="5"/>
  <c r="F7" i="9" l="1"/>
  <c r="G6" i="9"/>
  <c r="H6" i="9" s="1"/>
  <c r="G15" i="9"/>
  <c r="H15" i="9" s="1"/>
  <c r="G10" i="9"/>
  <c r="H10" i="9" s="1"/>
  <c r="G8" i="9"/>
  <c r="H8" i="9" s="1"/>
  <c r="G9" i="9"/>
  <c r="H9" i="9" s="1"/>
  <c r="F14" i="9"/>
  <c r="F13" i="9"/>
  <c r="F12" i="9"/>
  <c r="F11" i="9"/>
  <c r="G16" i="5"/>
  <c r="D38" i="1" l="1"/>
  <c r="D39" i="1" s="1"/>
  <c r="D40" i="1" s="1"/>
  <c r="D41" i="1" s="1"/>
  <c r="D42" i="1" s="1"/>
  <c r="D43" i="1" s="1"/>
  <c r="D44" i="1" s="1"/>
  <c r="D45" i="1" s="1"/>
  <c r="D46" i="1" s="1"/>
  <c r="D47" i="1" s="1"/>
  <c r="D24" i="1"/>
  <c r="D25" i="1" s="1"/>
  <c r="D26" i="1" s="1"/>
  <c r="D27" i="1" s="1"/>
  <c r="D28" i="1" s="1"/>
  <c r="D29" i="1" s="1"/>
  <c r="D30" i="1" s="1"/>
  <c r="D31" i="1" s="1"/>
  <c r="D32" i="1" s="1"/>
  <c r="D23" i="1"/>
  <c r="C16" i="1"/>
  <c r="C15" i="1"/>
  <c r="C19" i="1" s="1"/>
  <c r="D36" i="1" s="1"/>
  <c r="D3" i="1"/>
  <c r="D4" i="1"/>
  <c r="D5" i="1"/>
  <c r="D6" i="1"/>
  <c r="D7" i="1"/>
  <c r="E21" i="1" l="1"/>
  <c r="E36" i="1"/>
  <c r="F36" i="1" s="1"/>
  <c r="G36" i="1" s="1"/>
  <c r="H36" i="1" s="1"/>
  <c r="I36" i="1" s="1"/>
  <c r="J36" i="1" s="1"/>
  <c r="K36" i="1" s="1"/>
  <c r="L36" i="1" s="1"/>
  <c r="M36" i="1" s="1"/>
</calcChain>
</file>

<file path=xl/sharedStrings.xml><?xml version="1.0" encoding="utf-8"?>
<sst xmlns="http://schemas.openxmlformats.org/spreadsheetml/2006/main" count="71" uniqueCount="57">
  <si>
    <t>y = 135.79x + 180616</t>
  </si>
  <si>
    <t>area(x)</t>
  </si>
  <si>
    <t>price(y)</t>
  </si>
  <si>
    <t>constant</t>
  </si>
  <si>
    <t>slope</t>
  </si>
  <si>
    <t>x</t>
  </si>
  <si>
    <t>m</t>
  </si>
  <si>
    <t>c</t>
  </si>
  <si>
    <t>y</t>
  </si>
  <si>
    <t>area</t>
  </si>
  <si>
    <t>bedroom</t>
  </si>
  <si>
    <t>age</t>
  </si>
  <si>
    <t>price</t>
  </si>
  <si>
    <t>Marks</t>
  </si>
  <si>
    <t>Hours studied</t>
  </si>
  <si>
    <t>IQ</t>
  </si>
  <si>
    <t>Attendence</t>
  </si>
  <si>
    <t>bought_insurance</t>
  </si>
  <si>
    <t>Weight</t>
  </si>
  <si>
    <t>Demand</t>
  </si>
  <si>
    <t>Supply</t>
  </si>
  <si>
    <t>y=mx + c</t>
  </si>
  <si>
    <t>Slope</t>
  </si>
  <si>
    <t>Demand(y)</t>
  </si>
  <si>
    <t>Residual</t>
  </si>
  <si>
    <t>Predicted Suuply</t>
  </si>
  <si>
    <t>Predicted-Supply</t>
  </si>
  <si>
    <t>Square of residuals( Loss Function)</t>
  </si>
  <si>
    <t>-</t>
  </si>
  <si>
    <t>Slope(weight)</t>
  </si>
  <si>
    <t>constant(bias)</t>
  </si>
  <si>
    <t>Gradient Descent takes big steps when its far away from the optimal value and take small steps when its nearing the optimal value</t>
  </si>
  <si>
    <t>Also for each descent , slope of the curve is calculated, so when slope tends to 0,. That is when baby steps needs to be taken</t>
  </si>
  <si>
    <t>Constant( Intercept)(x)</t>
  </si>
  <si>
    <t>Sum Square of residuals(y)</t>
  </si>
  <si>
    <t>descent( step size)</t>
  </si>
  <si>
    <t>weight</t>
  </si>
  <si>
    <t>bias</t>
  </si>
  <si>
    <t>output</t>
  </si>
  <si>
    <t>Constant/Bias</t>
  </si>
  <si>
    <t>y=mx + c(Predicted)</t>
  </si>
  <si>
    <t>Actual</t>
  </si>
  <si>
    <t>Learning Rate</t>
  </si>
  <si>
    <t>y=mx + c(Predicted)a</t>
  </si>
  <si>
    <t>Actual( desired Output)y</t>
  </si>
  <si>
    <t>Loss(diff^2)</t>
  </si>
  <si>
    <t>Diff(a-y)</t>
  </si>
  <si>
    <t>Weight(m)</t>
  </si>
  <si>
    <t>Constant/Bias©</t>
  </si>
  <si>
    <t>ID</t>
  </si>
  <si>
    <t>Pass</t>
  </si>
  <si>
    <t>Fail</t>
  </si>
  <si>
    <t>Corrected-P(Pass)</t>
  </si>
  <si>
    <t>Match</t>
  </si>
  <si>
    <t>-LOG(P(Pass))</t>
  </si>
  <si>
    <t>Log(Corrected P(Pass))</t>
  </si>
  <si>
    <t>Predicted prob (Pass)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</si>
</sst>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7">
    <xf numFmtId="0" fontId="0" fillId="0" borderId="0" xfId="0"/>
    <xf numFmtId="43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1" fontId="0" fillId="0" borderId="5" xfId="1" applyNumberFormat="1" applyFont="1" applyBorder="1"/>
    <xf numFmtId="43" fontId="0" fillId="0" borderId="1" xfId="1" applyFont="1" applyBorder="1"/>
    <xf numFmtId="43" fontId="0" fillId="0" borderId="6" xfId="1" applyFont="1" applyBorder="1"/>
    <xf numFmtId="41" fontId="0" fillId="0" borderId="7" xfId="1" applyNumberFormat="1" applyFont="1" applyBorder="1"/>
    <xf numFmtId="43" fontId="0" fillId="0" borderId="8" xfId="1" applyFont="1" applyBorder="1"/>
    <xf numFmtId="43" fontId="0" fillId="0" borderId="9" xfId="1" applyFont="1" applyBorder="1"/>
    <xf numFmtId="43" fontId="0" fillId="0" borderId="1" xfId="0" applyNumberFormat="1" applyBorder="1" applyAlignment="1">
      <alignment horizontal="center"/>
    </xf>
    <xf numFmtId="43" fontId="0" fillId="0" borderId="1" xfId="0" applyNumberFormat="1" applyBorder="1"/>
    <xf numFmtId="43" fontId="0" fillId="0" borderId="1" xfId="1" applyFont="1" applyBorder="1" applyAlignment="1">
      <alignment wrapText="1"/>
    </xf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0" borderId="9" xfId="0" applyBorder="1"/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2" fillId="2" borderId="5" xfId="2" applyBorder="1"/>
    <xf numFmtId="0" fontId="2" fillId="2" borderId="6" xfId="2" applyBorder="1"/>
    <xf numFmtId="0" fontId="3" fillId="3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3" fillId="3" borderId="5" xfId="0" applyFont="1" applyFill="1" applyBorder="1"/>
    <xf numFmtId="0" fontId="0" fillId="4" borderId="5" xfId="0" applyFont="1" applyFill="1" applyBorder="1"/>
    <xf numFmtId="0" fontId="0" fillId="0" borderId="5" xfId="0" applyFont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0" xfId="0" applyNumberFormat="1" applyBorder="1"/>
    <xf numFmtId="0" fontId="3" fillId="3" borderId="12" xfId="0" applyFont="1" applyFill="1" applyBorder="1" applyAlignment="1">
      <alignment wrapText="1"/>
    </xf>
    <xf numFmtId="0" fontId="0" fillId="6" borderId="0" xfId="0" applyNumberFormat="1" applyFill="1" applyBorder="1"/>
    <xf numFmtId="0" fontId="0" fillId="6" borderId="0" xfId="0" applyFill="1"/>
    <xf numFmtId="0" fontId="0" fillId="7" borderId="0" xfId="0" applyFill="1" applyAlignment="1">
      <alignment horizontal="center" wrapText="1"/>
    </xf>
    <xf numFmtId="0" fontId="0" fillId="8" borderId="0" xfId="0" applyFill="1"/>
    <xf numFmtId="0" fontId="0" fillId="9" borderId="0" xfId="0" quotePrefix="1" applyFill="1"/>
    <xf numFmtId="0" fontId="4" fillId="0" borderId="0" xfId="0" applyFont="1"/>
    <xf numFmtId="0" fontId="3" fillId="3" borderId="10" xfId="0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0" fillId="0" borderId="0" xfId="0" quotePrefix="1"/>
  </cellXfs>
  <cellStyles count="3">
    <cellStyle name="Bad" xfId="2" builtinId="27"/>
    <cellStyle name="Comma" xfId="1" builtinId="3"/>
    <cellStyle name="Normal" xfId="0" builtinId="0"/>
  </cellStyles>
  <dxfs count="24"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 * #,##0.00_ ;_ * \-#,##0.00_ ;_ * &quot;-&quot;??_ ;_ @_ 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 * #,##0_ ;_ * \-#,##0_ ;_ * &quot;-&quot;_ ;_ @_ 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Linear Regression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LR_single_Var!$C$2</c:f>
              <c:strCache>
                <c:ptCount val="1"/>
                <c:pt idx="0">
                  <c:v>price(y)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LR_single_Var!$C$3:$C$7</c:f>
              <c:numCache>
                <c:formatCode>_(* #,##0.00_);_(* \(#,##0.00\);_(* "-"??_);_(@_)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680000</c:v>
                </c:pt>
                <c:pt idx="4">
                  <c:v>725000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5-46A3-BD81-FE24027B9407}"/>
            </c:ext>
          </c:extLst>
        </c:ser>
        <c:ser>
          <c:idx val="1"/>
          <c:order val="1"/>
          <c:tx>
            <c:strRef>
              <c:f>LR_single_Var!$D$2</c:f>
              <c:strCache>
                <c:ptCount val="1"/>
                <c:pt idx="0">
                  <c:v>y = 135.79x + 180616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2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7349368214219192E-2"/>
                  <c:y val="-2.77879848352289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LR_single_Var!$D$3:$D$7</c:f>
              <c:numCache>
                <c:formatCode>_(* #,##0.00_);_(* \(#,##0.00\);_(* "-"??_);_(@_)</c:formatCode>
                <c:ptCount val="5"/>
                <c:pt idx="0">
                  <c:v>533670</c:v>
                </c:pt>
                <c:pt idx="1">
                  <c:v>587986</c:v>
                </c:pt>
                <c:pt idx="2">
                  <c:v>615144</c:v>
                </c:pt>
                <c:pt idx="3">
                  <c:v>669460</c:v>
                </c:pt>
                <c:pt idx="4">
                  <c:v>723776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85-46A3-BD81-FE24027B9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037343"/>
        <c:axId val="487048703"/>
      </c:scatterChart>
      <c:valAx>
        <c:axId val="48803734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048703"/>
        <c:crosses val="autoZero"/>
        <c:crossBetween val="midCat"/>
      </c:valAx>
      <c:valAx>
        <c:axId val="487048703"/>
        <c:scaling>
          <c:orientation val="minMax"/>
          <c:min val="525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037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LR_single_Var!$C$2</c:f>
              <c:strCache>
                <c:ptCount val="1"/>
                <c:pt idx="0">
                  <c:v>price(y)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194969378827647"/>
                  <c:y val="-1.3482064741907262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>
                            <a:lumMod val="7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bg1"/>
                        </a:solidFill>
                      </a:rPr>
                      <a:t>y = 135.79x + 180616</a:t>
                    </a:r>
                    <a:endParaRPr lang="en-US" sz="1100">
                      <a:solidFill>
                        <a:schemeClr val="bg1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tx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LR_single_Var!$C$3:$C$7</c:f>
              <c:numCache>
                <c:formatCode>_(* #,##0.00_);_(* \(#,##0.00\);_(* "-"??_);_(@_)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680000</c:v>
                </c:pt>
                <c:pt idx="4">
                  <c:v>725000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0D-4109-A280-99B2EE1D74E6}"/>
            </c:ext>
          </c:extLst>
        </c:ser>
        <c:ser>
          <c:idx val="1"/>
          <c:order val="1"/>
          <c:tx>
            <c:strRef>
              <c:f>LR_single_Var!$D$2</c:f>
              <c:strCache>
                <c:ptCount val="1"/>
                <c:pt idx="0">
                  <c:v>y = 135.79x + 180616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LR_single_Var!$B$3:$B$7</c:f>
              <c:numCache>
                <c:formatCode>_(* #,##0_);_(* \(#,##0\);_(* "-"_);_(@_)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xVal>
          <c:yVal>
            <c:numRef>
              <c:f>LR_single_Var!$D$3:$D$7</c:f>
              <c:numCache>
                <c:formatCode>_(* #,##0.00_);_(* \(#,##0.00\);_(* "-"??_);_(@_)</c:formatCode>
                <c:ptCount val="5"/>
                <c:pt idx="0">
                  <c:v>533670</c:v>
                </c:pt>
                <c:pt idx="1">
                  <c:v>587986</c:v>
                </c:pt>
                <c:pt idx="2">
                  <c:v>615144</c:v>
                </c:pt>
                <c:pt idx="3">
                  <c:v>669460</c:v>
                </c:pt>
                <c:pt idx="4">
                  <c:v>723776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0D-4109-A280-99B2EE1D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8366511"/>
        <c:axId val="2140013071"/>
      </c:scatterChart>
      <c:valAx>
        <c:axId val="1708366511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3071"/>
        <c:crosses val="autoZero"/>
        <c:crossBetween val="midCat"/>
      </c:valAx>
      <c:valAx>
        <c:axId val="2140013071"/>
        <c:scaling>
          <c:orientation val="minMax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36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LR_single_Var!$E$21</c:f>
              <c:strCache>
                <c:ptCount val="1"/>
                <c:pt idx="0">
                  <c:v> 4,52,196.00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LR_single_Var!$D$22:$D$32</c:f>
              <c:numCache>
                <c:formatCode>_(* #,##0.00_);_(* \(#,##0.00\);_(* "-"??_);_(@_)</c:formatCode>
                <c:ptCount val="11"/>
                <c:pt idx="0">
                  <c:v>2600</c:v>
                </c:pt>
                <c:pt idx="1">
                  <c:v>3000</c:v>
                </c:pt>
                <c:pt idx="2">
                  <c:v>3400</c:v>
                </c:pt>
                <c:pt idx="3">
                  <c:v>3800</c:v>
                </c:pt>
                <c:pt idx="4">
                  <c:v>4200</c:v>
                </c:pt>
                <c:pt idx="5">
                  <c:v>4600</c:v>
                </c:pt>
                <c:pt idx="6">
                  <c:v>5000</c:v>
                </c:pt>
                <c:pt idx="7">
                  <c:v>5400</c:v>
                </c:pt>
                <c:pt idx="8">
                  <c:v>5800</c:v>
                </c:pt>
                <c:pt idx="9">
                  <c:v>6200</c:v>
                </c:pt>
                <c:pt idx="10">
                  <c:v>6600</c:v>
                </c:pt>
              </c:numCache>
            </c:numRef>
          </c:cat>
          <c:val>
            <c:numRef>
              <c:f>LR_single_Var!$E$22:$E$32</c:f>
              <c:numCache>
                <c:formatCode>_(* #,##0.00_);_(* \(#,##0.00\);_(* "-"??_);_(@_)</c:formatCode>
                <c:ptCount val="11"/>
                <c:pt idx="0">
                  <c:v>533670</c:v>
                </c:pt>
                <c:pt idx="1">
                  <c:v>587986</c:v>
                </c:pt>
                <c:pt idx="2">
                  <c:v>642302</c:v>
                </c:pt>
                <c:pt idx="3">
                  <c:v>696618</c:v>
                </c:pt>
                <c:pt idx="4">
                  <c:v>750934</c:v>
                </c:pt>
                <c:pt idx="5">
                  <c:v>805250</c:v>
                </c:pt>
                <c:pt idx="6">
                  <c:v>859566</c:v>
                </c:pt>
                <c:pt idx="7">
                  <c:v>913882</c:v>
                </c:pt>
                <c:pt idx="8">
                  <c:v>968198</c:v>
                </c:pt>
                <c:pt idx="9">
                  <c:v>1022514</c:v>
                </c:pt>
                <c:pt idx="10">
                  <c:v>1076830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80-480B-8652-2AD197296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325920"/>
        <c:axId val="48670016"/>
      </c:lineChart>
      <c:catAx>
        <c:axId val="1516325920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70016"/>
        <c:crosses val="autoZero"/>
        <c:auto val="1"/>
        <c:lblAlgn val="ctr"/>
        <c:lblOffset val="100"/>
        <c:noMultiLvlLbl val="0"/>
      </c:catAx>
      <c:valAx>
        <c:axId val="486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32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LR_single_Var!$D$36:$D$47</c:f>
              <c:numCache>
                <c:formatCode>_(* #,##0.00_);_(* \(#,##0.00\);_(* "-"??_);_(@_)</c:formatCode>
                <c:ptCount val="12"/>
                <c:pt idx="0">
                  <c:v>452196</c:v>
                </c:pt>
                <c:pt idx="1">
                  <c:v>2600</c:v>
                </c:pt>
                <c:pt idx="2">
                  <c:v>3000</c:v>
                </c:pt>
                <c:pt idx="3">
                  <c:v>3400</c:v>
                </c:pt>
                <c:pt idx="4">
                  <c:v>3800</c:v>
                </c:pt>
                <c:pt idx="5">
                  <c:v>4200</c:v>
                </c:pt>
                <c:pt idx="6">
                  <c:v>4600</c:v>
                </c:pt>
                <c:pt idx="7">
                  <c:v>5000</c:v>
                </c:pt>
                <c:pt idx="8">
                  <c:v>5400</c:v>
                </c:pt>
                <c:pt idx="9">
                  <c:v>5800</c:v>
                </c:pt>
                <c:pt idx="10">
                  <c:v>6200</c:v>
                </c:pt>
                <c:pt idx="11">
                  <c:v>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9-4595-8BD4-2516D9D01560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LR_single_Var!$E$36:$E$47</c:f>
              <c:numCache>
                <c:formatCode>_(* #,##0.00_);_(* \(#,##0.00\);_(* "-"??_);_(@_)</c:formatCode>
                <c:ptCount val="12"/>
                <c:pt idx="0">
                  <c:v>452196</c:v>
                </c:pt>
                <c:pt idx="1">
                  <c:v>452196</c:v>
                </c:pt>
                <c:pt idx="2">
                  <c:v>4052196</c:v>
                </c:pt>
                <c:pt idx="3">
                  <c:v>7652196</c:v>
                </c:pt>
                <c:pt idx="4">
                  <c:v>11252196</c:v>
                </c:pt>
                <c:pt idx="5">
                  <c:v>14852196</c:v>
                </c:pt>
                <c:pt idx="6">
                  <c:v>18452196</c:v>
                </c:pt>
                <c:pt idx="7">
                  <c:v>22052196</c:v>
                </c:pt>
                <c:pt idx="8">
                  <c:v>25652196</c:v>
                </c:pt>
                <c:pt idx="9">
                  <c:v>29252196</c:v>
                </c:pt>
                <c:pt idx="10">
                  <c:v>32852196</c:v>
                </c:pt>
                <c:pt idx="11">
                  <c:v>36452196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9-4595-8BD4-2516D9D01560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LR_single_Var!$F$36:$F$47</c:f>
              <c:numCache>
                <c:formatCode>_(* #,##0.00_);_(* \(#,##0.00\);_(* "-"??_);_(@_)</c:formatCode>
                <c:ptCount val="12"/>
                <c:pt idx="0">
                  <c:v>552196</c:v>
                </c:pt>
                <c:pt idx="1">
                  <c:v>552196</c:v>
                </c:pt>
                <c:pt idx="2">
                  <c:v>4152196</c:v>
                </c:pt>
                <c:pt idx="3">
                  <c:v>7752196</c:v>
                </c:pt>
                <c:pt idx="4">
                  <c:v>11352196</c:v>
                </c:pt>
                <c:pt idx="5">
                  <c:v>14952196</c:v>
                </c:pt>
                <c:pt idx="6">
                  <c:v>18552196</c:v>
                </c:pt>
                <c:pt idx="7">
                  <c:v>22152196</c:v>
                </c:pt>
                <c:pt idx="8">
                  <c:v>25752196</c:v>
                </c:pt>
                <c:pt idx="9">
                  <c:v>29352196</c:v>
                </c:pt>
                <c:pt idx="10">
                  <c:v>32952196</c:v>
                </c:pt>
                <c:pt idx="11">
                  <c:v>36552196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9-4595-8BD4-2516D9D01560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LR_single_Var!$G$36:$G$47</c:f>
              <c:numCache>
                <c:formatCode>_(* #,##0.00_);_(* \(#,##0.00\);_(* "-"??_);_(@_)</c:formatCode>
                <c:ptCount val="12"/>
                <c:pt idx="0">
                  <c:v>652196</c:v>
                </c:pt>
                <c:pt idx="1">
                  <c:v>752196</c:v>
                </c:pt>
                <c:pt idx="2">
                  <c:v>4352196</c:v>
                </c:pt>
                <c:pt idx="3">
                  <c:v>7952196</c:v>
                </c:pt>
                <c:pt idx="4">
                  <c:v>11552196</c:v>
                </c:pt>
                <c:pt idx="5">
                  <c:v>15152196</c:v>
                </c:pt>
                <c:pt idx="6">
                  <c:v>18752196</c:v>
                </c:pt>
                <c:pt idx="7">
                  <c:v>22352196</c:v>
                </c:pt>
                <c:pt idx="8">
                  <c:v>25952196</c:v>
                </c:pt>
                <c:pt idx="9">
                  <c:v>29552196</c:v>
                </c:pt>
                <c:pt idx="10">
                  <c:v>33152196</c:v>
                </c:pt>
                <c:pt idx="11">
                  <c:v>36752196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9-4595-8BD4-2516D9D01560}"/>
            </c:ext>
          </c:extLst>
        </c:ser>
        <c:ser>
          <c:idx val="4"/>
          <c:order val="4"/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LR_single_Var!$H$36:$H$47</c:f>
              <c:numCache>
                <c:formatCode>_(* #,##0.00_);_(* \(#,##0.00\);_(* "-"??_);_(@_)</c:formatCode>
                <c:ptCount val="12"/>
                <c:pt idx="0">
                  <c:v>752196</c:v>
                </c:pt>
                <c:pt idx="1">
                  <c:v>1052196</c:v>
                </c:pt>
                <c:pt idx="2">
                  <c:v>4652196</c:v>
                </c:pt>
                <c:pt idx="3">
                  <c:v>8252196</c:v>
                </c:pt>
                <c:pt idx="4">
                  <c:v>11852196</c:v>
                </c:pt>
                <c:pt idx="5">
                  <c:v>15452196</c:v>
                </c:pt>
                <c:pt idx="6">
                  <c:v>19052196</c:v>
                </c:pt>
                <c:pt idx="7">
                  <c:v>22652196</c:v>
                </c:pt>
                <c:pt idx="8">
                  <c:v>26252196</c:v>
                </c:pt>
                <c:pt idx="9">
                  <c:v>29852196</c:v>
                </c:pt>
                <c:pt idx="10">
                  <c:v>33452196</c:v>
                </c:pt>
                <c:pt idx="11">
                  <c:v>37052196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59-4595-8BD4-2516D9D01560}"/>
            </c:ext>
          </c:extLst>
        </c:ser>
        <c:ser>
          <c:idx val="5"/>
          <c:order val="5"/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LR_single_Var!$I$36:$I$47</c:f>
              <c:numCache>
                <c:formatCode>_(* #,##0.00_);_(* \(#,##0.00\);_(* "-"??_);_(@_)</c:formatCode>
                <c:ptCount val="12"/>
                <c:pt idx="0">
                  <c:v>852196</c:v>
                </c:pt>
                <c:pt idx="1">
                  <c:v>1452196</c:v>
                </c:pt>
                <c:pt idx="2">
                  <c:v>5052196</c:v>
                </c:pt>
                <c:pt idx="3">
                  <c:v>8652196</c:v>
                </c:pt>
                <c:pt idx="4">
                  <c:v>12252196</c:v>
                </c:pt>
                <c:pt idx="5">
                  <c:v>15852196</c:v>
                </c:pt>
                <c:pt idx="6">
                  <c:v>19452196</c:v>
                </c:pt>
                <c:pt idx="7">
                  <c:v>23052196</c:v>
                </c:pt>
                <c:pt idx="8">
                  <c:v>26652196</c:v>
                </c:pt>
                <c:pt idx="9">
                  <c:v>30252196</c:v>
                </c:pt>
                <c:pt idx="10">
                  <c:v>33852196</c:v>
                </c:pt>
                <c:pt idx="11">
                  <c:v>37452196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59-4595-8BD4-2516D9D01560}"/>
            </c:ext>
          </c:extLst>
        </c:ser>
        <c:ser>
          <c:idx val="6"/>
          <c:order val="6"/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LR_single_Var!$J$36:$J$47</c:f>
              <c:numCache>
                <c:formatCode>_(* #,##0.00_);_(* \(#,##0.00\);_(* "-"??_);_(@_)</c:formatCode>
                <c:ptCount val="12"/>
                <c:pt idx="0">
                  <c:v>952196</c:v>
                </c:pt>
                <c:pt idx="1">
                  <c:v>1952196</c:v>
                </c:pt>
                <c:pt idx="2">
                  <c:v>5552196</c:v>
                </c:pt>
                <c:pt idx="3">
                  <c:v>9152196</c:v>
                </c:pt>
                <c:pt idx="4">
                  <c:v>12752196</c:v>
                </c:pt>
                <c:pt idx="5">
                  <c:v>16352196</c:v>
                </c:pt>
                <c:pt idx="6">
                  <c:v>19952196</c:v>
                </c:pt>
                <c:pt idx="7">
                  <c:v>23552196</c:v>
                </c:pt>
                <c:pt idx="8">
                  <c:v>27152196</c:v>
                </c:pt>
                <c:pt idx="9">
                  <c:v>30752196</c:v>
                </c:pt>
                <c:pt idx="10">
                  <c:v>34352196</c:v>
                </c:pt>
                <c:pt idx="11">
                  <c:v>37952196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659-4595-8BD4-2516D9D01560}"/>
            </c:ext>
          </c:extLst>
        </c:ser>
        <c:ser>
          <c:idx val="7"/>
          <c:order val="7"/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LR_single_Var!$K$36:$K$47</c:f>
              <c:numCache>
                <c:formatCode>_(* #,##0.00_);_(* \(#,##0.00\);_(* "-"??_);_(@_)</c:formatCode>
                <c:ptCount val="12"/>
                <c:pt idx="0">
                  <c:v>1052196</c:v>
                </c:pt>
                <c:pt idx="1">
                  <c:v>2552196</c:v>
                </c:pt>
                <c:pt idx="2">
                  <c:v>6152196</c:v>
                </c:pt>
                <c:pt idx="3">
                  <c:v>9752196</c:v>
                </c:pt>
                <c:pt idx="4">
                  <c:v>13352196</c:v>
                </c:pt>
                <c:pt idx="5">
                  <c:v>16952196</c:v>
                </c:pt>
                <c:pt idx="6">
                  <c:v>20552196</c:v>
                </c:pt>
                <c:pt idx="7">
                  <c:v>24152196</c:v>
                </c:pt>
                <c:pt idx="8">
                  <c:v>27752196</c:v>
                </c:pt>
                <c:pt idx="9">
                  <c:v>31352196</c:v>
                </c:pt>
                <c:pt idx="10">
                  <c:v>34952196</c:v>
                </c:pt>
                <c:pt idx="11">
                  <c:v>38552196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659-4595-8BD4-2516D9D01560}"/>
            </c:ext>
          </c:extLst>
        </c:ser>
        <c:ser>
          <c:idx val="8"/>
          <c:order val="8"/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LR_single_Var!$L$36:$L$47</c:f>
              <c:numCache>
                <c:formatCode>_(* #,##0.00_);_(* \(#,##0.00\);_(* "-"??_);_(@_)</c:formatCode>
                <c:ptCount val="12"/>
                <c:pt idx="0">
                  <c:v>1152196</c:v>
                </c:pt>
                <c:pt idx="1">
                  <c:v>3252196</c:v>
                </c:pt>
                <c:pt idx="2">
                  <c:v>6852196</c:v>
                </c:pt>
                <c:pt idx="3">
                  <c:v>10452196</c:v>
                </c:pt>
                <c:pt idx="4">
                  <c:v>14052196</c:v>
                </c:pt>
                <c:pt idx="5">
                  <c:v>17652196</c:v>
                </c:pt>
                <c:pt idx="6">
                  <c:v>21252196</c:v>
                </c:pt>
                <c:pt idx="7">
                  <c:v>24852196</c:v>
                </c:pt>
                <c:pt idx="8">
                  <c:v>28452196</c:v>
                </c:pt>
                <c:pt idx="9">
                  <c:v>32052196</c:v>
                </c:pt>
                <c:pt idx="10">
                  <c:v>35652196</c:v>
                </c:pt>
                <c:pt idx="11">
                  <c:v>39252196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659-4595-8BD4-2516D9D01560}"/>
            </c:ext>
          </c:extLst>
        </c:ser>
        <c:ser>
          <c:idx val="9"/>
          <c:order val="9"/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LR_single_Var!$M$36:$M$47</c:f>
              <c:numCache>
                <c:formatCode>_(* #,##0.00_);_(* \(#,##0.00\);_(* "-"??_);_(@_)</c:formatCode>
                <c:ptCount val="12"/>
                <c:pt idx="0">
                  <c:v>1252196</c:v>
                </c:pt>
                <c:pt idx="1">
                  <c:v>4052196</c:v>
                </c:pt>
                <c:pt idx="2">
                  <c:v>7652196</c:v>
                </c:pt>
                <c:pt idx="3">
                  <c:v>11252196</c:v>
                </c:pt>
                <c:pt idx="4">
                  <c:v>14852196</c:v>
                </c:pt>
                <c:pt idx="5">
                  <c:v>18452196</c:v>
                </c:pt>
                <c:pt idx="6">
                  <c:v>22052196</c:v>
                </c:pt>
                <c:pt idx="7">
                  <c:v>25652196</c:v>
                </c:pt>
                <c:pt idx="8">
                  <c:v>29252196</c:v>
                </c:pt>
                <c:pt idx="9">
                  <c:v>32852196</c:v>
                </c:pt>
                <c:pt idx="10">
                  <c:v>36452196</c:v>
                </c:pt>
                <c:pt idx="11">
                  <c:v>40052196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659-4595-8BD4-2516D9D01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49440"/>
        <c:axId val="48683936"/>
      </c:lineChart>
      <c:catAx>
        <c:axId val="1288494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3936"/>
        <c:crosses val="autoZero"/>
        <c:auto val="1"/>
        <c:lblAlgn val="ctr"/>
        <c:lblOffset val="100"/>
        <c:noMultiLvlLbl val="0"/>
      </c:catAx>
      <c:valAx>
        <c:axId val="486839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84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LR_multi_variable!$B$1</c:f>
              <c:strCache>
                <c:ptCount val="1"/>
                <c:pt idx="0">
                  <c:v>bedroom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LR_multi_variable!$B$2:$B$6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7-4964-8CFE-6B97B0943E00}"/>
            </c:ext>
          </c:extLst>
        </c:ser>
        <c:ser>
          <c:idx val="1"/>
          <c:order val="1"/>
          <c:tx>
            <c:strRef>
              <c:f>LR_multi_variable!$C$1</c:f>
              <c:strCache>
                <c:ptCount val="1"/>
                <c:pt idx="0">
                  <c:v>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LR_multi_variable!$C$2:$C$6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18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7-4964-8CFE-6B97B0943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374512"/>
        <c:axId val="48689216"/>
      </c:lineChart>
      <c:catAx>
        <c:axId val="25537451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89216"/>
        <c:crosses val="autoZero"/>
        <c:auto val="1"/>
        <c:lblAlgn val="ctr"/>
        <c:lblOffset val="100"/>
        <c:noMultiLvlLbl val="0"/>
      </c:catAx>
      <c:valAx>
        <c:axId val="486892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37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LR_multi_variable!$A$1</c:f>
              <c:strCache>
                <c:ptCount val="1"/>
                <c:pt idx="0">
                  <c:v>area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LR_multi_variable!$A$2:$A$6</c:f>
              <c:numCache>
                <c:formatCode>General</c:formatCode>
                <c:ptCount val="5"/>
                <c:pt idx="0">
                  <c:v>2600</c:v>
                </c:pt>
                <c:pt idx="1">
                  <c:v>3000</c:v>
                </c:pt>
                <c:pt idx="2">
                  <c:v>3200</c:v>
                </c:pt>
                <c:pt idx="3">
                  <c:v>3600</c:v>
                </c:pt>
                <c:pt idx="4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F7-4FA5-AF4A-E5E7A586338B}"/>
            </c:ext>
          </c:extLst>
        </c:ser>
        <c:ser>
          <c:idx val="1"/>
          <c:order val="1"/>
          <c:tx>
            <c:strRef>
              <c:f>LR_multi_variable!$B$1</c:f>
              <c:strCache>
                <c:ptCount val="1"/>
                <c:pt idx="0">
                  <c:v>bedroom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F7-4FA5-AF4A-E5E7A586338B}"/>
            </c:ext>
          </c:extLst>
        </c:ser>
        <c:ser>
          <c:idx val="2"/>
          <c:order val="2"/>
          <c:tx>
            <c:strRef>
              <c:f>LR_multi_variable!$C$1</c:f>
              <c:strCache>
                <c:ptCount val="1"/>
                <c:pt idx="0">
                  <c:v>age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LR_multi_variable!$C$2:$C$6</c:f>
              <c:numCache>
                <c:formatCode>General</c:formatCode>
                <c:ptCount val="5"/>
                <c:pt idx="0">
                  <c:v>20</c:v>
                </c:pt>
                <c:pt idx="1">
                  <c:v>15</c:v>
                </c:pt>
                <c:pt idx="2">
                  <c:v>18</c:v>
                </c:pt>
                <c:pt idx="3">
                  <c:v>30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F7-4FA5-AF4A-E5E7A586338B}"/>
            </c:ext>
          </c:extLst>
        </c:ser>
        <c:ser>
          <c:idx val="3"/>
          <c:order val="3"/>
          <c:tx>
            <c:strRef>
              <c:f>LR_multi_variable!$D$1</c:f>
              <c:strCache>
                <c:ptCount val="1"/>
                <c:pt idx="0">
                  <c:v>price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LR_multi_variable!$D$2:$D$6</c:f>
              <c:numCache>
                <c:formatCode>General</c:formatCode>
                <c:ptCount val="5"/>
                <c:pt idx="0">
                  <c:v>550000</c:v>
                </c:pt>
                <c:pt idx="1">
                  <c:v>565000</c:v>
                </c:pt>
                <c:pt idx="2">
                  <c:v>610000</c:v>
                </c:pt>
                <c:pt idx="3">
                  <c:v>595000</c:v>
                </c:pt>
                <c:pt idx="4">
                  <c:v>760000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F7-4FA5-AF4A-E5E7A58633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3312"/>
        <c:axId val="48693536"/>
      </c:lineChart>
      <c:catAx>
        <c:axId val="43383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3536"/>
        <c:crosses val="autoZero"/>
        <c:auto val="1"/>
        <c:lblAlgn val="ctr"/>
        <c:lblOffset val="100"/>
        <c:noMultiLvlLbl val="0"/>
      </c:catAx>
      <c:valAx>
        <c:axId val="4869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Marks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Sheet2!$C$4:$C$8</c:f>
              <c:numCache>
                <c:formatCode>General</c:formatCode>
                <c:ptCount val="5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80</c:v>
                </c:pt>
                <c:pt idx="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D-481F-A5E5-9287C0B367A4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Hours studied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Sheet2!$D$4:$D$8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D-481F-A5E5-9287C0B367A4}"/>
            </c:ext>
          </c:extLst>
        </c:ser>
        <c:ser>
          <c:idx val="2"/>
          <c:order val="2"/>
          <c:tx>
            <c:strRef>
              <c:f>Sheet2!$E$3</c:f>
              <c:strCache>
                <c:ptCount val="1"/>
                <c:pt idx="0">
                  <c:v>IQ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Sheet2!$E$4:$E$8</c:f>
              <c:numCache>
                <c:formatCode>General</c:formatCode>
                <c:ptCount val="5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130</c:v>
                </c:pt>
                <c:pt idx="4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D-481F-A5E5-9287C0B367A4}"/>
            </c:ext>
          </c:extLst>
        </c:ser>
        <c:ser>
          <c:idx val="3"/>
          <c:order val="3"/>
          <c:tx>
            <c:strRef>
              <c:f>Sheet2!$F$3</c:f>
              <c:strCache>
                <c:ptCount val="1"/>
                <c:pt idx="0">
                  <c:v>Attendence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Sheet2!$F$4:$F$8</c:f>
              <c:numCache>
                <c:formatCode>General</c:formatCode>
                <c:ptCount val="5"/>
                <c:pt idx="0">
                  <c:v>80</c:v>
                </c:pt>
                <c:pt idx="1">
                  <c:v>82</c:v>
                </c:pt>
                <c:pt idx="2">
                  <c:v>84</c:v>
                </c:pt>
                <c:pt idx="3">
                  <c:v>86</c:v>
                </c:pt>
                <c:pt idx="4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3D-481F-A5E5-9287C0B36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34320"/>
        <c:axId val="121039456"/>
      </c:lineChart>
      <c:catAx>
        <c:axId val="4113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39456"/>
        <c:crosses val="autoZero"/>
        <c:auto val="1"/>
        <c:lblAlgn val="ctr"/>
        <c:lblOffset val="100"/>
        <c:noMultiLvlLbl val="0"/>
      </c:catAx>
      <c:valAx>
        <c:axId val="12103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3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Insurance Predictor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Logictic_Regression!$B$1</c:f>
              <c:strCache>
                <c:ptCount val="1"/>
                <c:pt idx="0">
                  <c:v>bought_insurance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Logictic_Regression!$A$2:$A$28</c:f>
              <c:numCache>
                <c:formatCode>General</c:formatCode>
                <c:ptCount val="27"/>
                <c:pt idx="0">
                  <c:v>22</c:v>
                </c:pt>
                <c:pt idx="1">
                  <c:v>25</c:v>
                </c:pt>
                <c:pt idx="2">
                  <c:v>52</c:v>
                </c:pt>
                <c:pt idx="3">
                  <c:v>55</c:v>
                </c:pt>
                <c:pt idx="4">
                  <c:v>18</c:v>
                </c:pt>
                <c:pt idx="5">
                  <c:v>28</c:v>
                </c:pt>
                <c:pt idx="6">
                  <c:v>27</c:v>
                </c:pt>
                <c:pt idx="7">
                  <c:v>29</c:v>
                </c:pt>
                <c:pt idx="8">
                  <c:v>19</c:v>
                </c:pt>
                <c:pt idx="9">
                  <c:v>18</c:v>
                </c:pt>
                <c:pt idx="10">
                  <c:v>21</c:v>
                </c:pt>
                <c:pt idx="11">
                  <c:v>26</c:v>
                </c:pt>
                <c:pt idx="12">
                  <c:v>23</c:v>
                </c:pt>
                <c:pt idx="13">
                  <c:v>47</c:v>
                </c:pt>
                <c:pt idx="14">
                  <c:v>46</c:v>
                </c:pt>
                <c:pt idx="15">
                  <c:v>56</c:v>
                </c:pt>
                <c:pt idx="16">
                  <c:v>60</c:v>
                </c:pt>
                <c:pt idx="17">
                  <c:v>62</c:v>
                </c:pt>
                <c:pt idx="18">
                  <c:v>61</c:v>
                </c:pt>
                <c:pt idx="19">
                  <c:v>49</c:v>
                </c:pt>
                <c:pt idx="20">
                  <c:v>55</c:v>
                </c:pt>
                <c:pt idx="21">
                  <c:v>25</c:v>
                </c:pt>
                <c:pt idx="22">
                  <c:v>58</c:v>
                </c:pt>
                <c:pt idx="23">
                  <c:v>40</c:v>
                </c:pt>
                <c:pt idx="24">
                  <c:v>45</c:v>
                </c:pt>
                <c:pt idx="25">
                  <c:v>50</c:v>
                </c:pt>
                <c:pt idx="26">
                  <c:v>54</c:v>
                </c:pt>
              </c:numCache>
            </c:numRef>
          </c:xVal>
          <c:yVal>
            <c:numRef>
              <c:f>Logictic_Regression!$B$2:$B$28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E2-4803-A9C2-3C8465F36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656800"/>
        <c:axId val="2014780816"/>
      </c:scatterChart>
      <c:valAx>
        <c:axId val="54765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780816"/>
        <c:crosses val="autoZero"/>
        <c:crossBetween val="midCat"/>
      </c:valAx>
      <c:valAx>
        <c:axId val="201478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Bought_insurance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65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'Gradient-Descent'!$D$6</c:f>
              <c:strCache>
                <c:ptCount val="1"/>
                <c:pt idx="0">
                  <c:v>Supply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circle"/>
            <c:size val="6"/>
            <c:spPr>
              <a:solidFill>
                <a:schemeClr val="accent6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47625" cap="rnd">
                <a:solidFill>
                  <a:srgbClr val="FF0000">
                    <a:alpha val="50000"/>
                  </a:srgb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288713910761155"/>
                  <c:y val="-7.4539953339165937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'Gradient-Descent'!$C$7:$C$15</c:f>
              <c:numCache>
                <c:formatCode>General</c:formatCode>
                <c:ptCount val="9"/>
                <c:pt idx="0">
                  <c:v>20</c:v>
                </c:pt>
                <c:pt idx="1">
                  <c:v>40</c:v>
                </c:pt>
                <c:pt idx="2">
                  <c:v>50</c:v>
                </c:pt>
                <c:pt idx="3">
                  <c:v>80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145</c:v>
                </c:pt>
                <c:pt idx="8">
                  <c:v>150</c:v>
                </c:pt>
              </c:numCache>
            </c:numRef>
          </c:xVal>
          <c:yVal>
            <c:numRef>
              <c:f>'Gradient-Descent'!$D$7:$D$15</c:f>
              <c:numCache>
                <c:formatCode>General</c:formatCode>
                <c:ptCount val="9"/>
                <c:pt idx="0">
                  <c:v>40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130</c:v>
                </c:pt>
                <c:pt idx="5">
                  <c:v>150</c:v>
                </c:pt>
                <c:pt idx="6">
                  <c:v>170</c:v>
                </c:pt>
                <c:pt idx="7">
                  <c:v>190</c:v>
                </c:pt>
                <c:pt idx="8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E0-45C5-8871-D299B7C49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801616"/>
        <c:axId val="1979269328"/>
      </c:scatterChart>
      <c:valAx>
        <c:axId val="4978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69328"/>
        <c:crosses val="autoZero"/>
        <c:crossBetween val="midCat"/>
      </c:valAx>
      <c:valAx>
        <c:axId val="1979269328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01616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'Gradient-Descent'!$D$23</c:f>
              <c:strCache>
                <c:ptCount val="1"/>
                <c:pt idx="0">
                  <c:v>Sum Square of residuals(y)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'Gradient-Descent'!$C$24:$C$40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0.99999999999999989</c:v>
                </c:pt>
                <c:pt idx="3">
                  <c:v>1.5000000000000002</c:v>
                </c:pt>
                <c:pt idx="4">
                  <c:v>2.0000000000000004</c:v>
                </c:pt>
                <c:pt idx="5">
                  <c:v>2.5000000000000004</c:v>
                </c:pt>
                <c:pt idx="6">
                  <c:v>3.0000000000000004</c:v>
                </c:pt>
                <c:pt idx="7">
                  <c:v>3.5000000000000004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'Gradient-Descent'!$D$24:$D$40</c:f>
              <c:numCache>
                <c:formatCode>General</c:formatCode>
                <c:ptCount val="17"/>
                <c:pt idx="0">
                  <c:v>1276.222581250001</c:v>
                </c:pt>
                <c:pt idx="1">
                  <c:v>1230.4500812500005</c:v>
                </c:pt>
                <c:pt idx="2">
                  <c:v>1189.1775812500007</c:v>
                </c:pt>
                <c:pt idx="3">
                  <c:v>1152.4050812500004</c:v>
                </c:pt>
                <c:pt idx="4">
                  <c:v>1120.1325812500006</c:v>
                </c:pt>
                <c:pt idx="5">
                  <c:v>1092.3600812500006</c:v>
                </c:pt>
                <c:pt idx="6">
                  <c:v>1069.0875812500005</c:v>
                </c:pt>
                <c:pt idx="7">
                  <c:v>1050.3150812500005</c:v>
                </c:pt>
                <c:pt idx="8">
                  <c:v>1036.0425812500005</c:v>
                </c:pt>
                <c:pt idx="9">
                  <c:v>1026.2700812500004</c:v>
                </c:pt>
                <c:pt idx="10">
                  <c:v>1020.9975812500004</c:v>
                </c:pt>
                <c:pt idx="11">
                  <c:v>1020.2250812500005</c:v>
                </c:pt>
                <c:pt idx="12">
                  <c:v>1023.9525812500003</c:v>
                </c:pt>
                <c:pt idx="13">
                  <c:v>1032.1800812500003</c:v>
                </c:pt>
                <c:pt idx="14">
                  <c:v>1044.9075812500002</c:v>
                </c:pt>
                <c:pt idx="15">
                  <c:v>1062.1350812500002</c:v>
                </c:pt>
                <c:pt idx="16">
                  <c:v>1083.8625812500004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7-4FFF-AF35-DAFA6A2E32CA}"/>
            </c:ext>
          </c:extLst>
        </c:ser>
        <c:ser>
          <c:idx val="1"/>
          <c:order val="1"/>
          <c:tx>
            <c:strRef>
              <c:f>'Gradient-Descent'!$E$23</c:f>
              <c:strCache>
                <c:ptCount val="1"/>
                <c:pt idx="0">
                  <c:v>descent( step size)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'Gradient-Descent'!$C$24:$C$40</c:f>
              <c:numCache>
                <c:formatCode>General</c:formatCode>
                <c:ptCount val="17"/>
                <c:pt idx="0">
                  <c:v>0</c:v>
                </c:pt>
                <c:pt idx="1">
                  <c:v>0.5</c:v>
                </c:pt>
                <c:pt idx="2">
                  <c:v>0.99999999999999989</c:v>
                </c:pt>
                <c:pt idx="3">
                  <c:v>1.5000000000000002</c:v>
                </c:pt>
                <c:pt idx="4">
                  <c:v>2.0000000000000004</c:v>
                </c:pt>
                <c:pt idx="5">
                  <c:v>2.5000000000000004</c:v>
                </c:pt>
                <c:pt idx="6">
                  <c:v>3.0000000000000004</c:v>
                </c:pt>
                <c:pt idx="7">
                  <c:v>3.5000000000000004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</c:numCache>
            </c:numRef>
          </c:cat>
          <c:val>
            <c:numRef>
              <c:f>'Gradient-Descent'!$E$24:$E$40</c:f>
              <c:numCache>
                <c:formatCode>General</c:formatCode>
                <c:ptCount val="17"/>
                <c:pt idx="0">
                  <c:v>0</c:v>
                </c:pt>
                <c:pt idx="1">
                  <c:v>45.772500000000491</c:v>
                </c:pt>
                <c:pt idx="2">
                  <c:v>41.272499999999809</c:v>
                </c:pt>
                <c:pt idx="3">
                  <c:v>36.772500000000264</c:v>
                </c:pt>
                <c:pt idx="4">
                  <c:v>32.272499999999809</c:v>
                </c:pt>
                <c:pt idx="5">
                  <c:v>27.772500000000036</c:v>
                </c:pt>
                <c:pt idx="6">
                  <c:v>23.272500000000036</c:v>
                </c:pt>
                <c:pt idx="7">
                  <c:v>18.772500000000036</c:v>
                </c:pt>
                <c:pt idx="8">
                  <c:v>14.272500000000036</c:v>
                </c:pt>
                <c:pt idx="9">
                  <c:v>9.7725000000000364</c:v>
                </c:pt>
                <c:pt idx="10">
                  <c:v>5.2725000000000364</c:v>
                </c:pt>
                <c:pt idx="11">
                  <c:v>0.77249999999992269</c:v>
                </c:pt>
                <c:pt idx="12">
                  <c:v>3.7274999999998499</c:v>
                </c:pt>
                <c:pt idx="13">
                  <c:v>8.2274999999999636</c:v>
                </c:pt>
                <c:pt idx="14">
                  <c:v>12.727499999999964</c:v>
                </c:pt>
                <c:pt idx="15">
                  <c:v>17.227499999999964</c:v>
                </c:pt>
                <c:pt idx="16">
                  <c:v>21.727500000000191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47-4FFF-AF35-DAFA6A2E3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0145872"/>
        <c:axId val="1979297168"/>
      </c:lineChart>
      <c:catAx>
        <c:axId val="1990145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Constant(</a:t>
                </a:r>
                <a:r>
                  <a:rPr lang="en-IN" baseline="0"/>
                  <a:t> Intercept)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297168"/>
        <c:crosses val="autoZero"/>
        <c:auto val="1"/>
        <c:lblAlgn val="ctr"/>
        <c:lblOffset val="100"/>
        <c:noMultiLvlLbl val="0"/>
      </c:catAx>
      <c:valAx>
        <c:axId val="1979297168"/>
        <c:scaling>
          <c:orientation val="minMax"/>
          <c:max val="1280"/>
          <c:min val="102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square of residual)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4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BinaryCrossEntropy!$C$6:$C$15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49-4BE0-873F-6F9643B8D4DF}"/>
            </c:ext>
          </c:extLst>
        </c:ser>
        <c:ser>
          <c:idx val="1"/>
          <c:order val="1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BinaryCrossEntropy!$D$6:$D$15</c:f>
              <c:numCache>
                <c:formatCode>General</c:formatCode>
                <c:ptCount val="10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0.49</c:v>
                </c:pt>
                <c:pt idx="4">
                  <c:v>0.23</c:v>
                </c:pt>
                <c:pt idx="5">
                  <c:v>0.54</c:v>
                </c:pt>
                <c:pt idx="6">
                  <c:v>0.96</c:v>
                </c:pt>
                <c:pt idx="7">
                  <c:v>0.1</c:v>
                </c:pt>
                <c:pt idx="8">
                  <c:v>0.7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49-4BE0-873F-6F9643B8D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290304"/>
        <c:axId val="2010039024"/>
      </c:lineChart>
      <c:catAx>
        <c:axId val="73729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0039024"/>
        <c:crosses val="autoZero"/>
        <c:auto val="1"/>
        <c:lblAlgn val="ctr"/>
        <c:lblOffset val="100"/>
        <c:noMultiLvlLbl val="0"/>
      </c:catAx>
      <c:valAx>
        <c:axId val="201003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9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BinaryCrossEntropy!$C$5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BinaryCrossEntropy!$C$6:$C$15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CC-424E-9DB6-E1F97B82E8D3}"/>
            </c:ext>
          </c:extLst>
        </c:ser>
        <c:ser>
          <c:idx val="1"/>
          <c:order val="1"/>
          <c:tx>
            <c:strRef>
              <c:f>BinaryCrossEntropy!$D$5</c:f>
              <c:strCache>
                <c:ptCount val="1"/>
                <c:pt idx="0">
                  <c:v>Predicted prob (Pass)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BinaryCrossEntropy!$D$6:$D$15</c:f>
              <c:numCache>
                <c:formatCode>General</c:formatCode>
                <c:ptCount val="10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0.49</c:v>
                </c:pt>
                <c:pt idx="4">
                  <c:v>0.23</c:v>
                </c:pt>
                <c:pt idx="5">
                  <c:v>0.54</c:v>
                </c:pt>
                <c:pt idx="6">
                  <c:v>0.96</c:v>
                </c:pt>
                <c:pt idx="7">
                  <c:v>0.1</c:v>
                </c:pt>
                <c:pt idx="8">
                  <c:v>0.7</c:v>
                </c:pt>
                <c:pt idx="9">
                  <c:v>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CC-424E-9DB6-E1F97B82E8D3}"/>
            </c:ext>
          </c:extLst>
        </c:ser>
        <c:ser>
          <c:idx val="2"/>
          <c:order val="2"/>
          <c:tx>
            <c:strRef>
              <c:f>BinaryCrossEntropy!$E$5</c:f>
              <c:strCache>
                <c:ptCount val="1"/>
                <c:pt idx="0">
                  <c:v>Corrected-P(Pass)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BinaryCrossEntropy!$E$6:$E$15</c:f>
              <c:numCache>
                <c:formatCode>General</c:formatCode>
                <c:ptCount val="10"/>
                <c:pt idx="0">
                  <c:v>0.94</c:v>
                </c:pt>
                <c:pt idx="1">
                  <c:v>0.8</c:v>
                </c:pt>
                <c:pt idx="2">
                  <c:v>0.75</c:v>
                </c:pt>
                <c:pt idx="3">
                  <c:v>0.51</c:v>
                </c:pt>
                <c:pt idx="4">
                  <c:v>0.77</c:v>
                </c:pt>
                <c:pt idx="5">
                  <c:v>0.54</c:v>
                </c:pt>
                <c:pt idx="6">
                  <c:v>0.96</c:v>
                </c:pt>
                <c:pt idx="7">
                  <c:v>0.9</c:v>
                </c:pt>
                <c:pt idx="8">
                  <c:v>0.7</c:v>
                </c:pt>
                <c:pt idx="9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CC-424E-9DB6-E1F97B82E8D3}"/>
            </c:ext>
          </c:extLst>
        </c:ser>
        <c:ser>
          <c:idx val="3"/>
          <c:order val="3"/>
          <c:tx>
            <c:strRef>
              <c:f>BinaryCrossEntropy!$F$5</c:f>
              <c:strCache>
                <c:ptCount val="1"/>
                <c:pt idx="0">
                  <c:v>Match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BinaryCrossEntropy!$F$6:$F$15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CC-424E-9DB6-E1F97B82E8D3}"/>
            </c:ext>
          </c:extLst>
        </c:ser>
        <c:ser>
          <c:idx val="4"/>
          <c:order val="4"/>
          <c:tx>
            <c:strRef>
              <c:f>BinaryCrossEntropy!$G$5</c:f>
              <c:strCache>
                <c:ptCount val="1"/>
                <c:pt idx="0">
                  <c:v>Log(Corrected P(Pass))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BinaryCrossEntropy!$G$6:$G$15</c:f>
              <c:numCache>
                <c:formatCode>General</c:formatCode>
                <c:ptCount val="10"/>
                <c:pt idx="0">
                  <c:v>-2.6872146400301365E-2</c:v>
                </c:pt>
                <c:pt idx="1">
                  <c:v>-9.6910013008056392E-2</c:v>
                </c:pt>
                <c:pt idx="2">
                  <c:v>-0.12493873660829995</c:v>
                </c:pt>
                <c:pt idx="3">
                  <c:v>-0.29242982390206362</c:v>
                </c:pt>
                <c:pt idx="4">
                  <c:v>-0.11350927482751812</c:v>
                </c:pt>
                <c:pt idx="5">
                  <c:v>-0.26760624017703144</c:v>
                </c:pt>
                <c:pt idx="6">
                  <c:v>-1.7728766960431602E-2</c:v>
                </c:pt>
                <c:pt idx="7">
                  <c:v>-4.5757490560675115E-2</c:v>
                </c:pt>
                <c:pt idx="8">
                  <c:v>-0.15490195998574319</c:v>
                </c:pt>
                <c:pt idx="9">
                  <c:v>-0.43179827593300502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CC-424E-9DB6-E1F97B82E8D3}"/>
            </c:ext>
          </c:extLst>
        </c:ser>
        <c:ser>
          <c:idx val="5"/>
          <c:order val="5"/>
          <c:tx>
            <c:strRef>
              <c:f>BinaryCrossEntropy!$H$5</c:f>
              <c:strCache>
                <c:ptCount val="1"/>
                <c:pt idx="0">
                  <c:v>-LOG(P(Pass))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BinaryCrossEntropy!$B$6:$B$15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BinaryCrossEntropy!$H$6:$H$15</c:f>
              <c:numCache>
                <c:formatCode>General</c:formatCode>
                <c:ptCount val="10"/>
                <c:pt idx="0">
                  <c:v>2.6872146400301365E-2</c:v>
                </c:pt>
                <c:pt idx="1">
                  <c:v>9.6910013008056392E-2</c:v>
                </c:pt>
                <c:pt idx="2">
                  <c:v>0.12493873660829995</c:v>
                </c:pt>
                <c:pt idx="3">
                  <c:v>0.29242982390206362</c:v>
                </c:pt>
                <c:pt idx="4">
                  <c:v>0.11350927482751812</c:v>
                </c:pt>
                <c:pt idx="5">
                  <c:v>0.26760624017703144</c:v>
                </c:pt>
                <c:pt idx="6">
                  <c:v>1.7728766960431602E-2</c:v>
                </c:pt>
                <c:pt idx="7">
                  <c:v>4.5757490560675115E-2</c:v>
                </c:pt>
                <c:pt idx="8">
                  <c:v>0.15490195998574319</c:v>
                </c:pt>
                <c:pt idx="9">
                  <c:v>0.43179827593300502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FCC-424E-9DB6-E1F97B82E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372480"/>
        <c:axId val="1801014272"/>
      </c:lineChart>
      <c:catAx>
        <c:axId val="728372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014272"/>
        <c:crosses val="autoZero"/>
        <c:auto val="1"/>
        <c:lblAlgn val="ctr"/>
        <c:lblOffset val="100"/>
        <c:noMultiLvlLbl val="0"/>
      </c:catAx>
      <c:valAx>
        <c:axId val="18010142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372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ustomXml" Target="../ink/ink1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</xdr:colOff>
      <xdr:row>1</xdr:row>
      <xdr:rowOff>66675</xdr:rowOff>
    </xdr:from>
    <xdr:to>
      <xdr:col>13</xdr:col>
      <xdr:colOff>340995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3422B-ECF7-657A-FBE2-5A17995CF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127635</xdr:colOff>
      <xdr:row>1</xdr:row>
      <xdr:rowOff>120015</xdr:rowOff>
    </xdr:from>
    <xdr:to>
      <xdr:col>21</xdr:col>
      <xdr:colOff>432435</xdr:colOff>
      <xdr:row>18</xdr:row>
      <xdr:rowOff>5715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05E4C7F-8CF6-F314-1A95-F9C072CCC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93345</xdr:colOff>
      <xdr:row>17</xdr:row>
      <xdr:rowOff>142875</xdr:rowOff>
    </xdr:from>
    <xdr:to>
      <xdr:col>13</xdr:col>
      <xdr:colOff>398145</xdr:colOff>
      <xdr:row>32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79D4A8-BF91-68B0-3CA8-FFCEAF3C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556260</xdr:colOff>
      <xdr:row>48</xdr:row>
      <xdr:rowOff>11430</xdr:rowOff>
    </xdr:from>
    <xdr:to>
      <xdr:col>12</xdr:col>
      <xdr:colOff>586740</xdr:colOff>
      <xdr:row>67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0C0C5E-6D68-8BBA-4CE7-35786A0F8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224790</xdr:colOff>
      <xdr:row>7</xdr:row>
      <xdr:rowOff>167640</xdr:rowOff>
    </xdr:from>
    <xdr:to>
      <xdr:col>7</xdr:col>
      <xdr:colOff>529590</xdr:colOff>
      <xdr:row>22</xdr:row>
      <xdr:rowOff>53340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D15E87-0BE3-E984-8401-D4078142C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495300</xdr:colOff>
      <xdr:row>1</xdr:row>
      <xdr:rowOff>102870</xdr:rowOff>
    </xdr:from>
    <xdr:to>
      <xdr:col>17</xdr:col>
      <xdr:colOff>190500</xdr:colOff>
      <xdr:row>15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CEC2659-86C2-20FF-A20F-E1ACF03BE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346710</xdr:colOff>
      <xdr:row>1</xdr:row>
      <xdr:rowOff>36195</xdr:rowOff>
    </xdr:from>
    <xdr:to>
      <xdr:col>16</xdr:col>
      <xdr:colOff>41910</xdr:colOff>
      <xdr:row>15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B3FA3-E44D-7AF4-776B-6B07C40AA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8</xdr:row>
      <xdr:rowOff>120015</xdr:rowOff>
    </xdr:from>
    <xdr:to>
      <xdr:col>13</xdr:col>
      <xdr:colOff>19050</xdr:colOff>
      <xdr:row>23</xdr:row>
      <xdr:rowOff>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02B8E-692C-2DFB-6EB7-461980B8F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83640</xdr:colOff>
      <xdr:row>10</xdr:row>
      <xdr:rowOff>98880</xdr:rowOff>
    </xdr:from>
    <xdr:to>
      <xdr:col>4</xdr:col>
      <xdr:colOff>82095</xdr:colOff>
      <xdr:row>10</xdr:row>
      <xdr:rowOff>110670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4E6946C0-99FD-0C8D-096F-B529C2C4DD3A}"/>
                </a:ext>
              </a:extLst>
            </xdr14:cNvPr>
            <xdr14:cNvContentPartPr/>
          </xdr14:nvContentPartPr>
          <xdr14:nvPr macro=""/>
          <xdr14:xfrm>
            <a:off x="3954600" y="1622880"/>
            <a:ext cx="360" cy="36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4E6946C0-99FD-0C8D-096F-B529C2C4DD3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3948480" y="1616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537208</xdr:colOff>
      <xdr:row>3</xdr:row>
      <xdr:rowOff>72390</xdr:rowOff>
    </xdr:from>
    <xdr:to>
      <xdr:col>20</xdr:col>
      <xdr:colOff>459104</xdr:colOff>
      <xdr:row>22</xdr:row>
      <xdr:rowOff>371475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04C4DA-D862-2A23-AD4E-EBE2AB56ED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752475</xdr:colOff>
      <xdr:row>23</xdr:row>
      <xdr:rowOff>185345</xdr:rowOff>
    </xdr:from>
    <xdr:to>
      <xdr:col>14</xdr:col>
      <xdr:colOff>369569</xdr:colOff>
      <xdr:row>41</xdr:row>
      <xdr:rowOff>50426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694D33-48AE-B43E-84C3-BD825B479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6</xdr:row>
      <xdr:rowOff>123825</xdr:rowOff>
    </xdr:from>
    <xdr:to>
      <xdr:col>2</xdr:col>
      <xdr:colOff>66675</xdr:colOff>
      <xdr:row>8</xdr:row>
      <xdr:rowOff>133350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209F7D1-8D1B-6D14-4C77-094483CF0900}"/>
            </a:ext>
          </a:extLst>
        </xdr:cNvPr>
        <xdr:cNvSpPr/>
      </xdr:nvSpPr>
      <xdr:spPr>
        <a:xfrm>
          <a:off x="714375" y="1266825"/>
          <a:ext cx="571500" cy="3905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314325</xdr:colOff>
      <xdr:row>6</xdr:row>
      <xdr:rowOff>95250</xdr:rowOff>
    </xdr:from>
    <xdr:to>
      <xdr:col>5</xdr:col>
      <xdr:colOff>276225</xdr:colOff>
      <xdr:row>8</xdr:row>
      <xdr:rowOff>104775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792A0E9-A4C1-4FBE-82F1-8A92C7E5E8DE}"/>
            </a:ext>
          </a:extLst>
        </xdr:cNvPr>
        <xdr:cNvSpPr/>
      </xdr:nvSpPr>
      <xdr:spPr>
        <a:xfrm>
          <a:off x="2752725" y="1238250"/>
          <a:ext cx="571500" cy="390525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171450</xdr:colOff>
      <xdr:row>7</xdr:row>
      <xdr:rowOff>85725</xdr:rowOff>
    </xdr:from>
    <xdr:to>
      <xdr:col>4</xdr:col>
      <xdr:colOff>114300</xdr:colOff>
      <xdr:row>7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657A591-B04F-B873-254C-6115D75904CA}"/>
            </a:ext>
          </a:extLst>
        </xdr:cNvPr>
        <xdr:cNvCxnSpPr/>
      </xdr:nvCxnSpPr>
      <xdr:spPr>
        <a:xfrm flipV="1">
          <a:off x="1390650" y="1419225"/>
          <a:ext cx="1162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6</xdr:row>
      <xdr:rowOff>123825</xdr:rowOff>
    </xdr:from>
    <xdr:to>
      <xdr:col>4</xdr:col>
      <xdr:colOff>219075</xdr:colOff>
      <xdr:row>8</xdr:row>
      <xdr:rowOff>28575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2EE5BCD6-AE26-06E7-627A-058597B6AB7A}"/>
            </a:ext>
          </a:extLst>
        </xdr:cNvPr>
        <xdr:cNvSpPr/>
      </xdr:nvSpPr>
      <xdr:spPr>
        <a:xfrm>
          <a:off x="1362075" y="1266825"/>
          <a:ext cx="1295400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361950</xdr:colOff>
      <xdr:row>3</xdr:row>
      <xdr:rowOff>14287</xdr:rowOff>
    </xdr:from>
    <xdr:to>
      <xdr:col>16</xdr:col>
      <xdr:colOff>57150</xdr:colOff>
      <xdr:row>16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E5710C-0CA2-61BE-5FAF-DDC817709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17</xdr:row>
      <xdr:rowOff>23812</xdr:rowOff>
    </xdr:from>
    <xdr:to>
      <xdr:col>27</xdr:col>
      <xdr:colOff>114300</xdr:colOff>
      <xdr:row>31</xdr:row>
      <xdr:rowOff>100012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1E79F3-F716-7186-EF3B-649FC337F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8-27T09:46:14.46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00EA5-A87A-40A2-8451-0245757A50E8}" name="Table1" displayName="Table1" ref="B2:D7" totalsRowShown="0" headerRowDxfId="23" headerRowBorderDxfId="22" tableBorderDxfId="21" totalsRowBorderDxfId="20">
  <autoFilter ref="B2:D7" xr:uid="{30A00EA5-A87A-40A2-8451-0245757A50E8}"/>
  <tableColumns count="3">
    <tableColumn id="1" xr3:uid="{844D596A-1B62-44AB-9E8D-CAEC5C051E59}" name="area(x)" dataDxfId="19" dataCellStyle="Comma"/>
    <tableColumn id="2" xr3:uid="{71934F42-C084-4C4A-A6B7-E77CFBF0A9C9}" name="price(y)" dataDxfId="18" dataCellStyle="Comma"/>
    <tableColumn id="3" xr3:uid="{E699BE39-5DD6-4D00-A3F9-6B7373132398}" name="y = 135.79x + 180616" dataDxfId="17" dataCellStyle="Comma">
      <calculatedColumnFormula>Table1[[#This Row],[area(x)]]*$C$11 + $C$10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8F1F80-5702-41AF-9342-FA2FF0A20EA6}" name="Table2" displayName="Table2" ref="C3:F8" totalsRowShown="0">
  <autoFilter ref="C3:F8" xr:uid="{958F1F80-5702-41AF-9342-FA2FF0A20EA6}"/>
  <tableColumns count="4">
    <tableColumn id="1" xr3:uid="{6C75392A-261B-4CB5-9291-AD3BD31B9362}" name="Marks"/>
    <tableColumn id="2" xr3:uid="{1EF60540-6BAD-4F3D-8B12-43E8C07132E4}" name="Hours studied"/>
    <tableColumn id="3" xr3:uid="{7988E4D0-B350-498C-9EC6-97F50F548DDA}" name="IQ"/>
    <tableColumn id="4" xr3:uid="{BAB90044-3AEF-4820-BDB9-451221778035}" name="Attenden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106610-38D0-4643-8344-BC382B571B5B}" name="Table3" displayName="Table3" ref="A1:B28" totalsRowShown="0" headerRowDxfId="11" headerRowBorderDxfId="15" tableBorderDxfId="16" totalsRowBorderDxfId="14">
  <autoFilter ref="A1:B28" xr:uid="{DD106610-38D0-4643-8344-BC382B571B5B}"/>
  <tableColumns count="2">
    <tableColumn id="1" xr3:uid="{49932C13-74AB-495D-A211-65FBD9362741}" name="age" dataDxfId="13"/>
    <tableColumn id="2" xr3:uid="{99D5B49F-1D4F-475C-A430-2C9BA49FBC25}" name="bought_insurance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5B2F18-F141-4805-95DB-6B6B44569C63}" name="Table5" displayName="Table5" ref="C6:G16" totalsRowCount="1" tableBorderDxfId="10">
  <autoFilter ref="C6:G15" xr:uid="{AC5B2F18-F141-4805-95DB-6B6B44569C63}"/>
  <tableColumns count="5">
    <tableColumn id="1" xr3:uid="{717DADC6-90A9-4679-985F-CA561D955810}" name="Demand(y)" dataDxfId="9" totalsRowDxfId="4"/>
    <tableColumn id="2" xr3:uid="{5B8B849F-4B8F-4E0A-9701-9AC192292CB9}" name="Supply" dataDxfId="8" totalsRowDxfId="3"/>
    <tableColumn id="3" xr3:uid="{8C54810F-A5C6-419F-BFD3-0B745DC1DF11}" name="Predicted Suuply" dataDxfId="7" totalsRowDxfId="2">
      <calculatedColumnFormula>$B$9*C7+$B$10</calculatedColumnFormula>
    </tableColumn>
    <tableColumn id="4" xr3:uid="{93FB6DF6-CD6B-4C48-86FF-19794C508DB3}" name="Residual" dataDxfId="6" totalsRowDxfId="1">
      <calculatedColumnFormula>Table5[[#This Row],[Supply]]-Table5[[#This Row],[Predicted Suuply]]</calculatedColumnFormula>
    </tableColumn>
    <tableColumn id="5" xr3:uid="{9A31AAA7-5F73-4920-9E96-F772DED4C4DE}" name="Square of residuals( Loss Function)" totalsRowFunction="custom" dataDxfId="5" totalsRowDxfId="0">
      <calculatedColumnFormula>Table5[[#This Row],[Residual]]^2</calculatedColumnFormula>
      <totalsRowFormula>SUM(G7:G15)</totalsRow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F394194-19F8-434A-B5AC-64819F9E9FF9}" name="Table6" displayName="Table6" ref="C23:E40" totalsRowShown="0">
  <autoFilter ref="C23:E40" xr:uid="{0F394194-19F8-434A-B5AC-64819F9E9FF9}"/>
  <tableColumns count="3">
    <tableColumn id="1" xr3:uid="{B7F65DC8-561D-4E11-BFF2-21DB1DC284DB}" name="Constant( Intercept)(x)"/>
    <tableColumn id="2" xr3:uid="{60462C8A-3264-4B89-855F-35FCFBFFC32F}" name="Sum Square of residuals(y)"/>
    <tableColumn id="3" xr3:uid="{D404FEA6-6372-48C0-8189-848FE03829EE}" name="descent( step size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BAEED3-8D0C-49E9-A03F-2132E11305FA}" name="Table7" displayName="Table7" ref="B12:F18" totalsRowShown="0">
  <autoFilter ref="B12:F18" xr:uid="{F2BAEED3-8D0C-49E9-A03F-2132E11305FA}"/>
  <tableColumns count="5">
    <tableColumn id="1" xr3:uid="{EA52C702-A25C-44FB-9A8A-D49028937002}" name="x"/>
    <tableColumn id="2" xr3:uid="{6E58EC25-6C6B-4E25-8BDE-72C71A16D87D}" name="Weight"/>
    <tableColumn id="3" xr3:uid="{05E890DD-CA2C-4BA1-B445-3C4FC765CB5E}" name="Constant/Bias"/>
    <tableColumn id="4" xr3:uid="{6E8082DE-2F3D-4E41-BD4C-3703AF747AC6}" name="y=mx + c(Predicted)">
      <calculatedColumnFormula>C13*B13+D13</calculatedColumnFormula>
    </tableColumn>
    <tableColumn id="5" xr3:uid="{32B0F115-AB19-4231-AE64-D6282FDCF188}" name="Actual">
      <calculatedColumnFormula>$F$2*B13+$F$3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D4AFFA-7A0D-40CB-AC08-DAADA6585E3A}" name="Table8" displayName="Table8" ref="B5:H15" totalsRowShown="0">
  <autoFilter ref="B5:H15" xr:uid="{FFD4AFFA-7A0D-40CB-AC08-DAADA6585E3A}"/>
  <sortState xmlns:xlrd2="http://schemas.microsoft.com/office/spreadsheetml/2017/richdata2" ref="B6:H15">
    <sortCondition ref="B5:B15"/>
  </sortState>
  <tableColumns count="7">
    <tableColumn id="1" xr3:uid="{8D7DED36-244F-4569-98AC-1DBEFF7BE77F}" name="ID"/>
    <tableColumn id="2" xr3:uid="{8F4B52DB-8438-4D9D-88AA-5204AA51027A}" name="Actual"/>
    <tableColumn id="3" xr3:uid="{EB3AAEAC-2B0F-4DBB-B7F4-BC26AF12EE54}" name="Predicted prob (Pass)"/>
    <tableColumn id="4" xr3:uid="{39A58B0F-4AD6-4FD3-B21E-37AE7E8C185C}" name="Corrected-P(Pass)">
      <calculatedColumnFormula>IF(C6=1,D6,1-D6)</calculatedColumnFormula>
    </tableColumn>
    <tableColumn id="5" xr3:uid="{9F2F21A3-F7AD-4330-8972-57ECBD0EB943}" name="Match">
      <calculatedColumnFormula>IF(D6=E6,TRUE,FALSE)</calculatedColumnFormula>
    </tableColumn>
    <tableColumn id="6" xr3:uid="{1AD33867-F52C-441A-A69B-0FD6D01DF6E4}" name="Log(Corrected P(Pass))">
      <calculatedColumnFormula>LOG(E6)</calculatedColumnFormula>
    </tableColumn>
    <tableColumn id="7" xr3:uid="{3DA1361B-4D72-4C8A-ABD3-799B8E77B111}" name="-LOG(P(Pass))">
      <calculatedColumnFormula>-1*G6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14247FB-4559-4973-B682-D2BAB38E2A35}" name="Table810" displayName="Table810" ref="B19:C29" totalsRowShown="0">
  <autoFilter ref="B19:C29" xr:uid="{514247FB-4559-4973-B682-D2BAB38E2A35}"/>
  <tableColumns count="2">
    <tableColumn id="1" xr3:uid="{04DE28D1-1091-486D-A52A-74BC404326A9}" name="ID">
      <calculatedColumnFormula>B19+1</calculatedColumnFormula>
    </tableColumn>
    <tableColumn id="7" xr3:uid="{56DC67CB-9D2C-4CB0-9455-8EAD07AB2B98}" name="-LOG(P(Pass)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D746-ABC3-433C-962F-A346A2330DCB}">
  <dimension ref="B2:M47"/>
  <sheetViews>
    <sheetView zoomScaleNormal="100" workbookViewId="0">
      <selection activeCell="F20" sqref="F20"/>
    </sheetView>
  </sheetViews>
  <sheetFormatPr defaultRowHeight="15" x14ac:dyDescent="0.25"/>
  <cols>
    <col min="2" max="2" width="9.28515625" bestFit="1" customWidth="1"/>
    <col min="3" max="3" width="11.7109375" bestFit="1" customWidth="1"/>
    <col min="4" max="4" width="21.42578125" bestFit="1" customWidth="1"/>
    <col min="5" max="13" width="14.28515625" bestFit="1" customWidth="1"/>
  </cols>
  <sheetData>
    <row r="2" spans="2:5" x14ac:dyDescent="0.25">
      <c r="B2" s="3" t="s">
        <v>1</v>
      </c>
      <c r="C2" s="4" t="s">
        <v>2</v>
      </c>
      <c r="D2" s="5" t="s">
        <v>0</v>
      </c>
    </row>
    <row r="3" spans="2:5" x14ac:dyDescent="0.25">
      <c r="B3" s="6">
        <v>2600</v>
      </c>
      <c r="C3" s="7">
        <v>550000</v>
      </c>
      <c r="D3" s="8">
        <f>Table1[[#This Row],[area(x)]]*$C$11 + $C$10</f>
        <v>533670</v>
      </c>
      <c r="E3" s="1"/>
    </row>
    <row r="4" spans="2:5" x14ac:dyDescent="0.25">
      <c r="B4" s="6">
        <v>3000</v>
      </c>
      <c r="C4" s="7">
        <v>565000</v>
      </c>
      <c r="D4" s="8">
        <f>Table1[[#This Row],[area(x)]]*$C$11 + $C$10</f>
        <v>587986</v>
      </c>
      <c r="E4" s="1"/>
    </row>
    <row r="5" spans="2:5" x14ac:dyDescent="0.25">
      <c r="B5" s="6">
        <v>3200</v>
      </c>
      <c r="C5" s="7">
        <v>610000</v>
      </c>
      <c r="D5" s="8">
        <f>Table1[[#This Row],[area(x)]]*$C$11 + $C$10</f>
        <v>615144</v>
      </c>
      <c r="E5" s="1"/>
    </row>
    <row r="6" spans="2:5" x14ac:dyDescent="0.25">
      <c r="B6" s="6">
        <v>3600</v>
      </c>
      <c r="C6" s="7">
        <v>680000</v>
      </c>
      <c r="D6" s="8">
        <f>Table1[[#This Row],[area(x)]]*$C$11 + $C$10</f>
        <v>669460</v>
      </c>
      <c r="E6" s="1"/>
    </row>
    <row r="7" spans="2:5" x14ac:dyDescent="0.25">
      <c r="B7" s="9">
        <v>4000</v>
      </c>
      <c r="C7" s="10">
        <v>725000</v>
      </c>
      <c r="D7" s="11">
        <f>Table1[[#This Row],[area(x)]]*$C$11 + $C$10</f>
        <v>723776</v>
      </c>
      <c r="E7" s="1"/>
    </row>
    <row r="10" spans="2:5" x14ac:dyDescent="0.25">
      <c r="B10" s="2" t="s">
        <v>3</v>
      </c>
      <c r="C10" s="2">
        <v>180616</v>
      </c>
    </row>
    <row r="11" spans="2:5" x14ac:dyDescent="0.25">
      <c r="B11" s="2" t="s">
        <v>4</v>
      </c>
      <c r="C11" s="2">
        <v>135.79</v>
      </c>
    </row>
    <row r="14" spans="2:5" x14ac:dyDescent="0.25">
      <c r="B14" t="s">
        <v>5</v>
      </c>
      <c r="C14" s="1">
        <v>2000</v>
      </c>
    </row>
    <row r="15" spans="2:5" x14ac:dyDescent="0.25">
      <c r="B15" t="s">
        <v>6</v>
      </c>
      <c r="C15" s="1">
        <f>C11</f>
        <v>135.79</v>
      </c>
    </row>
    <row r="16" spans="2:5" x14ac:dyDescent="0.25">
      <c r="B16" t="s">
        <v>7</v>
      </c>
      <c r="C16" s="1">
        <f>C10</f>
        <v>180616</v>
      </c>
    </row>
    <row r="17" spans="2:5" x14ac:dyDescent="0.25">
      <c r="C17" s="1"/>
    </row>
    <row r="18" spans="2:5" x14ac:dyDescent="0.25">
      <c r="C18" s="1"/>
    </row>
    <row r="19" spans="2:5" x14ac:dyDescent="0.25">
      <c r="B19" t="s">
        <v>8</v>
      </c>
      <c r="C19" s="1">
        <f>C15*C14 + C16</f>
        <v>452196</v>
      </c>
    </row>
    <row r="21" spans="2:5" x14ac:dyDescent="0.25">
      <c r="D21" s="12" t="s">
        <v>5</v>
      </c>
      <c r="E21" s="13">
        <f>C19</f>
        <v>452196</v>
      </c>
    </row>
    <row r="22" spans="2:5" x14ac:dyDescent="0.25">
      <c r="D22" s="13">
        <v>2600</v>
      </c>
      <c r="E22" s="13">
        <f t="dataTable" ref="E22:E32" dt2D="0" dtr="0" r1="C14"/>
        <v>533670</v>
      </c>
    </row>
    <row r="23" spans="2:5" x14ac:dyDescent="0.25">
      <c r="D23" s="13">
        <f>D22+400</f>
        <v>3000</v>
      </c>
      <c r="E23" s="13">
        <v>587986</v>
      </c>
    </row>
    <row r="24" spans="2:5" x14ac:dyDescent="0.25">
      <c r="D24" s="13">
        <f t="shared" ref="D24:D32" si="0">D23+400</f>
        <v>3400</v>
      </c>
      <c r="E24" s="13">
        <v>642302</v>
      </c>
    </row>
    <row r="25" spans="2:5" x14ac:dyDescent="0.25">
      <c r="D25" s="13">
        <f t="shared" si="0"/>
        <v>3800</v>
      </c>
      <c r="E25" s="13">
        <v>696618</v>
      </c>
    </row>
    <row r="26" spans="2:5" x14ac:dyDescent="0.25">
      <c r="D26" s="13">
        <f t="shared" si="0"/>
        <v>4200</v>
      </c>
      <c r="E26" s="13">
        <v>750934</v>
      </c>
    </row>
    <row r="27" spans="2:5" x14ac:dyDescent="0.25">
      <c r="D27" s="13">
        <f t="shared" si="0"/>
        <v>4600</v>
      </c>
      <c r="E27" s="13">
        <v>805250</v>
      </c>
    </row>
    <row r="28" spans="2:5" x14ac:dyDescent="0.25">
      <c r="D28" s="13">
        <f t="shared" si="0"/>
        <v>5000</v>
      </c>
      <c r="E28" s="13">
        <v>859566</v>
      </c>
    </row>
    <row r="29" spans="2:5" x14ac:dyDescent="0.25">
      <c r="D29" s="13">
        <f t="shared" si="0"/>
        <v>5400</v>
      </c>
      <c r="E29" s="13">
        <v>913882</v>
      </c>
    </row>
    <row r="30" spans="2:5" x14ac:dyDescent="0.25">
      <c r="D30" s="13">
        <f t="shared" si="0"/>
        <v>5800</v>
      </c>
      <c r="E30" s="13">
        <v>968198</v>
      </c>
    </row>
    <row r="31" spans="2:5" x14ac:dyDescent="0.25">
      <c r="D31" s="13">
        <f t="shared" si="0"/>
        <v>6200</v>
      </c>
      <c r="E31" s="13">
        <v>1022514</v>
      </c>
    </row>
    <row r="32" spans="2:5" x14ac:dyDescent="0.25">
      <c r="D32" s="13">
        <f t="shared" si="0"/>
        <v>6600</v>
      </c>
      <c r="E32" s="13">
        <v>1076830</v>
      </c>
    </row>
    <row r="36" spans="4:13" x14ac:dyDescent="0.25">
      <c r="D36" s="1">
        <f>C19</f>
        <v>452196</v>
      </c>
      <c r="E36" s="14">
        <f>C19</f>
        <v>452196</v>
      </c>
      <c r="F36" s="14">
        <f>E36+100000</f>
        <v>552196</v>
      </c>
      <c r="G36" s="14">
        <f t="shared" ref="G36:M36" si="1">F36+100000</f>
        <v>652196</v>
      </c>
      <c r="H36" s="14">
        <f t="shared" si="1"/>
        <v>752196</v>
      </c>
      <c r="I36" s="14">
        <f t="shared" si="1"/>
        <v>852196</v>
      </c>
      <c r="J36" s="14">
        <f t="shared" si="1"/>
        <v>952196</v>
      </c>
      <c r="K36" s="14">
        <f t="shared" si="1"/>
        <v>1052196</v>
      </c>
      <c r="L36" s="14">
        <f t="shared" si="1"/>
        <v>1152196</v>
      </c>
      <c r="M36" s="14">
        <f t="shared" si="1"/>
        <v>1252196</v>
      </c>
    </row>
    <row r="37" spans="4:13" x14ac:dyDescent="0.25">
      <c r="D37" s="7">
        <v>2600</v>
      </c>
      <c r="E37" s="1">
        <f t="dataTable" ref="E37:M47" dt2D="1" dtr="1" r1="C19" r2="C14" ca="1"/>
        <v>452196</v>
      </c>
      <c r="F37" s="1">
        <v>552196</v>
      </c>
      <c r="G37" s="1">
        <v>752196</v>
      </c>
      <c r="H37" s="1">
        <v>1052196</v>
      </c>
      <c r="I37" s="1">
        <v>1452196</v>
      </c>
      <c r="J37" s="1">
        <v>1952196</v>
      </c>
      <c r="K37" s="1">
        <v>2552196</v>
      </c>
      <c r="L37" s="1">
        <v>3252196</v>
      </c>
      <c r="M37" s="1">
        <v>4052196</v>
      </c>
    </row>
    <row r="38" spans="4:13" x14ac:dyDescent="0.25">
      <c r="D38" s="7">
        <f>D37+400</f>
        <v>3000</v>
      </c>
      <c r="E38" s="1">
        <v>4052196</v>
      </c>
      <c r="F38" s="1">
        <v>4152196</v>
      </c>
      <c r="G38" s="1">
        <v>4352196</v>
      </c>
      <c r="H38" s="1">
        <v>4652196</v>
      </c>
      <c r="I38" s="1">
        <v>5052196</v>
      </c>
      <c r="J38" s="1">
        <v>5552196</v>
      </c>
      <c r="K38" s="1">
        <v>6152196</v>
      </c>
      <c r="L38" s="1">
        <v>6852196</v>
      </c>
      <c r="M38" s="1">
        <v>7652196</v>
      </c>
    </row>
    <row r="39" spans="4:13" x14ac:dyDescent="0.25">
      <c r="D39" s="7">
        <f t="shared" ref="D39:D47" si="2">D38+400</f>
        <v>3400</v>
      </c>
      <c r="E39" s="1">
        <v>7652196</v>
      </c>
      <c r="F39" s="1">
        <v>7752196</v>
      </c>
      <c r="G39" s="1">
        <v>7952196</v>
      </c>
      <c r="H39" s="1">
        <v>8252196</v>
      </c>
      <c r="I39" s="1">
        <v>8652196</v>
      </c>
      <c r="J39" s="1">
        <v>9152196</v>
      </c>
      <c r="K39" s="1">
        <v>9752196</v>
      </c>
      <c r="L39" s="1">
        <v>10452196</v>
      </c>
      <c r="M39" s="1">
        <v>11252196</v>
      </c>
    </row>
    <row r="40" spans="4:13" x14ac:dyDescent="0.25">
      <c r="D40" s="7">
        <f t="shared" si="2"/>
        <v>3800</v>
      </c>
      <c r="E40" s="1">
        <v>11252196</v>
      </c>
      <c r="F40" s="1">
        <v>11352196</v>
      </c>
      <c r="G40" s="1">
        <v>11552196</v>
      </c>
      <c r="H40" s="1">
        <v>11852196</v>
      </c>
      <c r="I40" s="1">
        <v>12252196</v>
      </c>
      <c r="J40" s="1">
        <v>12752196</v>
      </c>
      <c r="K40" s="1">
        <v>13352196</v>
      </c>
      <c r="L40" s="1">
        <v>14052196</v>
      </c>
      <c r="M40" s="1">
        <v>14852196</v>
      </c>
    </row>
    <row r="41" spans="4:13" x14ac:dyDescent="0.25">
      <c r="D41" s="7">
        <f t="shared" si="2"/>
        <v>4200</v>
      </c>
      <c r="E41" s="1">
        <v>14852196</v>
      </c>
      <c r="F41" s="1">
        <v>14952196</v>
      </c>
      <c r="G41" s="1">
        <v>15152196</v>
      </c>
      <c r="H41" s="1">
        <v>15452196</v>
      </c>
      <c r="I41" s="1">
        <v>15852196</v>
      </c>
      <c r="J41" s="1">
        <v>16352196</v>
      </c>
      <c r="K41" s="1">
        <v>16952196</v>
      </c>
      <c r="L41" s="1">
        <v>17652196</v>
      </c>
      <c r="M41" s="1">
        <v>18452196</v>
      </c>
    </row>
    <row r="42" spans="4:13" x14ac:dyDescent="0.25">
      <c r="D42" s="7">
        <f t="shared" si="2"/>
        <v>4600</v>
      </c>
      <c r="E42" s="1">
        <v>18452196</v>
      </c>
      <c r="F42" s="1">
        <v>18552196</v>
      </c>
      <c r="G42" s="1">
        <v>18752196</v>
      </c>
      <c r="H42" s="1">
        <v>19052196</v>
      </c>
      <c r="I42" s="1">
        <v>19452196</v>
      </c>
      <c r="J42" s="1">
        <v>19952196</v>
      </c>
      <c r="K42" s="1">
        <v>20552196</v>
      </c>
      <c r="L42" s="1">
        <v>21252196</v>
      </c>
      <c r="M42" s="1">
        <v>22052196</v>
      </c>
    </row>
    <row r="43" spans="4:13" x14ac:dyDescent="0.25">
      <c r="D43" s="7">
        <f t="shared" si="2"/>
        <v>5000</v>
      </c>
      <c r="E43" s="1">
        <v>22052196</v>
      </c>
      <c r="F43" s="1">
        <v>22152196</v>
      </c>
      <c r="G43" s="1">
        <v>22352196</v>
      </c>
      <c r="H43" s="1">
        <v>22652196</v>
      </c>
      <c r="I43" s="1">
        <v>23052196</v>
      </c>
      <c r="J43" s="1">
        <v>23552196</v>
      </c>
      <c r="K43" s="1">
        <v>24152196</v>
      </c>
      <c r="L43" s="1">
        <v>24852196</v>
      </c>
      <c r="M43" s="1">
        <v>25652196</v>
      </c>
    </row>
    <row r="44" spans="4:13" x14ac:dyDescent="0.25">
      <c r="D44" s="7">
        <f t="shared" si="2"/>
        <v>5400</v>
      </c>
      <c r="E44" s="1">
        <v>25652196</v>
      </c>
      <c r="F44" s="1">
        <v>25752196</v>
      </c>
      <c r="G44" s="1">
        <v>25952196</v>
      </c>
      <c r="H44" s="1">
        <v>26252196</v>
      </c>
      <c r="I44" s="1">
        <v>26652196</v>
      </c>
      <c r="J44" s="1">
        <v>27152196</v>
      </c>
      <c r="K44" s="1">
        <v>27752196</v>
      </c>
      <c r="L44" s="1">
        <v>28452196</v>
      </c>
      <c r="M44" s="1">
        <v>29252196</v>
      </c>
    </row>
    <row r="45" spans="4:13" x14ac:dyDescent="0.25">
      <c r="D45" s="7">
        <f t="shared" si="2"/>
        <v>5800</v>
      </c>
      <c r="E45" s="1">
        <v>29252196</v>
      </c>
      <c r="F45" s="1">
        <v>29352196</v>
      </c>
      <c r="G45" s="1">
        <v>29552196</v>
      </c>
      <c r="H45" s="1">
        <v>29852196</v>
      </c>
      <c r="I45" s="1">
        <v>30252196</v>
      </c>
      <c r="J45" s="1">
        <v>30752196</v>
      </c>
      <c r="K45" s="1">
        <v>31352196</v>
      </c>
      <c r="L45" s="1">
        <v>32052196</v>
      </c>
      <c r="M45" s="1">
        <v>32852196</v>
      </c>
    </row>
    <row r="46" spans="4:13" x14ac:dyDescent="0.25">
      <c r="D46" s="7">
        <f t="shared" si="2"/>
        <v>6200</v>
      </c>
      <c r="E46" s="1">
        <v>32852196</v>
      </c>
      <c r="F46" s="1">
        <v>32952196</v>
      </c>
      <c r="G46" s="1">
        <v>33152196</v>
      </c>
      <c r="H46" s="1">
        <v>33452196</v>
      </c>
      <c r="I46" s="1">
        <v>33852196</v>
      </c>
      <c r="J46" s="1">
        <v>34352196</v>
      </c>
      <c r="K46" s="1">
        <v>34952196</v>
      </c>
      <c r="L46" s="1">
        <v>35652196</v>
      </c>
      <c r="M46" s="1">
        <v>36452196</v>
      </c>
    </row>
    <row r="47" spans="4:13" x14ac:dyDescent="0.25">
      <c r="D47" s="7">
        <f t="shared" si="2"/>
        <v>6600</v>
      </c>
      <c r="E47" s="1">
        <v>36452196</v>
      </c>
      <c r="F47" s="1">
        <v>36552196</v>
      </c>
      <c r="G47" s="1">
        <v>36752196</v>
      </c>
      <c r="H47" s="1">
        <v>37052196</v>
      </c>
      <c r="I47" s="1">
        <v>37452196</v>
      </c>
      <c r="J47" s="1">
        <v>37952196</v>
      </c>
      <c r="K47" s="1">
        <v>38552196</v>
      </c>
      <c r="L47" s="1">
        <v>39252196</v>
      </c>
      <c r="M47" s="1">
        <v>40052196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27FC-BE6D-4506-B5B2-241DF51B36D2}">
  <dimension ref="A1:D6"/>
  <sheetViews>
    <sheetView workbookViewId="0">
      <selection activeCell="K19" sqref="K19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039C-DA6B-4419-AECE-907EBE21D497}">
  <dimension ref="C3:F8"/>
  <sheetViews>
    <sheetView workbookViewId="0">
      <selection activeCell="H22" sqref="H22"/>
    </sheetView>
  </sheetViews>
  <sheetFormatPr defaultRowHeight="15" x14ac:dyDescent="0.25"/>
  <cols>
    <col min="3" max="3" width="8.42578125" customWidth="1"/>
    <col min="4" max="4" width="15" customWidth="1"/>
    <col min="5" max="5" width="5" customWidth="1"/>
    <col min="6" max="6" width="13.140625" customWidth="1"/>
  </cols>
  <sheetData>
    <row r="3" spans="3:6" x14ac:dyDescent="0.25">
      <c r="C3" t="s">
        <v>13</v>
      </c>
      <c r="D3" t="s">
        <v>14</v>
      </c>
      <c r="E3" t="s">
        <v>15</v>
      </c>
      <c r="F3" t="s">
        <v>16</v>
      </c>
    </row>
    <row r="4" spans="3:6" x14ac:dyDescent="0.25">
      <c r="C4">
        <v>70</v>
      </c>
      <c r="D4">
        <v>10</v>
      </c>
      <c r="E4">
        <v>100</v>
      </c>
      <c r="F4">
        <v>80</v>
      </c>
    </row>
    <row r="5" spans="3:6" x14ac:dyDescent="0.25">
      <c r="C5">
        <v>72</v>
      </c>
      <c r="D5">
        <v>15</v>
      </c>
      <c r="E5">
        <v>110</v>
      </c>
      <c r="F5">
        <v>82</v>
      </c>
    </row>
    <row r="6" spans="3:6" x14ac:dyDescent="0.25">
      <c r="C6">
        <v>74</v>
      </c>
      <c r="D6">
        <v>20</v>
      </c>
      <c r="E6">
        <v>120</v>
      </c>
      <c r="F6">
        <v>84</v>
      </c>
    </row>
    <row r="7" spans="3:6" x14ac:dyDescent="0.25">
      <c r="C7">
        <v>80</v>
      </c>
      <c r="D7">
        <v>25</v>
      </c>
      <c r="E7">
        <v>130</v>
      </c>
      <c r="F7">
        <v>86</v>
      </c>
    </row>
    <row r="8" spans="3:6" x14ac:dyDescent="0.25">
      <c r="C8">
        <v>85</v>
      </c>
      <c r="D8">
        <v>30</v>
      </c>
      <c r="E8">
        <v>140</v>
      </c>
      <c r="F8">
        <v>88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0350-FE5D-4383-9CF9-BE17CCECA4B6}">
  <dimension ref="A1:B28"/>
  <sheetViews>
    <sheetView workbookViewId="0">
      <selection activeCell="L31" sqref="L31"/>
    </sheetView>
  </sheetViews>
  <sheetFormatPr defaultRowHeight="15" x14ac:dyDescent="0.25"/>
  <cols>
    <col min="1" max="1" width="6.42578125" bestFit="1" customWidth="1"/>
    <col min="2" max="2" width="19.28515625" bestFit="1" customWidth="1"/>
  </cols>
  <sheetData>
    <row r="1" spans="1:2" x14ac:dyDescent="0.25">
      <c r="A1" s="3" t="s">
        <v>11</v>
      </c>
      <c r="B1" s="5" t="s">
        <v>17</v>
      </c>
    </row>
    <row r="2" spans="1:2" x14ac:dyDescent="0.25">
      <c r="A2" s="20">
        <v>22</v>
      </c>
      <c r="B2" s="21">
        <v>0</v>
      </c>
    </row>
    <row r="3" spans="1:2" x14ac:dyDescent="0.25">
      <c r="A3" s="20">
        <v>25</v>
      </c>
      <c r="B3" s="21">
        <v>0</v>
      </c>
    </row>
    <row r="4" spans="1:2" x14ac:dyDescent="0.25">
      <c r="A4" s="22">
        <v>52</v>
      </c>
      <c r="B4" s="23">
        <v>0</v>
      </c>
    </row>
    <row r="5" spans="1:2" x14ac:dyDescent="0.25">
      <c r="A5" s="22">
        <v>55</v>
      </c>
      <c r="B5" s="23">
        <v>0</v>
      </c>
    </row>
    <row r="6" spans="1:2" x14ac:dyDescent="0.25">
      <c r="A6" s="20">
        <v>18</v>
      </c>
      <c r="B6" s="21">
        <v>0</v>
      </c>
    </row>
    <row r="7" spans="1:2" x14ac:dyDescent="0.25">
      <c r="A7" s="20">
        <v>28</v>
      </c>
      <c r="B7" s="21">
        <v>0</v>
      </c>
    </row>
    <row r="8" spans="1:2" x14ac:dyDescent="0.25">
      <c r="A8" s="20">
        <v>27</v>
      </c>
      <c r="B8" s="21">
        <v>0</v>
      </c>
    </row>
    <row r="9" spans="1:2" x14ac:dyDescent="0.25">
      <c r="A9" s="20">
        <v>29</v>
      </c>
      <c r="B9" s="21">
        <v>0</v>
      </c>
    </row>
    <row r="10" spans="1:2" x14ac:dyDescent="0.25">
      <c r="A10" s="20">
        <v>19</v>
      </c>
      <c r="B10" s="21">
        <v>0</v>
      </c>
    </row>
    <row r="11" spans="1:2" x14ac:dyDescent="0.25">
      <c r="A11" s="20">
        <v>18</v>
      </c>
      <c r="B11" s="21">
        <v>0</v>
      </c>
    </row>
    <row r="12" spans="1:2" x14ac:dyDescent="0.25">
      <c r="A12" s="20">
        <v>21</v>
      </c>
      <c r="B12" s="21">
        <v>0</v>
      </c>
    </row>
    <row r="13" spans="1:2" x14ac:dyDescent="0.25">
      <c r="A13" s="20">
        <v>26</v>
      </c>
      <c r="B13" s="21">
        <v>0</v>
      </c>
    </row>
    <row r="14" spans="1:2" x14ac:dyDescent="0.25">
      <c r="A14" s="20">
        <v>23</v>
      </c>
      <c r="B14" s="21">
        <v>0</v>
      </c>
    </row>
    <row r="15" spans="1:2" x14ac:dyDescent="0.25">
      <c r="A15" s="20">
        <v>47</v>
      </c>
      <c r="B15" s="21">
        <v>1</v>
      </c>
    </row>
    <row r="16" spans="1:2" x14ac:dyDescent="0.25">
      <c r="A16" s="20">
        <v>46</v>
      </c>
      <c r="B16" s="21">
        <v>1</v>
      </c>
    </row>
    <row r="17" spans="1:2" x14ac:dyDescent="0.25">
      <c r="A17" s="20">
        <v>56</v>
      </c>
      <c r="B17" s="21">
        <v>1</v>
      </c>
    </row>
    <row r="18" spans="1:2" x14ac:dyDescent="0.25">
      <c r="A18" s="20">
        <v>60</v>
      </c>
      <c r="B18" s="21">
        <v>1</v>
      </c>
    </row>
    <row r="19" spans="1:2" x14ac:dyDescent="0.25">
      <c r="A19" s="20">
        <v>62</v>
      </c>
      <c r="B19" s="21">
        <v>1</v>
      </c>
    </row>
    <row r="20" spans="1:2" x14ac:dyDescent="0.25">
      <c r="A20" s="20">
        <v>61</v>
      </c>
      <c r="B20" s="21">
        <v>1</v>
      </c>
    </row>
    <row r="21" spans="1:2" x14ac:dyDescent="0.25">
      <c r="A21" s="20">
        <v>49</v>
      </c>
      <c r="B21" s="21">
        <v>1</v>
      </c>
    </row>
    <row r="22" spans="1:2" x14ac:dyDescent="0.25">
      <c r="A22" s="20">
        <v>55</v>
      </c>
      <c r="B22" s="21">
        <v>1</v>
      </c>
    </row>
    <row r="23" spans="1:2" x14ac:dyDescent="0.25">
      <c r="A23" s="22">
        <v>25</v>
      </c>
      <c r="B23" s="23">
        <v>1</v>
      </c>
    </row>
    <row r="24" spans="1:2" x14ac:dyDescent="0.25">
      <c r="A24" s="20">
        <v>58</v>
      </c>
      <c r="B24" s="21">
        <v>1</v>
      </c>
    </row>
    <row r="25" spans="1:2" x14ac:dyDescent="0.25">
      <c r="A25" s="20">
        <v>40</v>
      </c>
      <c r="B25" s="21">
        <v>1</v>
      </c>
    </row>
    <row r="26" spans="1:2" x14ac:dyDescent="0.25">
      <c r="A26" s="20">
        <v>45</v>
      </c>
      <c r="B26" s="21">
        <v>1</v>
      </c>
    </row>
    <row r="27" spans="1:2" x14ac:dyDescent="0.25">
      <c r="A27" s="20">
        <v>50</v>
      </c>
      <c r="B27" s="21">
        <v>1</v>
      </c>
    </row>
    <row r="28" spans="1:2" x14ac:dyDescent="0.25">
      <c r="A28" s="19">
        <v>54</v>
      </c>
      <c r="B28" s="18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A425-FCF9-4237-A718-50D04993FE8C}">
  <dimension ref="A2:V40"/>
  <sheetViews>
    <sheetView zoomScale="85" zoomScaleNormal="85" workbookViewId="0">
      <selection activeCell="E19" sqref="E19"/>
    </sheetView>
  </sheetViews>
  <sheetFormatPr defaultRowHeight="15" x14ac:dyDescent="0.25"/>
  <cols>
    <col min="1" max="1" width="14.7109375" customWidth="1"/>
    <col min="2" max="2" width="15.85546875" bestFit="1" customWidth="1"/>
    <col min="3" max="3" width="45" bestFit="1" customWidth="1"/>
    <col min="4" max="4" width="19.42578125" customWidth="1"/>
    <col min="5" max="5" width="19.42578125" bestFit="1" customWidth="1"/>
    <col min="6" max="6" width="11.28515625" bestFit="1" customWidth="1"/>
    <col min="7" max="7" width="17.140625" customWidth="1"/>
    <col min="8" max="8" width="10.85546875" customWidth="1"/>
  </cols>
  <sheetData>
    <row r="2" spans="1:7" x14ac:dyDescent="0.25">
      <c r="A2" s="39" t="s">
        <v>22</v>
      </c>
      <c r="B2" s="39">
        <f>SLOPE(Table5[Supply],Table5[Demand(y)])</f>
        <v>1.2757949383517195</v>
      </c>
      <c r="C2" s="40" t="str">
        <f ca="1">_xlfn.FORMULATEXT(B2)</f>
        <v>=SLOPE(Table5[Supply],Table5[Demand(y)])</v>
      </c>
    </row>
    <row r="3" spans="1:7" x14ac:dyDescent="0.25">
      <c r="A3" s="39" t="s">
        <v>3</v>
      </c>
      <c r="B3" s="39">
        <f>INTERCEPT(Table5[Supply],Table5[Demand(y)])</f>
        <v>5.5807916937053932</v>
      </c>
      <c r="C3" s="40" t="str">
        <f ca="1">_xlfn.FORMULATEXT(B3)</f>
        <v>=INTERCEPT(Table5[Supply],Table5[Demand(y)])</v>
      </c>
    </row>
    <row r="6" spans="1:7" ht="60" x14ac:dyDescent="0.25">
      <c r="C6" s="29" t="s">
        <v>23</v>
      </c>
      <c r="D6" s="24" t="s">
        <v>20</v>
      </c>
      <c r="E6" s="28" t="s">
        <v>25</v>
      </c>
      <c r="F6" t="s">
        <v>24</v>
      </c>
      <c r="G6" s="27" t="s">
        <v>27</v>
      </c>
    </row>
    <row r="7" spans="1:7" x14ac:dyDescent="0.25">
      <c r="C7" s="30">
        <v>20</v>
      </c>
      <c r="D7" s="25">
        <v>40</v>
      </c>
      <c r="E7">
        <f t="shared" ref="E7:E15" si="0">$B$9*C7+$B$10</f>
        <v>31.1508</v>
      </c>
      <c r="F7">
        <f>Table5[[#This Row],[Supply]]-Table5[[#This Row],[Predicted Suuply]]</f>
        <v>8.8491999999999997</v>
      </c>
      <c r="G7">
        <f>Table5[[#This Row],[Residual]]^2</f>
        <v>78.308340639999997</v>
      </c>
    </row>
    <row r="8" spans="1:7" x14ac:dyDescent="0.25">
      <c r="C8" s="31">
        <v>40</v>
      </c>
      <c r="D8" s="26">
        <v>60</v>
      </c>
      <c r="E8">
        <f t="shared" si="0"/>
        <v>56.720799999999997</v>
      </c>
      <c r="F8">
        <f>Table5[[#This Row],[Supply]]-Table5[[#This Row],[Predicted Suuply]]</f>
        <v>3.279200000000003</v>
      </c>
      <c r="G8">
        <f>Table5[[#This Row],[Residual]]^2</f>
        <v>10.753152640000019</v>
      </c>
    </row>
    <row r="9" spans="1:7" ht="30" x14ac:dyDescent="0.25">
      <c r="A9" s="27" t="s">
        <v>29</v>
      </c>
      <c r="B9">
        <v>1.2785</v>
      </c>
      <c r="C9" s="30">
        <v>50</v>
      </c>
      <c r="D9" s="25">
        <v>70</v>
      </c>
      <c r="E9">
        <f t="shared" si="0"/>
        <v>69.505799999999994</v>
      </c>
      <c r="F9">
        <f>Table5[[#This Row],[Supply]]-Table5[[#This Row],[Predicted Suuply]]</f>
        <v>0.49420000000000641</v>
      </c>
      <c r="G9">
        <f>Table5[[#This Row],[Residual]]^2</f>
        <v>0.24423364000000633</v>
      </c>
    </row>
    <row r="10" spans="1:7" ht="30" x14ac:dyDescent="0.25">
      <c r="A10" s="27" t="s">
        <v>30</v>
      </c>
      <c r="B10">
        <v>5.5808</v>
      </c>
      <c r="C10" s="31">
        <v>80</v>
      </c>
      <c r="D10" s="26">
        <v>80</v>
      </c>
      <c r="E10">
        <f t="shared" si="0"/>
        <v>107.8608</v>
      </c>
      <c r="F10">
        <f>Table5[[#This Row],[Supply]]-Table5[[#This Row],[Predicted Suuply]]</f>
        <v>-27.860799999999998</v>
      </c>
      <c r="G10">
        <f>Table5[[#This Row],[Residual]]^2</f>
        <v>776.22417663999988</v>
      </c>
    </row>
    <row r="11" spans="1:7" x14ac:dyDescent="0.25">
      <c r="C11" s="30">
        <v>100</v>
      </c>
      <c r="D11" s="25">
        <v>130</v>
      </c>
      <c r="E11">
        <f t="shared" si="0"/>
        <v>133.4308</v>
      </c>
      <c r="F11">
        <f>Table5[[#This Row],[Supply]]-Table5[[#This Row],[Predicted Suuply]]</f>
        <v>-3.430800000000005</v>
      </c>
      <c r="G11">
        <f>Table5[[#This Row],[Residual]]^2</f>
        <v>11.770388640000034</v>
      </c>
    </row>
    <row r="12" spans="1:7" x14ac:dyDescent="0.25">
      <c r="C12" s="31">
        <v>110</v>
      </c>
      <c r="D12" s="26">
        <v>150</v>
      </c>
      <c r="E12">
        <f t="shared" si="0"/>
        <v>146.2158</v>
      </c>
      <c r="F12">
        <f>Table5[[#This Row],[Supply]]-Table5[[#This Row],[Predicted Suuply]]</f>
        <v>3.7841999999999985</v>
      </c>
      <c r="G12">
        <f>Table5[[#This Row],[Residual]]^2</f>
        <v>14.320169639999989</v>
      </c>
    </row>
    <row r="13" spans="1:7" x14ac:dyDescent="0.25">
      <c r="C13" s="30">
        <v>120</v>
      </c>
      <c r="D13" s="25">
        <v>170</v>
      </c>
      <c r="E13">
        <f t="shared" si="0"/>
        <v>159.0008</v>
      </c>
      <c r="F13">
        <f>Table5[[#This Row],[Supply]]-Table5[[#This Row],[Predicted Suuply]]</f>
        <v>10.999200000000002</v>
      </c>
      <c r="G13">
        <f>Table5[[#This Row],[Residual]]^2</f>
        <v>120.98240064000004</v>
      </c>
    </row>
    <row r="14" spans="1:7" x14ac:dyDescent="0.25">
      <c r="C14" s="31">
        <v>145</v>
      </c>
      <c r="D14" s="26">
        <v>190</v>
      </c>
      <c r="E14">
        <f t="shared" si="0"/>
        <v>190.9633</v>
      </c>
      <c r="F14">
        <f>Table5[[#This Row],[Supply]]-Table5[[#This Row],[Predicted Suuply]]</f>
        <v>-0.96330000000000382</v>
      </c>
      <c r="G14">
        <f>Table5[[#This Row],[Residual]]^2</f>
        <v>0.92794689000000741</v>
      </c>
    </row>
    <row r="15" spans="1:7" x14ac:dyDescent="0.25">
      <c r="C15" s="30">
        <v>150</v>
      </c>
      <c r="D15" s="25">
        <v>200</v>
      </c>
      <c r="E15">
        <f t="shared" si="0"/>
        <v>197.35580000000002</v>
      </c>
      <c r="F15">
        <f>Table5[[#This Row],[Supply]]-Table5[[#This Row],[Predicted Suuply]]</f>
        <v>2.6441999999999837</v>
      </c>
      <c r="G15">
        <f>Table5[[#This Row],[Residual]]^2</f>
        <v>6.9917936399999139</v>
      </c>
    </row>
    <row r="16" spans="1:7" x14ac:dyDescent="0.25">
      <c r="C16" s="32"/>
      <c r="D16" s="33"/>
      <c r="E16" s="34"/>
      <c r="F16" s="34"/>
      <c r="G16" s="36">
        <f>SUM(G7:G15)</f>
        <v>1020.52260301</v>
      </c>
    </row>
    <row r="18" spans="2:22" x14ac:dyDescent="0.25">
      <c r="B18" t="s">
        <v>19</v>
      </c>
      <c r="C18">
        <v>0</v>
      </c>
    </row>
    <row r="19" spans="2:22" x14ac:dyDescent="0.25">
      <c r="B19" t="s">
        <v>26</v>
      </c>
      <c r="C19">
        <f>B9*C18+B10</f>
        <v>5.5808</v>
      </c>
    </row>
    <row r="23" spans="2:22" ht="30" x14ac:dyDescent="0.25">
      <c r="C23" s="27" t="s">
        <v>33</v>
      </c>
      <c r="D23" s="35" t="s">
        <v>34</v>
      </c>
      <c r="E23" t="s">
        <v>35</v>
      </c>
    </row>
    <row r="24" spans="2:22" x14ac:dyDescent="0.25">
      <c r="C24">
        <v>0</v>
      </c>
      <c r="D24">
        <v>1276.222581250001</v>
      </c>
      <c r="E24" t="s">
        <v>28</v>
      </c>
    </row>
    <row r="25" spans="2:22" x14ac:dyDescent="0.25">
      <c r="C25">
        <v>0.5</v>
      </c>
      <c r="D25">
        <v>1230.4500812500005</v>
      </c>
      <c r="E25">
        <f>ABS(Table6[[#This Row],[Sum Square of residuals(y)]]-D24)</f>
        <v>45.772500000000491</v>
      </c>
    </row>
    <row r="26" spans="2:22" x14ac:dyDescent="0.25">
      <c r="C26">
        <v>0.99999999999999989</v>
      </c>
      <c r="D26">
        <v>1189.1775812500007</v>
      </c>
      <c r="E26">
        <f>ABS(Table6[[#This Row],[Sum Square of residuals(y)]]-D25)</f>
        <v>41.272499999999809</v>
      </c>
    </row>
    <row r="27" spans="2:22" x14ac:dyDescent="0.25">
      <c r="C27">
        <v>1.5000000000000002</v>
      </c>
      <c r="D27">
        <v>1152.4050812500004</v>
      </c>
      <c r="E27">
        <f>ABS(Table6[[#This Row],[Sum Square of residuals(y)]]-D26)</f>
        <v>36.772500000000264</v>
      </c>
    </row>
    <row r="28" spans="2:22" x14ac:dyDescent="0.25">
      <c r="C28">
        <v>2.0000000000000004</v>
      </c>
      <c r="D28">
        <v>1120.1325812500006</v>
      </c>
      <c r="E28">
        <f>ABS(Table6[[#This Row],[Sum Square of residuals(y)]]-D27)</f>
        <v>32.272499999999809</v>
      </c>
      <c r="S28" s="38" t="s">
        <v>31</v>
      </c>
      <c r="T28" s="38"/>
      <c r="U28" s="38"/>
      <c r="V28" s="38"/>
    </row>
    <row r="29" spans="2:22" x14ac:dyDescent="0.25">
      <c r="C29">
        <v>2.5000000000000004</v>
      </c>
      <c r="D29">
        <v>1092.3600812500006</v>
      </c>
      <c r="E29">
        <f>ABS(Table6[[#This Row],[Sum Square of residuals(y)]]-D28)</f>
        <v>27.772500000000036</v>
      </c>
      <c r="S29" s="38"/>
      <c r="T29" s="38"/>
      <c r="U29" s="38"/>
      <c r="V29" s="38"/>
    </row>
    <row r="30" spans="2:22" x14ac:dyDescent="0.25">
      <c r="C30">
        <v>3.0000000000000004</v>
      </c>
      <c r="D30">
        <v>1069.0875812500005</v>
      </c>
      <c r="E30">
        <f>ABS(Table6[[#This Row],[Sum Square of residuals(y)]]-D29)</f>
        <v>23.272500000000036</v>
      </c>
      <c r="S30" s="38"/>
      <c r="T30" s="38"/>
      <c r="U30" s="38"/>
      <c r="V30" s="38"/>
    </row>
    <row r="31" spans="2:22" x14ac:dyDescent="0.25">
      <c r="C31">
        <v>3.5000000000000004</v>
      </c>
      <c r="D31">
        <v>1050.3150812500005</v>
      </c>
      <c r="E31">
        <f>ABS(Table6[[#This Row],[Sum Square of residuals(y)]]-D30)</f>
        <v>18.772500000000036</v>
      </c>
      <c r="S31" s="38"/>
      <c r="T31" s="38"/>
      <c r="U31" s="38"/>
      <c r="V31" s="38"/>
    </row>
    <row r="32" spans="2:22" x14ac:dyDescent="0.25">
      <c r="C32">
        <v>4</v>
      </c>
      <c r="D32">
        <v>1036.0425812500005</v>
      </c>
      <c r="E32">
        <f>ABS(Table6[[#This Row],[Sum Square of residuals(y)]]-D31)</f>
        <v>14.272500000000036</v>
      </c>
    </row>
    <row r="33" spans="3:22" x14ac:dyDescent="0.25">
      <c r="C33">
        <v>4.5</v>
      </c>
      <c r="D33">
        <v>1026.2700812500004</v>
      </c>
      <c r="E33">
        <f>ABS(Table6[[#This Row],[Sum Square of residuals(y)]]-D32)</f>
        <v>9.7725000000000364</v>
      </c>
      <c r="S33" s="38" t="s">
        <v>32</v>
      </c>
      <c r="T33" s="38"/>
      <c r="U33" s="38"/>
      <c r="V33" s="38"/>
    </row>
    <row r="34" spans="3:22" x14ac:dyDescent="0.25">
      <c r="C34">
        <v>5</v>
      </c>
      <c r="D34">
        <v>1020.9975812500004</v>
      </c>
      <c r="E34">
        <f>ABS(Table6[[#This Row],[Sum Square of residuals(y)]]-D33)</f>
        <v>5.2725000000000364</v>
      </c>
      <c r="S34" s="38"/>
      <c r="T34" s="38"/>
      <c r="U34" s="38"/>
      <c r="V34" s="38"/>
    </row>
    <row r="35" spans="3:22" x14ac:dyDescent="0.25">
      <c r="C35" s="37">
        <v>5.5</v>
      </c>
      <c r="D35" s="37">
        <v>1020.2250812500005</v>
      </c>
      <c r="E35" s="37">
        <f>ABS(Table6[[#This Row],[Sum Square of residuals(y)]]-D34)</f>
        <v>0.77249999999992269</v>
      </c>
      <c r="S35" s="38"/>
      <c r="T35" s="38"/>
      <c r="U35" s="38"/>
      <c r="V35" s="38"/>
    </row>
    <row r="36" spans="3:22" x14ac:dyDescent="0.25">
      <c r="C36">
        <v>6</v>
      </c>
      <c r="D36">
        <v>1023.9525812500003</v>
      </c>
      <c r="E36">
        <f>ABS(Table6[[#This Row],[Sum Square of residuals(y)]]-D35)</f>
        <v>3.7274999999998499</v>
      </c>
      <c r="S36" s="38"/>
      <c r="T36" s="38"/>
      <c r="U36" s="38"/>
      <c r="V36" s="38"/>
    </row>
    <row r="37" spans="3:22" x14ac:dyDescent="0.25">
      <c r="C37">
        <v>6.5</v>
      </c>
      <c r="D37">
        <v>1032.1800812500003</v>
      </c>
      <c r="E37">
        <f>ABS(Table6[[#This Row],[Sum Square of residuals(y)]]-D36)</f>
        <v>8.2274999999999636</v>
      </c>
    </row>
    <row r="38" spans="3:22" x14ac:dyDescent="0.25">
      <c r="C38">
        <v>7</v>
      </c>
      <c r="D38">
        <v>1044.9075812500002</v>
      </c>
      <c r="E38">
        <f>ABS(Table6[[#This Row],[Sum Square of residuals(y)]]-D37)</f>
        <v>12.727499999999964</v>
      </c>
    </row>
    <row r="39" spans="3:22" x14ac:dyDescent="0.25">
      <c r="C39">
        <v>7.5</v>
      </c>
      <c r="D39">
        <v>1062.1350812500002</v>
      </c>
      <c r="E39">
        <f>ABS(Table6[[#This Row],[Sum Square of residuals(y)]]-D38)</f>
        <v>17.227499999999964</v>
      </c>
    </row>
    <row r="40" spans="3:22" x14ac:dyDescent="0.25">
      <c r="C40">
        <v>8</v>
      </c>
      <c r="D40">
        <v>1083.8625812500004</v>
      </c>
      <c r="E40">
        <f>ABS(Table6[[#This Row],[Sum Square of residuals(y)]]-D39)</f>
        <v>21.727500000000191</v>
      </c>
    </row>
  </sheetData>
  <mergeCells count="2">
    <mergeCell ref="S28:V31"/>
    <mergeCell ref="S33:V3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A304-BC61-490E-BDCA-B743F971C7EA}">
  <dimension ref="A1:N18"/>
  <sheetViews>
    <sheetView workbookViewId="0">
      <selection activeCell="H11" sqref="H11"/>
    </sheetView>
  </sheetViews>
  <sheetFormatPr defaultRowHeight="15" x14ac:dyDescent="0.25"/>
  <cols>
    <col min="3" max="3" width="9.7109375" customWidth="1"/>
    <col min="4" max="4" width="15.42578125" customWidth="1"/>
    <col min="5" max="5" width="20.5703125" customWidth="1"/>
    <col min="8" max="8" width="14" customWidth="1"/>
    <col min="11" max="11" width="17.5703125" customWidth="1"/>
    <col min="14" max="14" width="16.42578125" customWidth="1"/>
  </cols>
  <sheetData>
    <row r="1" spans="1:14" ht="45" x14ac:dyDescent="0.25">
      <c r="H1" s="42" t="s">
        <v>5</v>
      </c>
      <c r="I1" s="43" t="s">
        <v>47</v>
      </c>
      <c r="J1" s="43" t="s">
        <v>48</v>
      </c>
      <c r="K1" s="43" t="s">
        <v>43</v>
      </c>
      <c r="L1" s="44" t="s">
        <v>44</v>
      </c>
      <c r="M1" s="45" t="s">
        <v>46</v>
      </c>
      <c r="N1" s="45" t="s">
        <v>45</v>
      </c>
    </row>
    <row r="2" spans="1:14" x14ac:dyDescent="0.25">
      <c r="A2" t="s">
        <v>6</v>
      </c>
      <c r="B2" t="s">
        <v>36</v>
      </c>
      <c r="D2" t="s">
        <v>38</v>
      </c>
      <c r="E2" t="s">
        <v>6</v>
      </c>
      <c r="F2">
        <v>0.7</v>
      </c>
      <c r="H2" s="15">
        <v>1</v>
      </c>
      <c r="I2" s="16">
        <v>0.2</v>
      </c>
      <c r="J2" s="16">
        <v>0.3</v>
      </c>
      <c r="K2" s="16">
        <f>I2*H2+J2</f>
        <v>0.5</v>
      </c>
      <c r="L2" s="17">
        <f>$F$2*H2+$F$3</f>
        <v>1</v>
      </c>
      <c r="M2">
        <f>ABS(K2-L2)</f>
        <v>0.5</v>
      </c>
      <c r="N2">
        <f>M2^2</f>
        <v>0.25</v>
      </c>
    </row>
    <row r="3" spans="1:14" x14ac:dyDescent="0.25">
      <c r="A3" t="s">
        <v>7</v>
      </c>
      <c r="B3" t="s">
        <v>37</v>
      </c>
      <c r="E3" t="s">
        <v>7</v>
      </c>
      <c r="F3">
        <v>0.3</v>
      </c>
    </row>
    <row r="4" spans="1:14" x14ac:dyDescent="0.25">
      <c r="E4" t="s">
        <v>42</v>
      </c>
      <c r="F4">
        <v>0.01</v>
      </c>
      <c r="H4">
        <v>2</v>
      </c>
    </row>
    <row r="5" spans="1:14" x14ac:dyDescent="0.25">
      <c r="C5" t="s">
        <v>21</v>
      </c>
    </row>
    <row r="6" spans="1:14" x14ac:dyDescent="0.25">
      <c r="B6" t="s">
        <v>5</v>
      </c>
      <c r="F6" t="s">
        <v>8</v>
      </c>
    </row>
    <row r="12" spans="1:14" x14ac:dyDescent="0.25">
      <c r="B12" t="s">
        <v>5</v>
      </c>
      <c r="C12" s="41" t="s">
        <v>18</v>
      </c>
      <c r="D12" s="41" t="s">
        <v>39</v>
      </c>
      <c r="E12" t="s">
        <v>40</v>
      </c>
      <c r="F12" t="s">
        <v>41</v>
      </c>
    </row>
    <row r="13" spans="1:14" x14ac:dyDescent="0.25">
      <c r="B13">
        <v>1</v>
      </c>
      <c r="C13">
        <v>0.2</v>
      </c>
      <c r="D13">
        <v>0.3</v>
      </c>
      <c r="E13">
        <f>C13*B13+D13</f>
        <v>0.5</v>
      </c>
      <c r="F13">
        <f>$F$2*B13+$F$3</f>
        <v>1</v>
      </c>
    </row>
    <row r="14" spans="1:14" x14ac:dyDescent="0.25">
      <c r="B14">
        <v>2</v>
      </c>
      <c r="C14">
        <f>C13+0.1</f>
        <v>0.30000000000000004</v>
      </c>
      <c r="D14">
        <v>0.3</v>
      </c>
      <c r="E14">
        <f t="shared" ref="E14:E18" si="0">C14*B14+D14</f>
        <v>0.90000000000000013</v>
      </c>
      <c r="F14">
        <f t="shared" ref="F14:F18" si="1">$F$2*B14+$F$3</f>
        <v>1.7</v>
      </c>
    </row>
    <row r="15" spans="1:14" x14ac:dyDescent="0.25">
      <c r="B15">
        <v>3</v>
      </c>
      <c r="C15">
        <f t="shared" ref="C15:C17" si="2">C14+0.1</f>
        <v>0.4</v>
      </c>
      <c r="D15">
        <v>0.3</v>
      </c>
      <c r="E15">
        <f t="shared" si="0"/>
        <v>1.5000000000000002</v>
      </c>
      <c r="F15">
        <f t="shared" si="1"/>
        <v>2.3999999999999995</v>
      </c>
    </row>
    <row r="16" spans="1:14" x14ac:dyDescent="0.25">
      <c r="B16">
        <v>4</v>
      </c>
      <c r="C16">
        <f t="shared" si="2"/>
        <v>0.5</v>
      </c>
      <c r="D16">
        <v>0.3</v>
      </c>
      <c r="E16">
        <f t="shared" si="0"/>
        <v>2.2999999999999998</v>
      </c>
      <c r="F16">
        <f t="shared" si="1"/>
        <v>3.0999999999999996</v>
      </c>
    </row>
    <row r="17" spans="2:6" x14ac:dyDescent="0.25">
      <c r="B17">
        <v>5</v>
      </c>
      <c r="C17">
        <f t="shared" si="2"/>
        <v>0.6</v>
      </c>
      <c r="D17">
        <v>0.3</v>
      </c>
      <c r="E17">
        <f t="shared" si="0"/>
        <v>3.3</v>
      </c>
      <c r="F17">
        <f t="shared" si="1"/>
        <v>3.8</v>
      </c>
    </row>
    <row r="18" spans="2:6" x14ac:dyDescent="0.25">
      <c r="B18">
        <v>6</v>
      </c>
      <c r="C18">
        <v>0.7</v>
      </c>
      <c r="D18">
        <v>0.3</v>
      </c>
      <c r="E18">
        <f t="shared" si="0"/>
        <v>4.4999999999999991</v>
      </c>
      <c r="F18">
        <f t="shared" si="1"/>
        <v>4.4999999999999991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674E-F16C-4F92-9A51-69B3A0BED8E1}">
  <dimension ref="B2:H29"/>
  <sheetViews>
    <sheetView tabSelected="1" workbookViewId="0">
      <selection activeCell="G24" sqref="G24"/>
    </sheetView>
  </sheetViews>
  <sheetFormatPr defaultRowHeight="15" x14ac:dyDescent="0.25"/>
  <cols>
    <col min="2" max="2" width="5.140625" bestFit="1" customWidth="1"/>
    <col min="3" max="3" width="15.7109375" bestFit="1" customWidth="1"/>
    <col min="4" max="4" width="17.28515625" bestFit="1" customWidth="1"/>
    <col min="5" max="5" width="19.28515625" bestFit="1" customWidth="1"/>
    <col min="6" max="6" width="8.85546875" bestFit="1" customWidth="1"/>
    <col min="7" max="7" width="23.7109375" bestFit="1" customWidth="1"/>
    <col min="8" max="8" width="15.7109375" bestFit="1" customWidth="1"/>
  </cols>
  <sheetData>
    <row r="2" spans="2:8" x14ac:dyDescent="0.25">
      <c r="B2" t="s">
        <v>50</v>
      </c>
      <c r="C2">
        <v>1</v>
      </c>
    </row>
    <row r="3" spans="2:8" x14ac:dyDescent="0.25">
      <c r="B3" t="s">
        <v>51</v>
      </c>
      <c r="C3">
        <v>0</v>
      </c>
    </row>
    <row r="5" spans="2:8" ht="30" x14ac:dyDescent="0.25">
      <c r="B5" t="s">
        <v>49</v>
      </c>
      <c r="C5" t="s">
        <v>41</v>
      </c>
      <c r="D5" s="27" t="s">
        <v>56</v>
      </c>
      <c r="E5" s="27" t="s">
        <v>52</v>
      </c>
      <c r="F5" t="s">
        <v>53</v>
      </c>
      <c r="G5" t="s">
        <v>55</v>
      </c>
      <c r="H5" s="46" t="s">
        <v>54</v>
      </c>
    </row>
    <row r="6" spans="2:8" x14ac:dyDescent="0.25">
      <c r="B6">
        <v>1</v>
      </c>
      <c r="C6">
        <v>1</v>
      </c>
      <c r="D6">
        <v>0.94</v>
      </c>
      <c r="E6">
        <f>IF(C6=1,D6,1-D6)</f>
        <v>0.94</v>
      </c>
      <c r="F6" t="b">
        <f>IF(D6=E6,TRUE,FALSE)</f>
        <v>1</v>
      </c>
      <c r="G6">
        <f>LOG(E6)</f>
        <v>-2.6872146400301365E-2</v>
      </c>
      <c r="H6">
        <f>-1*G6</f>
        <v>2.6872146400301365E-2</v>
      </c>
    </row>
    <row r="7" spans="2:8" x14ac:dyDescent="0.25">
      <c r="B7">
        <v>2</v>
      </c>
      <c r="C7">
        <v>1</v>
      </c>
      <c r="D7">
        <v>0.8</v>
      </c>
      <c r="E7">
        <f>IF(C7=1,D7,1-D7)</f>
        <v>0.8</v>
      </c>
      <c r="F7" t="b">
        <f>IF(D7=E7,TRUE,FALSE)</f>
        <v>1</v>
      </c>
      <c r="G7">
        <f>LOG(E7)</f>
        <v>-9.6910013008056392E-2</v>
      </c>
      <c r="H7">
        <f>-1*G7</f>
        <v>9.6910013008056392E-2</v>
      </c>
    </row>
    <row r="8" spans="2:8" x14ac:dyDescent="0.25">
      <c r="B8">
        <v>3</v>
      </c>
      <c r="C8">
        <v>1</v>
      </c>
      <c r="D8">
        <v>0.75</v>
      </c>
      <c r="E8">
        <f>IF(C8=1,D8,1-D8)</f>
        <v>0.75</v>
      </c>
      <c r="F8" t="b">
        <f>IF(D8=E8,TRUE,FALSE)</f>
        <v>1</v>
      </c>
      <c r="G8">
        <f>LOG(E8)</f>
        <v>-0.12493873660829995</v>
      </c>
      <c r="H8">
        <f>-1*G8</f>
        <v>0.12493873660829995</v>
      </c>
    </row>
    <row r="9" spans="2:8" x14ac:dyDescent="0.25">
      <c r="B9">
        <v>4</v>
      </c>
      <c r="C9">
        <v>0</v>
      </c>
      <c r="D9">
        <v>0.49</v>
      </c>
      <c r="E9">
        <f>IF(C9=1,D9,1-D9)</f>
        <v>0.51</v>
      </c>
      <c r="F9" t="b">
        <f>IF(D9=E9,TRUE,FALSE)</f>
        <v>0</v>
      </c>
      <c r="G9">
        <f>LOG(E9)</f>
        <v>-0.29242982390206362</v>
      </c>
      <c r="H9">
        <f>-1*G9</f>
        <v>0.29242982390206362</v>
      </c>
    </row>
    <row r="10" spans="2:8" x14ac:dyDescent="0.25">
      <c r="B10">
        <v>5</v>
      </c>
      <c r="C10">
        <v>0</v>
      </c>
      <c r="D10">
        <v>0.23</v>
      </c>
      <c r="E10">
        <f>IF(C10=1,D10,1-D10)</f>
        <v>0.77</v>
      </c>
      <c r="F10" t="b">
        <f>IF(D10=E10,TRUE,FALSE)</f>
        <v>0</v>
      </c>
      <c r="G10">
        <f>LOG(E10)</f>
        <v>-0.11350927482751812</v>
      </c>
      <c r="H10">
        <f>-1*G10</f>
        <v>0.11350927482751812</v>
      </c>
    </row>
    <row r="11" spans="2:8" x14ac:dyDescent="0.25">
      <c r="B11">
        <v>6</v>
      </c>
      <c r="C11">
        <v>1</v>
      </c>
      <c r="D11">
        <v>0.54</v>
      </c>
      <c r="E11">
        <f>IF(C11=1,D11,1-D11)</f>
        <v>0.54</v>
      </c>
      <c r="F11" t="b">
        <f>IF(D11=E11,TRUE,FALSE)</f>
        <v>1</v>
      </c>
      <c r="G11">
        <f>LOG(E11)</f>
        <v>-0.26760624017703144</v>
      </c>
      <c r="H11">
        <f>-1*G11</f>
        <v>0.26760624017703144</v>
      </c>
    </row>
    <row r="12" spans="2:8" x14ac:dyDescent="0.25">
      <c r="B12">
        <v>7</v>
      </c>
      <c r="C12">
        <v>1</v>
      </c>
      <c r="D12">
        <v>0.96</v>
      </c>
      <c r="E12">
        <f>IF(C12=1,D12,1-D12)</f>
        <v>0.96</v>
      </c>
      <c r="F12" t="b">
        <f>IF(D12=E12,TRUE,FALSE)</f>
        <v>1</v>
      </c>
      <c r="G12">
        <f>LOG(E12)</f>
        <v>-1.7728766960431602E-2</v>
      </c>
      <c r="H12">
        <f>-1*G12</f>
        <v>1.7728766960431602E-2</v>
      </c>
    </row>
    <row r="13" spans="2:8" x14ac:dyDescent="0.25">
      <c r="B13">
        <v>8</v>
      </c>
      <c r="C13">
        <v>0</v>
      </c>
      <c r="D13">
        <v>0.1</v>
      </c>
      <c r="E13">
        <f>IF(C13=1,D13,1-D13)</f>
        <v>0.9</v>
      </c>
      <c r="F13" t="b">
        <f>IF(D13=E13,TRUE,FALSE)</f>
        <v>0</v>
      </c>
      <c r="G13">
        <f>LOG(E13)</f>
        <v>-4.5757490560675115E-2</v>
      </c>
      <c r="H13">
        <f>-1*G13</f>
        <v>4.5757490560675115E-2</v>
      </c>
    </row>
    <row r="14" spans="2:8" x14ac:dyDescent="0.25">
      <c r="B14">
        <v>9</v>
      </c>
      <c r="C14">
        <v>1</v>
      </c>
      <c r="D14">
        <v>0.7</v>
      </c>
      <c r="E14">
        <f>IF(C14=1,D14,1-D14)</f>
        <v>0.7</v>
      </c>
      <c r="F14" t="b">
        <f>IF(D14=E14,TRUE,FALSE)</f>
        <v>1</v>
      </c>
      <c r="G14">
        <f>LOG(E14)</f>
        <v>-0.15490195998574319</v>
      </c>
      <c r="H14">
        <f>-1*G14</f>
        <v>0.15490195998574319</v>
      </c>
    </row>
    <row r="15" spans="2:8" x14ac:dyDescent="0.25">
      <c r="B15">
        <v>10</v>
      </c>
      <c r="C15">
        <v>0</v>
      </c>
      <c r="D15">
        <v>0.63</v>
      </c>
      <c r="E15">
        <f>IF(C15=1,D15,1-D15)</f>
        <v>0.37</v>
      </c>
      <c r="F15" t="b">
        <f>IF(D15=E15,TRUE,FALSE)</f>
        <v>0</v>
      </c>
      <c r="G15">
        <f>LOG(E15)</f>
        <v>-0.43179827593300502</v>
      </c>
      <c r="H15">
        <f>-1*G15</f>
        <v>0.43179827593300502</v>
      </c>
    </row>
    <row r="19" spans="2:3" x14ac:dyDescent="0.25">
      <c r="B19" t="s">
        <v>49</v>
      </c>
      <c r="C19" s="46" t="s">
        <v>54</v>
      </c>
    </row>
    <row r="20" spans="2:3" x14ac:dyDescent="0.25">
      <c r="B20">
        <v>1</v>
      </c>
      <c r="C20">
        <v>2.6872146400301365E-2</v>
      </c>
    </row>
    <row r="21" spans="2:3" x14ac:dyDescent="0.25">
      <c r="B21">
        <f>B20+1</f>
        <v>2</v>
      </c>
      <c r="C21">
        <v>9.6910013008056392E-2</v>
      </c>
    </row>
    <row r="22" spans="2:3" x14ac:dyDescent="0.25">
      <c r="B22">
        <f t="shared" ref="B22:B29" si="0">B21+1</f>
        <v>3</v>
      </c>
      <c r="C22">
        <v>0.12493873660829995</v>
      </c>
    </row>
    <row r="23" spans="2:3" x14ac:dyDescent="0.25">
      <c r="B23">
        <f t="shared" si="0"/>
        <v>4</v>
      </c>
      <c r="C23">
        <v>0.29242982390206362</v>
      </c>
    </row>
    <row r="24" spans="2:3" x14ac:dyDescent="0.25">
      <c r="B24">
        <f t="shared" si="0"/>
        <v>5</v>
      </c>
      <c r="C24">
        <v>0.11350927482751812</v>
      </c>
    </row>
    <row r="25" spans="2:3" x14ac:dyDescent="0.25">
      <c r="B25">
        <f t="shared" si="0"/>
        <v>6</v>
      </c>
      <c r="C25">
        <v>0.26760624017703144</v>
      </c>
    </row>
    <row r="26" spans="2:3" x14ac:dyDescent="0.25">
      <c r="B26">
        <f t="shared" si="0"/>
        <v>7</v>
      </c>
      <c r="C26">
        <v>1.7728766960431602E-2</v>
      </c>
    </row>
    <row r="27" spans="2:3" x14ac:dyDescent="0.25">
      <c r="B27">
        <f t="shared" si="0"/>
        <v>8</v>
      </c>
      <c r="C27">
        <v>4.5757490560675115E-2</v>
      </c>
    </row>
    <row r="28" spans="2:3" x14ac:dyDescent="0.25">
      <c r="B28">
        <f t="shared" si="0"/>
        <v>9</v>
      </c>
      <c r="C28">
        <v>0.15490195998574319</v>
      </c>
    </row>
    <row r="29" spans="2:3" x14ac:dyDescent="0.25">
      <c r="B29">
        <f t="shared" si="0"/>
        <v>10</v>
      </c>
      <c r="C29">
        <v>0.43179827593300502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LR_single_Var</vt:lpstr>
      <vt:lpstr>LR_multi_variable</vt:lpstr>
      <vt:lpstr>Sheet2</vt:lpstr>
      <vt:lpstr>Logictic_Regression</vt:lpstr>
      <vt:lpstr>Gradient-Descent</vt:lpstr>
      <vt:lpstr>backPropogation</vt:lpstr>
      <vt:lpstr>BinaryCrossEntropy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</dc:creator>
  <cp:lastModifiedBy>Sathya</cp:lastModifiedBy>
  <dcterms:created xsi:type="dcterms:W3CDTF">2023-08-11T03:56:23Z</dcterms:created>
  <dcterms:modified xsi:type="dcterms:W3CDTF">2023-08-31T02:52:41Z</dcterms:modified>
</cp:coreProperties>
</file>