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MyOfficialData\2_Official_TSS\3_Techbee\2019-2020\"/>
    </mc:Choice>
  </mc:AlternateContent>
  <bookViews>
    <workbookView xWindow="-120" yWindow="-120" windowWidth="20730" windowHeight="11160" tabRatio="957"/>
  </bookViews>
  <sheets>
    <sheet name="Summary" sheetId="3" r:id="rId1"/>
    <sheet name="Scheduler" sheetId="22" r:id="rId2"/>
    <sheet name="English (3D)" sheetId="16" r:id="rId3"/>
    <sheet name="BIS (3D)" sheetId="19" r:id="rId4"/>
    <sheet name="CO + DL(9D)" sheetId="2" r:id="rId5"/>
    <sheet name="Networking(8D)" sheetId="5" r:id="rId6"/>
    <sheet name="OperatingSystem(8D)" sheetId="6" r:id="rId7"/>
    <sheet name="Linux (Scripting, Commands)" sheetId="20" r:id="rId8"/>
    <sheet name="DB Concept 4.5days" sheetId="23" r:id="rId9"/>
    <sheet name="ITIL+TIcketing Tool (2.5D)" sheetId="21" r:id="rId10"/>
    <sheet name="ASM+SE+Agile+DevOps(17D)" sheetId="11" r:id="rId11"/>
    <sheet name="ITP(12D)" sheetId="9" r:id="rId12"/>
    <sheet name="UI(5.5D)" sheetId="17" r:id="rId13"/>
    <sheet name="Programming (12D)" sheetId="18" r:id="rId14"/>
    <sheet name="DatabaseConcepts (23.5D)" sheetId="13" r:id="rId15"/>
    <sheet name="Webservices(5.5D)" sheetId="10" r:id="rId16"/>
  </sheets>
  <externalReferences>
    <externalReference r:id="rId17"/>
  </externalReferenc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3" i="22" l="1"/>
  <c r="L34" i="22" l="1"/>
  <c r="L35" i="22"/>
  <c r="L36" i="22"/>
  <c r="L37" i="22"/>
  <c r="L38" i="22"/>
  <c r="L39" i="22"/>
  <c r="C7" i="17" l="1"/>
  <c r="E8" i="3" l="1"/>
  <c r="D30" i="3" l="1"/>
  <c r="S34" i="22" l="1"/>
  <c r="D6" i="23" l="1"/>
  <c r="D5" i="23"/>
  <c r="D4" i="23"/>
  <c r="D7" i="23"/>
  <c r="C7" i="23"/>
  <c r="L31" i="22"/>
  <c r="L32" i="22"/>
  <c r="K36" i="22" l="1"/>
  <c r="J36" i="22"/>
  <c r="J35" i="22"/>
  <c r="K34" i="22"/>
  <c r="J34" i="22"/>
  <c r="L20" i="22"/>
  <c r="K20" i="22" s="1"/>
  <c r="L19" i="22"/>
  <c r="J19" i="22" s="1"/>
  <c r="L21" i="22"/>
  <c r="K21" i="22" s="1"/>
  <c r="L22" i="22"/>
  <c r="L23" i="22"/>
  <c r="K23" i="22" s="1"/>
  <c r="L26" i="22"/>
  <c r="K26" i="22" s="1"/>
  <c r="L27" i="22"/>
  <c r="L18" i="22"/>
  <c r="L16" i="22"/>
  <c r="J16" i="22" s="1"/>
  <c r="L17" i="22"/>
  <c r="J17" i="22" s="1"/>
  <c r="L15" i="22"/>
  <c r="J15" i="22" s="1"/>
  <c r="L14" i="22"/>
  <c r="I13" i="22"/>
  <c r="I14" i="22" s="1"/>
  <c r="J31" i="22"/>
  <c r="K31" i="22"/>
  <c r="U31" i="22"/>
  <c r="T31" i="22" s="1"/>
  <c r="J41" i="22"/>
  <c r="J43" i="22"/>
  <c r="J23" i="22" l="1"/>
  <c r="J26" i="22"/>
  <c r="J20" i="22"/>
  <c r="J21" i="22"/>
  <c r="S31" i="22"/>
  <c r="K43" i="22"/>
  <c r="K19" i="22"/>
  <c r="K16" i="22"/>
  <c r="K17" i="22"/>
  <c r="K15" i="22"/>
  <c r="M14" i="22"/>
  <c r="O14" i="22" s="1"/>
  <c r="P14" i="22" s="1"/>
  <c r="Q14" i="22" s="1"/>
  <c r="I15" i="22" s="1"/>
  <c r="K14" i="22"/>
  <c r="M15" i="22" l="1"/>
  <c r="O15" i="22" s="1"/>
  <c r="P15" i="22" l="1"/>
  <c r="Q15" i="22" s="1"/>
  <c r="I16" i="22" s="1"/>
  <c r="M16" i="22" l="1"/>
  <c r="O16" i="22" s="1"/>
  <c r="P16" i="22" l="1"/>
  <c r="Q16" i="22" s="1"/>
  <c r="I17" i="22" s="1"/>
  <c r="M17" i="22" l="1"/>
  <c r="O17" i="22" s="1"/>
  <c r="P17" i="22" l="1"/>
  <c r="Q17" i="22" s="1"/>
  <c r="I18" i="22" l="1"/>
  <c r="M18" i="22" l="1"/>
  <c r="O18" i="22" s="1"/>
  <c r="P18" i="22" l="1"/>
  <c r="Q18" i="22" s="1"/>
  <c r="I19" i="22" s="1"/>
  <c r="M19" i="22" s="1"/>
  <c r="O19" i="22" s="1"/>
  <c r="P19" i="22" s="1"/>
  <c r="Q19" i="22" s="1"/>
  <c r="I20" i="22" s="1"/>
  <c r="M20" i="22" s="1"/>
  <c r="O20" i="22" s="1"/>
  <c r="P20" i="22" l="1"/>
  <c r="I21" i="22"/>
  <c r="M21" i="22" s="1"/>
  <c r="O21" i="22" s="1"/>
  <c r="P21" i="22" s="1"/>
  <c r="Q21" i="22" s="1"/>
  <c r="I22" i="22" s="1"/>
  <c r="M22" i="22" l="1"/>
  <c r="O22" i="22" s="1"/>
  <c r="P22" i="22" l="1"/>
  <c r="Q22" i="22" s="1"/>
  <c r="M23" i="22" s="1"/>
  <c r="O23" i="22" s="1"/>
  <c r="P23" i="22" l="1"/>
  <c r="Q23" i="22" s="1"/>
  <c r="I24" i="22" s="1"/>
  <c r="E17" i="3" l="1"/>
  <c r="F57" i="16" l="1"/>
  <c r="D3" i="21"/>
  <c r="D7" i="20"/>
  <c r="C7" i="20"/>
  <c r="D6" i="20"/>
  <c r="D5" i="20"/>
  <c r="D4" i="20"/>
  <c r="D3" i="20"/>
  <c r="G19" i="3" l="1"/>
  <c r="E14" i="3"/>
  <c r="C10" i="5"/>
  <c r="D8" i="5"/>
  <c r="D7" i="5"/>
  <c r="E12" i="3"/>
  <c r="E11" i="3"/>
  <c r="E5" i="3" l="1"/>
  <c r="D5" i="6"/>
  <c r="D7" i="6"/>
  <c r="E4" i="2" l="1"/>
  <c r="E5" i="2"/>
  <c r="E6" i="2"/>
  <c r="E3" i="2"/>
  <c r="D6" i="19"/>
  <c r="D5" i="19"/>
  <c r="D4" i="19"/>
  <c r="D3" i="19"/>
  <c r="C6" i="19"/>
  <c r="D6" i="3"/>
  <c r="G5" i="11" l="1"/>
  <c r="E32" i="3" l="1"/>
  <c r="E31" i="3"/>
  <c r="E21" i="3"/>
  <c r="E23" i="3"/>
  <c r="L33" i="22" s="1"/>
  <c r="E27" i="3"/>
  <c r="E20" i="3"/>
  <c r="L30" i="22" s="1"/>
  <c r="E7" i="3"/>
  <c r="E16" i="3"/>
  <c r="L25" i="22" s="1"/>
  <c r="E10" i="3"/>
  <c r="E15" i="3"/>
  <c r="L24" i="22" s="1"/>
  <c r="D19" i="3"/>
  <c r="K24" i="22" l="1"/>
  <c r="J24" i="22"/>
  <c r="M24" i="22"/>
  <c r="O24" i="22" s="1"/>
  <c r="K37" i="22"/>
  <c r="J37" i="22"/>
  <c r="L29" i="22"/>
  <c r="K30" i="22"/>
  <c r="K29" i="22" s="1"/>
  <c r="J30" i="22"/>
  <c r="J29" i="22" s="1"/>
  <c r="K25" i="22"/>
  <c r="K13" i="22" s="1"/>
  <c r="J25" i="22"/>
  <c r="J13" i="22" s="1"/>
  <c r="L13" i="22"/>
  <c r="E19" i="3"/>
  <c r="E30" i="3"/>
  <c r="C26" i="13"/>
  <c r="J11" i="22" l="1"/>
  <c r="K11" i="22"/>
  <c r="P24" i="22"/>
  <c r="I25" i="22"/>
  <c r="M25" i="22" s="1"/>
  <c r="O25" i="22" s="1"/>
  <c r="I26" i="22" s="1"/>
  <c r="M26" i="22" s="1"/>
  <c r="O26" i="22" s="1"/>
  <c r="P26" i="22" s="1"/>
  <c r="Q26" i="22" s="1"/>
  <c r="I27" i="22" s="1"/>
  <c r="M27" i="22" s="1"/>
  <c r="O27" i="22" s="1"/>
  <c r="M13" i="22"/>
  <c r="L11" i="22"/>
  <c r="D6" i="10"/>
  <c r="C8" i="10"/>
  <c r="D8" i="10" s="1"/>
  <c r="D7" i="10"/>
  <c r="D5" i="10"/>
  <c r="D4" i="10"/>
  <c r="D3" i="10"/>
  <c r="P25" i="22" l="1"/>
  <c r="I29" i="22"/>
  <c r="I30" i="22" s="1"/>
  <c r="P27" i="22"/>
  <c r="Q27" i="22" s="1"/>
  <c r="O13" i="22"/>
  <c r="P13" i="22" s="1"/>
  <c r="D3" i="18"/>
  <c r="C6" i="18"/>
  <c r="D5" i="18"/>
  <c r="D4" i="18"/>
  <c r="D6" i="17"/>
  <c r="D23" i="13"/>
  <c r="D21" i="13"/>
  <c r="D20" i="13"/>
  <c r="D19" i="13"/>
  <c r="D18" i="13"/>
  <c r="D17" i="13"/>
  <c r="D16" i="13"/>
  <c r="D25" i="13"/>
  <c r="D14" i="13"/>
  <c r="D13" i="13"/>
  <c r="D12" i="13"/>
  <c r="D11" i="13"/>
  <c r="D10" i="13"/>
  <c r="D8" i="13"/>
  <c r="D5" i="17"/>
  <c r="D4" i="17"/>
  <c r="D3" i="17"/>
  <c r="E13" i="2"/>
  <c r="D6" i="18" l="1"/>
  <c r="D7" i="17"/>
  <c r="D15" i="13"/>
  <c r="D22" i="13"/>
  <c r="D24" i="13"/>
  <c r="D9" i="13"/>
  <c r="D7" i="13"/>
  <c r="D6" i="13"/>
  <c r="D5" i="13"/>
  <c r="D4" i="13"/>
  <c r="D3" i="13"/>
  <c r="D4" i="5"/>
  <c r="D5" i="5"/>
  <c r="D6" i="5"/>
  <c r="D9" i="5"/>
  <c r="D3" i="5"/>
  <c r="C9" i="6"/>
  <c r="D8" i="6"/>
  <c r="D6" i="6"/>
  <c r="D4" i="6"/>
  <c r="D9" i="6" s="1"/>
  <c r="D3" i="6"/>
  <c r="C13" i="11"/>
  <c r="D12" i="11"/>
  <c r="D3" i="11"/>
  <c r="D7" i="11"/>
  <c r="D4" i="11"/>
  <c r="D6" i="11"/>
  <c r="D8" i="11"/>
  <c r="D9" i="11"/>
  <c r="D10" i="11"/>
  <c r="D11" i="11"/>
  <c r="D5" i="11"/>
  <c r="F10" i="11"/>
  <c r="D26" i="13" l="1"/>
  <c r="D13" i="11"/>
  <c r="D10" i="5"/>
  <c r="D13" i="2" l="1"/>
  <c r="M30" i="22" l="1"/>
  <c r="O30" i="22" l="1"/>
  <c r="P30" i="22" l="1"/>
  <c r="Q30" i="22" s="1"/>
  <c r="I31" i="22" s="1"/>
  <c r="M31" i="22" s="1"/>
  <c r="O31" i="22" l="1"/>
  <c r="P31" i="22" l="1"/>
  <c r="Q31" i="22" s="1"/>
  <c r="I32" i="22" l="1"/>
  <c r="M32" i="22" s="1"/>
  <c r="O32" i="22" l="1"/>
  <c r="P32" i="22" l="1"/>
  <c r="Q32" i="22" s="1"/>
  <c r="I33" i="22" s="1"/>
  <c r="M33" i="22" s="1"/>
  <c r="O33" i="22" l="1"/>
  <c r="P33" i="22" l="1"/>
  <c r="Q33" i="22" s="1"/>
  <c r="I34" i="22" l="1"/>
  <c r="M34" i="22" s="1"/>
  <c r="O34" i="22" l="1"/>
  <c r="P34" i="22" l="1"/>
  <c r="Q34" i="22" s="1"/>
  <c r="I35" i="22" l="1"/>
  <c r="M35" i="22" s="1"/>
  <c r="O35" i="22" s="1"/>
  <c r="P35" i="22" l="1"/>
  <c r="Q35" i="22" s="1"/>
  <c r="I36" i="22" s="1"/>
  <c r="M36" i="22" s="1"/>
  <c r="O36" i="22" s="1"/>
  <c r="P36" i="22" l="1"/>
  <c r="Q36" i="22" s="1"/>
  <c r="I37" i="22" l="1"/>
  <c r="M37" i="22" s="1"/>
  <c r="O37" i="22" s="1"/>
  <c r="P37" i="22" l="1"/>
  <c r="Q37" i="22" s="1"/>
  <c r="I38" i="22" l="1"/>
  <c r="M38" i="22" s="1"/>
  <c r="O38" i="22" s="1"/>
  <c r="P38" i="22" l="1"/>
  <c r="Q38" i="22" s="1"/>
  <c r="I39" i="22" l="1"/>
  <c r="M39" i="22" s="1"/>
  <c r="O39" i="22" l="1"/>
  <c r="M29" i="22"/>
  <c r="M11" i="22" s="1"/>
  <c r="P39" i="22" l="1"/>
  <c r="Q39" i="22" s="1"/>
  <c r="I41" i="22"/>
  <c r="M41" i="22" s="1"/>
  <c r="O41" i="22" s="1"/>
  <c r="O29" i="22"/>
  <c r="I43" i="22" l="1"/>
  <c r="M43" i="22" s="1"/>
  <c r="O43" i="22" s="1"/>
  <c r="P43" i="22" s="1"/>
  <c r="P41" i="22"/>
  <c r="P29" i="22"/>
  <c r="O11" i="22" l="1"/>
  <c r="O8" i="22" s="1"/>
</calcChain>
</file>

<file path=xl/comments1.xml><?xml version="1.0" encoding="utf-8"?>
<comments xmlns="http://schemas.openxmlformats.org/spreadsheetml/2006/main">
  <authors>
    <author>Author</author>
  </authors>
  <commentList>
    <comment ref="D1" authorId="0" shapeId="0">
      <text>
        <r>
          <rPr>
            <b/>
            <sz val="9"/>
            <color indexed="81"/>
            <rFont val="Tahoma"/>
            <family val="2"/>
          </rPr>
          <t>Author:</t>
        </r>
        <r>
          <rPr>
            <sz val="9"/>
            <color indexed="81"/>
            <rFont val="Tahoma"/>
            <family val="2"/>
          </rPr>
          <t xml:space="preserve">
When the day is Saturday (6th day), we need to add 2, for other days add 1</t>
        </r>
      </text>
    </comment>
    <comment ref="D7" authorId="0" shapeId="0">
      <text>
        <r>
          <rPr>
            <b/>
            <sz val="9"/>
            <color indexed="81"/>
            <rFont val="Tahoma"/>
            <family val="2"/>
          </rPr>
          <t>Author:</t>
        </r>
        <r>
          <rPr>
            <sz val="9"/>
            <color indexed="81"/>
            <rFont val="Tahoma"/>
            <family val="2"/>
          </rPr>
          <t xml:space="preserve">
For Saturday we have to skip Sunday, so the no 2 is used.</t>
        </r>
      </text>
    </comment>
    <comment ref="Q10" authorId="0" shapeId="0">
      <text>
        <r>
          <rPr>
            <b/>
            <sz val="9"/>
            <color indexed="81"/>
            <rFont val="Tahoma"/>
            <family val="2"/>
          </rPr>
          <t>Author:</t>
        </r>
        <r>
          <rPr>
            <sz val="9"/>
            <color indexed="81"/>
            <rFont val="Tahoma"/>
            <family val="2"/>
          </rPr>
          <t xml:space="preserve">
When the day is Saturday, we need to add 2 days, for other days add 1</t>
        </r>
      </text>
    </comment>
  </commentList>
</comments>
</file>

<file path=xl/sharedStrings.xml><?xml version="1.0" encoding="utf-8"?>
<sst xmlns="http://schemas.openxmlformats.org/spreadsheetml/2006/main" count="653" uniqueCount="326">
  <si>
    <t>Sr. No.</t>
  </si>
  <si>
    <t>Program</t>
  </si>
  <si>
    <t>Module</t>
  </si>
  <si>
    <t>Total</t>
  </si>
  <si>
    <t>Duration(Hrs.)</t>
  </si>
  <si>
    <t xml:space="preserve">Following Assumptions are made while preparing this course structure : </t>
  </si>
  <si>
    <t>Stream Specific</t>
  </si>
  <si>
    <t>OJT</t>
  </si>
  <si>
    <t>2. The Prebridge is followed by bridge so all redundant modules from bridge are shifted/combined in Pre-bridge.</t>
  </si>
  <si>
    <t>Topic No</t>
  </si>
  <si>
    <t>No of hours</t>
  </si>
  <si>
    <t>Computer Memory System Overview, Memory Hierarchy, Cache Memory Organization and Design, Performance measurement of two level memory system. Semiconductor Memory (RAM, ROM, PROM, EPROM etc.), SRAM and DRAM, Chip logic and Module Organization, Memory Interleaving, External Memory (Magnetic Disk, RAID Levels)</t>
  </si>
  <si>
    <t>Topic Name</t>
  </si>
  <si>
    <t>Topic No.</t>
  </si>
  <si>
    <t>Computer Organization vs. Computer Architecture, Structure and Functions of various components of a computer system, History of Computers, Computer Performance parameters and assessment. Top level view of computer function, Instruction Cycle, Interconnection of various components of a computer system using BUS. Output devices (printer and its types, display device ), input devices (keyboard, pointing devices, scanner, microphone, webcam), I/O Devices (Fax, external storage devices, Touch screen display)</t>
  </si>
  <si>
    <t xml:space="preserve">Basic processing unit - fundamentals - processor and memory communication, CPU Design Concepts, Hardwired control – Micro programmed control – Nano programming Bus Structure and Organization </t>
  </si>
  <si>
    <t>Boolean Algebra (Basic Circuits, Logic Gates,Truth Tables, Postulates and Theorems), Standard Representation(minterm,maxterm,SOP,POS)</t>
  </si>
  <si>
    <t>Simplify Expression - 1.  using Boolean Algebra (Reduction using postulates and theorems ), 2. Using K Map (Upto 3 variables only)</t>
  </si>
  <si>
    <t>Introduction, Number Systems (Decimal,Binary,Octal,Hexadecial), Codes (Coding Standards : ASCII,EBCDIC, Unicode) Number system Conversion, Binary Arithmatic, Compliments</t>
  </si>
  <si>
    <t>Combinational Logic Circuits- Analysis and Design and Synthesis, Decoder and Encoder, Overview of   Multiplexer, Comparator, Exclusive-OR Gate &amp; Parity Circuits, Adder, Subtractor and Carry Look Ahead Adder</t>
  </si>
  <si>
    <t>Analysis and Design of Sequential Circuits,Latches, Flipflops, Shift Registers and Counters, Brief introduction to Asynchronous Circuit Design</t>
  </si>
  <si>
    <t>Malware : Virus (Types),Worms,Trojan, spyware, Ransomware, Adware, Phishing, Spam, Suspicious emails (Attachments,Hyperlinks),Password cracking(Keyloggers) Physical security : Hardware theft, Software/license theft,Social engineering, Shoulder surfing, Dumpster diving</t>
  </si>
  <si>
    <t>ISO-OSI Layer : Transmission medium, D-A&amp;A-D Cnversion, Bits Representation, Framing, Addressing, Error &amp; Frame Control, Physical addressing, Signal Multiplexing(FD,TD,WD,CD),Encoding, Switching, Connection Oriented and Connection less Transmission, Dialog Control and Synchronisation,</t>
  </si>
  <si>
    <t>Introduction , Classification, Types, Topology, General discussion on Network Components (Role of Routers, Switches  Hub, Bridge, Gateway in internet)</t>
  </si>
  <si>
    <t>Prebridge- Networking - 50hrs.</t>
  </si>
  <si>
    <t>Introduction: Definition, Evolution of Operating System,Types- OpenSouce, Commercial(Case Study : Linux,Windows) Workstation: Windows, Mac, Linux, Mobile: Apple iOS, Google Android, Windows phone, Techniques: Time Sharing, Real Time, Distributed, Case studies: Windows, Mac, Linux, Apple, Android, Windows phone</t>
  </si>
  <si>
    <t>Fundamentals of Operating-System: Operations, Structure, Services, Users, Interface, Types of System Calls, System Boot, Kernel Data Structures, Computing Environments. Functions of Operating System: Booting process, Platform, Operating System Interface, Resource Management</t>
  </si>
  <si>
    <t xml:space="preserve">Software quality, Quality models, Quality characteristics (functionality, performance, security, availability, reliability etc.), Quality metrics (measurements, typical metrics) </t>
  </si>
  <si>
    <t xml:space="preserve">Software Requirements - Functional requirements, Quality requirements (linking up to the quality model discussed earlier) </t>
  </si>
  <si>
    <t xml:space="preserve">Verification and Validation – Verifying and validating the quality characteristics, Types of testing, Test coverage, Test data, Defect management, Quality assurance </t>
  </si>
  <si>
    <t xml:space="preserve">Change and configuration management - Software configurations, Configuration management, Change requests, Impact analysis, Change workflow, Linking up changes to configurations, Release and patch management </t>
  </si>
  <si>
    <t xml:space="preserve">Coding Best Practices, Coding standards, Samples (Python and Java) </t>
  </si>
  <si>
    <t xml:space="preserve">Software evolution and maintenance – Overview, Categories of maintenance, Program understanding </t>
  </si>
  <si>
    <t>Introduction to Computer Programming – Problem solving: what, how – Algorithm, flowchart, pseudo code, program – programming language types, programming styles</t>
  </si>
  <si>
    <t xml:space="preserve">Data Migration &amp; Big Data – Overview of Data Migration, Semi- structured and Unstructured data </t>
  </si>
  <si>
    <t>1. This course  is designed for ATP scolars joining after 12th</t>
  </si>
  <si>
    <t>3.Prebridge practicum focuses on CompTIA while Bridge Practicum may be used to cover advanced assignments on Programming Concepts/Database Concepts/Software Engg.</t>
  </si>
  <si>
    <t>DL1</t>
  </si>
  <si>
    <t>DL2</t>
  </si>
  <si>
    <t>DL3</t>
  </si>
  <si>
    <t>DL4</t>
  </si>
  <si>
    <t>DL5</t>
  </si>
  <si>
    <t>Days</t>
  </si>
  <si>
    <t>Networking</t>
  </si>
  <si>
    <t>ATP - English Language Skills</t>
  </si>
  <si>
    <t>S.No.</t>
  </si>
  <si>
    <t>Week</t>
  </si>
  <si>
    <t>Day</t>
  </si>
  <si>
    <t>Time</t>
  </si>
  <si>
    <t>Particulars</t>
  </si>
  <si>
    <t>Remarks</t>
  </si>
  <si>
    <t xml:space="preserve">Assessment </t>
  </si>
  <si>
    <t>Readiness</t>
  </si>
  <si>
    <t xml:space="preserve">Desired Output </t>
  </si>
  <si>
    <t>Pre-assessment</t>
  </si>
  <si>
    <t>1 hr</t>
  </si>
  <si>
    <t>Grammar assessment</t>
  </si>
  <si>
    <t>A very simple test with a combination of the language concepts</t>
  </si>
  <si>
    <t xml:space="preserve">Written test </t>
  </si>
  <si>
    <t>Yes</t>
  </si>
  <si>
    <t>60 - 70 %</t>
  </si>
  <si>
    <t>English Grammar</t>
  </si>
  <si>
    <t>2 hrs</t>
  </si>
  <si>
    <t xml:space="preserve">Introduction 
Parts of Speech </t>
  </si>
  <si>
    <t>H.W.- Exercises</t>
  </si>
  <si>
    <t>Daily Assessment exercise using LMS</t>
  </si>
  <si>
    <t>Nouns (Proper and Common)</t>
  </si>
  <si>
    <t>Spoken Skills</t>
  </si>
  <si>
    <t>3 hrs</t>
  </si>
  <si>
    <t xml:space="preserve">Each person should speak and the speech should be recorded. </t>
  </si>
  <si>
    <t>Recorded speech by participants (Pre-Assessment)</t>
  </si>
  <si>
    <t>NA</t>
  </si>
  <si>
    <t xml:space="preserve">It will be assessed and the marks recorded. </t>
  </si>
  <si>
    <t>Written Skills - Pre-assessment</t>
  </si>
  <si>
    <t>30 mins</t>
  </si>
  <si>
    <t xml:space="preserve">A general topic of interest to understand the written skills </t>
  </si>
  <si>
    <t>Written Passage (Before)</t>
  </si>
  <si>
    <t>Exercises</t>
  </si>
  <si>
    <t>No</t>
  </si>
  <si>
    <t>Practice Exercises</t>
  </si>
  <si>
    <t>Recap and H.W exercise visited</t>
  </si>
  <si>
    <t>Articles (Definite and Indefinite)</t>
  </si>
  <si>
    <t xml:space="preserve">Pre-assessment - Written </t>
  </si>
  <si>
    <t xml:space="preserve">Adjectives </t>
  </si>
  <si>
    <t>Detailed with examples</t>
  </si>
  <si>
    <t>Adverbs</t>
  </si>
  <si>
    <t>Adjectives vs Adverbs usage</t>
  </si>
  <si>
    <t>H.W. - Exercises</t>
  </si>
  <si>
    <t>Speech practice</t>
  </si>
  <si>
    <t>Recorded speech by participants - Level 1</t>
  </si>
  <si>
    <t>2 - 2.5</t>
  </si>
  <si>
    <t>Listening Skills</t>
  </si>
  <si>
    <t>Listening and Answering</t>
  </si>
  <si>
    <t>Native speakers and accent comprehension</t>
  </si>
  <si>
    <t>Prepositions</t>
  </si>
  <si>
    <t>Recap</t>
  </si>
  <si>
    <t>Pronouns</t>
  </si>
  <si>
    <t>Conjunctions</t>
  </si>
  <si>
    <t>Recorded speech by participants - Level 2</t>
  </si>
  <si>
    <t>2 hrs 30 mins</t>
  </si>
  <si>
    <t>Subject, Verb, Object</t>
  </si>
  <si>
    <t>4 hrs</t>
  </si>
  <si>
    <t>Verbs</t>
  </si>
  <si>
    <t>Auxillary, Modal, Infinitive, Participle, usage of verbs, subject verb agreement</t>
  </si>
  <si>
    <t>Written Skills</t>
  </si>
  <si>
    <t>Write a passage</t>
  </si>
  <si>
    <t xml:space="preserve">3 hrs </t>
  </si>
  <si>
    <t>5 hrs</t>
  </si>
  <si>
    <t>Tenses</t>
  </si>
  <si>
    <t>Importance of tenses in sentenses</t>
  </si>
  <si>
    <t>2.5 hrs</t>
  </si>
  <si>
    <t>Recorded speech by participants - Level 3</t>
  </si>
  <si>
    <t>Clauses and Phrases</t>
  </si>
  <si>
    <t>Test</t>
  </si>
  <si>
    <t xml:space="preserve">Test on the concepts learnt </t>
  </si>
  <si>
    <t>Writing a technical and a general topic</t>
  </si>
  <si>
    <t>Active voice and Passive voice</t>
  </si>
  <si>
    <t>Sentences</t>
  </si>
  <si>
    <t>Simple, Compound, Complex, Compound-Complex</t>
  </si>
  <si>
    <t xml:space="preserve">1 hr </t>
  </si>
  <si>
    <t>Reading</t>
  </si>
  <si>
    <t>Read a newspaper or a paragraph</t>
  </si>
  <si>
    <t>Recorded speech by participants - Technical topic - Level 4</t>
  </si>
  <si>
    <t>Test Results and analysis</t>
  </si>
  <si>
    <t>Sentence usages</t>
  </si>
  <si>
    <t>Reading Skills</t>
  </si>
  <si>
    <t>To read a paragraph or two</t>
  </si>
  <si>
    <t>Written Practice</t>
  </si>
  <si>
    <t>1 hr 30 mins</t>
  </si>
  <si>
    <t>Revision with Q &amp; A session</t>
  </si>
  <si>
    <t>Recap of concepts taught so far</t>
  </si>
  <si>
    <t>This practice will help reiterate the language specifics and instill the usage of grammar in the memory</t>
  </si>
  <si>
    <t>Written practice</t>
  </si>
  <si>
    <t>To write a general topic with the concepts taught</t>
  </si>
  <si>
    <t>Playing a conversation audio, video</t>
  </si>
  <si>
    <t>Comparatives, Conditionals, Interjections</t>
  </si>
  <si>
    <t>Punctuations</t>
  </si>
  <si>
    <t>Speech Skills</t>
  </si>
  <si>
    <t>Recorded speech by participants - Level 5</t>
  </si>
  <si>
    <t>Vocabulary and Pronunciation</t>
  </si>
  <si>
    <t>How to increase the vocabulary list and practice</t>
  </si>
  <si>
    <t xml:space="preserve">Topics not visited </t>
  </si>
  <si>
    <t>Technical Case studies</t>
  </si>
  <si>
    <t>Recorded speech by participants - Level 7</t>
  </si>
  <si>
    <t>Preparation for Test</t>
  </si>
  <si>
    <t>Final test</t>
  </si>
  <si>
    <t xml:space="preserve">Test will include - grammar, writing a passage, listening to an audio and answering questions etc. </t>
  </si>
  <si>
    <t>70 - 80 %</t>
  </si>
  <si>
    <t>Recorded speech by participants - Level 8</t>
  </si>
  <si>
    <t>3.5 - 4.0</t>
  </si>
  <si>
    <t>Behavioral training phase 1</t>
  </si>
  <si>
    <t>8 hrs</t>
  </si>
  <si>
    <t>Confidence</t>
  </si>
  <si>
    <t>Motivation</t>
  </si>
  <si>
    <t>English Language skills</t>
  </si>
  <si>
    <t>4 to n</t>
  </si>
  <si>
    <t>Practice sessions and regular tests</t>
  </si>
  <si>
    <t xml:space="preserve">This will help in a gradient improvement of language skills through practice. </t>
  </si>
  <si>
    <t>Practicum (Project 1)</t>
  </si>
  <si>
    <t>Language and Communication</t>
  </si>
  <si>
    <t>Duration (Hrs)</t>
  </si>
  <si>
    <t>Tech  (Days)</t>
  </si>
  <si>
    <t>CO1</t>
  </si>
  <si>
    <t>CO2</t>
  </si>
  <si>
    <t>CO3</t>
  </si>
  <si>
    <t>Internal Quiz/ Assessment</t>
  </si>
  <si>
    <t>Agile Fundementals</t>
  </si>
  <si>
    <t>DevOps Principles, Practices, and Tools</t>
  </si>
  <si>
    <t>Tech Days</t>
  </si>
  <si>
    <t>Prebridge- Operating System - 72hrs. (12 Days)</t>
  </si>
  <si>
    <t>Pre Bridge - Software Engineering Principles - 102 Hrs (17 Days)</t>
  </si>
  <si>
    <t xml:space="preserve">TCP/IP Layer Host-to-network Layer, Internet layer, Transport Layer, Application Layer Revisit components which component at which layer , Internet services(E-Mail, Telnet, Web, FTP, IRC, Internet Telephoney, mobile access, etc.) and applications in each layer
</t>
  </si>
  <si>
    <t>Prebridge- Introduction to Programming - 72hrs (12 Days)</t>
  </si>
  <si>
    <t>Computer Org + Digital Logic</t>
  </si>
  <si>
    <t>WebServices</t>
  </si>
  <si>
    <t>Introduction to HW Components (Motherboard , Memory Slots &amp; Ports, North Bridge, South Bridge, HDD, Peripheral Devices</t>
  </si>
  <si>
    <t>Prebridge - CO + Digital Logic - 66 hrs(11 days)</t>
  </si>
  <si>
    <t>Practicum (Project 2)</t>
  </si>
  <si>
    <t xml:space="preserve">Control Blocks </t>
  </si>
  <si>
    <t>Cursor (Implicit/ Explicit)</t>
  </si>
  <si>
    <t>Exception Handling</t>
  </si>
  <si>
    <t>Functions, Procedures and Packages</t>
  </si>
  <si>
    <t>Triggers</t>
  </si>
  <si>
    <t>Collection Types</t>
  </si>
  <si>
    <t>User Management– Overview, Privilege, Grant, Revoke, Role</t>
  </si>
  <si>
    <t xml:space="preserve">PLSQL Architecture </t>
  </si>
  <si>
    <t>User Interface - 54hrs (9 Days)</t>
  </si>
  <si>
    <t>HTML 5: Basic Tags, Formatting Tags, Image, Frame, iFrame, Table,  List, Font, Event Reference, Tag Properties</t>
  </si>
  <si>
    <t>CSS: Background, Colors, Padding, Fonts, Display, Image gallery, Website layout, Animation, rounted corner, Media Queries, videos</t>
  </si>
  <si>
    <t>Introduction to Web Services, Webservice Components, SOAP, RESTFUL, SOA,  WSDL</t>
  </si>
  <si>
    <t>Opensource Webservices Tools Testmaker, POSTman</t>
  </si>
  <si>
    <t>Difference between Webservices and  Web Services API, Webservices example with XML (Handson Activities)</t>
  </si>
  <si>
    <t>Practice</t>
  </si>
  <si>
    <t>Webservices - 33 Hrs (5.5 Days)</t>
  </si>
  <si>
    <t>Database Concepts -180Hrs (30 Days)</t>
  </si>
  <si>
    <t>Written skills Assessment</t>
  </si>
  <si>
    <t>Spoken speech Assessment</t>
  </si>
  <si>
    <t>Introduction to Learning style</t>
  </si>
  <si>
    <t>2 to n</t>
  </si>
  <si>
    <t>BIS</t>
  </si>
  <si>
    <t xml:space="preserve">Introduction to Business: What is Business, Objectives of Business, Types of Business Organizations, Business Environment, Managing and organizing the Business Enterprise </t>
  </si>
  <si>
    <t>Domains of Management: Operations, Finance, Human Resource, Marketing Management.</t>
  </si>
  <si>
    <t>Professional Ethics: Senses of ‘Professional Ethics’, Variety of moral issues, Moral dilemmas, Professions and Professionalism, Professional Ideals and Virtues.</t>
  </si>
  <si>
    <t>Pre-bridge</t>
  </si>
  <si>
    <t>Pre-bridge - Term 1</t>
  </si>
  <si>
    <t>Pre-bridge - Term 2</t>
  </si>
  <si>
    <t>Pre-bridge - Term 3</t>
  </si>
  <si>
    <t>Pre-Bridge</t>
  </si>
  <si>
    <t>Revised Tech Duration (hrs)</t>
  </si>
  <si>
    <t>Pre-Bridge - Business &amp; Information System - 18 Hrs.</t>
  </si>
  <si>
    <t xml:space="preserve"> File system Implementation: File- System Structure, File-System Implementation, Directory Implementation, Real Time implementation, Application I/O Interface.  File System &amp; Directory File Structure, Bootstrap file, Directory Structure, 32 bit / 64 bit OS, Mass-Storage Structure: Disk structure, Disk scheduling techniques, File-System interface: File Concept, Access Methods, Directory, Disk Structure, Mounting, File-Sharing, RAID</t>
  </si>
  <si>
    <t>Operating System : Installation, Configuration, Patching, Scheduling, Disk partitioning, Disk Fragmentation, Disk formatting</t>
  </si>
  <si>
    <t>System Software: Interface, Translators: Compiler, Interpreter &amp; Assembler, Device Driver, firewall, Case studies: Interpreter, Compiler, Assembler Hardware: Device driver management, Web Software: Firewall, Physical machine, virtual machine, cloud computing, streaming, Tele-presence</t>
  </si>
  <si>
    <t xml:space="preserve">ASM+ SE Principles, Practices and Tools </t>
  </si>
  <si>
    <t xml:space="preserve">Operating System </t>
  </si>
  <si>
    <t>OS</t>
  </si>
  <si>
    <t>Term 1 Assessment</t>
  </si>
  <si>
    <t>Linux (Scripting, Commands)</t>
  </si>
  <si>
    <t>Pre-Bridge Term 2</t>
  </si>
  <si>
    <t>Database Concepts - 1</t>
  </si>
  <si>
    <t>Term 2 Assessment</t>
  </si>
  <si>
    <t>Owner</t>
  </si>
  <si>
    <t>Manohran/ Durai</t>
  </si>
  <si>
    <t>Allwyn</t>
  </si>
  <si>
    <t>Sujit</t>
  </si>
  <si>
    <t>Programming 2 + Data Structures &amp; Algorithm with C</t>
  </si>
  <si>
    <t>Infra Topic</t>
  </si>
  <si>
    <t>Common</t>
  </si>
  <si>
    <t>Language</t>
  </si>
  <si>
    <t>Linux</t>
  </si>
  <si>
    <t>Duration (Days)</t>
  </si>
  <si>
    <t>CO + DL</t>
  </si>
  <si>
    <t>NW 1</t>
  </si>
  <si>
    <t>Password management, Multifactor authentication(Biometrics, Single Sign-on,OTP, CAPTCHA), Controlled access,Types of User Accounts :Admin vs.Standard vs. Guest</t>
  </si>
  <si>
    <t>Types of Connectionless transmissions (Wireless,Radio, Microwave, Infrared, Light) Introduction to Wireless LAN : IEEE standards(a,b,g,n )Protocal Types: WEP, WPA,WPA2 Evaluation (mobility,availability, Throughput/bandwidth, Reliability,Connection delay, Concurrency, Security) Wireless connection setup, Bluetooth, NFC (Hands-on)</t>
  </si>
  <si>
    <t>DBMS Concept</t>
  </si>
  <si>
    <t>Infra Support TOC</t>
  </si>
  <si>
    <t>Programming TOC</t>
  </si>
  <si>
    <t>ITIL/ ITSM + Ticketing Tool</t>
  </si>
  <si>
    <t>ITIL/ ITSM</t>
  </si>
  <si>
    <t>Sujit/ Allwyn</t>
  </si>
  <si>
    <t>ITP (Python)</t>
  </si>
  <si>
    <t>Advance NW &amp; OS</t>
  </si>
  <si>
    <t>Term 3Assessment</t>
  </si>
  <si>
    <t>Practicum/ Handson</t>
  </si>
  <si>
    <t>Directory Structure</t>
  </si>
  <si>
    <t>Shell Scripting, Basic  Linux commands &amp; its command line structure</t>
  </si>
  <si>
    <t>More Command (cd, pwd, ls, mkdir, rmdir, chmod, rm, cp, mv)</t>
  </si>
  <si>
    <t>ITIL,  Ticket Lifecycle Management</t>
  </si>
  <si>
    <t>SDLC, Application Life Cycle Management</t>
  </si>
  <si>
    <t xml:space="preserve">Introduction to Database Systems – Database System concepts, Architecture of DBMS, Commercial Databases </t>
  </si>
  <si>
    <t xml:space="preserve">Data Model and Database Architecture – Data Model, Relational Model, RDBMS, Object-oriented Model, Object Relational Model, Database Application Architecture </t>
  </si>
  <si>
    <t xml:space="preserve">Entity Relationship Model – ER Model Diagram, Entity, Attribute, Relationship, Cardinality, Enhanced Entity Relationship Diagram, Use Case Hands-on </t>
  </si>
  <si>
    <t>LEGEND</t>
  </si>
  <si>
    <t>Day of Week No.</t>
  </si>
  <si>
    <t>Day of the Week</t>
  </si>
  <si>
    <t>Add for Next Start Date</t>
  </si>
  <si>
    <t>Legend</t>
  </si>
  <si>
    <t>Value To be entered</t>
  </si>
  <si>
    <t>End Date Day</t>
  </si>
  <si>
    <t>Add to compute Next Start Date</t>
  </si>
  <si>
    <t>Monday</t>
  </si>
  <si>
    <t>Tuesday</t>
  </si>
  <si>
    <t>Wednesday</t>
  </si>
  <si>
    <t>Note1:</t>
  </si>
  <si>
    <t>When end date falls on the 7th day of week; add a buffer day in the buffer col of the row</t>
  </si>
  <si>
    <t>Thursday</t>
  </si>
  <si>
    <t>Friday</t>
  </si>
  <si>
    <t>Saturday</t>
  </si>
  <si>
    <t>Sunday</t>
  </si>
  <si>
    <t>Enter Batch Start Date</t>
  </si>
  <si>
    <t>:</t>
  </si>
  <si>
    <t>End Date</t>
  </si>
  <si>
    <t>S.No</t>
  </si>
  <si>
    <t>Course Curriculum</t>
  </si>
  <si>
    <t>Trainer</t>
  </si>
  <si>
    <t>Training Start Date</t>
  </si>
  <si>
    <t>Tech Duration (Hours)</t>
  </si>
  <si>
    <t>Lang &amp; SS Duration (Hours)</t>
  </si>
  <si>
    <t>Training  (Work Days)</t>
  </si>
  <si>
    <t>Sundays</t>
  </si>
  <si>
    <t>Holiday or Buffer Day</t>
  </si>
  <si>
    <r>
      <t>End Date
day</t>
    </r>
    <r>
      <rPr>
        <b/>
        <sz val="11"/>
        <color theme="1"/>
        <rFont val="Calibri"/>
        <family val="2"/>
        <scheme val="minor"/>
      </rPr>
      <t xml:space="preserve"> (Computed)</t>
    </r>
  </si>
  <si>
    <t>Language &amp; Comms training</t>
  </si>
  <si>
    <t>Business Information Systems -1</t>
  </si>
  <si>
    <t>Networking - 1</t>
  </si>
  <si>
    <t>TBD</t>
  </si>
  <si>
    <t>Term 3 - Final Assessment</t>
  </si>
  <si>
    <t>Bridge</t>
  </si>
  <si>
    <t>CO + Digital Logic</t>
  </si>
  <si>
    <t>Database Concepts - 2</t>
  </si>
  <si>
    <t>Refer Autobatch Scheduler for Engineering</t>
  </si>
  <si>
    <t>Term 3 -  Internal Assessment</t>
  </si>
  <si>
    <t>Term 3 Final Assessment</t>
  </si>
  <si>
    <t>Term 3 Internal Assessment</t>
  </si>
  <si>
    <t>Database Concepts - 3 (PLSQL)</t>
  </si>
  <si>
    <t xml:space="preserve"> Demand based CRT (Refer Auto batch scheduler)</t>
  </si>
  <si>
    <t>Revised Duration (Hrs)</t>
  </si>
  <si>
    <t>Prebridge - DBMS Concepts - 24 hrs(4 days)</t>
  </si>
  <si>
    <t xml:space="preserve">Techbee - </t>
  </si>
  <si>
    <t>Introduction to Database Systems – Database System concepts, Architecture of DBMS, Commercial Databases, Data Model and Database Architecture – Data Model, Relational Model, RDBMS, Object-oriented Model, Object Relational Model, Database Application Architecture.</t>
  </si>
  <si>
    <t>Entity Relationship Model – ER Model Diagram, Entity, Attribute, Relationship, Cardinality, Enhanced Entity Relationship Diagram, Use Case Hands-on Database Normalization – Conversion of ER Diagram to Relational Tables, Database Normalization, First three forms, De-Normalization, Use Case Hands-on.</t>
  </si>
  <si>
    <t>Introduction to SQL Database Objects, and Datatypes, Database Transaction – Properties of a Transaction, Transaction &amp; Concurrency in multiuser database system (Oracle &amp; MySQL).</t>
  </si>
  <si>
    <t xml:space="preserve">Structured Query Language - Basic – SQL Query Processing, SQL Data Types, Data Definition,  Data Manipulation, Transaction Control, Data Control Languages, Constraints, Basic SQL Queries, Use Cases with MySQL, MS-SQL Server </t>
  </si>
  <si>
    <r>
      <t xml:space="preserve">Constraints </t>
    </r>
    <r>
      <rPr>
        <sz val="12"/>
        <color rgb="FFFF0000"/>
        <rFont val="Calibri"/>
        <family val="2"/>
      </rPr>
      <t>(Oracle &amp; MySQL)</t>
    </r>
  </si>
  <si>
    <r>
      <t xml:space="preserve">Operatiors (including Arithmetic, Logical, Relational, Set Operator and Other Operators (Like, In, between)) </t>
    </r>
    <r>
      <rPr>
        <sz val="12"/>
        <color rgb="FFFF0000"/>
        <rFont val="Calibri"/>
        <family val="2"/>
      </rPr>
      <t>(Oracle &amp; MySQL)</t>
    </r>
  </si>
  <si>
    <r>
      <t xml:space="preserve">Joins (Inner Join, Outer Join, Self Join, Cross Join) and Join Algorithms </t>
    </r>
    <r>
      <rPr>
        <sz val="12"/>
        <color rgb="FFFF0000"/>
        <rFont val="Calibri"/>
        <family val="2"/>
      </rPr>
      <t>(Oracle &amp; MySQL)</t>
    </r>
  </si>
  <si>
    <r>
      <t xml:space="preserve">Indexes, Views, and Sequence </t>
    </r>
    <r>
      <rPr>
        <sz val="12"/>
        <color rgb="FFFF0000"/>
        <rFont val="Calibri"/>
        <family val="2"/>
      </rPr>
      <t>(Oracle &amp; MySQL)</t>
    </r>
  </si>
  <si>
    <r>
      <t>Built-in Functions</t>
    </r>
    <r>
      <rPr>
        <sz val="12"/>
        <color rgb="FFFF0000"/>
        <rFont val="Calibri"/>
        <family val="2"/>
      </rPr>
      <t xml:space="preserve"> (Oracle &amp; MySQL)</t>
    </r>
  </si>
  <si>
    <r>
      <t>Sub-Queries</t>
    </r>
    <r>
      <rPr>
        <sz val="12"/>
        <color rgb="FFFF0000"/>
        <rFont val="Calibri"/>
        <family val="2"/>
      </rPr>
      <t xml:space="preserve"> (Oracle &amp; MySQL)</t>
    </r>
  </si>
  <si>
    <r>
      <t xml:space="preserve">SQL Plus Commands </t>
    </r>
    <r>
      <rPr>
        <sz val="12"/>
        <color rgb="FFFF0000"/>
        <rFont val="Calibri"/>
        <family val="2"/>
      </rPr>
      <t> (Oracle &amp; MySQL)</t>
    </r>
  </si>
  <si>
    <r>
      <t xml:space="preserve">Internal Quiz/ Assessment  </t>
    </r>
    <r>
      <rPr>
        <sz val="11"/>
        <color rgb="FFFF0000"/>
        <rFont val="Calibri"/>
        <family val="2"/>
      </rPr>
      <t>(Oracle &amp; MySQL)</t>
    </r>
  </si>
  <si>
    <t>Comparison between Oracle,  MS SQL and MySQL</t>
  </si>
  <si>
    <t>Rajesh + Gaurav</t>
  </si>
  <si>
    <t>Rajesh (Coalesce) + 
Pankaj (Arich)</t>
  </si>
  <si>
    <t>Programming (Java) + Practice</t>
  </si>
  <si>
    <t>UI - HTML5 ,CSS 4.0 , Java Script</t>
  </si>
  <si>
    <t>Core Java &amp; JDBC</t>
  </si>
  <si>
    <t>Practice (Boot Camp</t>
  </si>
  <si>
    <t>Javascript</t>
  </si>
  <si>
    <t>Programming (Java+ JDBC) + Practice</t>
  </si>
  <si>
    <t>Tech  (Days)</t>
  </si>
  <si>
    <t>Scratch Programming ( Operators, Conditional statements, looping Concepts, String Handling, Working with Numbers)</t>
  </si>
  <si>
    <t>Introduction to C Programming: Datatypes, Operators, Flow control statements, Storage class and pointers.</t>
  </si>
  <si>
    <t>ADTs and Data structures in C : structure, arrays, lists, stacks, queues.</t>
  </si>
  <si>
    <t>UI - HTML5 ,CSS 4.0 ,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</si>
</sst>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b/>
      <sz val="16"/>
      <color theme="1"/>
      <name val="Times New Roman"/>
      <family val="1"/>
    </font>
    <font>
      <b/>
      <sz val="12"/>
      <color theme="0"/>
      <name val="Calibri"/>
      <family val="2"/>
      <scheme val="minor"/>
    </font>
    <font>
      <sz val="10"/>
      <name val="Arial"/>
      <family val="2"/>
    </font>
    <font>
      <sz val="11"/>
      <color theme="1"/>
      <name val="Calibri"/>
      <family val="2"/>
      <scheme val="minor"/>
    </font>
    <font>
      <sz val="11"/>
      <color theme="0"/>
      <name val="Calibri"/>
      <family val="2"/>
      <scheme val="minor"/>
    </font>
    <font>
      <b/>
      <sz val="14"/>
      <color indexed="8"/>
      <name val="Calibri"/>
      <family val="2"/>
      <scheme val="minor"/>
    </font>
    <font>
      <b/>
      <sz val="8"/>
      <color theme="1"/>
      <name val="Calibri"/>
      <family val="2"/>
      <scheme val="minor"/>
    </font>
    <font>
      <sz val="10"/>
      <color theme="1"/>
      <name val="Calibri"/>
      <family val="2"/>
      <scheme val="minor"/>
    </font>
    <font>
      <b/>
      <sz val="9"/>
      <color theme="1"/>
      <name val="Calibri"/>
      <family val="2"/>
      <scheme val="minor"/>
    </font>
    <font>
      <sz val="8"/>
      <color theme="1"/>
      <name val="Calibri"/>
      <family val="2"/>
      <scheme val="minor"/>
    </font>
    <font>
      <sz val="9"/>
      <color theme="1"/>
      <name val="Calibri"/>
      <family val="2"/>
      <scheme val="minor"/>
    </font>
    <font>
      <b/>
      <sz val="10"/>
      <color theme="1"/>
      <name val="Calibri"/>
      <family val="2"/>
      <scheme val="minor"/>
    </font>
    <font>
      <b/>
      <sz val="9"/>
      <color theme="0"/>
      <name val="Calibri"/>
      <family val="2"/>
      <scheme val="minor"/>
    </font>
    <font>
      <b/>
      <sz val="9"/>
      <color indexed="81"/>
      <name val="Tahoma"/>
      <family val="2"/>
    </font>
    <font>
      <sz val="9"/>
      <color indexed="81"/>
      <name val="Tahoma"/>
      <family val="2"/>
    </font>
    <font>
      <sz val="12"/>
      <color rgb="FF000000"/>
      <name val="Calibri"/>
      <family val="2"/>
    </font>
    <font>
      <sz val="12"/>
      <color rgb="FFFF0000"/>
      <name val="Calibri"/>
      <family val="2"/>
    </font>
    <font>
      <sz val="11"/>
      <color rgb="FF000000"/>
      <name val="Calibri"/>
      <family val="2"/>
    </font>
    <font>
      <sz val="11"/>
      <color rgb="FFFF0000"/>
      <name val="Calibri"/>
      <family val="2"/>
    </font>
  </fonts>
  <fills count="26">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0206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8" tint="-0.499984740745262"/>
        <bgColor indexed="64"/>
      </patternFill>
    </fill>
    <fill>
      <patternFill patternType="solid">
        <fgColor theme="7" tint="0.79998168889431442"/>
        <bgColor indexed="64"/>
      </patternFill>
    </fill>
    <fill>
      <patternFill patternType="solid">
        <fgColor rgb="FFDDEBF7"/>
        <bgColor indexed="64"/>
      </patternFill>
    </fill>
    <fill>
      <patternFill patternType="solid">
        <fgColor theme="5" tint="-0.249977111117893"/>
        <bgColor indexed="64"/>
      </patternFill>
    </fill>
    <fill>
      <patternFill patternType="solid">
        <fgColor rgb="FF00B05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style="medium">
        <color indexed="64"/>
      </left>
      <right style="medium">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70C0"/>
      </left>
      <right style="thin">
        <color rgb="FF0070C0"/>
      </right>
      <top style="thin">
        <color rgb="FF0070C0"/>
      </top>
      <bottom style="thin">
        <color rgb="FF0070C0"/>
      </bottom>
      <diagonal/>
    </border>
    <border>
      <left style="thin">
        <color rgb="FF0070C0"/>
      </left>
      <right style="thin">
        <color rgb="FF0070C0"/>
      </right>
      <top/>
      <bottom style="thin">
        <color rgb="FF0070C0"/>
      </bottom>
      <diagonal/>
    </border>
    <border>
      <left style="medium">
        <color indexed="64"/>
      </left>
      <right style="medium">
        <color indexed="64"/>
      </right>
      <top/>
      <bottom style="medium">
        <color indexed="64"/>
      </bottom>
      <diagonal/>
    </border>
  </borders>
  <cellStyleXfs count="3">
    <xf numFmtId="0" fontId="0" fillId="0" borderId="0"/>
    <xf numFmtId="0" fontId="8" fillId="0" borderId="0"/>
    <xf numFmtId="9" fontId="9" fillId="0" borderId="0" applyFont="0" applyFill="0" applyBorder="0" applyAlignment="0" applyProtection="0"/>
  </cellStyleXfs>
  <cellXfs count="240">
    <xf numFmtId="0" fontId="0" fillId="0" borderId="0" xfId="0"/>
    <xf numFmtId="0" fontId="2" fillId="4" borderId="1" xfId="0" applyFont="1" applyFill="1" applyBorder="1"/>
    <xf numFmtId="0" fontId="2" fillId="4" borderId="12" xfId="0" applyFont="1" applyFill="1" applyBorder="1"/>
    <xf numFmtId="0" fontId="2" fillId="6" borderId="17" xfId="0" applyFont="1" applyFill="1" applyBorder="1" applyAlignment="1">
      <alignment horizontal="center" vertical="center"/>
    </xf>
    <xf numFmtId="0" fontId="2" fillId="0" borderId="1" xfId="0" applyFont="1" applyFill="1" applyBorder="1"/>
    <xf numFmtId="0" fontId="0" fillId="0" borderId="0" xfId="0"/>
    <xf numFmtId="0" fontId="0" fillId="0" borderId="0" xfId="0"/>
    <xf numFmtId="0" fontId="7" fillId="8" borderId="7" xfId="0" applyFont="1" applyFill="1" applyBorder="1" applyAlignment="1">
      <alignment horizontal="center" vertical="center" wrapText="1"/>
    </xf>
    <xf numFmtId="0" fontId="7" fillId="8" borderId="23" xfId="0" applyFont="1" applyFill="1" applyBorder="1" applyAlignment="1">
      <alignment horizontal="center" vertical="center" wrapText="1"/>
    </xf>
    <xf numFmtId="0" fontId="0" fillId="0" borderId="0" xfId="0"/>
    <xf numFmtId="0" fontId="0" fillId="0" borderId="1" xfId="0" applyFont="1" applyBorder="1"/>
    <xf numFmtId="0" fontId="0" fillId="0" borderId="0" xfId="0" applyFont="1"/>
    <xf numFmtId="0" fontId="0" fillId="0" borderId="0" xfId="0" applyAlignment="1">
      <alignment vertical="center"/>
    </xf>
    <xf numFmtId="0" fontId="0" fillId="2" borderId="1" xfId="0" applyFont="1" applyFill="1" applyBorder="1" applyAlignment="1">
      <alignment horizontal="left" vertical="top" wrapText="1"/>
    </xf>
    <xf numFmtId="0" fontId="7" fillId="8" borderId="1" xfId="0" applyFont="1" applyFill="1" applyBorder="1" applyAlignment="1">
      <alignment horizontal="center" vertical="center"/>
    </xf>
    <xf numFmtId="0" fontId="7" fillId="8" borderId="1" xfId="0" applyFont="1" applyFill="1" applyBorder="1" applyAlignment="1">
      <alignment vertical="center"/>
    </xf>
    <xf numFmtId="0" fontId="7" fillId="8" borderId="1"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16" xfId="0" applyFont="1" applyFill="1" applyBorder="1" applyAlignment="1">
      <alignment horizontal="left" vertical="center" wrapText="1"/>
    </xf>
    <xf numFmtId="0" fontId="5" fillId="2" borderId="1" xfId="0" applyFont="1" applyFill="1" applyBorder="1" applyAlignment="1">
      <alignment horizontal="left" vertical="center" wrapText="1"/>
    </xf>
    <xf numFmtId="0" fontId="0" fillId="2" borderId="1" xfId="0" applyFill="1" applyBorder="1" applyAlignment="1">
      <alignment vertical="top" wrapText="1"/>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7" borderId="15" xfId="0" applyFont="1" applyFill="1" applyBorder="1" applyAlignment="1">
      <alignment horizontal="center" vertical="center" wrapText="1"/>
    </xf>
    <xf numFmtId="0" fontId="0" fillId="0" borderId="0" xfId="0"/>
    <xf numFmtId="0" fontId="5" fillId="2" borderId="15" xfId="0" applyFont="1" applyFill="1" applyBorder="1" applyAlignment="1">
      <alignment vertical="center" wrapText="1"/>
    </xf>
    <xf numFmtId="0" fontId="2" fillId="7" borderId="15" xfId="0" applyFont="1" applyFill="1" applyBorder="1" applyAlignment="1">
      <alignment horizontal="left" vertical="center" wrapText="1"/>
    </xf>
    <xf numFmtId="0" fontId="2" fillId="7" borderId="15"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7" fillId="9" borderId="1" xfId="0" applyFont="1" applyFill="1" applyBorder="1" applyAlignment="1">
      <alignment horizontal="center" vertical="center" wrapText="1"/>
    </xf>
    <xf numFmtId="0" fontId="0" fillId="2" borderId="19" xfId="0" applyFill="1" applyBorder="1" applyAlignment="1">
      <alignment horizontal="center" vertical="center"/>
    </xf>
    <xf numFmtId="0" fontId="0" fillId="0" borderId="1" xfId="0" applyFont="1" applyBorder="1"/>
    <xf numFmtId="0" fontId="7" fillId="8" borderId="6" xfId="0" applyFont="1" applyFill="1" applyBorder="1" applyAlignment="1">
      <alignment horizontal="center" vertical="center" wrapText="1"/>
    </xf>
    <xf numFmtId="0" fontId="5" fillId="2" borderId="16" xfId="0" applyFont="1" applyFill="1" applyBorder="1" applyAlignment="1">
      <alignment horizontal="center" vertical="center"/>
    </xf>
    <xf numFmtId="0" fontId="2" fillId="10"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5" xfId="0" applyFont="1" applyFill="1" applyBorder="1" applyAlignment="1">
      <alignment horizontal="center" vertical="center"/>
    </xf>
    <xf numFmtId="0" fontId="5"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7" fillId="8" borderId="16" xfId="0" applyFont="1" applyFill="1" applyBorder="1" applyAlignment="1">
      <alignment horizontal="center" vertical="center" wrapText="1"/>
    </xf>
    <xf numFmtId="0" fontId="0" fillId="0" borderId="1" xfId="0" applyBorder="1"/>
    <xf numFmtId="0" fontId="1" fillId="17" borderId="1" xfId="0" applyFont="1" applyFill="1" applyBorder="1" applyAlignment="1">
      <alignment horizontal="left" vertical="top"/>
    </xf>
    <xf numFmtId="0" fontId="1" fillId="17" borderId="1" xfId="0" applyFont="1" applyFill="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13" borderId="1" xfId="0" applyFill="1" applyBorder="1" applyAlignment="1">
      <alignment horizontal="left" vertical="top"/>
    </xf>
    <xf numFmtId="0" fontId="0" fillId="0" borderId="1" xfId="0" applyBorder="1" applyAlignment="1">
      <alignment horizontal="center" vertical="center"/>
    </xf>
    <xf numFmtId="0" fontId="0" fillId="13" borderId="1" xfId="0" applyFill="1" applyBorder="1" applyAlignment="1">
      <alignment horizontal="left" vertical="top" wrapText="1"/>
    </xf>
    <xf numFmtId="9" fontId="0" fillId="0" borderId="1" xfId="0" applyNumberFormat="1" applyBorder="1" applyAlignment="1">
      <alignment horizontal="center" vertical="center"/>
    </xf>
    <xf numFmtId="0" fontId="0" fillId="0" borderId="1" xfId="0" applyBorder="1" applyAlignment="1">
      <alignment vertical="top" wrapText="1"/>
    </xf>
    <xf numFmtId="0" fontId="0" fillId="13" borderId="1" xfId="0" applyFill="1" applyBorder="1"/>
    <xf numFmtId="0" fontId="0" fillId="0" borderId="1" xfId="0" applyBorder="1" applyAlignment="1">
      <alignment horizontal="center"/>
    </xf>
    <xf numFmtId="0" fontId="0" fillId="18" borderId="1" xfId="0" applyFill="1" applyBorder="1" applyAlignment="1">
      <alignment horizontal="center" vertical="top"/>
    </xf>
    <xf numFmtId="0" fontId="0" fillId="18" borderId="1" xfId="0" applyFill="1" applyBorder="1" applyAlignment="1">
      <alignment horizontal="left" vertical="top"/>
    </xf>
    <xf numFmtId="0" fontId="0" fillId="15" borderId="1" xfId="0" applyFill="1" applyBorder="1" applyAlignment="1">
      <alignment horizontal="center" vertical="top"/>
    </xf>
    <xf numFmtId="0" fontId="0" fillId="15" borderId="1" xfId="0" applyFill="1" applyBorder="1" applyAlignment="1">
      <alignment horizontal="left" vertical="top"/>
    </xf>
    <xf numFmtId="0" fontId="0" fillId="0" borderId="0" xfId="0" applyAlignment="1">
      <alignment horizontal="left" vertical="top"/>
    </xf>
    <xf numFmtId="0" fontId="0" fillId="15" borderId="1" xfId="0" applyFill="1" applyBorder="1" applyAlignment="1">
      <alignment horizontal="left" vertical="top" wrapText="1"/>
    </xf>
    <xf numFmtId="0" fontId="0" fillId="15" borderId="1" xfId="0" applyFill="1" applyBorder="1" applyAlignment="1">
      <alignment horizontal="center" vertical="center"/>
    </xf>
    <xf numFmtId="9" fontId="0" fillId="15" borderId="1" xfId="2" applyFont="1" applyFill="1" applyBorder="1" applyAlignment="1">
      <alignment horizontal="center" vertical="center"/>
    </xf>
    <xf numFmtId="0" fontId="0" fillId="18" borderId="1" xfId="0" applyFill="1" applyBorder="1" applyAlignment="1">
      <alignment horizontal="left" vertical="top" wrapText="1"/>
    </xf>
    <xf numFmtId="0" fontId="0" fillId="18" borderId="1" xfId="0" applyFill="1" applyBorder="1" applyAlignment="1">
      <alignment horizontal="center" vertical="center"/>
    </xf>
    <xf numFmtId="0" fontId="0" fillId="0" borderId="1" xfId="0" applyBorder="1" applyAlignment="1">
      <alignment wrapText="1"/>
    </xf>
    <xf numFmtId="0" fontId="0" fillId="16" borderId="1" xfId="0" applyFill="1" applyBorder="1" applyAlignment="1">
      <alignment horizontal="center" vertical="top"/>
    </xf>
    <xf numFmtId="0" fontId="0" fillId="16" borderId="1" xfId="0" applyFill="1" applyBorder="1" applyAlignment="1">
      <alignment horizontal="left" vertical="top"/>
    </xf>
    <xf numFmtId="0" fontId="0" fillId="16" borderId="1" xfId="0" applyFill="1" applyBorder="1" applyAlignment="1">
      <alignment horizontal="left" vertical="top" wrapText="1"/>
    </xf>
    <xf numFmtId="0" fontId="5" fillId="2" borderId="1" xfId="0" applyFont="1" applyFill="1" applyBorder="1" applyAlignment="1">
      <alignment horizontal="center" vertical="center" wrapText="1"/>
    </xf>
    <xf numFmtId="0" fontId="3" fillId="14" borderId="24" xfId="0" applyFont="1" applyFill="1" applyBorder="1"/>
    <xf numFmtId="0" fontId="3" fillId="14" borderId="20" xfId="0" applyFont="1" applyFill="1" applyBorder="1"/>
    <xf numFmtId="0" fontId="3" fillId="14" borderId="29" xfId="0" applyFont="1" applyFill="1" applyBorder="1"/>
    <xf numFmtId="0" fontId="0" fillId="0" borderId="0" xfId="0" applyAlignment="1">
      <alignment horizontal="center" vertical="center"/>
    </xf>
    <xf numFmtId="0" fontId="0" fillId="2" borderId="0" xfId="0" applyFill="1" applyBorder="1" applyAlignment="1">
      <alignment horizontal="center" vertical="center"/>
    </xf>
    <xf numFmtId="0" fontId="2" fillId="5" borderId="13" xfId="0" applyFont="1" applyFill="1" applyBorder="1" applyAlignment="1">
      <alignment horizontal="center" vertical="center"/>
    </xf>
    <xf numFmtId="0" fontId="7" fillId="9" borderId="12" xfId="0" applyFont="1" applyFill="1" applyBorder="1" applyAlignment="1">
      <alignment horizontal="center" vertical="center" wrapText="1"/>
    </xf>
    <xf numFmtId="0" fontId="2" fillId="5" borderId="25" xfId="0" applyFont="1" applyFill="1" applyBorder="1" applyAlignment="1">
      <alignment horizontal="center" vertical="center"/>
    </xf>
    <xf numFmtId="0" fontId="5" fillId="2" borderId="1" xfId="0" applyFont="1" applyFill="1" applyBorder="1" applyAlignment="1">
      <alignment horizontal="left" vertical="top" wrapText="1"/>
    </xf>
    <xf numFmtId="0" fontId="7" fillId="8" borderId="1" xfId="0" applyFont="1" applyFill="1" applyBorder="1" applyAlignment="1">
      <alignment horizontal="center" wrapText="1"/>
    </xf>
    <xf numFmtId="0" fontId="2" fillId="10" borderId="1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left" vertical="top" wrapText="1"/>
    </xf>
    <xf numFmtId="0" fontId="5" fillId="2" borderId="23" xfId="0" applyFont="1" applyFill="1" applyBorder="1" applyAlignment="1">
      <alignment horizontal="center" vertical="center" wrapText="1"/>
    </xf>
    <xf numFmtId="0" fontId="5" fillId="2" borderId="1" xfId="0" applyFont="1" applyFill="1" applyBorder="1" applyAlignment="1">
      <alignment horizontal="left" vertical="top"/>
    </xf>
    <xf numFmtId="0" fontId="0" fillId="11" borderId="1" xfId="0" applyFont="1" applyFill="1" applyBorder="1"/>
    <xf numFmtId="0" fontId="3" fillId="11" borderId="20" xfId="0" applyFont="1" applyFill="1" applyBorder="1"/>
    <xf numFmtId="0" fontId="2" fillId="6" borderId="0" xfId="0" applyFont="1" applyFill="1" applyBorder="1" applyAlignment="1">
      <alignment horizontal="center" vertical="center"/>
    </xf>
    <xf numFmtId="0" fontId="0" fillId="0" borderId="0" xfId="0" applyAlignment="1">
      <alignment horizontal="center"/>
    </xf>
    <xf numFmtId="0" fontId="0" fillId="0" borderId="19" xfId="0" applyFont="1" applyFill="1" applyBorder="1" applyAlignment="1">
      <alignment horizontal="center"/>
    </xf>
    <xf numFmtId="0" fontId="0" fillId="11" borderId="19" xfId="0" applyFont="1" applyFill="1" applyBorder="1" applyAlignment="1">
      <alignment horizontal="center"/>
    </xf>
    <xf numFmtId="0" fontId="2" fillId="4" borderId="33" xfId="0" applyFont="1" applyFill="1" applyBorder="1" applyAlignment="1">
      <alignment horizontal="center"/>
    </xf>
    <xf numFmtId="0" fontId="2" fillId="4" borderId="19" xfId="0" applyFont="1" applyFill="1" applyBorder="1" applyAlignment="1">
      <alignment horizontal="center"/>
    </xf>
    <xf numFmtId="0" fontId="2" fillId="0" borderId="19" xfId="0" applyFont="1" applyFill="1" applyBorder="1" applyAlignment="1">
      <alignment horizontal="center"/>
    </xf>
    <xf numFmtId="0" fontId="0" fillId="0" borderId="0" xfId="0" applyFont="1" applyAlignment="1">
      <alignment horizontal="center"/>
    </xf>
    <xf numFmtId="0" fontId="1" fillId="0" borderId="0" xfId="0" applyFont="1" applyBorder="1" applyAlignment="1">
      <alignment horizontal="center"/>
    </xf>
    <xf numFmtId="1" fontId="0" fillId="0" borderId="19" xfId="0" applyNumberFormat="1" applyFont="1" applyFill="1" applyBorder="1" applyAlignment="1">
      <alignment horizontal="center"/>
    </xf>
    <xf numFmtId="1" fontId="2" fillId="4" borderId="19" xfId="0" applyNumberFormat="1" applyFont="1" applyFill="1" applyBorder="1" applyAlignment="1">
      <alignment horizontal="center"/>
    </xf>
    <xf numFmtId="0" fontId="0" fillId="0" borderId="19" xfId="0" applyFont="1" applyBorder="1" applyAlignment="1">
      <alignment horizontal="center"/>
    </xf>
    <xf numFmtId="0" fontId="2" fillId="6" borderId="36" xfId="0" applyFont="1" applyFill="1" applyBorder="1" applyAlignment="1">
      <alignment horizontal="center" vertical="center"/>
    </xf>
    <xf numFmtId="0" fontId="0" fillId="0" borderId="36" xfId="0" applyBorder="1" applyAlignment="1">
      <alignment horizontal="center"/>
    </xf>
    <xf numFmtId="0" fontId="0" fillId="0" borderId="36" xfId="0" applyFill="1" applyBorder="1" applyAlignment="1">
      <alignment horizontal="center"/>
    </xf>
    <xf numFmtId="0" fontId="0" fillId="0" borderId="36" xfId="0" applyBorder="1" applyAlignment="1">
      <alignment horizontal="center" vertical="center"/>
    </xf>
    <xf numFmtId="164" fontId="0" fillId="0" borderId="19" xfId="0" applyNumberFormat="1" applyFont="1" applyFill="1" applyBorder="1" applyAlignment="1">
      <alignment horizontal="center"/>
    </xf>
    <xf numFmtId="164" fontId="0" fillId="11" borderId="19" xfId="0" applyNumberFormat="1" applyFont="1" applyFill="1" applyBorder="1" applyAlignment="1">
      <alignment horizontal="center"/>
    </xf>
    <xf numFmtId="164" fontId="2" fillId="4" borderId="19" xfId="0" applyNumberFormat="1" applyFont="1" applyFill="1" applyBorder="1" applyAlignment="1">
      <alignment horizontal="center"/>
    </xf>
    <xf numFmtId="164" fontId="0" fillId="0" borderId="36" xfId="0" applyNumberFormat="1" applyFont="1" applyFill="1" applyBorder="1" applyAlignment="1">
      <alignment horizontal="center"/>
    </xf>
    <xf numFmtId="164" fontId="0" fillId="11" borderId="36" xfId="0" applyNumberFormat="1" applyFont="1" applyFill="1" applyBorder="1" applyAlignment="1">
      <alignment horizontal="center"/>
    </xf>
    <xf numFmtId="164" fontId="2" fillId="4" borderId="36" xfId="0" applyNumberFormat="1" applyFont="1" applyFill="1" applyBorder="1" applyAlignment="1">
      <alignment horizontal="center"/>
    </xf>
    <xf numFmtId="1" fontId="0" fillId="0" borderId="36" xfId="0" applyNumberFormat="1" applyFont="1" applyFill="1" applyBorder="1" applyAlignment="1">
      <alignment horizontal="center"/>
    </xf>
    <xf numFmtId="1" fontId="2" fillId="4" borderId="36" xfId="0" applyNumberFormat="1" applyFont="1" applyFill="1" applyBorder="1" applyAlignment="1">
      <alignment horizontal="center"/>
    </xf>
    <xf numFmtId="0" fontId="2" fillId="0" borderId="36" xfId="0" applyFont="1" applyFill="1" applyBorder="1" applyAlignment="1">
      <alignment horizontal="center"/>
    </xf>
    <xf numFmtId="0" fontId="0" fillId="0" borderId="36" xfId="0" applyFont="1" applyBorder="1" applyAlignment="1">
      <alignment horizontal="center"/>
    </xf>
    <xf numFmtId="0" fontId="2" fillId="6" borderId="32" xfId="0" applyFont="1" applyFill="1" applyBorder="1" applyAlignment="1">
      <alignment horizontal="center" vertical="center"/>
    </xf>
    <xf numFmtId="0" fontId="2" fillId="6" borderId="34" xfId="0" applyFont="1" applyFill="1" applyBorder="1" applyAlignment="1">
      <alignment horizontal="center" vertical="center"/>
    </xf>
    <xf numFmtId="0" fontId="2" fillId="6" borderId="37" xfId="0" applyFont="1" applyFill="1" applyBorder="1" applyAlignment="1">
      <alignment horizontal="center" vertical="center"/>
    </xf>
    <xf numFmtId="0" fontId="0" fillId="11" borderId="1" xfId="0" applyFill="1" applyBorder="1"/>
    <xf numFmtId="0" fontId="11" fillId="15" borderId="1" xfId="0" applyFont="1" applyFill="1" applyBorder="1" applyAlignment="1">
      <alignment horizontal="left" vertical="top"/>
    </xf>
    <xf numFmtId="0" fontId="12" fillId="17" borderId="1" xfId="0" applyFont="1" applyFill="1" applyBorder="1" applyAlignment="1">
      <alignment horizontal="center" vertical="center" wrapText="1"/>
    </xf>
    <xf numFmtId="0" fontId="12" fillId="17" borderId="1" xfId="0" applyFont="1" applyFill="1" applyBorder="1" applyAlignment="1">
      <alignment horizontal="left" vertical="center"/>
    </xf>
    <xf numFmtId="0" fontId="13" fillId="19" borderId="1" xfId="0" applyFont="1" applyFill="1" applyBorder="1" applyAlignment="1">
      <alignment horizontal="center" vertical="center" wrapText="1"/>
    </xf>
    <xf numFmtId="0" fontId="14" fillId="17" borderId="1" xfId="0" applyFont="1" applyFill="1" applyBorder="1" applyAlignment="1">
      <alignment wrapText="1"/>
    </xf>
    <xf numFmtId="0" fontId="14" fillId="17" borderId="1" xfId="0" applyFont="1" applyFill="1" applyBorder="1"/>
    <xf numFmtId="0" fontId="15" fillId="0" borderId="1" xfId="0" applyFont="1" applyBorder="1" applyAlignment="1">
      <alignment horizontal="center" vertical="center"/>
    </xf>
    <xf numFmtId="0" fontId="15" fillId="0" borderId="1" xfId="0" applyFont="1" applyBorder="1"/>
    <xf numFmtId="0" fontId="15" fillId="0" borderId="1" xfId="0" applyFont="1" applyBorder="1" applyAlignment="1">
      <alignment horizontal="center"/>
    </xf>
    <xf numFmtId="0" fontId="16" fillId="0" borderId="1" xfId="0" applyFont="1" applyBorder="1"/>
    <xf numFmtId="0" fontId="17" fillId="11" borderId="26" xfId="0" applyFont="1" applyFill="1" applyBorder="1" applyAlignment="1">
      <alignment horizontal="center" vertical="center"/>
    </xf>
    <xf numFmtId="0" fontId="13" fillId="11" borderId="24" xfId="0" applyFont="1" applyFill="1" applyBorder="1" applyAlignment="1">
      <alignment horizontal="left" vertical="center"/>
    </xf>
    <xf numFmtId="0" fontId="13" fillId="11" borderId="24" xfId="0" applyFont="1" applyFill="1" applyBorder="1" applyAlignment="1">
      <alignment horizontal="center" vertical="center"/>
    </xf>
    <xf numFmtId="0" fontId="13" fillId="11" borderId="24" xfId="0" applyFont="1" applyFill="1" applyBorder="1" applyAlignment="1">
      <alignment horizontal="center"/>
    </xf>
    <xf numFmtId="0" fontId="13" fillId="11" borderId="27" xfId="0" applyFont="1" applyFill="1" applyBorder="1" applyAlignment="1">
      <alignment horizontal="center" vertical="center"/>
    </xf>
    <xf numFmtId="0" fontId="17" fillId="11" borderId="28" xfId="0" applyFont="1" applyFill="1" applyBorder="1" applyAlignment="1">
      <alignment horizontal="center" vertical="center"/>
    </xf>
    <xf numFmtId="0" fontId="13" fillId="11" borderId="29" xfId="0" applyFont="1" applyFill="1" applyBorder="1" applyAlignment="1">
      <alignment horizontal="left" vertical="center"/>
    </xf>
    <xf numFmtId="0" fontId="13" fillId="11" borderId="29" xfId="0" applyFont="1" applyFill="1" applyBorder="1" applyAlignment="1">
      <alignment horizontal="center" vertical="center"/>
    </xf>
    <xf numFmtId="0" fontId="13" fillId="11" borderId="29" xfId="0" applyFont="1" applyFill="1" applyBorder="1" applyAlignment="1">
      <alignment horizontal="center"/>
    </xf>
    <xf numFmtId="0" fontId="13" fillId="11" borderId="30" xfId="0" applyFont="1" applyFill="1" applyBorder="1" applyAlignment="1">
      <alignment horizontal="center" vertical="center"/>
    </xf>
    <xf numFmtId="0" fontId="12" fillId="0" borderId="4" xfId="0" applyFont="1" applyBorder="1"/>
    <xf numFmtId="15" fontId="12" fillId="19" borderId="5" xfId="0" applyNumberFormat="1" applyFont="1" applyFill="1" applyBorder="1" applyAlignment="1">
      <alignment horizontal="center" vertical="center"/>
    </xf>
    <xf numFmtId="0" fontId="1" fillId="20" borderId="3" xfId="0" applyFont="1" applyFill="1" applyBorder="1" applyAlignment="1">
      <alignment horizontal="center" vertical="center"/>
    </xf>
    <xf numFmtId="15" fontId="12" fillId="20" borderId="5" xfId="0" applyNumberFormat="1" applyFont="1" applyFill="1" applyBorder="1" applyAlignment="1">
      <alignment horizontal="center" vertical="center"/>
    </xf>
    <xf numFmtId="0" fontId="18" fillId="21" borderId="1" xfId="0" applyFont="1" applyFill="1" applyBorder="1" applyAlignment="1">
      <alignment horizontal="center" vertical="center"/>
    </xf>
    <xf numFmtId="0" fontId="18" fillId="21" borderId="1" xfId="0" applyFont="1" applyFill="1" applyBorder="1" applyAlignment="1">
      <alignment horizontal="left" vertical="center"/>
    </xf>
    <xf numFmtId="0" fontId="18" fillId="21"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0" fillId="17" borderId="12" xfId="0" applyFill="1" applyBorder="1" applyAlignment="1">
      <alignment horizontal="center" vertical="center" wrapText="1"/>
    </xf>
    <xf numFmtId="0" fontId="18" fillId="21" borderId="0" xfId="0" applyFont="1" applyFill="1" applyAlignment="1">
      <alignment horizontal="center" vertical="center"/>
    </xf>
    <xf numFmtId="0" fontId="18" fillId="21" borderId="0" xfId="0" applyFont="1" applyFill="1" applyAlignment="1">
      <alignment horizontal="left" vertical="center"/>
    </xf>
    <xf numFmtId="1" fontId="18" fillId="21" borderId="0" xfId="0" applyNumberFormat="1" applyFont="1" applyFill="1" applyAlignment="1">
      <alignment horizontal="center" vertical="center" wrapText="1"/>
    </xf>
    <xf numFmtId="0" fontId="18" fillId="21" borderId="0" xfId="0" applyFont="1" applyFill="1" applyAlignment="1">
      <alignment horizontal="center" vertical="center" wrapText="1"/>
    </xf>
    <xf numFmtId="15" fontId="0" fillId="17" borderId="0" xfId="0" applyNumberFormat="1" applyFill="1" applyAlignment="1">
      <alignment horizontal="center" vertical="center" wrapText="1"/>
    </xf>
    <xf numFmtId="0" fontId="0" fillId="17" borderId="0" xfId="0" applyFill="1" applyAlignment="1">
      <alignment horizontal="center" vertical="center" wrapText="1"/>
    </xf>
    <xf numFmtId="0" fontId="1" fillId="0" borderId="0" xfId="0" applyFont="1"/>
    <xf numFmtId="0" fontId="16" fillId="2" borderId="1" xfId="0" applyFont="1" applyFill="1" applyBorder="1" applyAlignment="1">
      <alignment horizontal="center" vertical="center"/>
    </xf>
    <xf numFmtId="0" fontId="1" fillId="2" borderId="1" xfId="0" applyFont="1" applyFill="1" applyBorder="1"/>
    <xf numFmtId="0" fontId="14" fillId="2" borderId="1" xfId="0" applyFont="1" applyFill="1" applyBorder="1" applyAlignment="1">
      <alignment horizontal="center"/>
    </xf>
    <xf numFmtId="15" fontId="1" fillId="2" borderId="1" xfId="0" applyNumberFormat="1" applyFont="1" applyFill="1" applyBorder="1" applyAlignment="1">
      <alignment horizontal="center" vertical="center"/>
    </xf>
    <xf numFmtId="0" fontId="1" fillId="19"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15" fontId="0" fillId="13" borderId="1" xfId="0" applyNumberFormat="1" applyFill="1" applyBorder="1" applyAlignment="1">
      <alignment horizontal="center" vertical="center"/>
    </xf>
    <xf numFmtId="1" fontId="0" fillId="0" borderId="1" xfId="0" applyNumberFormat="1" applyBorder="1" applyAlignment="1">
      <alignment horizontal="center"/>
    </xf>
    <xf numFmtId="1" fontId="0" fillId="19" borderId="1" xfId="0" applyNumberFormat="1" applyFill="1" applyBorder="1" applyAlignment="1">
      <alignment horizontal="center" vertical="center"/>
    </xf>
    <xf numFmtId="15" fontId="0" fillId="0" borderId="1" xfId="0" applyNumberFormat="1" applyBorder="1" applyAlignment="1">
      <alignment horizontal="center" vertical="center"/>
    </xf>
    <xf numFmtId="0" fontId="0" fillId="19" borderId="1" xfId="0" applyFill="1" applyBorder="1" applyAlignment="1">
      <alignment horizontal="center" vertical="center"/>
    </xf>
    <xf numFmtId="0" fontId="1" fillId="22" borderId="1" xfId="0" applyFont="1" applyFill="1" applyBorder="1" applyAlignment="1">
      <alignment horizontal="center" vertical="center"/>
    </xf>
    <xf numFmtId="0" fontId="1" fillId="22" borderId="1" xfId="0" applyFont="1" applyFill="1" applyBorder="1"/>
    <xf numFmtId="1" fontId="1" fillId="22" borderId="1" xfId="0" applyNumberFormat="1" applyFont="1" applyFill="1" applyBorder="1" applyAlignment="1">
      <alignment horizontal="center" vertical="center"/>
    </xf>
    <xf numFmtId="15" fontId="1" fillId="22" borderId="1" xfId="0" applyNumberFormat="1" applyFont="1" applyFill="1" applyBorder="1" applyAlignment="1">
      <alignment horizontal="center" vertical="center"/>
    </xf>
    <xf numFmtId="0" fontId="1" fillId="22" borderId="1" xfId="0" applyFont="1" applyFill="1" applyBorder="1" applyAlignment="1">
      <alignment horizontal="center"/>
    </xf>
    <xf numFmtId="0" fontId="16" fillId="0" borderId="1" xfId="0" applyFont="1" applyBorder="1" applyAlignment="1">
      <alignment horizontal="center"/>
    </xf>
    <xf numFmtId="1" fontId="16" fillId="0" borderId="1" xfId="0" applyNumberFormat="1" applyFont="1" applyBorder="1" applyAlignment="1">
      <alignment horizontal="center"/>
    </xf>
    <xf numFmtId="15" fontId="0" fillId="0" borderId="0" xfId="0" applyNumberFormat="1"/>
    <xf numFmtId="0" fontId="0" fillId="0" borderId="1" xfId="0" applyFont="1" applyBorder="1" applyAlignment="1">
      <alignment horizontal="center" vertical="center"/>
    </xf>
    <xf numFmtId="0" fontId="0" fillId="11" borderId="1" xfId="0" applyFont="1" applyFill="1" applyBorder="1" applyAlignment="1">
      <alignment horizontal="center" vertical="center"/>
    </xf>
    <xf numFmtId="0" fontId="3" fillId="4" borderId="1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0" xfId="0" applyFont="1" applyAlignment="1">
      <alignment horizontal="center" vertical="center"/>
    </xf>
    <xf numFmtId="0" fontId="7" fillId="8" borderId="6" xfId="0" applyFont="1" applyFill="1" applyBorder="1" applyAlignment="1">
      <alignment horizontal="center" vertical="center"/>
    </xf>
    <xf numFmtId="0" fontId="7" fillId="8" borderId="7" xfId="0" applyFont="1" applyFill="1"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left" wrapText="1"/>
    </xf>
    <xf numFmtId="0" fontId="21" fillId="23" borderId="38" xfId="0" applyFont="1" applyFill="1" applyBorder="1" applyAlignment="1">
      <alignment horizontal="center" vertical="center"/>
    </xf>
    <xf numFmtId="0" fontId="21" fillId="23" borderId="25" xfId="0" applyFont="1" applyFill="1" applyBorder="1" applyAlignment="1">
      <alignment vertical="center" wrapText="1"/>
    </xf>
    <xf numFmtId="0" fontId="21" fillId="23" borderId="25" xfId="0" applyFont="1" applyFill="1" applyBorder="1" applyAlignment="1">
      <alignment horizontal="center" vertical="center"/>
    </xf>
    <xf numFmtId="0" fontId="21" fillId="23" borderId="13" xfId="0" applyFont="1" applyFill="1" applyBorder="1" applyAlignment="1">
      <alignment horizontal="center" vertical="center"/>
    </xf>
    <xf numFmtId="0" fontId="21" fillId="23" borderId="38" xfId="0" applyFont="1" applyFill="1" applyBorder="1" applyAlignment="1">
      <alignment vertical="center" wrapText="1"/>
    </xf>
    <xf numFmtId="0" fontId="23" fillId="23" borderId="25" xfId="0" applyFont="1" applyFill="1" applyBorder="1" applyAlignment="1">
      <alignment vertical="center" wrapText="1"/>
    </xf>
    <xf numFmtId="164" fontId="5" fillId="2" borderId="1" xfId="0" applyNumberFormat="1" applyFont="1" applyFill="1" applyBorder="1" applyAlignment="1">
      <alignment horizontal="center" vertical="center"/>
    </xf>
    <xf numFmtId="0" fontId="1" fillId="24" borderId="0" xfId="0" applyFont="1" applyFill="1"/>
    <xf numFmtId="0" fontId="0" fillId="24" borderId="0" xfId="0" applyFill="1"/>
    <xf numFmtId="0" fontId="1" fillId="25" borderId="0" xfId="0" applyFont="1" applyFill="1"/>
    <xf numFmtId="0" fontId="0" fillId="25" borderId="0" xfId="0" applyFill="1"/>
    <xf numFmtId="0" fontId="1" fillId="0" borderId="18" xfId="0" applyFont="1" applyBorder="1" applyAlignment="1"/>
    <xf numFmtId="0" fontId="1" fillId="0" borderId="0" xfId="0" applyFont="1" applyBorder="1" applyAlignment="1"/>
    <xf numFmtId="0" fontId="1" fillId="0" borderId="13" xfId="0" applyFont="1" applyBorder="1" applyAlignment="1"/>
    <xf numFmtId="0" fontId="1" fillId="0" borderId="14" xfId="0" applyFont="1" applyBorder="1" applyAlignment="1"/>
    <xf numFmtId="0" fontId="10" fillId="12" borderId="36" xfId="0" applyFont="1" applyFill="1" applyBorder="1" applyAlignment="1">
      <alignment horizontal="center"/>
    </xf>
    <xf numFmtId="0" fontId="1" fillId="0" borderId="8" xfId="0" applyFont="1" applyBorder="1" applyAlignment="1"/>
    <xf numFmtId="0" fontId="1" fillId="0" borderId="9" xfId="0" applyFont="1" applyBorder="1" applyAlignment="1"/>
    <xf numFmtId="0" fontId="0" fillId="0" borderId="22" xfId="0" applyBorder="1" applyAlignment="1">
      <alignment horizontal="center"/>
    </xf>
    <xf numFmtId="0" fontId="15" fillId="2" borderId="3" xfId="0" applyFont="1" applyFill="1" applyBorder="1" applyAlignment="1">
      <alignment horizontal="center"/>
    </xf>
    <xf numFmtId="0" fontId="15" fillId="2" borderId="4" xfId="0" applyFont="1" applyFill="1" applyBorder="1" applyAlignment="1">
      <alignment horizontal="center"/>
    </xf>
    <xf numFmtId="0" fontId="18" fillId="21" borderId="19" xfId="0" applyFont="1" applyFill="1" applyBorder="1" applyAlignment="1">
      <alignment horizontal="center" vertical="center" wrapText="1"/>
    </xf>
    <xf numFmtId="0" fontId="18" fillId="21" borderId="20" xfId="0" applyFont="1" applyFill="1" applyBorder="1" applyAlignment="1">
      <alignment horizontal="center" vertical="center" wrapText="1"/>
    </xf>
    <xf numFmtId="0" fontId="18" fillId="21" borderId="21" xfId="0" applyFont="1" applyFill="1" applyBorder="1" applyAlignment="1">
      <alignment horizontal="center" vertical="center" wrapText="1"/>
    </xf>
    <xf numFmtId="1" fontId="18" fillId="21" borderId="31" xfId="0" applyNumberFormat="1" applyFont="1" applyFill="1" applyBorder="1" applyAlignment="1">
      <alignment horizontal="center" vertical="center" wrapText="1"/>
    </xf>
    <xf numFmtId="0" fontId="14" fillId="2" borderId="19" xfId="0" applyFont="1" applyFill="1" applyBorder="1" applyAlignment="1">
      <alignment horizontal="center"/>
    </xf>
    <xf numFmtId="0" fontId="14" fillId="2" borderId="20" xfId="0" applyFont="1" applyFill="1" applyBorder="1" applyAlignment="1">
      <alignment horizontal="center"/>
    </xf>
    <xf numFmtId="0" fontId="14" fillId="2" borderId="21" xfId="0" applyFont="1" applyFill="1" applyBorder="1" applyAlignment="1">
      <alignment horizontal="center"/>
    </xf>
    <xf numFmtId="1" fontId="1" fillId="22" borderId="19" xfId="0" applyNumberFormat="1" applyFont="1" applyFill="1" applyBorder="1" applyAlignment="1">
      <alignment horizontal="center" vertical="center"/>
    </xf>
    <xf numFmtId="1" fontId="1" fillId="22" borderId="20" xfId="0" applyNumberFormat="1" applyFont="1" applyFill="1" applyBorder="1" applyAlignment="1">
      <alignment horizontal="center" vertical="center"/>
    </xf>
    <xf numFmtId="1" fontId="1" fillId="22" borderId="21" xfId="0" applyNumberFormat="1" applyFont="1" applyFill="1" applyBorder="1" applyAlignment="1">
      <alignment horizontal="center" vertical="center"/>
    </xf>
    <xf numFmtId="0" fontId="0" fillId="0" borderId="22" xfId="0" applyBorder="1" applyAlignment="1">
      <alignment horizontal="center" wrapText="1"/>
    </xf>
    <xf numFmtId="0" fontId="0" fillId="0" borderId="19" xfId="0" applyBorder="1" applyAlignment="1">
      <alignment horizontal="center"/>
    </xf>
    <xf numFmtId="0" fontId="0" fillId="0" borderId="20" xfId="0" applyBorder="1" applyAlignment="1">
      <alignment horizontal="center"/>
    </xf>
    <xf numFmtId="0" fontId="4" fillId="16" borderId="1" xfId="0" applyFont="1" applyFill="1" applyBorder="1" applyAlignment="1">
      <alignment horizontal="center" vertical="top"/>
    </xf>
    <xf numFmtId="0" fontId="3" fillId="3" borderId="34"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35" xfId="0" applyFont="1" applyFill="1" applyBorder="1" applyAlignment="1">
      <alignment horizontal="center" vertical="center" wrapText="1"/>
    </xf>
    <xf numFmtId="0" fontId="3" fillId="3" borderId="24"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cellXfs>
  <cellStyles count="3">
    <cellStyle name="Normal" xfId="0" builtinId="0"/>
    <cellStyle name="Normal 2"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MyOfficialData/2_Official_TSS/3_Techbee/TOC-ECP%20_15Month_2018_2019_Noida_Revis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 Month Program Overview"/>
      <sheetName val="Summary"/>
      <sheetName val="Timelines"/>
      <sheetName val="Prebridge-BIS"/>
      <sheetName val="Prebridge-DL"/>
      <sheetName val="Prebridge-CO-MuP-ALP"/>
      <sheetName val="Prebridge-NW1"/>
      <sheetName val="Prebridge-OS1"/>
      <sheetName val="Prebridge-ITP"/>
      <sheetName val="Prebridge-Practicum"/>
      <sheetName val="Bridge-BIS"/>
      <sheetName val="Bridge-DbConcepts"/>
      <sheetName val="Bridge-SE"/>
      <sheetName val="Bridge-ITSM"/>
      <sheetName val="Bridge-Programming"/>
      <sheetName val="Bridge-AdvNWandOSConcepts"/>
    </sheetNames>
    <sheetDataSet>
      <sheetData sheetId="0"/>
      <sheetData sheetId="1">
        <row r="17">
          <cell r="M17">
            <v>15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topLeftCell="B21" workbookViewId="0">
      <selection activeCell="E30" sqref="C4:E30"/>
    </sheetView>
  </sheetViews>
  <sheetFormatPr defaultRowHeight="15" x14ac:dyDescent="0.25"/>
  <cols>
    <col min="1" max="1" width="9.140625" style="82"/>
    <col min="2" max="2" width="17.85546875" customWidth="1"/>
    <col min="3" max="3" width="59.7109375" customWidth="1"/>
    <col min="4" max="5" width="18.42578125" style="97" customWidth="1"/>
    <col min="6" max="6" width="25.140625" style="97" hidden="1" customWidth="1"/>
    <col min="7" max="7" width="15.5703125" style="97" hidden="1" customWidth="1"/>
    <col min="8" max="8" width="10.28515625" style="97" hidden="1" customWidth="1"/>
    <col min="9" max="9" width="16.42578125" style="82" customWidth="1"/>
  </cols>
  <sheetData>
    <row r="1" spans="1:9" s="31" customFormat="1" x14ac:dyDescent="0.25">
      <c r="A1" s="82"/>
      <c r="D1" s="97"/>
      <c r="E1" s="97"/>
      <c r="F1" s="97"/>
      <c r="G1" s="97"/>
      <c r="H1" s="97"/>
      <c r="I1" s="82"/>
    </row>
    <row r="2" spans="1:9" s="31" customFormat="1" x14ac:dyDescent="0.25">
      <c r="A2" s="82"/>
      <c r="D2" s="97"/>
      <c r="E2" s="97"/>
      <c r="F2" s="97"/>
      <c r="G2" s="97"/>
      <c r="H2" s="97"/>
      <c r="I2" s="82"/>
    </row>
    <row r="3" spans="1:9" ht="15.75" thickBot="1" x14ac:dyDescent="0.3">
      <c r="C3" s="207" t="s">
        <v>237</v>
      </c>
      <c r="D3" s="207"/>
      <c r="E3" s="207"/>
      <c r="F3" s="207" t="s">
        <v>236</v>
      </c>
      <c r="G3" s="207"/>
    </row>
    <row r="4" spans="1:9" ht="16.5" thickBot="1" x14ac:dyDescent="0.3">
      <c r="A4" s="3" t="s">
        <v>0</v>
      </c>
      <c r="B4" s="3" t="s">
        <v>1</v>
      </c>
      <c r="C4" s="122" t="s">
        <v>2</v>
      </c>
      <c r="D4" s="96" t="s">
        <v>4</v>
      </c>
      <c r="E4" s="123" t="s">
        <v>42</v>
      </c>
      <c r="F4" s="124" t="s">
        <v>226</v>
      </c>
      <c r="G4" s="124" t="s">
        <v>230</v>
      </c>
      <c r="H4" s="108" t="s">
        <v>227</v>
      </c>
      <c r="I4" s="108" t="s">
        <v>221</v>
      </c>
    </row>
    <row r="5" spans="1:9" ht="18.75" x14ac:dyDescent="0.3">
      <c r="A5" s="182">
        <v>1</v>
      </c>
      <c r="B5" s="10" t="s">
        <v>203</v>
      </c>
      <c r="C5" s="79" t="s">
        <v>159</v>
      </c>
      <c r="D5" s="98">
        <v>24</v>
      </c>
      <c r="E5" s="112">
        <f>D5/8</f>
        <v>3</v>
      </c>
      <c r="F5" s="115" t="s">
        <v>228</v>
      </c>
      <c r="G5" s="115">
        <v>3</v>
      </c>
      <c r="H5" s="109" t="s">
        <v>59</v>
      </c>
      <c r="I5" s="111" t="s">
        <v>222</v>
      </c>
    </row>
    <row r="6" spans="1:9" s="31" customFormat="1" ht="18.75" x14ac:dyDescent="0.3">
      <c r="A6" s="182">
        <v>3</v>
      </c>
      <c r="B6" s="38" t="s">
        <v>204</v>
      </c>
      <c r="C6" s="80" t="s">
        <v>199</v>
      </c>
      <c r="D6" s="98">
        <f>E6*6</f>
        <v>18</v>
      </c>
      <c r="E6" s="112">
        <v>3</v>
      </c>
      <c r="F6" s="115" t="s">
        <v>199</v>
      </c>
      <c r="G6" s="115">
        <v>3</v>
      </c>
      <c r="H6" s="109" t="s">
        <v>59</v>
      </c>
      <c r="I6" s="111" t="s">
        <v>223</v>
      </c>
    </row>
    <row r="7" spans="1:9" ht="18.75" x14ac:dyDescent="0.3">
      <c r="A7" s="182">
        <v>2</v>
      </c>
      <c r="B7" s="38" t="s">
        <v>204</v>
      </c>
      <c r="C7" s="80" t="s">
        <v>173</v>
      </c>
      <c r="D7" s="98">
        <v>54</v>
      </c>
      <c r="E7" s="112">
        <f t="shared" ref="E7:E27" si="0">D7/6</f>
        <v>9</v>
      </c>
      <c r="F7" s="115" t="s">
        <v>231</v>
      </c>
      <c r="G7" s="115">
        <v>9</v>
      </c>
      <c r="H7" s="109" t="s">
        <v>59</v>
      </c>
      <c r="I7" s="111" t="s">
        <v>223</v>
      </c>
    </row>
    <row r="8" spans="1:9" ht="18.75" x14ac:dyDescent="0.3">
      <c r="A8" s="182">
        <v>4</v>
      </c>
      <c r="B8" s="38" t="s">
        <v>204</v>
      </c>
      <c r="C8" s="80" t="s">
        <v>43</v>
      </c>
      <c r="D8" s="98">
        <v>48</v>
      </c>
      <c r="E8" s="112">
        <f>D8/6</f>
        <v>8</v>
      </c>
      <c r="F8" s="115" t="s">
        <v>232</v>
      </c>
      <c r="G8" s="115">
        <v>8</v>
      </c>
      <c r="H8" s="110" t="s">
        <v>59</v>
      </c>
      <c r="I8" s="111" t="s">
        <v>224</v>
      </c>
    </row>
    <row r="9" spans="1:9" s="31" customFormat="1" ht="18.75" x14ac:dyDescent="0.3">
      <c r="A9" s="183"/>
      <c r="B9" s="94"/>
      <c r="C9" s="95" t="s">
        <v>216</v>
      </c>
      <c r="D9" s="99"/>
      <c r="E9" s="113">
        <v>1</v>
      </c>
      <c r="F9" s="116"/>
      <c r="G9" s="116">
        <v>1</v>
      </c>
      <c r="H9" s="110" t="s">
        <v>59</v>
      </c>
      <c r="I9" s="111" t="s">
        <v>223</v>
      </c>
    </row>
    <row r="10" spans="1:9" s="9" customFormat="1" ht="18.75" x14ac:dyDescent="0.3">
      <c r="A10" s="182">
        <v>5</v>
      </c>
      <c r="B10" s="38" t="s">
        <v>205</v>
      </c>
      <c r="C10" s="80" t="s">
        <v>214</v>
      </c>
      <c r="D10" s="98">
        <v>48</v>
      </c>
      <c r="E10" s="112">
        <f>D10/6</f>
        <v>8</v>
      </c>
      <c r="F10" s="115" t="s">
        <v>215</v>
      </c>
      <c r="G10" s="115">
        <v>8</v>
      </c>
      <c r="H10" s="110" t="s">
        <v>59</v>
      </c>
      <c r="I10" s="111" t="s">
        <v>224</v>
      </c>
    </row>
    <row r="11" spans="1:9" s="31" customFormat="1" ht="18.75" x14ac:dyDescent="0.3">
      <c r="A11" s="182">
        <v>6</v>
      </c>
      <c r="B11" s="38" t="s">
        <v>205</v>
      </c>
      <c r="C11" s="80" t="s">
        <v>217</v>
      </c>
      <c r="D11" s="98">
        <v>18</v>
      </c>
      <c r="E11" s="112">
        <f>D11/6</f>
        <v>3</v>
      </c>
      <c r="F11" s="115" t="s">
        <v>229</v>
      </c>
      <c r="G11" s="115">
        <v>3</v>
      </c>
      <c r="H11" s="109" t="s">
        <v>59</v>
      </c>
      <c r="I11" s="111" t="s">
        <v>224</v>
      </c>
    </row>
    <row r="12" spans="1:9" s="31" customFormat="1" ht="18.75" x14ac:dyDescent="0.3">
      <c r="A12" s="182">
        <v>7</v>
      </c>
      <c r="B12" s="38" t="s">
        <v>218</v>
      </c>
      <c r="C12" s="80" t="s">
        <v>219</v>
      </c>
      <c r="D12" s="98">
        <v>24</v>
      </c>
      <c r="E12" s="112">
        <f>D12/6</f>
        <v>4</v>
      </c>
      <c r="F12" s="115" t="s">
        <v>235</v>
      </c>
      <c r="G12" s="115">
        <v>4</v>
      </c>
      <c r="H12" s="109" t="s">
        <v>59</v>
      </c>
      <c r="I12" s="111" t="s">
        <v>223</v>
      </c>
    </row>
    <row r="13" spans="1:9" s="31" customFormat="1" ht="18.75" x14ac:dyDescent="0.3">
      <c r="A13" s="183"/>
      <c r="B13" s="94"/>
      <c r="C13" s="95" t="s">
        <v>220</v>
      </c>
      <c r="D13" s="99"/>
      <c r="E13" s="113">
        <v>1</v>
      </c>
      <c r="F13" s="116"/>
      <c r="G13" s="116">
        <v>1</v>
      </c>
      <c r="H13" s="109" t="s">
        <v>59</v>
      </c>
      <c r="I13" s="111" t="s">
        <v>224</v>
      </c>
    </row>
    <row r="14" spans="1:9" s="31" customFormat="1" ht="18.75" x14ac:dyDescent="0.3">
      <c r="A14" s="182">
        <v>8</v>
      </c>
      <c r="B14" s="38" t="s">
        <v>206</v>
      </c>
      <c r="C14" s="80" t="s">
        <v>238</v>
      </c>
      <c r="D14" s="98">
        <v>15</v>
      </c>
      <c r="E14" s="112">
        <f>D14/6</f>
        <v>2.5</v>
      </c>
      <c r="F14" s="115" t="s">
        <v>239</v>
      </c>
      <c r="G14" s="115">
        <v>2.5</v>
      </c>
      <c r="H14" s="109" t="s">
        <v>59</v>
      </c>
      <c r="I14" s="111" t="s">
        <v>240</v>
      </c>
    </row>
    <row r="15" spans="1:9" s="31" customFormat="1" ht="18.75" x14ac:dyDescent="0.3">
      <c r="A15" s="182">
        <v>9</v>
      </c>
      <c r="B15" s="38" t="s">
        <v>206</v>
      </c>
      <c r="C15" s="80" t="s">
        <v>213</v>
      </c>
      <c r="D15" s="98">
        <v>81</v>
      </c>
      <c r="E15" s="112">
        <f t="shared" si="0"/>
        <v>13.5</v>
      </c>
      <c r="F15" s="115" t="s">
        <v>241</v>
      </c>
      <c r="G15" s="115">
        <v>3</v>
      </c>
      <c r="H15" s="109" t="s">
        <v>78</v>
      </c>
      <c r="I15" s="111" t="s">
        <v>240</v>
      </c>
    </row>
    <row r="16" spans="1:9" ht="18.75" x14ac:dyDescent="0.3">
      <c r="A16" s="182">
        <v>10</v>
      </c>
      <c r="B16" s="38" t="s">
        <v>206</v>
      </c>
      <c r="C16" s="80" t="s">
        <v>225</v>
      </c>
      <c r="D16" s="98">
        <v>60</v>
      </c>
      <c r="E16" s="112">
        <f>D16/6</f>
        <v>10</v>
      </c>
      <c r="F16" s="115" t="s">
        <v>242</v>
      </c>
      <c r="G16" s="115">
        <v>14</v>
      </c>
      <c r="H16" s="109" t="s">
        <v>78</v>
      </c>
      <c r="I16" s="111" t="s">
        <v>240</v>
      </c>
    </row>
    <row r="17" spans="1:9" ht="19.5" thickBot="1" x14ac:dyDescent="0.35">
      <c r="A17" s="182">
        <v>11</v>
      </c>
      <c r="B17" s="38" t="s">
        <v>206</v>
      </c>
      <c r="C17" s="81" t="s">
        <v>158</v>
      </c>
      <c r="D17" s="98">
        <v>36</v>
      </c>
      <c r="E17" s="112">
        <f>D17/6</f>
        <v>6</v>
      </c>
      <c r="F17" s="115" t="s">
        <v>244</v>
      </c>
      <c r="G17" s="115">
        <v>14</v>
      </c>
      <c r="H17" s="109" t="s">
        <v>78</v>
      </c>
      <c r="I17" s="111" t="s">
        <v>240</v>
      </c>
    </row>
    <row r="18" spans="1:9" s="31" customFormat="1" ht="18.75" x14ac:dyDescent="0.3">
      <c r="A18" s="183"/>
      <c r="B18" s="94"/>
      <c r="C18" s="95" t="s">
        <v>243</v>
      </c>
      <c r="D18" s="99"/>
      <c r="E18" s="113">
        <v>1</v>
      </c>
      <c r="F18" s="116"/>
      <c r="G18" s="116">
        <v>1</v>
      </c>
      <c r="H18" s="109" t="s">
        <v>59</v>
      </c>
      <c r="I18" s="111" t="s">
        <v>240</v>
      </c>
    </row>
    <row r="19" spans="1:9" ht="18.75" customHeight="1" thickBot="1" x14ac:dyDescent="0.3">
      <c r="A19" s="184"/>
      <c r="B19" s="2" t="s">
        <v>207</v>
      </c>
      <c r="C19" s="2"/>
      <c r="D19" s="100">
        <f>SUM(D5:D17)</f>
        <v>426</v>
      </c>
      <c r="E19" s="114">
        <f>SUM(E5:E17)</f>
        <v>72</v>
      </c>
      <c r="F19" s="117"/>
      <c r="G19" s="117">
        <f>SUM(G5:G17)</f>
        <v>73.5</v>
      </c>
      <c r="H19" s="109"/>
      <c r="I19" s="111"/>
    </row>
    <row r="20" spans="1:9" ht="19.5" thickBot="1" x14ac:dyDescent="0.35">
      <c r="A20" s="182">
        <v>12</v>
      </c>
      <c r="B20" s="10" t="s">
        <v>288</v>
      </c>
      <c r="C20" s="79" t="s">
        <v>325</v>
      </c>
      <c r="D20" s="98">
        <v>33</v>
      </c>
      <c r="E20" s="105">
        <f t="shared" si="0"/>
        <v>5.5</v>
      </c>
      <c r="F20" s="118"/>
      <c r="G20" s="118"/>
      <c r="H20" s="109"/>
      <c r="I20" s="111"/>
    </row>
    <row r="21" spans="1:9" ht="18.75" x14ac:dyDescent="0.3">
      <c r="A21" s="182">
        <v>13</v>
      </c>
      <c r="B21" s="38" t="s">
        <v>288</v>
      </c>
      <c r="C21" s="79" t="s">
        <v>315</v>
      </c>
      <c r="D21" s="98">
        <v>72</v>
      </c>
      <c r="E21" s="105">
        <f t="shared" si="0"/>
        <v>12</v>
      </c>
      <c r="F21" s="118"/>
      <c r="G21" s="118"/>
      <c r="H21" s="109"/>
      <c r="I21" s="111"/>
    </row>
    <row r="22" spans="1:9" s="31" customFormat="1" ht="19.5" thickBot="1" x14ac:dyDescent="0.35">
      <c r="A22" s="183"/>
      <c r="B22" s="94" t="s">
        <v>288</v>
      </c>
      <c r="C22" s="95" t="s">
        <v>216</v>
      </c>
      <c r="D22" s="99"/>
      <c r="E22" s="113">
        <v>1</v>
      </c>
      <c r="F22" s="116"/>
      <c r="G22" s="116">
        <v>1</v>
      </c>
      <c r="H22" s="110"/>
      <c r="I22" s="111" t="s">
        <v>223</v>
      </c>
    </row>
    <row r="23" spans="1:9" ht="19.5" thickBot="1" x14ac:dyDescent="0.35">
      <c r="A23" s="182">
        <v>14</v>
      </c>
      <c r="B23" s="38" t="s">
        <v>288</v>
      </c>
      <c r="C23" s="79" t="s">
        <v>174</v>
      </c>
      <c r="D23" s="98">
        <v>18</v>
      </c>
      <c r="E23" s="105">
        <f t="shared" si="0"/>
        <v>3</v>
      </c>
      <c r="F23" s="118"/>
      <c r="G23" s="118"/>
      <c r="H23" s="109"/>
      <c r="I23" s="111"/>
    </row>
    <row r="24" spans="1:9" s="31" customFormat="1" ht="18.75" x14ac:dyDescent="0.3">
      <c r="A24" s="182">
        <v>15</v>
      </c>
      <c r="B24" s="38" t="s">
        <v>288</v>
      </c>
      <c r="C24" s="79" t="s">
        <v>290</v>
      </c>
      <c r="D24" s="98"/>
      <c r="E24" s="105">
        <v>11</v>
      </c>
      <c r="F24" s="118"/>
      <c r="G24" s="118"/>
      <c r="H24" s="109"/>
      <c r="I24" s="111"/>
    </row>
    <row r="25" spans="1:9" s="31" customFormat="1" ht="19.5" thickBot="1" x14ac:dyDescent="0.35">
      <c r="A25" s="183"/>
      <c r="B25" s="94" t="s">
        <v>288</v>
      </c>
      <c r="C25" s="95" t="s">
        <v>220</v>
      </c>
      <c r="D25" s="99"/>
      <c r="E25" s="113">
        <v>1</v>
      </c>
      <c r="F25" s="116"/>
      <c r="G25" s="116">
        <v>1</v>
      </c>
      <c r="H25" s="110"/>
      <c r="I25" s="111" t="s">
        <v>223</v>
      </c>
    </row>
    <row r="26" spans="1:9" ht="18.75" x14ac:dyDescent="0.3">
      <c r="A26" s="182">
        <v>16</v>
      </c>
      <c r="B26" s="38" t="s">
        <v>288</v>
      </c>
      <c r="C26" s="79" t="s">
        <v>295</v>
      </c>
      <c r="D26" s="98">
        <v>183</v>
      </c>
      <c r="E26" s="105">
        <v>12</v>
      </c>
      <c r="F26" s="118"/>
      <c r="G26" s="118"/>
      <c r="H26" s="109"/>
      <c r="I26" s="111"/>
    </row>
    <row r="27" spans="1:9" ht="15" customHeight="1" thickBot="1" x14ac:dyDescent="0.35">
      <c r="A27" s="182">
        <v>17</v>
      </c>
      <c r="B27" s="38" t="s">
        <v>288</v>
      </c>
      <c r="C27" s="81" t="s">
        <v>177</v>
      </c>
      <c r="D27" s="98">
        <v>36</v>
      </c>
      <c r="E27" s="105">
        <f t="shared" si="0"/>
        <v>6</v>
      </c>
      <c r="F27" s="118"/>
      <c r="G27" s="118"/>
      <c r="H27" s="109"/>
      <c r="I27" s="111"/>
    </row>
    <row r="28" spans="1:9" s="31" customFormat="1" ht="18.75" x14ac:dyDescent="0.3">
      <c r="A28" s="183"/>
      <c r="B28" s="94" t="s">
        <v>288</v>
      </c>
      <c r="C28" s="95" t="s">
        <v>294</v>
      </c>
      <c r="D28" s="99"/>
      <c r="E28" s="113">
        <v>1</v>
      </c>
      <c r="F28" s="116"/>
      <c r="G28" s="116">
        <v>1</v>
      </c>
      <c r="H28" s="110"/>
      <c r="I28" s="111" t="s">
        <v>223</v>
      </c>
    </row>
    <row r="29" spans="1:9" s="31" customFormat="1" ht="18.75" x14ac:dyDescent="0.3">
      <c r="A29" s="183"/>
      <c r="B29" s="94"/>
      <c r="C29" s="95" t="s">
        <v>293</v>
      </c>
      <c r="D29" s="99"/>
      <c r="E29" s="113">
        <v>1</v>
      </c>
      <c r="F29" s="116"/>
      <c r="G29" s="116">
        <v>1</v>
      </c>
      <c r="H29" s="110"/>
      <c r="I29" s="111"/>
    </row>
    <row r="30" spans="1:9" ht="15.75" x14ac:dyDescent="0.25">
      <c r="A30" s="185"/>
      <c r="B30" s="1" t="s">
        <v>288</v>
      </c>
      <c r="C30" s="1"/>
      <c r="D30" s="101">
        <f>SUM(D20:D27)</f>
        <v>342</v>
      </c>
      <c r="E30" s="106">
        <f>SUM(E20:E27)</f>
        <v>51.5</v>
      </c>
      <c r="F30" s="119"/>
      <c r="G30" s="119"/>
      <c r="H30" s="109"/>
      <c r="I30" s="111"/>
    </row>
    <row r="31" spans="1:9" ht="15.75" x14ac:dyDescent="0.25">
      <c r="A31" s="186">
        <v>13</v>
      </c>
      <c r="B31" s="4" t="s">
        <v>6</v>
      </c>
      <c r="C31" s="4" t="s">
        <v>291</v>
      </c>
      <c r="D31" s="102">
        <v>456</v>
      </c>
      <c r="E31" s="102">
        <f>D31/6</f>
        <v>76</v>
      </c>
      <c r="F31" s="120"/>
      <c r="G31" s="120"/>
      <c r="H31" s="109"/>
      <c r="I31" s="111"/>
    </row>
    <row r="32" spans="1:9" ht="15.75" x14ac:dyDescent="0.25">
      <c r="A32" s="186">
        <v>14</v>
      </c>
      <c r="B32" s="4" t="s">
        <v>7</v>
      </c>
      <c r="C32" s="4"/>
      <c r="D32" s="102">
        <v>456</v>
      </c>
      <c r="E32" s="102">
        <f>D32/6</f>
        <v>76</v>
      </c>
      <c r="F32" s="120"/>
      <c r="G32" s="120"/>
      <c r="H32" s="109"/>
      <c r="I32" s="111"/>
    </row>
    <row r="33" spans="1:9" ht="15.75" thickBot="1" x14ac:dyDescent="0.3">
      <c r="A33" s="187"/>
      <c r="B33" s="11"/>
      <c r="C33" s="11"/>
      <c r="D33" s="103"/>
      <c r="E33" s="107"/>
      <c r="F33" s="121"/>
      <c r="G33" s="121"/>
      <c r="H33" s="109"/>
      <c r="I33" s="111"/>
    </row>
    <row r="34" spans="1:9" x14ac:dyDescent="0.25">
      <c r="A34" s="208" t="s">
        <v>5</v>
      </c>
      <c r="B34" s="209"/>
      <c r="C34" s="209"/>
      <c r="D34" s="209"/>
      <c r="E34" s="104"/>
      <c r="F34" s="104"/>
      <c r="G34" s="104"/>
    </row>
    <row r="35" spans="1:9" x14ac:dyDescent="0.25">
      <c r="A35" s="203" t="s">
        <v>35</v>
      </c>
      <c r="B35" s="204"/>
      <c r="C35" s="204"/>
      <c r="D35" s="204"/>
      <c r="E35" s="104"/>
      <c r="F35" s="104"/>
      <c r="G35" s="104"/>
    </row>
    <row r="36" spans="1:9" x14ac:dyDescent="0.25">
      <c r="A36" s="203" t="s">
        <v>8</v>
      </c>
      <c r="B36" s="204"/>
      <c r="C36" s="204"/>
      <c r="D36" s="204"/>
      <c r="E36" s="104"/>
      <c r="F36" s="104"/>
      <c r="G36" s="104"/>
    </row>
    <row r="37" spans="1:9" x14ac:dyDescent="0.25">
      <c r="A37" s="203" t="s">
        <v>36</v>
      </c>
      <c r="B37" s="204"/>
      <c r="C37" s="204"/>
      <c r="D37" s="204"/>
      <c r="E37" s="104"/>
      <c r="F37" s="104"/>
      <c r="G37" s="104"/>
    </row>
    <row r="38" spans="1:9" ht="15.75" thickBot="1" x14ac:dyDescent="0.3">
      <c r="A38" s="205"/>
      <c r="B38" s="206"/>
      <c r="C38" s="206"/>
      <c r="D38" s="206"/>
      <c r="E38" s="104"/>
      <c r="F38" s="104"/>
      <c r="G38" s="104"/>
    </row>
  </sheetData>
  <mergeCells count="7">
    <mergeCell ref="A37:D37"/>
    <mergeCell ref="A38:D38"/>
    <mergeCell ref="F3:G3"/>
    <mergeCell ref="C3:E3"/>
    <mergeCell ref="A34:D34"/>
    <mergeCell ref="A35:D35"/>
    <mergeCell ref="A36:D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43"/>
  <sheetViews>
    <sheetView topLeftCell="A8" zoomScale="90" zoomScaleNormal="90" workbookViewId="0">
      <pane xSplit="17" ySplit="5" topLeftCell="R21" activePane="bottomRight" state="frozen"/>
      <selection activeCell="A8" sqref="A8"/>
      <selection pane="topRight" activeCell="R8" sqref="R8"/>
      <selection pane="bottomLeft" activeCell="A13" sqref="A13"/>
      <selection pane="bottomRight" activeCell="J27" sqref="J27"/>
    </sheetView>
  </sheetViews>
  <sheetFormatPr defaultRowHeight="15" outlineLevelRow="1" x14ac:dyDescent="0.25"/>
  <cols>
    <col min="1" max="1" width="2.42578125" style="31" customWidth="1"/>
    <col min="2" max="2" width="4.42578125" style="31" customWidth="1"/>
    <col min="3" max="3" width="46.85546875" style="31" customWidth="1"/>
    <col min="4" max="4" width="3.5703125" style="31" customWidth="1"/>
    <col min="5" max="5" width="3.140625" style="31" customWidth="1"/>
    <col min="6" max="6" width="9.140625" style="97"/>
    <col min="7" max="7" width="15.85546875" style="31" customWidth="1"/>
    <col min="8" max="8" width="1.5703125" style="31" customWidth="1"/>
    <col min="9" max="9" width="22.140625" style="31" bestFit="1" customWidth="1"/>
    <col min="10" max="11" width="11.5703125" style="31" customWidth="1"/>
    <col min="12" max="12" width="10.28515625" style="31" customWidth="1"/>
    <col min="13" max="13" width="9.140625" style="31" customWidth="1"/>
    <col min="14" max="14" width="9.140625" style="31"/>
    <col min="15" max="15" width="20.42578125" style="31" bestFit="1" customWidth="1"/>
    <col min="16" max="16" width="9.140625" style="31"/>
    <col min="17" max="17" width="0" style="31" hidden="1" customWidth="1"/>
    <col min="18" max="18" width="10.42578125" style="31" bestFit="1" customWidth="1"/>
    <col min="19" max="16384" width="9.140625" style="31"/>
  </cols>
  <sheetData>
    <row r="1" spans="1:24" ht="48.75" hidden="1" x14ac:dyDescent="0.25">
      <c r="A1" s="31" t="s">
        <v>253</v>
      </c>
      <c r="B1" s="127" t="s">
        <v>254</v>
      </c>
      <c r="C1" s="128" t="s">
        <v>255</v>
      </c>
      <c r="D1" s="127" t="s">
        <v>256</v>
      </c>
      <c r="E1" s="97"/>
      <c r="I1" s="82" t="s">
        <v>257</v>
      </c>
      <c r="J1" s="82"/>
      <c r="K1" s="82"/>
      <c r="L1" s="82"/>
      <c r="M1" s="82"/>
      <c r="N1" s="129" t="s">
        <v>258</v>
      </c>
      <c r="O1" s="82"/>
      <c r="P1" s="82"/>
      <c r="Q1" s="97"/>
      <c r="V1" s="130" t="s">
        <v>259</v>
      </c>
      <c r="W1" s="131" t="s">
        <v>255</v>
      </c>
      <c r="X1" s="130" t="s">
        <v>260</v>
      </c>
    </row>
    <row r="2" spans="1:24" ht="9.75" hidden="1" customHeight="1" x14ac:dyDescent="0.25">
      <c r="B2" s="132">
        <v>1</v>
      </c>
      <c r="C2" s="133" t="s">
        <v>261</v>
      </c>
      <c r="D2" s="134">
        <v>1</v>
      </c>
      <c r="E2" s="97"/>
      <c r="I2" s="82"/>
      <c r="J2" s="82"/>
      <c r="K2" s="82"/>
      <c r="L2" s="82"/>
      <c r="M2" s="82"/>
      <c r="N2" s="82"/>
      <c r="O2" s="82"/>
      <c r="P2" s="82"/>
      <c r="Q2" s="97"/>
      <c r="V2" s="135">
        <v>1</v>
      </c>
      <c r="W2" s="135" t="s">
        <v>261</v>
      </c>
      <c r="X2" s="135">
        <v>1</v>
      </c>
    </row>
    <row r="3" spans="1:24" ht="9.75" hidden="1" customHeight="1" thickBot="1" x14ac:dyDescent="0.3">
      <c r="B3" s="132">
        <v>2</v>
      </c>
      <c r="C3" s="133" t="s">
        <v>262</v>
      </c>
      <c r="D3" s="134">
        <v>1</v>
      </c>
      <c r="E3" s="97"/>
      <c r="I3" s="82"/>
      <c r="J3" s="82"/>
      <c r="K3" s="82"/>
      <c r="L3" s="82"/>
      <c r="M3" s="82"/>
      <c r="N3" s="82"/>
      <c r="O3" s="82"/>
      <c r="P3" s="82"/>
      <c r="Q3" s="97"/>
      <c r="V3" s="135">
        <v>2</v>
      </c>
      <c r="W3" s="135" t="s">
        <v>262</v>
      </c>
      <c r="X3" s="135">
        <v>1</v>
      </c>
    </row>
    <row r="4" spans="1:24" ht="9.75" hidden="1" customHeight="1" x14ac:dyDescent="0.25">
      <c r="B4" s="132">
        <v>3</v>
      </c>
      <c r="C4" s="133" t="s">
        <v>263</v>
      </c>
      <c r="D4" s="134">
        <v>1</v>
      </c>
      <c r="E4" s="97"/>
      <c r="F4" s="136" t="s">
        <v>264</v>
      </c>
      <c r="G4" s="137" t="s">
        <v>265</v>
      </c>
      <c r="H4" s="138"/>
      <c r="I4" s="138"/>
      <c r="J4" s="138"/>
      <c r="K4" s="138"/>
      <c r="L4" s="138"/>
      <c r="M4" s="138"/>
      <c r="N4" s="139"/>
      <c r="O4" s="140"/>
      <c r="P4" s="82"/>
      <c r="Q4" s="97"/>
      <c r="V4" s="135">
        <v>3</v>
      </c>
      <c r="W4" s="135" t="s">
        <v>263</v>
      </c>
      <c r="X4" s="135">
        <v>1</v>
      </c>
    </row>
    <row r="5" spans="1:24" ht="9.75" hidden="1" customHeight="1" thickBot="1" x14ac:dyDescent="0.3">
      <c r="B5" s="132">
        <v>4</v>
      </c>
      <c r="C5" s="133" t="s">
        <v>266</v>
      </c>
      <c r="D5" s="134">
        <v>1</v>
      </c>
      <c r="E5" s="97"/>
      <c r="F5" s="141"/>
      <c r="G5" s="142"/>
      <c r="H5" s="143"/>
      <c r="I5" s="143"/>
      <c r="J5" s="143"/>
      <c r="K5" s="143"/>
      <c r="L5" s="143"/>
      <c r="M5" s="143"/>
      <c r="N5" s="144"/>
      <c r="O5" s="145"/>
      <c r="P5" s="82"/>
      <c r="Q5" s="97"/>
      <c r="V5" s="135">
        <v>4</v>
      </c>
      <c r="W5" s="135" t="s">
        <v>266</v>
      </c>
      <c r="X5" s="135">
        <v>1</v>
      </c>
    </row>
    <row r="6" spans="1:24" ht="9.75" hidden="1" customHeight="1" x14ac:dyDescent="0.25">
      <c r="B6" s="132">
        <v>5</v>
      </c>
      <c r="C6" s="133" t="s">
        <v>267</v>
      </c>
      <c r="D6" s="134">
        <v>1</v>
      </c>
      <c r="E6" s="97"/>
      <c r="I6" s="82"/>
      <c r="J6" s="82"/>
      <c r="K6" s="82"/>
      <c r="L6" s="82"/>
      <c r="M6" s="82"/>
      <c r="N6" s="82"/>
      <c r="O6" s="82"/>
      <c r="P6" s="82"/>
      <c r="Q6" s="97"/>
      <c r="V6" s="135">
        <v>5</v>
      </c>
      <c r="W6" s="135" t="s">
        <v>267</v>
      </c>
      <c r="X6" s="135">
        <v>1</v>
      </c>
    </row>
    <row r="7" spans="1:24" ht="9.75" hidden="1" customHeight="1" thickBot="1" x14ac:dyDescent="0.3">
      <c r="B7" s="132">
        <v>6</v>
      </c>
      <c r="C7" s="133" t="s">
        <v>268</v>
      </c>
      <c r="D7" s="134">
        <v>2</v>
      </c>
      <c r="E7" s="97"/>
      <c r="I7" s="82"/>
      <c r="J7" s="82"/>
      <c r="K7" s="82"/>
      <c r="L7" s="82"/>
      <c r="M7" s="82"/>
      <c r="N7" s="82"/>
      <c r="O7" s="82"/>
      <c r="P7" s="82"/>
      <c r="Q7" s="97"/>
      <c r="V7" s="135">
        <v>6</v>
      </c>
      <c r="W7" s="135" t="s">
        <v>268</v>
      </c>
      <c r="X7" s="135">
        <v>2</v>
      </c>
    </row>
    <row r="8" spans="1:24" ht="14.25" customHeight="1" thickBot="1" x14ac:dyDescent="0.3">
      <c r="B8" s="132">
        <v>7</v>
      </c>
      <c r="C8" s="133" t="s">
        <v>269</v>
      </c>
      <c r="D8" s="134">
        <v>1</v>
      </c>
      <c r="E8" s="97"/>
      <c r="F8" s="211" t="s">
        <v>270</v>
      </c>
      <c r="G8" s="212"/>
      <c r="H8" s="146" t="s">
        <v>271</v>
      </c>
      <c r="I8" s="147">
        <v>43627</v>
      </c>
      <c r="J8" s="82"/>
      <c r="K8" s="82"/>
      <c r="L8" s="82"/>
      <c r="M8" s="82"/>
      <c r="N8" s="148" t="s">
        <v>272</v>
      </c>
      <c r="O8" s="149">
        <f>MAX(O11:O46)</f>
        <v>44011.5</v>
      </c>
      <c r="P8" s="82"/>
      <c r="Q8" s="97"/>
      <c r="V8" s="135"/>
      <c r="W8" s="135"/>
      <c r="X8" s="135"/>
    </row>
    <row r="9" spans="1:24" ht="8.25" customHeight="1" x14ac:dyDescent="0.25">
      <c r="B9" s="82"/>
      <c r="D9" s="97"/>
      <c r="E9" s="97"/>
      <c r="I9" s="82"/>
      <c r="J9" s="82"/>
      <c r="K9" s="82"/>
      <c r="L9" s="82"/>
      <c r="M9" s="82"/>
      <c r="N9" s="82"/>
      <c r="O9" s="82"/>
      <c r="P9" s="82"/>
      <c r="Q9" s="97"/>
      <c r="V9" s="135">
        <v>7</v>
      </c>
      <c r="W9" s="135" t="s">
        <v>269</v>
      </c>
      <c r="X9" s="135">
        <v>1</v>
      </c>
    </row>
    <row r="10" spans="1:24" ht="60" x14ac:dyDescent="0.25">
      <c r="B10" s="150" t="s">
        <v>273</v>
      </c>
      <c r="C10" s="151" t="s">
        <v>274</v>
      </c>
      <c r="D10" s="152"/>
      <c r="E10" s="213" t="s">
        <v>275</v>
      </c>
      <c r="F10" s="214"/>
      <c r="G10" s="215"/>
      <c r="I10" s="152" t="s">
        <v>276</v>
      </c>
      <c r="J10" s="152" t="s">
        <v>277</v>
      </c>
      <c r="K10" s="152" t="s">
        <v>278</v>
      </c>
      <c r="L10" s="152" t="s">
        <v>279</v>
      </c>
      <c r="M10" s="152" t="s">
        <v>280</v>
      </c>
      <c r="N10" s="152" t="s">
        <v>281</v>
      </c>
      <c r="O10" s="153" t="s">
        <v>282</v>
      </c>
      <c r="P10" s="153" t="s">
        <v>254</v>
      </c>
      <c r="Q10" s="153" t="s">
        <v>256</v>
      </c>
      <c r="R10" s="154"/>
    </row>
    <row r="11" spans="1:24" x14ac:dyDescent="0.25">
      <c r="B11" s="155"/>
      <c r="C11" s="156" t="s">
        <v>299</v>
      </c>
      <c r="D11" s="157"/>
      <c r="E11" s="216"/>
      <c r="F11" s="216"/>
      <c r="G11" s="216"/>
      <c r="I11" s="158"/>
      <c r="J11" s="157">
        <f>SUM(J13,J29)</f>
        <v>743</v>
      </c>
      <c r="K11" s="157">
        <f>SUM(K13,K29)</f>
        <v>251</v>
      </c>
      <c r="L11" s="157">
        <f>SUM(L13,L29,L41,L43,)</f>
        <v>247.5</v>
      </c>
      <c r="M11" s="157">
        <f>SUM(M13,M29)</f>
        <v>18</v>
      </c>
      <c r="N11" s="158" t="s">
        <v>42</v>
      </c>
      <c r="O11" s="159">
        <f>MAX(O13:O48)</f>
        <v>44011.5</v>
      </c>
      <c r="P11" s="160"/>
      <c r="Q11" s="160"/>
      <c r="R11" s="160"/>
    </row>
    <row r="12" spans="1:24" ht="8.25" hidden="1" customHeight="1" x14ac:dyDescent="0.25">
      <c r="B12" s="82"/>
      <c r="D12" s="97"/>
      <c r="E12" s="210"/>
      <c r="F12" s="210"/>
      <c r="G12" s="210"/>
      <c r="I12" s="82"/>
      <c r="J12" s="97"/>
      <c r="K12" s="97"/>
      <c r="L12" s="82"/>
      <c r="M12" s="82"/>
      <c r="N12" s="82"/>
      <c r="O12" s="82"/>
      <c r="P12" s="82"/>
      <c r="Q12" s="97"/>
    </row>
    <row r="13" spans="1:24" s="161" customFormat="1" x14ac:dyDescent="0.25">
      <c r="B13" s="162">
        <v>1</v>
      </c>
      <c r="C13" s="163" t="s">
        <v>207</v>
      </c>
      <c r="D13" s="164"/>
      <c r="E13" s="217"/>
      <c r="F13" s="218"/>
      <c r="G13" s="219"/>
      <c r="H13" s="201"/>
      <c r="I13" s="165">
        <f>I8</f>
        <v>43627</v>
      </c>
      <c r="J13" s="164">
        <f>SUM(J14:J27)</f>
        <v>426</v>
      </c>
      <c r="K13" s="164">
        <f t="shared" ref="K13:L13" si="0">SUM(K14:K27)</f>
        <v>158</v>
      </c>
      <c r="L13" s="164">
        <f t="shared" si="0"/>
        <v>73</v>
      </c>
      <c r="M13" s="164">
        <f>SUM(INT((WEEKDAY(I13-7,2)+I13+L13-I13)/7))</f>
        <v>10</v>
      </c>
      <c r="N13" s="166">
        <v>2</v>
      </c>
      <c r="O13" s="165">
        <f>MAX(O14:O27)</f>
        <v>43776</v>
      </c>
      <c r="P13" s="167">
        <f>WEEKDAY(O13,2)</f>
        <v>4</v>
      </c>
      <c r="Q13" s="168">
        <v>1</v>
      </c>
    </row>
    <row r="14" spans="1:24" outlineLevel="1" x14ac:dyDescent="0.25">
      <c r="B14" s="82"/>
      <c r="C14" s="51" t="s">
        <v>283</v>
      </c>
      <c r="D14" s="63"/>
      <c r="E14" s="210"/>
      <c r="F14" s="210"/>
      <c r="G14" s="210"/>
      <c r="H14" s="202"/>
      <c r="I14" s="169">
        <f>I13</f>
        <v>43627</v>
      </c>
      <c r="J14" s="63">
        <v>0</v>
      </c>
      <c r="K14" s="63">
        <f>L14*8</f>
        <v>24</v>
      </c>
      <c r="L14" s="170">
        <f>Summary!E5</f>
        <v>3</v>
      </c>
      <c r="M14" s="58">
        <f t="shared" ref="M14:M27" si="1">SUM(INT((WEEKDAY(I14-7,2)+I14+L14-I14)/7))</f>
        <v>0</v>
      </c>
      <c r="N14" s="171"/>
      <c r="O14" s="172">
        <f>I14+L14+N14+M14-1</f>
        <v>43629</v>
      </c>
      <c r="P14" s="58">
        <f>WEEKDAY(O14,2)</f>
        <v>4</v>
      </c>
      <c r="Q14" s="58">
        <f t="shared" ref="Q14:Q27" si="2">IF(P14&lt;&gt;6,1,2)</f>
        <v>1</v>
      </c>
    </row>
    <row r="15" spans="1:24" outlineLevel="1" x14ac:dyDescent="0.25">
      <c r="B15" s="82"/>
      <c r="C15" s="51" t="s">
        <v>284</v>
      </c>
      <c r="D15" s="63"/>
      <c r="E15" s="210"/>
      <c r="F15" s="210"/>
      <c r="G15" s="210"/>
      <c r="H15" s="202"/>
      <c r="I15" s="169">
        <f>O14+Q14</f>
        <v>43630</v>
      </c>
      <c r="J15" s="63">
        <f>L15*6</f>
        <v>18</v>
      </c>
      <c r="K15" s="63">
        <f>L15*2</f>
        <v>6</v>
      </c>
      <c r="L15" s="170">
        <f>Summary!E6</f>
        <v>3</v>
      </c>
      <c r="M15" s="58">
        <f t="shared" si="1"/>
        <v>1</v>
      </c>
      <c r="N15" s="173"/>
      <c r="O15" s="172">
        <f t="shared" ref="O15:O23" si="3">I15+L15+N15+M15-1</f>
        <v>43633</v>
      </c>
      <c r="P15" s="58">
        <f t="shared" ref="P15:P27" si="4">WEEKDAY(O15,2)</f>
        <v>1</v>
      </c>
      <c r="Q15" s="58">
        <f t="shared" si="2"/>
        <v>1</v>
      </c>
    </row>
    <row r="16" spans="1:24" outlineLevel="1" x14ac:dyDescent="0.25">
      <c r="B16" s="82"/>
      <c r="C16" s="51" t="s">
        <v>289</v>
      </c>
      <c r="D16" s="63"/>
      <c r="E16" s="210"/>
      <c r="F16" s="210"/>
      <c r="G16" s="210"/>
      <c r="H16" s="202"/>
      <c r="I16" s="169">
        <f>O15+Q15</f>
        <v>43634</v>
      </c>
      <c r="J16" s="63">
        <f t="shared" ref="J16:J17" si="5">L16*6</f>
        <v>54</v>
      </c>
      <c r="K16" s="63">
        <f t="shared" ref="K16:K17" si="6">L16*2</f>
        <v>18</v>
      </c>
      <c r="L16" s="170">
        <f>Summary!E7</f>
        <v>9</v>
      </c>
      <c r="M16" s="58">
        <f t="shared" si="1"/>
        <v>1</v>
      </c>
      <c r="N16" s="171"/>
      <c r="O16" s="172">
        <f t="shared" si="3"/>
        <v>43643</v>
      </c>
      <c r="P16" s="58">
        <f t="shared" si="4"/>
        <v>4</v>
      </c>
      <c r="Q16" s="58">
        <f t="shared" si="2"/>
        <v>1</v>
      </c>
    </row>
    <row r="17" spans="2:21" outlineLevel="1" x14ac:dyDescent="0.25">
      <c r="B17" s="82"/>
      <c r="C17" s="51" t="s">
        <v>285</v>
      </c>
      <c r="D17" s="63"/>
      <c r="E17" s="210"/>
      <c r="F17" s="210"/>
      <c r="G17" s="210"/>
      <c r="H17" s="202"/>
      <c r="I17" s="169">
        <f t="shared" ref="I17:I22" si="7">O16+Q16</f>
        <v>43644</v>
      </c>
      <c r="J17" s="63">
        <f t="shared" si="5"/>
        <v>48</v>
      </c>
      <c r="K17" s="63">
        <f t="shared" si="6"/>
        <v>16</v>
      </c>
      <c r="L17" s="170">
        <f>Summary!E8</f>
        <v>8</v>
      </c>
      <c r="M17" s="58">
        <f t="shared" si="1"/>
        <v>1</v>
      </c>
      <c r="N17" s="173"/>
      <c r="O17" s="172">
        <f t="shared" si="3"/>
        <v>43652</v>
      </c>
      <c r="P17" s="58">
        <f t="shared" si="4"/>
        <v>6</v>
      </c>
      <c r="Q17" s="58">
        <f t="shared" si="2"/>
        <v>2</v>
      </c>
    </row>
    <row r="18" spans="2:21" outlineLevel="1" x14ac:dyDescent="0.25">
      <c r="B18" s="82"/>
      <c r="C18" s="125" t="s">
        <v>216</v>
      </c>
      <c r="D18" s="63"/>
      <c r="E18" s="210"/>
      <c r="F18" s="210"/>
      <c r="G18" s="210"/>
      <c r="H18" s="202"/>
      <c r="I18" s="169">
        <f t="shared" si="7"/>
        <v>43654</v>
      </c>
      <c r="J18" s="63">
        <v>8</v>
      </c>
      <c r="K18" s="63">
        <v>0</v>
      </c>
      <c r="L18" s="170">
        <f>Summary!E9</f>
        <v>1</v>
      </c>
      <c r="M18" s="58">
        <f t="shared" si="1"/>
        <v>0</v>
      </c>
      <c r="N18" s="173">
        <v>1</v>
      </c>
      <c r="O18" s="172">
        <f t="shared" si="3"/>
        <v>43655</v>
      </c>
      <c r="P18" s="58">
        <f t="shared" si="4"/>
        <v>2</v>
      </c>
      <c r="Q18" s="58">
        <f t="shared" si="2"/>
        <v>1</v>
      </c>
    </row>
    <row r="19" spans="2:21" outlineLevel="1" x14ac:dyDescent="0.25">
      <c r="B19" s="82"/>
      <c r="C19" s="51" t="s">
        <v>214</v>
      </c>
      <c r="D19" s="63"/>
      <c r="E19" s="210"/>
      <c r="F19" s="210"/>
      <c r="G19" s="210"/>
      <c r="H19" s="202"/>
      <c r="I19" s="169">
        <f>O18+Q18</f>
        <v>43656</v>
      </c>
      <c r="J19" s="63">
        <f t="shared" ref="J19:J21" si="8">L19*6</f>
        <v>48</v>
      </c>
      <c r="K19" s="63">
        <f t="shared" ref="K19:K21" si="9">L19*2</f>
        <v>16</v>
      </c>
      <c r="L19" s="170">
        <f>Summary!E10</f>
        <v>8</v>
      </c>
      <c r="M19" s="58">
        <f t="shared" si="1"/>
        <v>1</v>
      </c>
      <c r="N19" s="171"/>
      <c r="O19" s="172">
        <f t="shared" si="3"/>
        <v>43664</v>
      </c>
      <c r="P19" s="58">
        <f t="shared" si="4"/>
        <v>4</v>
      </c>
      <c r="Q19" s="58">
        <f t="shared" si="2"/>
        <v>1</v>
      </c>
    </row>
    <row r="20" spans="2:21" outlineLevel="1" x14ac:dyDescent="0.25">
      <c r="B20" s="82"/>
      <c r="C20" s="51" t="s">
        <v>217</v>
      </c>
      <c r="D20" s="63"/>
      <c r="E20" s="210"/>
      <c r="F20" s="210"/>
      <c r="G20" s="210"/>
      <c r="H20" s="202"/>
      <c r="I20" s="169">
        <f>O19+Q19</f>
        <v>43665</v>
      </c>
      <c r="J20" s="63">
        <f t="shared" ref="J20" si="10">L20*6</f>
        <v>18</v>
      </c>
      <c r="K20" s="63">
        <f t="shared" ref="K20" si="11">L20*2</f>
        <v>6</v>
      </c>
      <c r="L20" s="170">
        <f>Summary!E11</f>
        <v>3</v>
      </c>
      <c r="M20" s="58">
        <f t="shared" ref="M20" si="12">SUM(INT((WEEKDAY(I20-7,2)+I20+L20-I20)/7))</f>
        <v>1</v>
      </c>
      <c r="N20" s="171"/>
      <c r="O20" s="172">
        <f t="shared" ref="O20" si="13">I20+L20+N20+M20-1</f>
        <v>43668</v>
      </c>
      <c r="P20" s="58">
        <f t="shared" ref="P20" si="14">WEEKDAY(O20,2)</f>
        <v>1</v>
      </c>
      <c r="Q20" s="58"/>
    </row>
    <row r="21" spans="2:21" outlineLevel="1" x14ac:dyDescent="0.25">
      <c r="B21" s="82"/>
      <c r="C21" s="51" t="s">
        <v>219</v>
      </c>
      <c r="D21" s="63"/>
      <c r="E21" s="210"/>
      <c r="F21" s="210"/>
      <c r="G21" s="210"/>
      <c r="H21" s="202"/>
      <c r="I21" s="169">
        <f>O20+Q20</f>
        <v>43668</v>
      </c>
      <c r="J21" s="63">
        <f t="shared" si="8"/>
        <v>24</v>
      </c>
      <c r="K21" s="63">
        <f t="shared" si="9"/>
        <v>8</v>
      </c>
      <c r="L21" s="170">
        <f>Summary!E12</f>
        <v>4</v>
      </c>
      <c r="M21" s="58">
        <f t="shared" si="1"/>
        <v>0</v>
      </c>
      <c r="N21" s="173"/>
      <c r="O21" s="172">
        <f t="shared" si="3"/>
        <v>43671</v>
      </c>
      <c r="P21" s="58">
        <f t="shared" si="4"/>
        <v>4</v>
      </c>
      <c r="Q21" s="58">
        <f t="shared" si="2"/>
        <v>1</v>
      </c>
    </row>
    <row r="22" spans="2:21" outlineLevel="1" x14ac:dyDescent="0.25">
      <c r="B22" s="82"/>
      <c r="C22" s="125" t="s">
        <v>220</v>
      </c>
      <c r="D22" s="63"/>
      <c r="E22" s="210"/>
      <c r="F22" s="210"/>
      <c r="G22" s="210"/>
      <c r="H22" s="202"/>
      <c r="I22" s="169">
        <f t="shared" si="7"/>
        <v>43672</v>
      </c>
      <c r="J22" s="63">
        <v>8</v>
      </c>
      <c r="K22" s="63">
        <v>0</v>
      </c>
      <c r="L22" s="170">
        <f>Summary!E13</f>
        <v>1</v>
      </c>
      <c r="M22" s="58">
        <f t="shared" si="1"/>
        <v>0</v>
      </c>
      <c r="N22" s="173">
        <v>64</v>
      </c>
      <c r="O22" s="172">
        <f>I22+L22+N22+M22-1</f>
        <v>43736</v>
      </c>
      <c r="P22" s="58">
        <f t="shared" si="4"/>
        <v>6</v>
      </c>
      <c r="Q22" s="58">
        <f t="shared" si="2"/>
        <v>2</v>
      </c>
    </row>
    <row r="23" spans="2:21" ht="30" customHeight="1" outlineLevel="1" x14ac:dyDescent="0.25">
      <c r="B23" s="82"/>
      <c r="C23" s="51" t="s">
        <v>238</v>
      </c>
      <c r="D23" s="63"/>
      <c r="E23" s="223" t="s">
        <v>314</v>
      </c>
      <c r="F23" s="210"/>
      <c r="G23" s="210"/>
      <c r="H23" s="200"/>
      <c r="I23" s="169">
        <f>O22+Q22</f>
        <v>43738</v>
      </c>
      <c r="J23" s="63">
        <f t="shared" ref="J23:J26" si="15">L23*6</f>
        <v>15</v>
      </c>
      <c r="K23" s="63">
        <f>L23*2</f>
        <v>5</v>
      </c>
      <c r="L23" s="170">
        <f>Summary!E14</f>
        <v>2.5</v>
      </c>
      <c r="M23" s="58">
        <f t="shared" si="1"/>
        <v>0</v>
      </c>
      <c r="N23" s="171"/>
      <c r="O23" s="172">
        <f t="shared" si="3"/>
        <v>43739.5</v>
      </c>
      <c r="P23" s="58">
        <f t="shared" si="4"/>
        <v>2</v>
      </c>
      <c r="Q23" s="58">
        <f t="shared" si="2"/>
        <v>1</v>
      </c>
    </row>
    <row r="24" spans="2:21" outlineLevel="1" x14ac:dyDescent="0.25">
      <c r="B24" s="82"/>
      <c r="C24" s="51" t="s">
        <v>213</v>
      </c>
      <c r="D24" s="63"/>
      <c r="E24" s="210" t="s">
        <v>313</v>
      </c>
      <c r="F24" s="210"/>
      <c r="G24" s="210"/>
      <c r="H24" s="200"/>
      <c r="I24" s="169">
        <f>O23+Q23</f>
        <v>43740.5</v>
      </c>
      <c r="J24" s="63">
        <f t="shared" ref="J24:J25" si="16">L24*6</f>
        <v>81</v>
      </c>
      <c r="K24" s="63">
        <f>L24*2</f>
        <v>27</v>
      </c>
      <c r="L24" s="170">
        <f>Summary!E15</f>
        <v>13.5</v>
      </c>
      <c r="M24" s="58">
        <f t="shared" si="1"/>
        <v>2</v>
      </c>
      <c r="N24" s="171">
        <v>4</v>
      </c>
      <c r="O24" s="172">
        <f t="shared" ref="O24:O27" si="17">I24+L24+N24+M24-1</f>
        <v>43759</v>
      </c>
      <c r="P24" s="58">
        <f t="shared" ref="P24:P25" si="18">WEEKDAY(O24,2)</f>
        <v>1</v>
      </c>
      <c r="Q24" s="58"/>
    </row>
    <row r="25" spans="2:21" outlineLevel="1" x14ac:dyDescent="0.25">
      <c r="B25" s="82"/>
      <c r="C25" s="51" t="s">
        <v>225</v>
      </c>
      <c r="D25" s="63"/>
      <c r="E25" s="210"/>
      <c r="F25" s="210"/>
      <c r="G25" s="210"/>
      <c r="H25" s="200"/>
      <c r="I25" s="169">
        <f>O24+Q24</f>
        <v>43759</v>
      </c>
      <c r="J25" s="63">
        <f t="shared" si="16"/>
        <v>60</v>
      </c>
      <c r="K25" s="63">
        <f>L25*2</f>
        <v>20</v>
      </c>
      <c r="L25" s="170">
        <f>Summary!E16</f>
        <v>10</v>
      </c>
      <c r="M25" s="58">
        <f t="shared" si="1"/>
        <v>1</v>
      </c>
      <c r="N25" s="171"/>
      <c r="O25" s="172">
        <f t="shared" si="17"/>
        <v>43769</v>
      </c>
      <c r="P25" s="58">
        <f t="shared" si="18"/>
        <v>4</v>
      </c>
      <c r="Q25" s="58"/>
    </row>
    <row r="26" spans="2:21" outlineLevel="1" x14ac:dyDescent="0.25">
      <c r="B26" s="82"/>
      <c r="C26" s="51" t="s">
        <v>158</v>
      </c>
      <c r="D26" s="63"/>
      <c r="E26" s="210"/>
      <c r="F26" s="210"/>
      <c r="G26" s="210"/>
      <c r="H26" s="200"/>
      <c r="I26" s="169">
        <f>O25+Q25</f>
        <v>43769</v>
      </c>
      <c r="J26" s="63">
        <f t="shared" si="15"/>
        <v>36</v>
      </c>
      <c r="K26" s="63">
        <f>L26*2</f>
        <v>12</v>
      </c>
      <c r="L26" s="170">
        <f>Summary!E17</f>
        <v>6</v>
      </c>
      <c r="M26" s="58">
        <f t="shared" si="1"/>
        <v>1</v>
      </c>
      <c r="N26" s="173"/>
      <c r="O26" s="172">
        <f t="shared" si="17"/>
        <v>43775</v>
      </c>
      <c r="P26" s="58">
        <f t="shared" si="4"/>
        <v>3</v>
      </c>
      <c r="Q26" s="58">
        <f t="shared" si="2"/>
        <v>1</v>
      </c>
    </row>
    <row r="27" spans="2:21" outlineLevel="1" x14ac:dyDescent="0.25">
      <c r="B27" s="82"/>
      <c r="C27" s="125" t="s">
        <v>287</v>
      </c>
      <c r="D27" s="63"/>
      <c r="E27" s="210"/>
      <c r="F27" s="210"/>
      <c r="G27" s="210"/>
      <c r="H27" s="200"/>
      <c r="I27" s="169">
        <f>O26+Q26</f>
        <v>43776</v>
      </c>
      <c r="J27" s="63">
        <v>8</v>
      </c>
      <c r="K27" s="63">
        <v>0</v>
      </c>
      <c r="L27" s="170">
        <f>Summary!E18</f>
        <v>1</v>
      </c>
      <c r="M27" s="58">
        <f t="shared" si="1"/>
        <v>0</v>
      </c>
      <c r="N27" s="171"/>
      <c r="O27" s="172">
        <f t="shared" si="17"/>
        <v>43776</v>
      </c>
      <c r="P27" s="58">
        <f t="shared" si="4"/>
        <v>4</v>
      </c>
      <c r="Q27" s="58">
        <f t="shared" si="2"/>
        <v>1</v>
      </c>
    </row>
    <row r="28" spans="2:21" x14ac:dyDescent="0.25">
      <c r="B28" s="82"/>
      <c r="D28" s="97"/>
      <c r="E28" s="210"/>
      <c r="F28" s="210"/>
      <c r="G28" s="210"/>
      <c r="H28" s="200"/>
      <c r="I28" s="82"/>
      <c r="J28" s="97"/>
      <c r="K28" s="97"/>
      <c r="L28" s="97"/>
      <c r="M28" s="82"/>
      <c r="N28" s="82"/>
      <c r="O28" s="82"/>
      <c r="P28" s="82"/>
      <c r="Q28" s="97"/>
    </row>
    <row r="29" spans="2:21" s="161" customFormat="1" x14ac:dyDescent="0.25">
      <c r="B29" s="174">
        <v>2</v>
      </c>
      <c r="C29" s="175" t="s">
        <v>288</v>
      </c>
      <c r="D29" s="176"/>
      <c r="E29" s="220"/>
      <c r="F29" s="221"/>
      <c r="G29" s="222"/>
      <c r="H29" s="199"/>
      <c r="I29" s="177">
        <f>O27+1+N27</f>
        <v>43777</v>
      </c>
      <c r="J29" s="176">
        <f>SUM(J30:J39)</f>
        <v>317</v>
      </c>
      <c r="K29" s="176">
        <f t="shared" ref="K29:M29" si="19">SUM(K30:K39)</f>
        <v>93</v>
      </c>
      <c r="L29" s="176">
        <f t="shared" si="19"/>
        <v>53.5</v>
      </c>
      <c r="M29" s="176">
        <f t="shared" si="19"/>
        <v>8</v>
      </c>
      <c r="N29" s="166">
        <v>1</v>
      </c>
      <c r="O29" s="177">
        <f>MAX(O30:O39)+N29</f>
        <v>43846.5</v>
      </c>
      <c r="P29" s="178">
        <f>WEEKDAY(O29,2)</f>
        <v>4</v>
      </c>
      <c r="Q29" s="178"/>
    </row>
    <row r="30" spans="2:21" ht="15" customHeight="1" outlineLevel="1" x14ac:dyDescent="0.25">
      <c r="B30" s="82"/>
      <c r="C30" s="51" t="s">
        <v>316</v>
      </c>
      <c r="D30" s="179"/>
      <c r="E30" s="210"/>
      <c r="F30" s="210"/>
      <c r="G30" s="210"/>
      <c r="H30" s="200"/>
      <c r="I30" s="169">
        <f>I29</f>
        <v>43777</v>
      </c>
      <c r="J30" s="179">
        <f>L30*6</f>
        <v>33</v>
      </c>
      <c r="K30" s="180">
        <f>L30*2</f>
        <v>11</v>
      </c>
      <c r="L30" s="170">
        <f>Summary!E20</f>
        <v>5.5</v>
      </c>
      <c r="M30" s="58">
        <f t="shared" ref="M30:M39" si="20">SUM(INT((WEEKDAY(I30-7,2)+I30+L30-I30)/7))</f>
        <v>1</v>
      </c>
      <c r="N30" s="173"/>
      <c r="O30" s="172">
        <f>I30+L30+N30+M30-1</f>
        <v>43782.5</v>
      </c>
      <c r="P30" s="58">
        <f>WEEKDAY(O30,2)</f>
        <v>3</v>
      </c>
      <c r="Q30" s="58">
        <f>IF(P30&lt;&gt;6,1,2)</f>
        <v>1</v>
      </c>
    </row>
    <row r="31" spans="2:21" ht="15" customHeight="1" outlineLevel="1" x14ac:dyDescent="0.25">
      <c r="B31" s="82"/>
      <c r="C31" s="51" t="s">
        <v>320</v>
      </c>
      <c r="D31" s="179"/>
      <c r="E31" s="210"/>
      <c r="F31" s="210"/>
      <c r="G31" s="210"/>
      <c r="H31" s="200"/>
      <c r="I31" s="169">
        <f t="shared" ref="I31:I39" si="21">O30+Q30</f>
        <v>43783.5</v>
      </c>
      <c r="J31" s="179">
        <f>L31*6</f>
        <v>72</v>
      </c>
      <c r="K31" s="180">
        <f>L31*2</f>
        <v>24</v>
      </c>
      <c r="L31" s="170">
        <f>Summary!E21</f>
        <v>12</v>
      </c>
      <c r="M31" s="58">
        <f t="shared" si="20"/>
        <v>2</v>
      </c>
      <c r="N31" s="173">
        <v>1</v>
      </c>
      <c r="O31" s="172">
        <f t="shared" ref="O31" si="22">I31+L31+N31+M31-1</f>
        <v>43797.5</v>
      </c>
      <c r="P31" s="58">
        <f t="shared" ref="P31:P39" si="23">WEEKDAY(O31,2)</f>
        <v>4</v>
      </c>
      <c r="Q31" s="58">
        <f t="shared" ref="Q31:Q39" si="24">IF(P31&lt;&gt;6,1,2)</f>
        <v>1</v>
      </c>
      <c r="S31" s="179">
        <f>U31*6</f>
        <v>90</v>
      </c>
      <c r="T31" s="180">
        <f>U31*2</f>
        <v>30</v>
      </c>
      <c r="U31" s="170">
        <f>[1]Summary!$M$17</f>
        <v>15</v>
      </c>
    </row>
    <row r="32" spans="2:21" ht="15" customHeight="1" outlineLevel="1" x14ac:dyDescent="0.25">
      <c r="B32" s="82"/>
      <c r="C32" s="125" t="s">
        <v>216</v>
      </c>
      <c r="D32" s="179"/>
      <c r="E32" s="210"/>
      <c r="F32" s="210"/>
      <c r="G32" s="210"/>
      <c r="H32" s="200"/>
      <c r="I32" s="169">
        <f t="shared" si="21"/>
        <v>43798.5</v>
      </c>
      <c r="J32" s="179">
        <v>8</v>
      </c>
      <c r="K32" s="180">
        <v>0</v>
      </c>
      <c r="L32" s="170">
        <f>Summary!E22</f>
        <v>1</v>
      </c>
      <c r="M32" s="58">
        <f t="shared" ref="M32:M34" si="25">SUM(INT((WEEKDAY(I32-7,2)+I32+L32-I32)/7))</f>
        <v>0</v>
      </c>
      <c r="N32" s="173">
        <v>1</v>
      </c>
      <c r="O32" s="172">
        <f t="shared" ref="O32:O34" si="26">I32+L32+N32+M32-1</f>
        <v>43799.5</v>
      </c>
      <c r="P32" s="58">
        <f t="shared" ref="P32:P34" si="27">WEEKDAY(O32,2)</f>
        <v>6</v>
      </c>
      <c r="Q32" s="58">
        <f t="shared" ref="Q32:Q34" si="28">IF(P32&lt;&gt;6,1,2)</f>
        <v>2</v>
      </c>
    </row>
    <row r="33" spans="2:19" ht="15" customHeight="1" outlineLevel="1" x14ac:dyDescent="0.25">
      <c r="B33" s="82"/>
      <c r="C33" s="51" t="s">
        <v>174</v>
      </c>
      <c r="D33" s="179"/>
      <c r="E33" s="210"/>
      <c r="F33" s="210"/>
      <c r="G33" s="210"/>
      <c r="H33" s="200"/>
      <c r="I33" s="169">
        <f t="shared" si="21"/>
        <v>43801.5</v>
      </c>
      <c r="J33" s="179">
        <v>8</v>
      </c>
      <c r="K33" s="180">
        <v>0</v>
      </c>
      <c r="L33" s="170">
        <f>Summary!E23</f>
        <v>3</v>
      </c>
      <c r="M33" s="58">
        <f t="shared" si="25"/>
        <v>0</v>
      </c>
      <c r="N33" s="173"/>
      <c r="O33" s="172">
        <f t="shared" si="26"/>
        <v>43803.5</v>
      </c>
      <c r="P33" s="58">
        <f t="shared" si="27"/>
        <v>3</v>
      </c>
      <c r="Q33" s="58">
        <f t="shared" si="28"/>
        <v>1</v>
      </c>
    </row>
    <row r="34" spans="2:19" ht="30" customHeight="1" outlineLevel="1" x14ac:dyDescent="0.25">
      <c r="B34" s="82"/>
      <c r="C34" s="191" t="s">
        <v>290</v>
      </c>
      <c r="D34" s="179"/>
      <c r="E34" s="224"/>
      <c r="F34" s="225"/>
      <c r="G34" s="225"/>
      <c r="H34" s="200"/>
      <c r="I34" s="169">
        <f t="shared" si="21"/>
        <v>43804.5</v>
      </c>
      <c r="J34" s="179">
        <f t="shared" ref="J34" si="29">L34*6</f>
        <v>66</v>
      </c>
      <c r="K34" s="180">
        <f t="shared" ref="K34" si="30">L34*2</f>
        <v>22</v>
      </c>
      <c r="L34" s="170">
        <f>Summary!E24</f>
        <v>11</v>
      </c>
      <c r="M34" s="58">
        <f t="shared" si="25"/>
        <v>2</v>
      </c>
      <c r="N34" s="173">
        <v>1</v>
      </c>
      <c r="O34" s="172">
        <f t="shared" si="26"/>
        <v>43817.5</v>
      </c>
      <c r="P34" s="58">
        <f t="shared" si="27"/>
        <v>3</v>
      </c>
      <c r="Q34" s="58">
        <f t="shared" si="28"/>
        <v>1</v>
      </c>
      <c r="S34" s="31">
        <f>45/6</f>
        <v>7.5</v>
      </c>
    </row>
    <row r="35" spans="2:19" ht="15" customHeight="1" outlineLevel="1" x14ac:dyDescent="0.25">
      <c r="B35" s="82"/>
      <c r="C35" s="125" t="s">
        <v>220</v>
      </c>
      <c r="D35" s="179"/>
      <c r="E35" s="210"/>
      <c r="F35" s="210"/>
      <c r="G35" s="210"/>
      <c r="H35" s="200"/>
      <c r="I35" s="169">
        <f t="shared" si="21"/>
        <v>43818.5</v>
      </c>
      <c r="J35" s="179">
        <f>L35*6</f>
        <v>6</v>
      </c>
      <c r="K35" s="180">
        <v>0</v>
      </c>
      <c r="L35" s="170">
        <f>Summary!E25</f>
        <v>1</v>
      </c>
      <c r="M35" s="58">
        <f>SUM(INT((WEEKDAY(I35-7,2)+I35+L35-I35)/7))</f>
        <v>0</v>
      </c>
      <c r="N35" s="173"/>
      <c r="O35" s="172">
        <f>I35+L35+N35+M35-1</f>
        <v>43818.5</v>
      </c>
      <c r="P35" s="58">
        <f>WEEKDAY(O35,2)</f>
        <v>4</v>
      </c>
      <c r="Q35" s="58">
        <f>IF(P35&lt;&gt;6,1,2)</f>
        <v>1</v>
      </c>
    </row>
    <row r="36" spans="2:19" outlineLevel="1" x14ac:dyDescent="0.25">
      <c r="B36" s="82"/>
      <c r="C36" s="51" t="s">
        <v>295</v>
      </c>
      <c r="D36" s="179"/>
      <c r="E36" s="210"/>
      <c r="F36" s="210"/>
      <c r="G36" s="210"/>
      <c r="H36" s="200"/>
      <c r="I36" s="169">
        <f t="shared" si="21"/>
        <v>43819.5</v>
      </c>
      <c r="J36" s="179">
        <f t="shared" ref="J36:J37" si="31">L36*6</f>
        <v>72</v>
      </c>
      <c r="K36" s="180">
        <f t="shared" ref="K36:K37" si="32">L36*2</f>
        <v>24</v>
      </c>
      <c r="L36" s="170">
        <f>Summary!E26</f>
        <v>12</v>
      </c>
      <c r="M36" s="58">
        <f t="shared" ref="M36:M38" si="33">SUM(INT((WEEKDAY(I36-7,2)+I36+L36-I36)/7))</f>
        <v>2</v>
      </c>
      <c r="N36" s="173">
        <v>1</v>
      </c>
      <c r="O36" s="172">
        <f t="shared" ref="O36:O37" si="34">I36+L36+N36+M36-1</f>
        <v>43833.5</v>
      </c>
      <c r="P36" s="58">
        <f t="shared" ref="P36:P38" si="35">WEEKDAY(O36,2)</f>
        <v>5</v>
      </c>
      <c r="Q36" s="58">
        <f t="shared" ref="Q36:Q38" si="36">IF(P36&lt;&gt;6,1,2)</f>
        <v>1</v>
      </c>
    </row>
    <row r="37" spans="2:19" outlineLevel="1" x14ac:dyDescent="0.25">
      <c r="B37" s="82"/>
      <c r="C37" s="51" t="s">
        <v>177</v>
      </c>
      <c r="D37" s="179"/>
      <c r="E37" s="210"/>
      <c r="F37" s="210"/>
      <c r="G37" s="210"/>
      <c r="H37" s="200"/>
      <c r="I37" s="169">
        <f t="shared" si="21"/>
        <v>43834.5</v>
      </c>
      <c r="J37" s="179">
        <f t="shared" si="31"/>
        <v>36</v>
      </c>
      <c r="K37" s="180">
        <f t="shared" si="32"/>
        <v>12</v>
      </c>
      <c r="L37" s="170">
        <f>Summary!E27</f>
        <v>6</v>
      </c>
      <c r="M37" s="58">
        <f t="shared" si="33"/>
        <v>1</v>
      </c>
      <c r="N37" s="173">
        <v>1</v>
      </c>
      <c r="O37" s="172">
        <f t="shared" si="34"/>
        <v>43841.5</v>
      </c>
      <c r="P37" s="58">
        <f t="shared" si="35"/>
        <v>6</v>
      </c>
      <c r="Q37" s="58">
        <f t="shared" si="36"/>
        <v>2</v>
      </c>
      <c r="R37" s="181"/>
    </row>
    <row r="38" spans="2:19" outlineLevel="1" x14ac:dyDescent="0.25">
      <c r="C38" s="125" t="s">
        <v>292</v>
      </c>
      <c r="D38" s="179"/>
      <c r="E38" s="210"/>
      <c r="F38" s="210"/>
      <c r="G38" s="210"/>
      <c r="H38" s="200"/>
      <c r="I38" s="169">
        <f t="shared" si="21"/>
        <v>43843.5</v>
      </c>
      <c r="J38" s="179">
        <v>8</v>
      </c>
      <c r="K38" s="180">
        <v>0</v>
      </c>
      <c r="L38" s="170">
        <f>Summary!E28</f>
        <v>1</v>
      </c>
      <c r="M38" s="58">
        <f t="shared" si="33"/>
        <v>0</v>
      </c>
      <c r="N38" s="173"/>
      <c r="O38" s="172">
        <f>I38+L38+N38+M38-1</f>
        <v>43843.5</v>
      </c>
      <c r="P38" s="58">
        <f t="shared" si="35"/>
        <v>1</v>
      </c>
      <c r="Q38" s="58">
        <f t="shared" si="36"/>
        <v>1</v>
      </c>
    </row>
    <row r="39" spans="2:19" outlineLevel="1" x14ac:dyDescent="0.25">
      <c r="C39" s="125" t="s">
        <v>287</v>
      </c>
      <c r="D39" s="179"/>
      <c r="E39" s="210"/>
      <c r="F39" s="210"/>
      <c r="G39" s="210"/>
      <c r="H39" s="200"/>
      <c r="I39" s="169">
        <f t="shared" si="21"/>
        <v>43844.5</v>
      </c>
      <c r="J39" s="179">
        <v>8</v>
      </c>
      <c r="K39" s="180">
        <v>0</v>
      </c>
      <c r="L39" s="170">
        <f>Summary!E29</f>
        <v>1</v>
      </c>
      <c r="M39" s="58">
        <f t="shared" si="20"/>
        <v>0</v>
      </c>
      <c r="N39" s="173">
        <v>1</v>
      </c>
      <c r="O39" s="172">
        <f>I39+L39+N39+M39-1</f>
        <v>43845.5</v>
      </c>
      <c r="P39" s="58">
        <f t="shared" si="23"/>
        <v>3</v>
      </c>
      <c r="Q39" s="58">
        <f t="shared" si="24"/>
        <v>1</v>
      </c>
    </row>
    <row r="40" spans="2:19" x14ac:dyDescent="0.25">
      <c r="E40" s="210"/>
      <c r="F40" s="210"/>
      <c r="G40" s="210"/>
      <c r="H40" s="200"/>
    </row>
    <row r="41" spans="2:19" s="161" customFormat="1" x14ac:dyDescent="0.25">
      <c r="B41" s="174">
        <v>3</v>
      </c>
      <c r="C41" s="175" t="s">
        <v>296</v>
      </c>
      <c r="D41" s="176"/>
      <c r="E41" s="220" t="s">
        <v>223</v>
      </c>
      <c r="F41" s="221"/>
      <c r="G41" s="222"/>
      <c r="H41" s="199"/>
      <c r="I41" s="177">
        <f>O39+1</f>
        <v>43846.5</v>
      </c>
      <c r="J41" s="176">
        <f>L41*8</f>
        <v>360</v>
      </c>
      <c r="K41" s="176">
        <v>0</v>
      </c>
      <c r="L41" s="176">
        <v>45</v>
      </c>
      <c r="M41" s="176">
        <f t="shared" ref="M41:M43" si="37">SUM(INT((WEEKDAY(I41-7,2)+I41+L41-I41)/7))</f>
        <v>7</v>
      </c>
      <c r="N41" s="166">
        <v>12</v>
      </c>
      <c r="O41" s="177">
        <f>I41+L41+N41+M41-1</f>
        <v>43909.5</v>
      </c>
      <c r="P41" s="178">
        <f>WEEKDAY(O41,2)</f>
        <v>4</v>
      </c>
      <c r="Q41" s="178"/>
    </row>
    <row r="42" spans="2:19" x14ac:dyDescent="0.25">
      <c r="H42" s="200"/>
    </row>
    <row r="43" spans="2:19" s="161" customFormat="1" x14ac:dyDescent="0.25">
      <c r="B43" s="174">
        <v>4</v>
      </c>
      <c r="C43" s="175" t="s">
        <v>7</v>
      </c>
      <c r="D43" s="176"/>
      <c r="E43" s="220" t="s">
        <v>286</v>
      </c>
      <c r="F43" s="221"/>
      <c r="G43" s="222"/>
      <c r="H43" s="199"/>
      <c r="I43" s="177">
        <f>O41+1</f>
        <v>43910.5</v>
      </c>
      <c r="J43" s="176">
        <f>L43*6</f>
        <v>456</v>
      </c>
      <c r="K43" s="176">
        <f>L43*2</f>
        <v>152</v>
      </c>
      <c r="L43" s="176">
        <v>76</v>
      </c>
      <c r="M43" s="176">
        <f t="shared" si="37"/>
        <v>11</v>
      </c>
      <c r="N43" s="166">
        <v>15</v>
      </c>
      <c r="O43" s="177">
        <f>I43+L43+N43+M43-1</f>
        <v>44011.5</v>
      </c>
      <c r="P43" s="178">
        <f>WEEKDAY(O43,2)</f>
        <v>1</v>
      </c>
      <c r="Q43" s="178"/>
    </row>
  </sheetData>
  <mergeCells count="34">
    <mergeCell ref="E43:G43"/>
    <mergeCell ref="E35:G35"/>
    <mergeCell ref="E36:G36"/>
    <mergeCell ref="E37:G37"/>
    <mergeCell ref="E38:G38"/>
    <mergeCell ref="E39:G39"/>
    <mergeCell ref="E40:G40"/>
    <mergeCell ref="E41:G41"/>
    <mergeCell ref="E30:G30"/>
    <mergeCell ref="E31:G31"/>
    <mergeCell ref="E32:G32"/>
    <mergeCell ref="E33:G33"/>
    <mergeCell ref="E34:G34"/>
    <mergeCell ref="E29:G29"/>
    <mergeCell ref="E15:G15"/>
    <mergeCell ref="E16:G16"/>
    <mergeCell ref="E17:G17"/>
    <mergeCell ref="E18:G18"/>
    <mergeCell ref="E19:G19"/>
    <mergeCell ref="E21:G21"/>
    <mergeCell ref="E22:G22"/>
    <mergeCell ref="E23:G23"/>
    <mergeCell ref="E26:G26"/>
    <mergeCell ref="E27:G27"/>
    <mergeCell ref="E28:G28"/>
    <mergeCell ref="E14:G14"/>
    <mergeCell ref="E20:G20"/>
    <mergeCell ref="E24:G24"/>
    <mergeCell ref="E25:G25"/>
    <mergeCell ref="F8:G8"/>
    <mergeCell ref="E10:G10"/>
    <mergeCell ref="E11:G11"/>
    <mergeCell ref="E12:G12"/>
    <mergeCell ref="E13:G1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topLeftCell="A2" workbookViewId="0">
      <selection activeCell="D52" sqref="D52"/>
    </sheetView>
  </sheetViews>
  <sheetFormatPr defaultRowHeight="15" x14ac:dyDescent="0.25"/>
  <cols>
    <col min="1" max="1" width="7.42578125" style="68" customWidth="1"/>
    <col min="2" max="2" width="26.140625" style="68" customWidth="1"/>
    <col min="3" max="4" width="7.28515625" style="68" customWidth="1"/>
    <col min="5" max="5" width="11.5703125" style="68" customWidth="1"/>
    <col min="6" max="6" width="37.85546875" style="68" customWidth="1"/>
    <col min="7" max="7" width="43.140625" style="68" customWidth="1"/>
    <col min="8" max="8" width="26.7109375" style="31" customWidth="1"/>
    <col min="9" max="9" width="10.5703125" style="31" customWidth="1"/>
    <col min="10" max="10" width="17.7109375" style="31" customWidth="1"/>
    <col min="11" max="11" width="15.7109375" style="31" customWidth="1"/>
    <col min="12" max="16384" width="9.140625" style="31"/>
  </cols>
  <sheetData>
    <row r="1" spans="1:11" ht="21" x14ac:dyDescent="0.25">
      <c r="A1" s="226" t="s">
        <v>44</v>
      </c>
      <c r="B1" s="226"/>
      <c r="C1" s="226"/>
      <c r="D1" s="226"/>
      <c r="E1" s="226"/>
      <c r="F1" s="226"/>
      <c r="G1" s="226"/>
      <c r="H1" s="226"/>
      <c r="I1" s="226"/>
      <c r="J1" s="226"/>
      <c r="K1" s="226"/>
    </row>
    <row r="2" spans="1:11" x14ac:dyDescent="0.25">
      <c r="A2" s="52" t="s">
        <v>45</v>
      </c>
      <c r="B2" s="52" t="s">
        <v>2</v>
      </c>
      <c r="C2" s="52" t="s">
        <v>46</v>
      </c>
      <c r="D2" s="52" t="s">
        <v>47</v>
      </c>
      <c r="E2" s="52" t="s">
        <v>48</v>
      </c>
      <c r="F2" s="52" t="s">
        <v>49</v>
      </c>
      <c r="G2" s="52" t="s">
        <v>50</v>
      </c>
      <c r="H2" s="52" t="s">
        <v>51</v>
      </c>
      <c r="I2" s="52" t="s">
        <v>52</v>
      </c>
      <c r="J2" s="53" t="s">
        <v>53</v>
      </c>
      <c r="K2" s="52" t="s">
        <v>50</v>
      </c>
    </row>
    <row r="3" spans="1:11" ht="41.25" customHeight="1" x14ac:dyDescent="0.25">
      <c r="A3" s="54">
        <v>1</v>
      </c>
      <c r="B3" s="55" t="s">
        <v>54</v>
      </c>
      <c r="C3" s="55">
        <v>1</v>
      </c>
      <c r="D3" s="55">
        <v>1</v>
      </c>
      <c r="E3" s="55" t="s">
        <v>55</v>
      </c>
      <c r="F3" s="55" t="s">
        <v>56</v>
      </c>
      <c r="G3" s="56" t="s">
        <v>57</v>
      </c>
      <c r="H3" s="57" t="s">
        <v>58</v>
      </c>
      <c r="I3" s="58" t="s">
        <v>59</v>
      </c>
      <c r="J3" s="58" t="s">
        <v>60</v>
      </c>
      <c r="K3" s="51"/>
    </row>
    <row r="4" spans="1:11" ht="30" x14ac:dyDescent="0.25">
      <c r="A4" s="54">
        <v>2</v>
      </c>
      <c r="B4" s="55" t="s">
        <v>61</v>
      </c>
      <c r="C4" s="55">
        <v>1</v>
      </c>
      <c r="D4" s="55">
        <v>1</v>
      </c>
      <c r="E4" s="55" t="s">
        <v>62</v>
      </c>
      <c r="F4" s="56" t="s">
        <v>63</v>
      </c>
      <c r="G4" s="55" t="s">
        <v>64</v>
      </c>
      <c r="H4" s="59" t="s">
        <v>65</v>
      </c>
      <c r="I4" s="58" t="s">
        <v>59</v>
      </c>
      <c r="J4" s="60">
        <v>0.7</v>
      </c>
      <c r="K4" s="51"/>
    </row>
    <row r="5" spans="1:11" ht="30" x14ac:dyDescent="0.25">
      <c r="A5" s="54">
        <v>3</v>
      </c>
      <c r="B5" s="55" t="s">
        <v>61</v>
      </c>
      <c r="C5" s="55">
        <v>1</v>
      </c>
      <c r="D5" s="55">
        <v>1</v>
      </c>
      <c r="E5" s="55" t="s">
        <v>55</v>
      </c>
      <c r="F5" s="56" t="s">
        <v>66</v>
      </c>
      <c r="G5" s="55"/>
      <c r="H5" s="59" t="s">
        <v>65</v>
      </c>
      <c r="I5" s="58" t="s">
        <v>59</v>
      </c>
      <c r="J5" s="60">
        <v>0.7</v>
      </c>
      <c r="K5" s="51"/>
    </row>
    <row r="6" spans="1:11" ht="48.75" customHeight="1" x14ac:dyDescent="0.25">
      <c r="A6" s="54">
        <v>4</v>
      </c>
      <c r="B6" s="55" t="s">
        <v>67</v>
      </c>
      <c r="C6" s="55">
        <v>1</v>
      </c>
      <c r="D6" s="55">
        <v>1</v>
      </c>
      <c r="E6" s="55" t="s">
        <v>68</v>
      </c>
      <c r="F6" s="56" t="s">
        <v>196</v>
      </c>
      <c r="G6" s="56" t="s">
        <v>69</v>
      </c>
      <c r="H6" s="59" t="s">
        <v>70</v>
      </c>
      <c r="I6" s="51"/>
      <c r="J6" s="58" t="s">
        <v>71</v>
      </c>
      <c r="K6" s="61" t="s">
        <v>72</v>
      </c>
    </row>
    <row r="7" spans="1:11" ht="60" x14ac:dyDescent="0.25">
      <c r="A7" s="54">
        <v>5</v>
      </c>
      <c r="B7" s="56" t="s">
        <v>73</v>
      </c>
      <c r="C7" s="55">
        <v>1</v>
      </c>
      <c r="D7" s="55">
        <v>1</v>
      </c>
      <c r="E7" s="55" t="s">
        <v>74</v>
      </c>
      <c r="F7" s="55" t="s">
        <v>195</v>
      </c>
      <c r="G7" s="56" t="s">
        <v>75</v>
      </c>
      <c r="H7" s="57" t="s">
        <v>76</v>
      </c>
      <c r="I7" s="51"/>
      <c r="J7" s="58" t="s">
        <v>71</v>
      </c>
      <c r="K7" s="61" t="s">
        <v>72</v>
      </c>
    </row>
    <row r="8" spans="1:11" ht="30.75" hidden="1" customHeight="1" x14ac:dyDescent="0.25">
      <c r="A8" s="54">
        <v>6</v>
      </c>
      <c r="B8" s="56" t="s">
        <v>61</v>
      </c>
      <c r="C8" s="55">
        <v>1</v>
      </c>
      <c r="D8" s="55">
        <v>1</v>
      </c>
      <c r="E8" s="55" t="s">
        <v>74</v>
      </c>
      <c r="F8" s="55" t="s">
        <v>77</v>
      </c>
      <c r="G8" s="56"/>
      <c r="H8" s="62"/>
      <c r="I8" s="58" t="s">
        <v>78</v>
      </c>
      <c r="J8" s="63" t="s">
        <v>71</v>
      </c>
      <c r="K8" s="51" t="s">
        <v>79</v>
      </c>
    </row>
    <row r="9" spans="1:11" ht="30.75" hidden="1" customHeight="1" x14ac:dyDescent="0.25">
      <c r="A9" s="64">
        <v>7</v>
      </c>
      <c r="B9" s="65" t="s">
        <v>61</v>
      </c>
      <c r="C9" s="65">
        <v>1</v>
      </c>
      <c r="D9" s="65">
        <v>2</v>
      </c>
      <c r="E9" s="65" t="s">
        <v>74</v>
      </c>
      <c r="F9" s="65" t="s">
        <v>80</v>
      </c>
      <c r="G9" s="65"/>
      <c r="H9" s="65"/>
      <c r="I9" s="65"/>
      <c r="J9" s="65"/>
      <c r="K9" s="65"/>
    </row>
    <row r="10" spans="1:11" ht="30.75" hidden="1" customHeight="1" x14ac:dyDescent="0.25">
      <c r="A10" s="54">
        <v>8</v>
      </c>
      <c r="B10" s="55" t="s">
        <v>61</v>
      </c>
      <c r="C10" s="55">
        <v>1</v>
      </c>
      <c r="D10" s="55">
        <v>2</v>
      </c>
      <c r="E10" s="55" t="s">
        <v>62</v>
      </c>
      <c r="F10" s="55" t="s">
        <v>81</v>
      </c>
      <c r="G10" s="55"/>
      <c r="H10" s="62" t="s">
        <v>82</v>
      </c>
      <c r="I10" s="58" t="s">
        <v>59</v>
      </c>
      <c r="J10" s="60">
        <v>0.7</v>
      </c>
      <c r="K10" s="51"/>
    </row>
    <row r="11" spans="1:11" ht="30.75" hidden="1" customHeight="1" x14ac:dyDescent="0.25">
      <c r="A11" s="54">
        <v>9</v>
      </c>
      <c r="B11" s="55" t="s">
        <v>61</v>
      </c>
      <c r="C11" s="55">
        <v>1</v>
      </c>
      <c r="D11" s="55">
        <v>2</v>
      </c>
      <c r="E11" s="55" t="s">
        <v>62</v>
      </c>
      <c r="F11" s="55" t="s">
        <v>83</v>
      </c>
      <c r="G11" s="55" t="s">
        <v>84</v>
      </c>
      <c r="H11" s="62" t="s">
        <v>82</v>
      </c>
      <c r="I11" s="58" t="s">
        <v>59</v>
      </c>
      <c r="J11" s="60">
        <v>0.7</v>
      </c>
      <c r="K11" s="51"/>
    </row>
    <row r="12" spans="1:11" ht="30.75" hidden="1" customHeight="1" x14ac:dyDescent="0.25">
      <c r="A12" s="54">
        <v>10</v>
      </c>
      <c r="B12" s="55" t="s">
        <v>61</v>
      </c>
      <c r="C12" s="55">
        <v>1</v>
      </c>
      <c r="D12" s="55">
        <v>2</v>
      </c>
      <c r="E12" s="55" t="s">
        <v>62</v>
      </c>
      <c r="F12" s="55" t="s">
        <v>85</v>
      </c>
      <c r="G12" s="55" t="s">
        <v>84</v>
      </c>
      <c r="H12" s="62" t="s">
        <v>82</v>
      </c>
      <c r="I12" s="58" t="s">
        <v>59</v>
      </c>
      <c r="J12" s="60">
        <v>0.7</v>
      </c>
      <c r="K12" s="51"/>
    </row>
    <row r="13" spans="1:11" ht="30.75" hidden="1" customHeight="1" x14ac:dyDescent="0.25">
      <c r="A13" s="54">
        <v>11</v>
      </c>
      <c r="B13" s="55" t="s">
        <v>61</v>
      </c>
      <c r="C13" s="55">
        <v>1</v>
      </c>
      <c r="D13" s="55">
        <v>2</v>
      </c>
      <c r="E13" s="55" t="s">
        <v>55</v>
      </c>
      <c r="F13" s="55" t="s">
        <v>86</v>
      </c>
      <c r="G13" s="55" t="s">
        <v>87</v>
      </c>
      <c r="H13" s="62"/>
      <c r="I13" s="58" t="s">
        <v>59</v>
      </c>
      <c r="J13" s="63" t="s">
        <v>71</v>
      </c>
      <c r="K13" s="51" t="s">
        <v>79</v>
      </c>
    </row>
    <row r="14" spans="1:11" ht="30.75" hidden="1" customHeight="1" x14ac:dyDescent="0.25">
      <c r="A14" s="54">
        <v>12</v>
      </c>
      <c r="B14" s="55" t="s">
        <v>61</v>
      </c>
      <c r="C14" s="55">
        <v>1</v>
      </c>
      <c r="D14" s="55">
        <v>2</v>
      </c>
      <c r="E14" s="55" t="s">
        <v>74</v>
      </c>
      <c r="F14" s="55" t="s">
        <v>77</v>
      </c>
      <c r="G14" s="55"/>
      <c r="H14" s="62"/>
      <c r="I14" s="58" t="s">
        <v>78</v>
      </c>
      <c r="J14" s="63" t="s">
        <v>71</v>
      </c>
      <c r="K14" s="51" t="s">
        <v>79</v>
      </c>
    </row>
    <row r="15" spans="1:11" ht="30.75" hidden="1" customHeight="1" x14ac:dyDescent="0.25">
      <c r="A15" s="66">
        <v>13</v>
      </c>
      <c r="B15" s="67" t="s">
        <v>61</v>
      </c>
      <c r="C15" s="67">
        <v>1</v>
      </c>
      <c r="D15" s="67">
        <v>3</v>
      </c>
      <c r="E15" s="67" t="s">
        <v>74</v>
      </c>
      <c r="F15" s="67" t="s">
        <v>80</v>
      </c>
      <c r="G15" s="67"/>
      <c r="H15" s="67"/>
      <c r="I15" s="67"/>
      <c r="J15" s="67"/>
      <c r="K15" s="67"/>
    </row>
    <row r="16" spans="1:11" ht="30.75" hidden="1" customHeight="1" x14ac:dyDescent="0.25">
      <c r="A16" s="54">
        <v>14</v>
      </c>
      <c r="B16" s="55" t="s">
        <v>67</v>
      </c>
      <c r="C16" s="55">
        <v>1</v>
      </c>
      <c r="D16" s="55">
        <v>3</v>
      </c>
      <c r="E16" s="55" t="s">
        <v>68</v>
      </c>
      <c r="F16" s="56" t="s">
        <v>88</v>
      </c>
      <c r="G16" s="56" t="s">
        <v>69</v>
      </c>
      <c r="H16" s="59" t="s">
        <v>89</v>
      </c>
      <c r="I16" s="51"/>
      <c r="J16" s="58" t="s">
        <v>90</v>
      </c>
      <c r="K16" s="51"/>
    </row>
    <row r="17" spans="1:11" ht="30.75" hidden="1" customHeight="1" x14ac:dyDescent="0.25">
      <c r="A17" s="54">
        <v>15</v>
      </c>
      <c r="B17" s="55" t="s">
        <v>91</v>
      </c>
      <c r="C17" s="55">
        <v>1</v>
      </c>
      <c r="D17" s="55">
        <v>3</v>
      </c>
      <c r="E17" s="55" t="s">
        <v>62</v>
      </c>
      <c r="F17" s="55" t="s">
        <v>92</v>
      </c>
      <c r="G17" s="55" t="s">
        <v>93</v>
      </c>
      <c r="H17" s="51"/>
      <c r="I17" s="51"/>
      <c r="J17" s="58" t="s">
        <v>90</v>
      </c>
      <c r="K17" s="51"/>
    </row>
    <row r="18" spans="1:11" ht="30.75" hidden="1" customHeight="1" x14ac:dyDescent="0.25">
      <c r="A18" s="54">
        <v>16</v>
      </c>
      <c r="B18" s="55" t="s">
        <v>61</v>
      </c>
      <c r="C18" s="55">
        <v>1</v>
      </c>
      <c r="D18" s="55">
        <v>3</v>
      </c>
      <c r="E18" s="55" t="s">
        <v>62</v>
      </c>
      <c r="F18" s="55" t="s">
        <v>94</v>
      </c>
      <c r="G18" s="55"/>
      <c r="H18" s="59" t="s">
        <v>65</v>
      </c>
      <c r="I18" s="58" t="s">
        <v>59</v>
      </c>
      <c r="J18" s="60">
        <v>0.7</v>
      </c>
      <c r="K18" s="51"/>
    </row>
    <row r="19" spans="1:11" ht="30.75" hidden="1" customHeight="1" x14ac:dyDescent="0.25">
      <c r="A19" s="54">
        <v>17</v>
      </c>
      <c r="B19" s="55" t="s">
        <v>61</v>
      </c>
      <c r="C19" s="55">
        <v>1</v>
      </c>
      <c r="D19" s="55">
        <v>3</v>
      </c>
      <c r="E19" s="55" t="s">
        <v>74</v>
      </c>
      <c r="F19" s="55" t="s">
        <v>77</v>
      </c>
      <c r="G19" s="55"/>
      <c r="H19" s="51"/>
      <c r="I19" s="51"/>
      <c r="J19" s="51"/>
      <c r="K19" s="51"/>
    </row>
    <row r="20" spans="1:11" ht="30.75" hidden="1" customHeight="1" x14ac:dyDescent="0.25">
      <c r="A20" s="64">
        <v>18</v>
      </c>
      <c r="B20" s="65" t="s">
        <v>61</v>
      </c>
      <c r="C20" s="65">
        <v>1</v>
      </c>
      <c r="D20" s="65">
        <v>4</v>
      </c>
      <c r="E20" s="65" t="s">
        <v>74</v>
      </c>
      <c r="F20" s="65" t="s">
        <v>95</v>
      </c>
      <c r="G20" s="65"/>
      <c r="H20" s="65"/>
      <c r="I20" s="65"/>
      <c r="J20" s="65"/>
      <c r="K20" s="65"/>
    </row>
    <row r="21" spans="1:11" ht="30.75" hidden="1" customHeight="1" x14ac:dyDescent="0.25">
      <c r="A21" s="54">
        <v>19</v>
      </c>
      <c r="B21" s="55" t="s">
        <v>61</v>
      </c>
      <c r="C21" s="55">
        <v>1</v>
      </c>
      <c r="D21" s="55">
        <v>4</v>
      </c>
      <c r="E21" s="55" t="s">
        <v>55</v>
      </c>
      <c r="F21" s="55" t="s">
        <v>96</v>
      </c>
      <c r="G21" s="55"/>
      <c r="H21" s="59" t="s">
        <v>65</v>
      </c>
      <c r="I21" s="58" t="s">
        <v>59</v>
      </c>
      <c r="J21" s="60">
        <v>0.7</v>
      </c>
      <c r="K21" s="51"/>
    </row>
    <row r="22" spans="1:11" ht="30.75" hidden="1" customHeight="1" x14ac:dyDescent="0.25">
      <c r="A22" s="54">
        <v>20</v>
      </c>
      <c r="B22" s="55" t="s">
        <v>61</v>
      </c>
      <c r="C22" s="55">
        <v>1</v>
      </c>
      <c r="D22" s="55">
        <v>4</v>
      </c>
      <c r="E22" s="55" t="s">
        <v>55</v>
      </c>
      <c r="F22" s="55" t="s">
        <v>97</v>
      </c>
      <c r="G22" s="55"/>
      <c r="H22" s="59" t="s">
        <v>65</v>
      </c>
      <c r="I22" s="58" t="s">
        <v>59</v>
      </c>
      <c r="J22" s="60">
        <v>0.7</v>
      </c>
      <c r="K22" s="51"/>
    </row>
    <row r="23" spans="1:11" ht="30.75" hidden="1" customHeight="1" x14ac:dyDescent="0.25">
      <c r="A23" s="54">
        <v>21</v>
      </c>
      <c r="B23" s="55" t="s">
        <v>67</v>
      </c>
      <c r="C23" s="55">
        <v>1</v>
      </c>
      <c r="D23" s="55">
        <v>4</v>
      </c>
      <c r="E23" s="55" t="s">
        <v>68</v>
      </c>
      <c r="F23" s="55" t="s">
        <v>88</v>
      </c>
      <c r="G23" s="56" t="s">
        <v>69</v>
      </c>
      <c r="H23" s="59" t="s">
        <v>98</v>
      </c>
      <c r="I23" s="51"/>
      <c r="J23" s="58">
        <v>2.5</v>
      </c>
      <c r="K23" s="51"/>
    </row>
    <row r="24" spans="1:11" ht="30.75" hidden="1" customHeight="1" x14ac:dyDescent="0.25">
      <c r="A24" s="54">
        <v>22</v>
      </c>
      <c r="B24" s="55" t="s">
        <v>61</v>
      </c>
      <c r="C24" s="55">
        <v>1</v>
      </c>
      <c r="D24" s="55">
        <v>4</v>
      </c>
      <c r="E24" s="55" t="s">
        <v>99</v>
      </c>
      <c r="F24" s="55" t="s">
        <v>100</v>
      </c>
      <c r="H24" s="59" t="s">
        <v>65</v>
      </c>
      <c r="I24" s="58" t="s">
        <v>59</v>
      </c>
      <c r="J24" s="51"/>
      <c r="K24" s="51"/>
    </row>
    <row r="25" spans="1:11" ht="30.75" hidden="1" customHeight="1" x14ac:dyDescent="0.25">
      <c r="A25" s="66">
        <v>23</v>
      </c>
      <c r="B25" s="67" t="s">
        <v>61</v>
      </c>
      <c r="C25" s="67">
        <v>1</v>
      </c>
      <c r="D25" s="67">
        <v>5</v>
      </c>
      <c r="E25" s="67" t="s">
        <v>101</v>
      </c>
      <c r="F25" s="67" t="s">
        <v>102</v>
      </c>
      <c r="G25" s="69" t="s">
        <v>103</v>
      </c>
      <c r="H25" s="69" t="s">
        <v>65</v>
      </c>
      <c r="I25" s="70" t="s">
        <v>78</v>
      </c>
      <c r="J25" s="71">
        <v>0.7</v>
      </c>
      <c r="K25" s="67"/>
    </row>
    <row r="26" spans="1:11" ht="30.75" hidden="1" customHeight="1" x14ac:dyDescent="0.25">
      <c r="A26" s="54">
        <v>24</v>
      </c>
      <c r="B26" s="55" t="s">
        <v>104</v>
      </c>
      <c r="C26" s="55">
        <v>1</v>
      </c>
      <c r="D26" s="55">
        <v>5</v>
      </c>
      <c r="E26" s="55" t="s">
        <v>74</v>
      </c>
      <c r="F26" s="55" t="s">
        <v>105</v>
      </c>
      <c r="G26" s="55"/>
      <c r="H26" s="51"/>
      <c r="I26" s="51"/>
      <c r="J26" s="58">
        <v>2.5</v>
      </c>
      <c r="K26" s="51"/>
    </row>
    <row r="27" spans="1:11" ht="30.75" hidden="1" customHeight="1" x14ac:dyDescent="0.25">
      <c r="A27" s="54">
        <v>25</v>
      </c>
      <c r="B27" s="55" t="s">
        <v>61</v>
      </c>
      <c r="C27" s="55">
        <v>1</v>
      </c>
      <c r="D27" s="55">
        <v>5</v>
      </c>
      <c r="E27" s="55" t="s">
        <v>106</v>
      </c>
      <c r="F27" s="68" t="s">
        <v>88</v>
      </c>
      <c r="G27" s="55"/>
      <c r="I27" s="58" t="s">
        <v>78</v>
      </c>
      <c r="J27" s="58">
        <v>2.6</v>
      </c>
      <c r="K27" s="51"/>
    </row>
    <row r="28" spans="1:11" ht="30.75" hidden="1" customHeight="1" x14ac:dyDescent="0.25">
      <c r="A28" s="54">
        <v>26</v>
      </c>
      <c r="B28" s="55" t="s">
        <v>61</v>
      </c>
      <c r="C28" s="55">
        <v>1</v>
      </c>
      <c r="D28" s="55">
        <v>5</v>
      </c>
      <c r="E28" s="55" t="s">
        <v>74</v>
      </c>
      <c r="F28" s="55" t="s">
        <v>77</v>
      </c>
      <c r="G28" s="55"/>
      <c r="H28" s="51"/>
      <c r="I28" s="51"/>
      <c r="J28" s="51"/>
      <c r="K28" s="51" t="s">
        <v>79</v>
      </c>
    </row>
    <row r="29" spans="1:11" ht="30.75" hidden="1" customHeight="1" x14ac:dyDescent="0.25">
      <c r="A29" s="64">
        <v>27</v>
      </c>
      <c r="B29" s="65" t="s">
        <v>61</v>
      </c>
      <c r="C29" s="65">
        <v>2</v>
      </c>
      <c r="D29" s="65">
        <v>1</v>
      </c>
      <c r="E29" s="65" t="s">
        <v>74</v>
      </c>
      <c r="F29" s="65" t="s">
        <v>95</v>
      </c>
      <c r="G29" s="65"/>
      <c r="H29" s="65"/>
      <c r="I29" s="65"/>
      <c r="J29" s="65"/>
      <c r="K29" s="65"/>
    </row>
    <row r="30" spans="1:11" ht="30.75" hidden="1" customHeight="1" x14ac:dyDescent="0.25">
      <c r="A30" s="54">
        <v>28</v>
      </c>
      <c r="B30" s="55" t="s">
        <v>61</v>
      </c>
      <c r="C30" s="55">
        <v>2</v>
      </c>
      <c r="D30" s="55">
        <v>1</v>
      </c>
      <c r="E30" s="55" t="s">
        <v>107</v>
      </c>
      <c r="F30" s="55" t="s">
        <v>108</v>
      </c>
      <c r="G30" s="56" t="s">
        <v>109</v>
      </c>
      <c r="H30" s="59" t="s">
        <v>65</v>
      </c>
      <c r="I30" s="58" t="s">
        <v>78</v>
      </c>
      <c r="J30" s="60">
        <v>0.7</v>
      </c>
      <c r="K30" s="51"/>
    </row>
    <row r="31" spans="1:11" ht="30.75" hidden="1" customHeight="1" x14ac:dyDescent="0.25">
      <c r="A31" s="54">
        <v>29</v>
      </c>
      <c r="B31" s="55" t="s">
        <v>67</v>
      </c>
      <c r="C31" s="55">
        <v>2</v>
      </c>
      <c r="D31" s="55">
        <v>1</v>
      </c>
      <c r="E31" s="55" t="s">
        <v>110</v>
      </c>
      <c r="F31" s="55" t="s">
        <v>88</v>
      </c>
      <c r="G31" s="56" t="s">
        <v>69</v>
      </c>
      <c r="H31" s="59" t="s">
        <v>111</v>
      </c>
      <c r="I31" s="51"/>
      <c r="J31" s="58">
        <v>2.8</v>
      </c>
      <c r="K31" s="51"/>
    </row>
    <row r="32" spans="1:11" ht="30.75" hidden="1" customHeight="1" x14ac:dyDescent="0.25">
      <c r="A32" s="66">
        <v>30</v>
      </c>
      <c r="B32" s="67" t="s">
        <v>61</v>
      </c>
      <c r="C32" s="67">
        <v>2</v>
      </c>
      <c r="D32" s="67">
        <v>2</v>
      </c>
      <c r="E32" s="67" t="s">
        <v>74</v>
      </c>
      <c r="F32" s="67" t="s">
        <v>95</v>
      </c>
      <c r="G32" s="69"/>
      <c r="H32" s="69"/>
      <c r="I32" s="69"/>
      <c r="J32" s="69"/>
      <c r="K32" s="69"/>
    </row>
    <row r="33" spans="1:11" ht="30.75" hidden="1" customHeight="1" x14ac:dyDescent="0.25">
      <c r="A33" s="54">
        <v>31</v>
      </c>
      <c r="B33" s="55" t="s">
        <v>61</v>
      </c>
      <c r="C33" s="55">
        <v>2</v>
      </c>
      <c r="D33" s="55">
        <v>2</v>
      </c>
      <c r="E33" s="55" t="s">
        <v>68</v>
      </c>
      <c r="F33" s="55" t="s">
        <v>112</v>
      </c>
      <c r="G33" s="55"/>
      <c r="H33" s="59" t="s">
        <v>65</v>
      </c>
      <c r="I33" s="58" t="s">
        <v>78</v>
      </c>
      <c r="J33" s="60">
        <v>0.7</v>
      </c>
      <c r="K33" s="51"/>
    </row>
    <row r="34" spans="1:11" ht="30.75" hidden="1" customHeight="1" x14ac:dyDescent="0.25">
      <c r="A34" s="54">
        <v>32</v>
      </c>
      <c r="B34" s="55" t="s">
        <v>61</v>
      </c>
      <c r="C34" s="55">
        <v>2</v>
      </c>
      <c r="D34" s="55">
        <v>2</v>
      </c>
      <c r="E34" s="55" t="s">
        <v>55</v>
      </c>
      <c r="F34" s="55" t="s">
        <v>113</v>
      </c>
      <c r="G34" s="55" t="s">
        <v>114</v>
      </c>
      <c r="H34" s="51"/>
      <c r="I34" s="58" t="s">
        <v>78</v>
      </c>
      <c r="J34" s="60">
        <v>0.7</v>
      </c>
      <c r="K34" s="51"/>
    </row>
    <row r="35" spans="1:11" ht="30.75" hidden="1" customHeight="1" x14ac:dyDescent="0.25">
      <c r="A35" s="54">
        <v>33</v>
      </c>
      <c r="B35" s="55" t="s">
        <v>104</v>
      </c>
      <c r="C35" s="55">
        <v>2</v>
      </c>
      <c r="D35" s="55">
        <v>2</v>
      </c>
      <c r="E35" s="55" t="s">
        <v>74</v>
      </c>
      <c r="F35" s="56" t="s">
        <v>115</v>
      </c>
      <c r="G35" s="55"/>
      <c r="H35" s="51"/>
      <c r="I35" s="51"/>
      <c r="J35" s="58">
        <v>2.8</v>
      </c>
      <c r="K35" s="51"/>
    </row>
    <row r="36" spans="1:11" ht="30.75" hidden="1" customHeight="1" x14ac:dyDescent="0.25">
      <c r="A36" s="54">
        <v>34</v>
      </c>
      <c r="B36" s="55" t="s">
        <v>61</v>
      </c>
      <c r="C36" s="55">
        <v>2</v>
      </c>
      <c r="D36" s="55">
        <v>2</v>
      </c>
      <c r="E36" s="55" t="s">
        <v>68</v>
      </c>
      <c r="F36" s="55" t="s">
        <v>116</v>
      </c>
      <c r="G36" s="55"/>
      <c r="H36" s="59" t="s">
        <v>65</v>
      </c>
      <c r="I36" s="58" t="s">
        <v>59</v>
      </c>
      <c r="J36" s="60">
        <v>0.7</v>
      </c>
      <c r="K36" s="51"/>
    </row>
    <row r="37" spans="1:11" ht="30.75" hidden="1" customHeight="1" x14ac:dyDescent="0.25">
      <c r="A37" s="64">
        <v>35</v>
      </c>
      <c r="B37" s="65" t="s">
        <v>61</v>
      </c>
      <c r="C37" s="65">
        <v>2</v>
      </c>
      <c r="D37" s="65">
        <v>3</v>
      </c>
      <c r="E37" s="65" t="s">
        <v>74</v>
      </c>
      <c r="F37" s="65" t="s">
        <v>95</v>
      </c>
      <c r="G37" s="65"/>
      <c r="H37" s="65"/>
      <c r="I37" s="65"/>
      <c r="J37" s="65"/>
      <c r="K37" s="65"/>
    </row>
    <row r="38" spans="1:11" ht="30.75" hidden="1" customHeight="1" x14ac:dyDescent="0.25">
      <c r="A38" s="54">
        <v>36</v>
      </c>
      <c r="B38" s="55" t="s">
        <v>61</v>
      </c>
      <c r="C38" s="55">
        <v>2</v>
      </c>
      <c r="D38" s="55">
        <v>3</v>
      </c>
      <c r="E38" s="55" t="s">
        <v>101</v>
      </c>
      <c r="F38" s="55" t="s">
        <v>117</v>
      </c>
      <c r="G38" s="55" t="s">
        <v>118</v>
      </c>
      <c r="H38" s="59" t="s">
        <v>65</v>
      </c>
      <c r="I38" s="58" t="s">
        <v>78</v>
      </c>
      <c r="J38" s="60">
        <v>0.7</v>
      </c>
      <c r="K38" s="51"/>
    </row>
    <row r="39" spans="1:11" ht="30.75" hidden="1" customHeight="1" x14ac:dyDescent="0.25">
      <c r="A39" s="54"/>
      <c r="B39" s="55"/>
      <c r="C39" s="55">
        <v>2</v>
      </c>
      <c r="D39" s="55">
        <v>3</v>
      </c>
      <c r="E39" s="55" t="s">
        <v>119</v>
      </c>
      <c r="F39" s="55" t="s">
        <v>120</v>
      </c>
      <c r="G39" s="55" t="s">
        <v>121</v>
      </c>
      <c r="H39" s="59"/>
      <c r="I39" s="58"/>
      <c r="J39" s="60"/>
      <c r="K39" s="51"/>
    </row>
    <row r="40" spans="1:11" ht="30.75" hidden="1" customHeight="1" x14ac:dyDescent="0.25">
      <c r="A40" s="54">
        <v>37</v>
      </c>
      <c r="B40" s="55" t="s">
        <v>67</v>
      </c>
      <c r="C40" s="55">
        <v>2</v>
      </c>
      <c r="D40" s="55">
        <v>3</v>
      </c>
      <c r="E40" s="55" t="s">
        <v>62</v>
      </c>
      <c r="F40" s="55" t="s">
        <v>88</v>
      </c>
      <c r="G40" s="56" t="s">
        <v>69</v>
      </c>
      <c r="H40" s="59" t="s">
        <v>122</v>
      </c>
      <c r="I40" s="51"/>
      <c r="J40" s="58">
        <v>3</v>
      </c>
      <c r="K40" s="51"/>
    </row>
    <row r="41" spans="1:11" ht="30.75" hidden="1" customHeight="1" x14ac:dyDescent="0.25">
      <c r="A41" s="54">
        <v>38</v>
      </c>
      <c r="B41" s="55" t="s">
        <v>61</v>
      </c>
      <c r="C41" s="55">
        <v>2</v>
      </c>
      <c r="D41" s="55">
        <v>3</v>
      </c>
      <c r="E41" s="55" t="s">
        <v>74</v>
      </c>
      <c r="F41" s="55" t="s">
        <v>77</v>
      </c>
      <c r="G41" s="55"/>
      <c r="H41" s="51"/>
      <c r="I41" s="51"/>
      <c r="J41" s="51"/>
      <c r="K41" s="51" t="s">
        <v>79</v>
      </c>
    </row>
    <row r="42" spans="1:11" ht="30.75" hidden="1" customHeight="1" x14ac:dyDescent="0.25">
      <c r="A42" s="66">
        <v>39</v>
      </c>
      <c r="B42" s="67" t="s">
        <v>61</v>
      </c>
      <c r="C42" s="67">
        <v>2</v>
      </c>
      <c r="D42" s="67">
        <v>4</v>
      </c>
      <c r="E42" s="67" t="s">
        <v>55</v>
      </c>
      <c r="F42" s="67" t="s">
        <v>123</v>
      </c>
      <c r="G42" s="67"/>
      <c r="H42" s="67"/>
      <c r="I42" s="67"/>
      <c r="J42" s="67"/>
      <c r="K42" s="67"/>
    </row>
    <row r="43" spans="1:11" ht="30.75" hidden="1" customHeight="1" x14ac:dyDescent="0.25">
      <c r="A43" s="54">
        <v>40</v>
      </c>
      <c r="B43" s="55" t="s">
        <v>61</v>
      </c>
      <c r="C43" s="55">
        <v>2</v>
      </c>
      <c r="D43" s="55">
        <v>4</v>
      </c>
      <c r="E43" s="55" t="s">
        <v>62</v>
      </c>
      <c r="F43" s="55" t="s">
        <v>124</v>
      </c>
      <c r="G43" s="55"/>
      <c r="H43" s="59" t="s">
        <v>65</v>
      </c>
      <c r="I43" s="58" t="s">
        <v>78</v>
      </c>
      <c r="J43" s="60">
        <v>0.7</v>
      </c>
      <c r="K43" s="51"/>
    </row>
    <row r="44" spans="1:11" ht="30.75" hidden="1" customHeight="1" x14ac:dyDescent="0.25">
      <c r="A44" s="54">
        <v>41</v>
      </c>
      <c r="B44" s="55" t="s">
        <v>125</v>
      </c>
      <c r="C44" s="55">
        <v>2</v>
      </c>
      <c r="D44" s="55">
        <v>4</v>
      </c>
      <c r="E44" s="55" t="s">
        <v>68</v>
      </c>
      <c r="F44" s="55" t="s">
        <v>126</v>
      </c>
      <c r="G44" s="55"/>
      <c r="H44" s="51"/>
      <c r="I44" s="51"/>
      <c r="J44" s="51"/>
      <c r="K44" s="51"/>
    </row>
    <row r="45" spans="1:11" ht="30.75" hidden="1" customHeight="1" x14ac:dyDescent="0.25">
      <c r="A45" s="54">
        <v>42</v>
      </c>
      <c r="B45" s="55" t="s">
        <v>104</v>
      </c>
      <c r="C45" s="55">
        <v>2</v>
      </c>
      <c r="D45" s="55">
        <v>4</v>
      </c>
      <c r="E45" s="55" t="s">
        <v>74</v>
      </c>
      <c r="F45" s="55" t="s">
        <v>127</v>
      </c>
      <c r="G45" s="55"/>
      <c r="H45" s="51"/>
      <c r="I45" s="51"/>
      <c r="J45" s="63">
        <v>3</v>
      </c>
      <c r="K45" s="51"/>
    </row>
    <row r="46" spans="1:11" ht="30.75" hidden="1" customHeight="1" x14ac:dyDescent="0.25">
      <c r="A46" s="54">
        <v>43</v>
      </c>
      <c r="B46" s="55" t="s">
        <v>61</v>
      </c>
      <c r="C46" s="55">
        <v>2</v>
      </c>
      <c r="D46" s="55">
        <v>4</v>
      </c>
      <c r="E46" s="55" t="s">
        <v>128</v>
      </c>
      <c r="F46" s="55" t="s">
        <v>129</v>
      </c>
      <c r="G46" s="55"/>
      <c r="H46" s="51"/>
      <c r="I46" s="51"/>
      <c r="J46" s="51"/>
      <c r="K46" s="51"/>
    </row>
    <row r="47" spans="1:11" hidden="1" x14ac:dyDescent="0.25">
      <c r="A47" s="64">
        <v>44</v>
      </c>
      <c r="B47" s="65" t="s">
        <v>125</v>
      </c>
      <c r="C47" s="65">
        <v>2</v>
      </c>
      <c r="D47" s="65">
        <v>5</v>
      </c>
      <c r="E47" s="65" t="s">
        <v>68</v>
      </c>
      <c r="F47" s="65" t="s">
        <v>126</v>
      </c>
      <c r="G47" s="65"/>
      <c r="H47" s="65"/>
      <c r="I47" s="65"/>
      <c r="J47" s="65"/>
      <c r="K47" s="65"/>
    </row>
    <row r="48" spans="1:11" ht="45" hidden="1" x14ac:dyDescent="0.25">
      <c r="A48" s="54">
        <v>45</v>
      </c>
      <c r="B48" s="55" t="s">
        <v>61</v>
      </c>
      <c r="C48" s="55">
        <v>2</v>
      </c>
      <c r="D48" s="55">
        <v>5</v>
      </c>
      <c r="E48" s="55" t="s">
        <v>107</v>
      </c>
      <c r="F48" s="55" t="s">
        <v>130</v>
      </c>
      <c r="G48" s="56" t="s">
        <v>131</v>
      </c>
      <c r="H48" s="57"/>
      <c r="I48" s="57"/>
      <c r="J48" s="57"/>
      <c r="K48" s="51"/>
    </row>
    <row r="49" spans="1:11" ht="30" hidden="1" x14ac:dyDescent="0.25">
      <c r="A49" s="66">
        <v>46</v>
      </c>
      <c r="B49" s="67" t="s">
        <v>104</v>
      </c>
      <c r="C49" s="67">
        <v>3</v>
      </c>
      <c r="D49" s="67">
        <v>1</v>
      </c>
      <c r="E49" s="67" t="s">
        <v>74</v>
      </c>
      <c r="F49" s="67" t="s">
        <v>132</v>
      </c>
      <c r="G49" s="69" t="s">
        <v>133</v>
      </c>
      <c r="H49" s="67"/>
      <c r="I49" s="67"/>
      <c r="J49" s="70">
        <v>3.5</v>
      </c>
      <c r="K49" s="67"/>
    </row>
    <row r="50" spans="1:11" hidden="1" x14ac:dyDescent="0.25">
      <c r="A50" s="54">
        <v>47</v>
      </c>
      <c r="B50" s="55" t="s">
        <v>91</v>
      </c>
      <c r="C50" s="55">
        <v>3</v>
      </c>
      <c r="D50" s="55">
        <v>1</v>
      </c>
      <c r="E50" s="55" t="s">
        <v>68</v>
      </c>
      <c r="F50" s="55" t="s">
        <v>134</v>
      </c>
      <c r="G50" s="55"/>
      <c r="H50" s="51"/>
      <c r="I50" s="51"/>
      <c r="J50" s="51"/>
      <c r="K50" s="51"/>
    </row>
    <row r="51" spans="1:11" hidden="1" x14ac:dyDescent="0.25">
      <c r="A51" s="54">
        <v>48</v>
      </c>
      <c r="B51" s="55" t="s">
        <v>61</v>
      </c>
      <c r="C51" s="55">
        <v>3</v>
      </c>
      <c r="D51" s="55">
        <v>1</v>
      </c>
      <c r="E51" s="55" t="s">
        <v>74</v>
      </c>
      <c r="F51" s="55" t="s">
        <v>77</v>
      </c>
      <c r="G51" s="55"/>
      <c r="H51" s="51"/>
      <c r="I51" s="51"/>
      <c r="J51" s="51"/>
      <c r="K51" s="51"/>
    </row>
    <row r="52" spans="1:11" ht="30" hidden="1" x14ac:dyDescent="0.25">
      <c r="A52" s="54">
        <v>49</v>
      </c>
      <c r="B52" s="55" t="s">
        <v>61</v>
      </c>
      <c r="C52" s="55">
        <v>3</v>
      </c>
      <c r="D52" s="55">
        <v>1</v>
      </c>
      <c r="E52" s="55" t="s">
        <v>62</v>
      </c>
      <c r="F52" s="56" t="s">
        <v>135</v>
      </c>
      <c r="G52" s="55"/>
      <c r="H52" s="59" t="s">
        <v>65</v>
      </c>
      <c r="I52" s="58" t="s">
        <v>59</v>
      </c>
      <c r="J52" s="60">
        <v>0.7</v>
      </c>
      <c r="K52" s="51"/>
    </row>
    <row r="53" spans="1:11" ht="30" hidden="1" x14ac:dyDescent="0.25">
      <c r="A53" s="54">
        <v>50</v>
      </c>
      <c r="B53" s="55" t="s">
        <v>61</v>
      </c>
      <c r="C53" s="55">
        <v>3</v>
      </c>
      <c r="D53" s="55">
        <v>1</v>
      </c>
      <c r="E53" s="55" t="s">
        <v>62</v>
      </c>
      <c r="F53" s="55" t="s">
        <v>136</v>
      </c>
      <c r="G53" s="55"/>
      <c r="H53" s="59" t="s">
        <v>65</v>
      </c>
      <c r="I53" s="58" t="s">
        <v>78</v>
      </c>
      <c r="J53" s="60">
        <v>0.7</v>
      </c>
      <c r="K53" s="51"/>
    </row>
    <row r="54" spans="1:11" ht="30" hidden="1" x14ac:dyDescent="0.25">
      <c r="A54" s="64">
        <v>51</v>
      </c>
      <c r="B54" s="65" t="s">
        <v>137</v>
      </c>
      <c r="C54" s="65">
        <v>3</v>
      </c>
      <c r="D54" s="65">
        <v>2</v>
      </c>
      <c r="E54" s="72" t="s">
        <v>68</v>
      </c>
      <c r="F54" s="65" t="s">
        <v>88</v>
      </c>
      <c r="G54" s="65"/>
      <c r="H54" s="72" t="s">
        <v>138</v>
      </c>
      <c r="I54" s="65"/>
      <c r="J54" s="73">
        <v>3</v>
      </c>
      <c r="K54" s="65"/>
    </row>
    <row r="55" spans="1:11" hidden="1" x14ac:dyDescent="0.25">
      <c r="A55" s="54">
        <v>52</v>
      </c>
      <c r="B55" s="55" t="s">
        <v>61</v>
      </c>
      <c r="C55" s="55">
        <v>3</v>
      </c>
      <c r="D55" s="55">
        <v>2</v>
      </c>
      <c r="E55" s="55" t="s">
        <v>62</v>
      </c>
      <c r="F55" s="56" t="s">
        <v>139</v>
      </c>
      <c r="G55" s="55" t="s">
        <v>140</v>
      </c>
      <c r="H55" s="51"/>
      <c r="I55" s="51"/>
      <c r="J55" s="51"/>
      <c r="K55" s="51"/>
    </row>
    <row r="56" spans="1:11" hidden="1" x14ac:dyDescent="0.25">
      <c r="A56" s="54">
        <v>54</v>
      </c>
      <c r="B56" s="55" t="s">
        <v>91</v>
      </c>
      <c r="C56" s="55">
        <v>3</v>
      </c>
      <c r="D56" s="55">
        <v>2</v>
      </c>
      <c r="E56" s="55" t="s">
        <v>68</v>
      </c>
      <c r="F56" s="55" t="s">
        <v>134</v>
      </c>
      <c r="G56" s="55"/>
      <c r="H56" s="51"/>
      <c r="I56" s="51"/>
      <c r="J56" s="51"/>
      <c r="K56" s="51"/>
    </row>
    <row r="57" spans="1:11" ht="30" hidden="1" x14ac:dyDescent="0.25">
      <c r="A57" s="66">
        <v>55</v>
      </c>
      <c r="B57" s="67" t="s">
        <v>137</v>
      </c>
      <c r="C57" s="126">
        <v>3</v>
      </c>
      <c r="D57" s="67">
        <v>3</v>
      </c>
      <c r="E57" s="67" t="s">
        <v>68</v>
      </c>
      <c r="F57" s="56">
        <f>G52+1</f>
        <v>1</v>
      </c>
      <c r="G57" s="55"/>
      <c r="H57" s="59" t="s">
        <v>65</v>
      </c>
      <c r="I57" s="58" t="s">
        <v>59</v>
      </c>
      <c r="J57" s="60">
        <v>0.7</v>
      </c>
      <c r="K57" s="51"/>
    </row>
    <row r="58" spans="1:11" hidden="1" x14ac:dyDescent="0.25">
      <c r="A58" s="54">
        <v>56</v>
      </c>
      <c r="B58" s="55"/>
      <c r="C58" s="55">
        <v>3</v>
      </c>
      <c r="D58" s="55">
        <v>3</v>
      </c>
      <c r="E58" s="55" t="s">
        <v>62</v>
      </c>
      <c r="F58" s="55" t="s">
        <v>141</v>
      </c>
      <c r="G58" s="55"/>
      <c r="H58" s="51">
        <v>6</v>
      </c>
      <c r="I58" s="51"/>
      <c r="J58" s="51"/>
      <c r="K58" s="51"/>
    </row>
    <row r="59" spans="1:11" hidden="1" x14ac:dyDescent="0.25">
      <c r="A59" s="54">
        <v>57</v>
      </c>
      <c r="B59" s="55" t="s">
        <v>91</v>
      </c>
      <c r="C59" s="55">
        <v>3</v>
      </c>
      <c r="D59" s="55">
        <v>3</v>
      </c>
      <c r="E59" s="55" t="s">
        <v>62</v>
      </c>
      <c r="F59" s="55" t="s">
        <v>134</v>
      </c>
      <c r="G59" s="55"/>
      <c r="H59" s="51">
        <v>6</v>
      </c>
      <c r="I59" s="51"/>
      <c r="J59" s="51"/>
      <c r="K59" s="51"/>
    </row>
    <row r="60" spans="1:11" hidden="1" x14ac:dyDescent="0.25">
      <c r="A60" s="54">
        <v>58</v>
      </c>
      <c r="B60" s="55" t="s">
        <v>104</v>
      </c>
      <c r="C60" s="55">
        <v>3</v>
      </c>
      <c r="D60" s="55">
        <v>3</v>
      </c>
      <c r="E60" s="55" t="s">
        <v>55</v>
      </c>
      <c r="F60" s="55" t="s">
        <v>142</v>
      </c>
      <c r="G60" s="55"/>
      <c r="H60" s="51">
        <v>12</v>
      </c>
      <c r="I60" s="51"/>
      <c r="J60" s="51"/>
      <c r="K60" s="51"/>
    </row>
    <row r="61" spans="1:11" ht="30" hidden="1" x14ac:dyDescent="0.25">
      <c r="A61" s="64">
        <v>59</v>
      </c>
      <c r="B61" s="65" t="s">
        <v>137</v>
      </c>
      <c r="C61" s="65">
        <v>3</v>
      </c>
      <c r="D61" s="65">
        <v>4</v>
      </c>
      <c r="E61" s="65" t="s">
        <v>68</v>
      </c>
      <c r="F61" s="65" t="s">
        <v>88</v>
      </c>
      <c r="G61" s="65"/>
      <c r="H61" s="72" t="s">
        <v>143</v>
      </c>
      <c r="I61" s="65"/>
      <c r="J61" s="73">
        <v>3.4</v>
      </c>
      <c r="K61" s="65"/>
    </row>
    <row r="62" spans="1:11" hidden="1" x14ac:dyDescent="0.25">
      <c r="A62" s="54">
        <v>62</v>
      </c>
      <c r="B62" s="55" t="s">
        <v>61</v>
      </c>
      <c r="C62" s="55">
        <v>3</v>
      </c>
      <c r="D62" s="55">
        <v>4</v>
      </c>
      <c r="E62" s="55" t="s">
        <v>55</v>
      </c>
      <c r="F62" s="55" t="s">
        <v>144</v>
      </c>
      <c r="G62" s="55"/>
      <c r="H62" s="51"/>
      <c r="I62" s="51"/>
      <c r="J62" s="51"/>
      <c r="K62" s="51"/>
    </row>
    <row r="63" spans="1:11" ht="45" hidden="1" x14ac:dyDescent="0.25">
      <c r="A63" s="66">
        <v>63</v>
      </c>
      <c r="B63" s="67" t="s">
        <v>61</v>
      </c>
      <c r="C63" s="67">
        <v>3</v>
      </c>
      <c r="D63" s="67">
        <v>5</v>
      </c>
      <c r="E63" s="67" t="s">
        <v>62</v>
      </c>
      <c r="F63" s="67" t="s">
        <v>145</v>
      </c>
      <c r="G63" s="69" t="s">
        <v>146</v>
      </c>
      <c r="H63" s="67"/>
      <c r="I63" s="67"/>
      <c r="J63" s="70" t="s">
        <v>147</v>
      </c>
      <c r="K63" s="67"/>
    </row>
    <row r="64" spans="1:11" ht="30" hidden="1" x14ac:dyDescent="0.25">
      <c r="A64" s="54">
        <v>64</v>
      </c>
      <c r="B64" s="55" t="s">
        <v>137</v>
      </c>
      <c r="C64" s="55">
        <v>3</v>
      </c>
      <c r="D64" s="55">
        <v>5</v>
      </c>
      <c r="E64" s="55" t="s">
        <v>68</v>
      </c>
      <c r="F64" s="55" t="s">
        <v>88</v>
      </c>
      <c r="G64" s="56"/>
      <c r="H64" s="74" t="s">
        <v>148</v>
      </c>
      <c r="I64" s="51"/>
      <c r="J64" s="58" t="s">
        <v>149</v>
      </c>
      <c r="K64" s="51"/>
    </row>
    <row r="65" spans="1:11" hidden="1" x14ac:dyDescent="0.25">
      <c r="A65" s="54">
        <v>65</v>
      </c>
      <c r="B65" s="55" t="s">
        <v>91</v>
      </c>
      <c r="C65" s="55">
        <v>3</v>
      </c>
      <c r="D65" s="55">
        <v>5</v>
      </c>
      <c r="E65" s="55" t="s">
        <v>62</v>
      </c>
      <c r="F65" s="55" t="s">
        <v>134</v>
      </c>
      <c r="G65" s="56"/>
      <c r="H65" s="51"/>
      <c r="I65" s="51"/>
      <c r="J65" s="51"/>
      <c r="K65" s="51"/>
    </row>
    <row r="66" spans="1:11" hidden="1" x14ac:dyDescent="0.25">
      <c r="A66" s="54">
        <v>66</v>
      </c>
      <c r="B66" s="55" t="s">
        <v>104</v>
      </c>
      <c r="C66" s="55">
        <v>3</v>
      </c>
      <c r="D66" s="55">
        <v>5</v>
      </c>
      <c r="E66" s="55" t="s">
        <v>55</v>
      </c>
      <c r="F66" s="55" t="s">
        <v>142</v>
      </c>
      <c r="G66" s="56"/>
      <c r="H66" s="51"/>
      <c r="I66" s="51"/>
      <c r="J66" s="51"/>
      <c r="K66" s="51"/>
    </row>
    <row r="67" spans="1:11" x14ac:dyDescent="0.25">
      <c r="A67" s="54">
        <v>6</v>
      </c>
      <c r="B67" s="55" t="s">
        <v>150</v>
      </c>
      <c r="C67" s="55">
        <v>1</v>
      </c>
      <c r="D67" s="55">
        <v>2</v>
      </c>
      <c r="E67" s="55" t="s">
        <v>101</v>
      </c>
      <c r="F67" s="55" t="s">
        <v>152</v>
      </c>
      <c r="G67" s="55"/>
      <c r="H67" s="51"/>
      <c r="I67" s="51"/>
      <c r="J67" s="51"/>
      <c r="K67" s="51"/>
    </row>
    <row r="68" spans="1:11" x14ac:dyDescent="0.25">
      <c r="A68" s="54">
        <v>7</v>
      </c>
      <c r="B68" s="55" t="s">
        <v>150</v>
      </c>
      <c r="C68" s="55">
        <v>1</v>
      </c>
      <c r="D68" s="55">
        <v>2</v>
      </c>
      <c r="E68" s="55" t="s">
        <v>101</v>
      </c>
      <c r="F68" s="55" t="s">
        <v>153</v>
      </c>
      <c r="G68" s="55"/>
      <c r="H68" s="51"/>
      <c r="I68" s="51"/>
      <c r="J68" s="51"/>
      <c r="K68" s="51"/>
    </row>
    <row r="69" spans="1:11" x14ac:dyDescent="0.25">
      <c r="A69" s="54">
        <v>8</v>
      </c>
      <c r="B69" s="55" t="s">
        <v>150</v>
      </c>
      <c r="C69" s="55">
        <v>1</v>
      </c>
      <c r="D69" s="55">
        <v>3</v>
      </c>
      <c r="E69" s="55" t="s">
        <v>151</v>
      </c>
      <c r="F69" s="55" t="s">
        <v>197</v>
      </c>
      <c r="G69" s="55"/>
      <c r="H69" s="51"/>
      <c r="I69" s="51"/>
      <c r="J69" s="51"/>
      <c r="K69" s="51"/>
    </row>
    <row r="70" spans="1:11" ht="30" x14ac:dyDescent="0.25">
      <c r="A70" s="75"/>
      <c r="B70" s="76" t="s">
        <v>154</v>
      </c>
      <c r="C70" s="76" t="s">
        <v>198</v>
      </c>
      <c r="D70" s="76" t="s">
        <v>155</v>
      </c>
      <c r="E70" s="76" t="s">
        <v>62</v>
      </c>
      <c r="F70" s="77" t="s">
        <v>156</v>
      </c>
      <c r="G70" s="77" t="s">
        <v>157</v>
      </c>
      <c r="H70" s="77"/>
      <c r="I70" s="77"/>
      <c r="J70" s="77"/>
      <c r="K70" s="77"/>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H2" sqref="H2"/>
    </sheetView>
  </sheetViews>
  <sheetFormatPr defaultRowHeight="15" x14ac:dyDescent="0.25"/>
  <cols>
    <col min="1" max="1" width="9.140625" style="31"/>
    <col min="2" max="2" width="62.140625" style="31" customWidth="1"/>
    <col min="3" max="3" width="40.28515625" style="31" customWidth="1"/>
    <col min="4" max="4" width="14.42578125" style="31" customWidth="1"/>
    <col min="5" max="16384" width="9.140625" style="31"/>
  </cols>
  <sheetData>
    <row r="1" spans="1:4" ht="18.75" x14ac:dyDescent="0.25">
      <c r="A1" s="227" t="s">
        <v>209</v>
      </c>
      <c r="B1" s="228"/>
      <c r="C1" s="228"/>
      <c r="D1" s="229"/>
    </row>
    <row r="2" spans="1:4" ht="31.5" x14ac:dyDescent="0.25">
      <c r="A2" s="88" t="s">
        <v>13</v>
      </c>
      <c r="B2" s="88" t="s">
        <v>12</v>
      </c>
      <c r="C2" s="88" t="s">
        <v>208</v>
      </c>
      <c r="D2" s="85" t="s">
        <v>168</v>
      </c>
    </row>
    <row r="3" spans="1:4" ht="47.25" x14ac:dyDescent="0.25">
      <c r="A3" s="78">
        <v>1</v>
      </c>
      <c r="B3" s="87" t="s">
        <v>200</v>
      </c>
      <c r="C3" s="78">
        <v>6</v>
      </c>
      <c r="D3" s="26">
        <f>C3/6</f>
        <v>1</v>
      </c>
    </row>
    <row r="4" spans="1:4" ht="31.5" x14ac:dyDescent="0.25">
      <c r="A4" s="78">
        <v>2</v>
      </c>
      <c r="B4" s="87" t="s">
        <v>201</v>
      </c>
      <c r="C4" s="78">
        <v>6</v>
      </c>
      <c r="D4" s="26">
        <f>C4/6</f>
        <v>1</v>
      </c>
    </row>
    <row r="5" spans="1:4" ht="47.25" x14ac:dyDescent="0.25">
      <c r="A5" s="78">
        <v>3</v>
      </c>
      <c r="B5" s="87" t="s">
        <v>202</v>
      </c>
      <c r="C5" s="78">
        <v>6</v>
      </c>
      <c r="D5" s="26">
        <f t="shared" ref="D5" si="0">C5/6</f>
        <v>1</v>
      </c>
    </row>
    <row r="6" spans="1:4" ht="16.5" thickBot="1" x14ac:dyDescent="0.3">
      <c r="A6" s="89"/>
      <c r="B6" s="89" t="s">
        <v>3</v>
      </c>
      <c r="C6" s="89">
        <f>SUM(C3:C5)</f>
        <v>18</v>
      </c>
      <c r="D6" s="89">
        <f>SUM(D3:D5)</f>
        <v>3</v>
      </c>
    </row>
    <row r="7" spans="1:4" ht="16.5" thickBot="1" x14ac:dyDescent="0.3">
      <c r="A7" s="90"/>
      <c r="B7" s="91"/>
      <c r="C7" s="92"/>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
  <sheetViews>
    <sheetView workbookViewId="0">
      <selection sqref="A1:XFD1"/>
    </sheetView>
  </sheetViews>
  <sheetFormatPr defaultRowHeight="15" x14ac:dyDescent="0.25"/>
  <cols>
    <col min="1" max="1" width="9.140625" style="82"/>
    <col min="3" max="3" width="91.85546875" customWidth="1"/>
    <col min="4" max="4" width="14.5703125" customWidth="1"/>
    <col min="5" max="5" width="16.85546875" customWidth="1"/>
  </cols>
  <sheetData>
    <row r="1" spans="1:5" ht="18.75" x14ac:dyDescent="0.25">
      <c r="B1" s="230" t="s">
        <v>176</v>
      </c>
      <c r="C1" s="230"/>
      <c r="D1" s="230"/>
    </row>
    <row r="2" spans="1:5" ht="15.75" x14ac:dyDescent="0.25">
      <c r="B2" s="15" t="s">
        <v>13</v>
      </c>
      <c r="C2" s="14" t="s">
        <v>12</v>
      </c>
      <c r="D2" s="15" t="s">
        <v>160</v>
      </c>
      <c r="E2" s="15" t="s">
        <v>161</v>
      </c>
    </row>
    <row r="3" spans="1:5" s="31" customFormat="1" ht="94.5" x14ac:dyDescent="0.25">
      <c r="A3" s="82" t="s">
        <v>162</v>
      </c>
      <c r="B3" s="17">
        <v>1</v>
      </c>
      <c r="C3" s="21" t="s">
        <v>14</v>
      </c>
      <c r="D3" s="17">
        <v>9</v>
      </c>
      <c r="E3" s="17">
        <f>D3/6</f>
        <v>1.5</v>
      </c>
    </row>
    <row r="4" spans="1:5" s="31" customFormat="1" ht="31.5" x14ac:dyDescent="0.25">
      <c r="A4" s="82"/>
      <c r="B4" s="17">
        <v>2</v>
      </c>
      <c r="C4" s="21" t="s">
        <v>175</v>
      </c>
      <c r="D4" s="17">
        <v>3</v>
      </c>
      <c r="E4" s="17">
        <f t="shared" ref="E4:E6" si="0">D4/6</f>
        <v>0.5</v>
      </c>
    </row>
    <row r="5" spans="1:5" s="31" customFormat="1" ht="47.25" x14ac:dyDescent="0.25">
      <c r="A5" s="82" t="s">
        <v>163</v>
      </c>
      <c r="B5" s="78">
        <v>2</v>
      </c>
      <c r="C5" s="22" t="s">
        <v>15</v>
      </c>
      <c r="D5" s="78">
        <v>6</v>
      </c>
      <c r="E5" s="17">
        <f t="shared" si="0"/>
        <v>1</v>
      </c>
    </row>
    <row r="6" spans="1:5" s="31" customFormat="1" ht="63" x14ac:dyDescent="0.25">
      <c r="A6" s="82" t="s">
        <v>164</v>
      </c>
      <c r="B6" s="78">
        <v>4</v>
      </c>
      <c r="C6" s="22" t="s">
        <v>11</v>
      </c>
      <c r="D6" s="78">
        <v>6</v>
      </c>
      <c r="E6" s="17">
        <f t="shared" si="0"/>
        <v>1</v>
      </c>
    </row>
    <row r="7" spans="1:5" ht="31.5" customHeight="1" x14ac:dyDescent="0.25">
      <c r="A7" s="82" t="s">
        <v>37</v>
      </c>
      <c r="B7" s="25">
        <v>1</v>
      </c>
      <c r="C7" s="13" t="s">
        <v>18</v>
      </c>
      <c r="D7" s="25">
        <v>3</v>
      </c>
      <c r="E7" s="78">
        <v>0.5</v>
      </c>
    </row>
    <row r="8" spans="1:5" ht="37.5" customHeight="1" x14ac:dyDescent="0.25">
      <c r="A8" s="82" t="s">
        <v>38</v>
      </c>
      <c r="B8" s="25">
        <v>2</v>
      </c>
      <c r="C8" s="13" t="s">
        <v>16</v>
      </c>
      <c r="D8" s="25">
        <v>6</v>
      </c>
      <c r="E8" s="78">
        <v>1</v>
      </c>
    </row>
    <row r="9" spans="1:5" ht="36" customHeight="1" x14ac:dyDescent="0.25">
      <c r="A9" s="82" t="s">
        <v>39</v>
      </c>
      <c r="B9" s="25">
        <v>3</v>
      </c>
      <c r="C9" s="13" t="s">
        <v>17</v>
      </c>
      <c r="D9" s="25">
        <v>6</v>
      </c>
      <c r="E9" s="78">
        <v>1</v>
      </c>
    </row>
    <row r="10" spans="1:5" ht="45" x14ac:dyDescent="0.25">
      <c r="A10" s="82" t="s">
        <v>40</v>
      </c>
      <c r="B10" s="25">
        <v>4</v>
      </c>
      <c r="C10" s="13" t="s">
        <v>19</v>
      </c>
      <c r="D10" s="25">
        <v>6</v>
      </c>
      <c r="E10" s="78">
        <v>1</v>
      </c>
    </row>
    <row r="11" spans="1:5" ht="28.5" customHeight="1" x14ac:dyDescent="0.25">
      <c r="A11" s="82" t="s">
        <v>41</v>
      </c>
      <c r="B11" s="25">
        <v>5</v>
      </c>
      <c r="C11" s="13" t="s">
        <v>20</v>
      </c>
      <c r="D11" s="25">
        <v>6</v>
      </c>
      <c r="E11" s="78">
        <v>1</v>
      </c>
    </row>
    <row r="12" spans="1:5" s="31" customFormat="1" ht="28.5" customHeight="1" x14ac:dyDescent="0.25">
      <c r="A12" s="82"/>
      <c r="B12" s="25">
        <v>6</v>
      </c>
      <c r="C12" s="13" t="s">
        <v>165</v>
      </c>
      <c r="D12" s="25">
        <v>3</v>
      </c>
      <c r="E12" s="78">
        <v>0.5</v>
      </c>
    </row>
    <row r="13" spans="1:5" ht="31.5" customHeight="1" x14ac:dyDescent="0.25">
      <c r="B13" s="41"/>
      <c r="C13" s="41" t="s">
        <v>3</v>
      </c>
      <c r="D13" s="41">
        <f>SUM(D3:D12)</f>
        <v>54</v>
      </c>
      <c r="E13" s="27">
        <f>SUM(E3:E12)</f>
        <v>9</v>
      </c>
    </row>
    <row r="14" spans="1:5" ht="409.5" customHeight="1" x14ac:dyDescent="0.25">
      <c r="B14" s="5"/>
      <c r="C14" s="5"/>
      <c r="D14" s="5"/>
    </row>
    <row r="15" spans="1:5" ht="204.75" customHeight="1" x14ac:dyDescent="0.25">
      <c r="B15" s="5"/>
      <c r="C15" s="5"/>
      <c r="D15" s="5"/>
    </row>
    <row r="16" spans="1:5" ht="375" customHeight="1" x14ac:dyDescent="0.25">
      <c r="B16" s="5"/>
      <c r="C16" s="5"/>
      <c r="D16" s="5"/>
    </row>
    <row r="17" spans="2:4" ht="270" customHeight="1" x14ac:dyDescent="0.25">
      <c r="B17" s="5"/>
      <c r="C17" s="5"/>
      <c r="D17" s="5"/>
    </row>
    <row r="18" spans="2:4" ht="225" customHeight="1" x14ac:dyDescent="0.25">
      <c r="B18" s="5"/>
      <c r="C18" s="5"/>
      <c r="D18" s="5"/>
    </row>
    <row r="21" spans="2:4" ht="31.5" customHeight="1" x14ac:dyDescent="0.25"/>
    <row r="22" spans="2:4" ht="210" customHeight="1" x14ac:dyDescent="0.25"/>
    <row r="23" spans="2:4" ht="120" customHeight="1" x14ac:dyDescent="0.25"/>
    <row r="24" spans="2:4" ht="225" customHeight="1" x14ac:dyDescent="0.25"/>
    <row r="25" spans="2:4" ht="345" customHeight="1" x14ac:dyDescent="0.25"/>
    <row r="26" spans="2:4" ht="330" customHeight="1" x14ac:dyDescent="0.25"/>
    <row r="27" spans="2:4" ht="60" customHeight="1" x14ac:dyDescent="0.25"/>
    <row r="28" spans="2:4" ht="60" customHeight="1" x14ac:dyDescent="0.25"/>
    <row r="29" spans="2:4" ht="150" customHeight="1" x14ac:dyDescent="0.25"/>
    <row r="32" spans="2:4" ht="31.5" customHeight="1" x14ac:dyDescent="0.25"/>
    <row r="33" ht="45" customHeight="1" x14ac:dyDescent="0.25"/>
    <row r="34" ht="30" customHeight="1" x14ac:dyDescent="0.25"/>
    <row r="35" ht="45" customHeight="1" x14ac:dyDescent="0.25"/>
    <row r="36" ht="45" customHeight="1" x14ac:dyDescent="0.25"/>
    <row r="37" ht="60" customHeight="1" x14ac:dyDescent="0.25"/>
    <row r="38" ht="60" customHeight="1" x14ac:dyDescent="0.25"/>
    <row r="40" ht="45" customHeight="1" x14ac:dyDescent="0.25"/>
    <row r="41" ht="30" customHeight="1" x14ac:dyDescent="0.25"/>
    <row r="42" ht="45" customHeight="1" x14ac:dyDescent="0.25"/>
    <row r="43" ht="60" customHeight="1" x14ac:dyDescent="0.25"/>
    <row r="44" ht="45" customHeight="1" x14ac:dyDescent="0.25"/>
    <row r="45" ht="45" customHeight="1" x14ac:dyDescent="0.25"/>
    <row r="47" ht="30" customHeight="1" x14ac:dyDescent="0.25"/>
    <row r="48" ht="30" customHeight="1" x14ac:dyDescent="0.25"/>
    <row r="49" ht="30" customHeight="1" x14ac:dyDescent="0.25"/>
    <row r="50" ht="30" customHeight="1" x14ac:dyDescent="0.25"/>
    <row r="51" ht="30" customHeight="1" x14ac:dyDescent="0.25"/>
    <row r="53" ht="45" customHeight="1" x14ac:dyDescent="0.25"/>
    <row r="54" ht="30" customHeight="1" x14ac:dyDescent="0.25"/>
    <row r="55" ht="30" customHeight="1" x14ac:dyDescent="0.25"/>
    <row r="56" ht="30" customHeight="1" x14ac:dyDescent="0.25"/>
    <row r="57" ht="30" customHeight="1" x14ac:dyDescent="0.25"/>
    <row r="58" ht="30" customHeight="1" x14ac:dyDescent="0.25"/>
    <row r="59" ht="30" customHeight="1" x14ac:dyDescent="0.25"/>
    <row r="60" ht="30" customHeight="1" x14ac:dyDescent="0.25"/>
    <row r="61" ht="30" customHeight="1" x14ac:dyDescent="0.25"/>
    <row r="63" ht="30" customHeight="1" x14ac:dyDescent="0.25"/>
    <row r="64" ht="30" customHeight="1" x14ac:dyDescent="0.25"/>
    <row r="65" ht="30" customHeight="1" x14ac:dyDescent="0.25"/>
    <row r="66" ht="45" customHeight="1" x14ac:dyDescent="0.25"/>
    <row r="68" ht="30" customHeight="1" x14ac:dyDescent="0.25"/>
    <row r="69" ht="30" customHeight="1" x14ac:dyDescent="0.25"/>
    <row r="70" ht="30" customHeight="1" x14ac:dyDescent="0.25"/>
    <row r="71" ht="30" customHeight="1" x14ac:dyDescent="0.25"/>
    <row r="72" ht="30" customHeight="1" x14ac:dyDescent="0.25"/>
    <row r="77" ht="45" customHeight="1" x14ac:dyDescent="0.25"/>
    <row r="81" ht="30" customHeight="1" x14ac:dyDescent="0.25"/>
    <row r="82" ht="45" customHeight="1" x14ac:dyDescent="0.25"/>
    <row r="83" ht="30" customHeight="1" x14ac:dyDescent="0.25"/>
    <row r="84" ht="30" customHeight="1" x14ac:dyDescent="0.25"/>
    <row r="85" ht="45" customHeight="1" x14ac:dyDescent="0.25"/>
    <row r="86" ht="30" customHeight="1" x14ac:dyDescent="0.25"/>
    <row r="87" ht="45" customHeight="1" x14ac:dyDescent="0.25"/>
    <row r="88" ht="45" customHeight="1" x14ac:dyDescent="0.25"/>
    <row r="89" ht="30" customHeight="1" x14ac:dyDescent="0.25"/>
    <row r="90" ht="30" customHeight="1" x14ac:dyDescent="0.25"/>
    <row r="91" ht="60" customHeight="1" x14ac:dyDescent="0.25"/>
    <row r="92" ht="45" customHeight="1" x14ac:dyDescent="0.25"/>
    <row r="93" ht="60" customHeight="1" x14ac:dyDescent="0.25"/>
    <row r="94" ht="30" customHeight="1" x14ac:dyDescent="0.25"/>
    <row r="95" ht="45" customHeight="1" x14ac:dyDescent="0.25"/>
    <row r="96" ht="30" customHeight="1" x14ac:dyDescent="0.25"/>
    <row r="97" ht="60" customHeight="1" x14ac:dyDescent="0.25"/>
    <row r="98" ht="60" customHeight="1" x14ac:dyDescent="0.25"/>
    <row r="99" ht="45" customHeight="1" x14ac:dyDescent="0.25"/>
    <row r="103" ht="30" customHeight="1" x14ac:dyDescent="0.25"/>
    <row r="105" ht="75" customHeight="1" x14ac:dyDescent="0.25"/>
    <row r="106" ht="45" customHeight="1" x14ac:dyDescent="0.25"/>
    <row r="107" ht="45" customHeight="1" x14ac:dyDescent="0.25"/>
    <row r="108" ht="45" customHeight="1" x14ac:dyDescent="0.25"/>
    <row r="109" ht="30" customHeight="1" x14ac:dyDescent="0.25"/>
    <row r="110" ht="30" customHeight="1" x14ac:dyDescent="0.25"/>
    <row r="111" ht="45" customHeight="1" x14ac:dyDescent="0.25"/>
    <row r="112" ht="30" customHeight="1" x14ac:dyDescent="0.25"/>
    <row r="113" ht="45" customHeight="1" x14ac:dyDescent="0.25"/>
    <row r="114" ht="30" customHeight="1" x14ac:dyDescent="0.25"/>
    <row r="115" ht="30" customHeight="1" x14ac:dyDescent="0.25"/>
    <row r="116" ht="30" customHeight="1" x14ac:dyDescent="0.25"/>
    <row r="117" ht="45" customHeight="1" x14ac:dyDescent="0.25"/>
    <row r="118" ht="30" customHeight="1" x14ac:dyDescent="0.25"/>
    <row r="119" ht="45" customHeight="1" x14ac:dyDescent="0.25"/>
    <row r="120" ht="30" customHeight="1" x14ac:dyDescent="0.25"/>
    <row r="121" ht="45" customHeight="1" x14ac:dyDescent="0.25"/>
    <row r="123" ht="30" customHeight="1" x14ac:dyDescent="0.25"/>
    <row r="124" ht="45" customHeight="1" x14ac:dyDescent="0.25"/>
    <row r="125" ht="45" customHeight="1" x14ac:dyDescent="0.25"/>
    <row r="127" ht="30" customHeight="1" x14ac:dyDescent="0.25"/>
    <row r="128" ht="45" customHeight="1" x14ac:dyDescent="0.25"/>
    <row r="129" ht="30" customHeight="1" x14ac:dyDescent="0.25"/>
    <row r="130" ht="30" customHeight="1" x14ac:dyDescent="0.25"/>
    <row r="131" ht="30" customHeight="1" x14ac:dyDescent="0.25"/>
    <row r="132" ht="30" customHeight="1" x14ac:dyDescent="0.25"/>
    <row r="134" ht="30" customHeight="1" x14ac:dyDescent="0.25"/>
    <row r="135" ht="45" customHeight="1" x14ac:dyDescent="0.25"/>
    <row r="136" ht="45" customHeight="1" x14ac:dyDescent="0.25"/>
    <row r="137" ht="45" customHeight="1" x14ac:dyDescent="0.25"/>
    <row r="138" ht="45" customHeight="1" x14ac:dyDescent="0.25"/>
    <row r="139" ht="45" customHeight="1" x14ac:dyDescent="0.25"/>
    <row r="140" ht="45" customHeight="1" x14ac:dyDescent="0.25"/>
    <row r="141" ht="30" customHeight="1" x14ac:dyDescent="0.25"/>
    <row r="142" ht="30" customHeight="1" x14ac:dyDescent="0.25"/>
    <row r="143" ht="75" customHeight="1" x14ac:dyDescent="0.25"/>
    <row r="144" ht="45" customHeight="1" x14ac:dyDescent="0.25"/>
    <row r="145" ht="45" customHeight="1" x14ac:dyDescent="0.25"/>
    <row r="146" ht="45" customHeight="1" x14ac:dyDescent="0.25"/>
    <row r="147" ht="75" customHeight="1" x14ac:dyDescent="0.25"/>
    <row r="148" ht="45" customHeight="1" x14ac:dyDescent="0.25"/>
    <row r="149" ht="30" customHeight="1" x14ac:dyDescent="0.25"/>
    <row r="150" ht="60" customHeight="1" x14ac:dyDescent="0.25"/>
    <row r="151" ht="30" customHeight="1" x14ac:dyDescent="0.25"/>
    <row r="154" ht="75" customHeight="1" x14ac:dyDescent="0.25"/>
    <row r="155" ht="60" customHeight="1" x14ac:dyDescent="0.25"/>
    <row r="156" ht="75" customHeight="1" x14ac:dyDescent="0.25"/>
    <row r="157" ht="60" customHeight="1" x14ac:dyDescent="0.25"/>
    <row r="160" ht="30" customHeight="1" x14ac:dyDescent="0.25"/>
    <row r="161" ht="30" customHeight="1" x14ac:dyDescent="0.25"/>
    <row r="162" ht="30" customHeight="1" x14ac:dyDescent="0.25"/>
    <row r="169" ht="15" customHeight="1" x14ac:dyDescent="0.25"/>
  </sheetData>
  <mergeCells count="1">
    <mergeCell ref="B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
  <sheetViews>
    <sheetView topLeftCell="A2" workbookViewId="0">
      <selection activeCell="A9" sqref="A3:B9"/>
    </sheetView>
  </sheetViews>
  <sheetFormatPr defaultRowHeight="15" x14ac:dyDescent="0.25"/>
  <cols>
    <col min="1" max="1" width="10.5703125" style="6" customWidth="1"/>
    <col min="2" max="2" width="98.85546875" customWidth="1"/>
    <col min="3" max="3" width="20.42578125" customWidth="1"/>
    <col min="4" max="4" width="16.85546875" style="31" customWidth="1"/>
  </cols>
  <sheetData>
    <row r="1" spans="1:4" ht="23.25" customHeight="1" x14ac:dyDescent="0.25">
      <c r="A1" s="231" t="s">
        <v>24</v>
      </c>
      <c r="B1" s="232"/>
      <c r="C1" s="233"/>
    </row>
    <row r="2" spans="1:4" ht="23.25" customHeight="1" x14ac:dyDescent="0.25">
      <c r="A2" s="16" t="s">
        <v>9</v>
      </c>
      <c r="B2" s="16" t="s">
        <v>12</v>
      </c>
      <c r="C2" s="16" t="s">
        <v>10</v>
      </c>
      <c r="D2" s="15" t="s">
        <v>161</v>
      </c>
    </row>
    <row r="3" spans="1:4" ht="27.75" customHeight="1" x14ac:dyDescent="0.25">
      <c r="A3" s="18">
        <v>1</v>
      </c>
      <c r="B3" s="22" t="s">
        <v>23</v>
      </c>
      <c r="C3" s="18">
        <v>9</v>
      </c>
      <c r="D3" s="26">
        <f t="shared" ref="D3:D9" si="0">C3/6</f>
        <v>1.5</v>
      </c>
    </row>
    <row r="4" spans="1:4" ht="57" customHeight="1" x14ac:dyDescent="0.25">
      <c r="A4" s="18">
        <v>2</v>
      </c>
      <c r="B4" s="22" t="s">
        <v>22</v>
      </c>
      <c r="C4" s="18">
        <v>9</v>
      </c>
      <c r="D4" s="26">
        <f t="shared" si="0"/>
        <v>1.5</v>
      </c>
    </row>
    <row r="5" spans="1:4" ht="59.25" customHeight="1" x14ac:dyDescent="0.25">
      <c r="A5" s="18">
        <v>3</v>
      </c>
      <c r="B5" s="22" t="s">
        <v>171</v>
      </c>
      <c r="C5" s="18">
        <v>9</v>
      </c>
      <c r="D5" s="26">
        <f t="shared" si="0"/>
        <v>1.5</v>
      </c>
    </row>
    <row r="6" spans="1:4" ht="57.75" customHeight="1" x14ac:dyDescent="0.25">
      <c r="A6" s="18">
        <v>4</v>
      </c>
      <c r="B6" s="22" t="s">
        <v>21</v>
      </c>
      <c r="C6" s="18">
        <v>6</v>
      </c>
      <c r="D6" s="26">
        <f t="shared" si="0"/>
        <v>1</v>
      </c>
    </row>
    <row r="7" spans="1:4" s="31" customFormat="1" ht="57.75" customHeight="1" x14ac:dyDescent="0.25">
      <c r="A7" s="78">
        <v>5</v>
      </c>
      <c r="B7" s="22" t="s">
        <v>233</v>
      </c>
      <c r="C7" s="78">
        <v>6</v>
      </c>
      <c r="D7" s="26">
        <f t="shared" si="0"/>
        <v>1</v>
      </c>
    </row>
    <row r="8" spans="1:4" s="31" customFormat="1" ht="57.75" customHeight="1" x14ac:dyDescent="0.25">
      <c r="A8" s="78">
        <v>6</v>
      </c>
      <c r="B8" s="22" t="s">
        <v>234</v>
      </c>
      <c r="C8" s="78">
        <v>6</v>
      </c>
      <c r="D8" s="26">
        <f t="shared" si="0"/>
        <v>1</v>
      </c>
    </row>
    <row r="9" spans="1:4" ht="27" customHeight="1" x14ac:dyDescent="0.25">
      <c r="A9" s="18">
        <v>7</v>
      </c>
      <c r="B9" s="13" t="s">
        <v>165</v>
      </c>
      <c r="C9" s="18">
        <v>3</v>
      </c>
      <c r="D9" s="26">
        <f t="shared" si="0"/>
        <v>0.5</v>
      </c>
    </row>
    <row r="10" spans="1:4" ht="18" customHeight="1" x14ac:dyDescent="0.25">
      <c r="A10" s="28"/>
      <c r="B10" s="35" t="s">
        <v>3</v>
      </c>
      <c r="C10" s="27">
        <f>SUM(C3:C9)</f>
        <v>48</v>
      </c>
      <c r="D10" s="27">
        <f>SUM(D3:D9)</f>
        <v>8</v>
      </c>
    </row>
    <row r="11" spans="1:4" ht="23.25" customHeight="1" x14ac:dyDescent="0.25">
      <c r="A11" s="12"/>
      <c r="D11" s="78"/>
    </row>
    <row r="12" spans="1:4" ht="23.25" customHeight="1" x14ac:dyDescent="0.25">
      <c r="D12" s="78"/>
    </row>
    <row r="13" spans="1:4" ht="23.25" customHeight="1" x14ac:dyDescent="0.25">
      <c r="D13" s="78"/>
    </row>
    <row r="14" spans="1:4" ht="23.25" customHeight="1" x14ac:dyDescent="0.25">
      <c r="D14" s="51"/>
    </row>
    <row r="15" spans="1:4" ht="23.25" customHeight="1" x14ac:dyDescent="0.25"/>
    <row r="16" spans="1:4" ht="23.25" customHeight="1" x14ac:dyDescent="0.25"/>
    <row r="17" ht="23.25" customHeight="1" x14ac:dyDescent="0.25"/>
    <row r="18" ht="23.25" customHeight="1" x14ac:dyDescent="0.25"/>
    <row r="19" ht="23.25" customHeight="1" x14ac:dyDescent="0.25"/>
    <row r="20" ht="23.25" customHeight="1" x14ac:dyDescent="0.25"/>
    <row r="21" ht="23.25" customHeight="1" x14ac:dyDescent="0.25"/>
    <row r="22" ht="23.25" customHeight="1" x14ac:dyDescent="0.25"/>
    <row r="23" ht="23.25" customHeight="1" x14ac:dyDescent="0.25"/>
    <row r="24" ht="23.25" customHeight="1" x14ac:dyDescent="0.25"/>
    <row r="25" ht="23.25" customHeight="1" x14ac:dyDescent="0.25"/>
    <row r="26" ht="23.25" customHeight="1" x14ac:dyDescent="0.25"/>
    <row r="27" ht="23.25" customHeight="1" x14ac:dyDescent="0.25"/>
    <row r="28" ht="23.25" customHeight="1" x14ac:dyDescent="0.25"/>
    <row r="29" ht="23.25" customHeight="1" x14ac:dyDescent="0.25"/>
    <row r="30" ht="23.25" customHeight="1" x14ac:dyDescent="0.25"/>
    <row r="31" ht="23.25" customHeight="1" x14ac:dyDescent="0.25"/>
    <row r="32" ht="23.25" customHeight="1" x14ac:dyDescent="0.25"/>
    <row r="33" ht="23.25" customHeight="1" x14ac:dyDescent="0.25"/>
    <row r="34" ht="23.25" customHeight="1" x14ac:dyDescent="0.25"/>
    <row r="35" ht="23.25" customHeight="1" x14ac:dyDescent="0.25"/>
    <row r="36" ht="23.25" customHeight="1" x14ac:dyDescent="0.25"/>
    <row r="37" ht="23.25" customHeight="1" x14ac:dyDescent="0.25"/>
    <row r="38" ht="23.25" customHeight="1" x14ac:dyDescent="0.25"/>
    <row r="39" ht="23.25" customHeight="1" x14ac:dyDescent="0.25"/>
    <row r="40" ht="23.25" customHeight="1" x14ac:dyDescent="0.25"/>
    <row r="41" ht="23.25" customHeight="1" x14ac:dyDescent="0.25"/>
    <row r="42" ht="23.25" customHeight="1" x14ac:dyDescent="0.25"/>
    <row r="43" ht="23.25" customHeight="1" x14ac:dyDescent="0.25"/>
    <row r="44" ht="23.25" customHeight="1" x14ac:dyDescent="0.25"/>
    <row r="45" ht="23.25" customHeight="1" x14ac:dyDescent="0.25"/>
    <row r="46" ht="23.25" customHeight="1" x14ac:dyDescent="0.25"/>
    <row r="47" ht="23.25" customHeight="1" x14ac:dyDescent="0.25"/>
    <row r="48" ht="23.25" customHeight="1" x14ac:dyDescent="0.25"/>
    <row r="49" ht="23.25" customHeight="1" x14ac:dyDescent="0.25"/>
    <row r="50" ht="23.25" customHeight="1" x14ac:dyDescent="0.25"/>
    <row r="51" ht="23.25" customHeight="1" x14ac:dyDescent="0.25"/>
    <row r="52" ht="23.25" customHeight="1" x14ac:dyDescent="0.25"/>
    <row r="53" ht="23.25" customHeight="1" x14ac:dyDescent="0.25"/>
    <row r="54" ht="23.25" customHeight="1" x14ac:dyDescent="0.25"/>
    <row r="55" ht="23.25" customHeight="1" x14ac:dyDescent="0.25"/>
    <row r="56" ht="23.25" customHeight="1" x14ac:dyDescent="0.25"/>
    <row r="57" ht="23.25" customHeight="1" x14ac:dyDescent="0.25"/>
    <row r="58" ht="23.25" customHeight="1" x14ac:dyDescent="0.25"/>
    <row r="59" ht="23.25" customHeight="1" x14ac:dyDescent="0.25"/>
    <row r="60" ht="23.25" customHeight="1" x14ac:dyDescent="0.25"/>
    <row r="61" ht="23.25" customHeight="1" x14ac:dyDescent="0.25"/>
    <row r="62" ht="23.25" customHeight="1" x14ac:dyDescent="0.25"/>
    <row r="63" ht="23.25" customHeight="1" x14ac:dyDescent="0.25"/>
    <row r="64" ht="23.25" customHeight="1" x14ac:dyDescent="0.25"/>
    <row r="65" ht="23.25" customHeight="1" x14ac:dyDescent="0.25"/>
    <row r="66" ht="23.25" customHeight="1" x14ac:dyDescent="0.25"/>
    <row r="67" ht="23.25" customHeight="1" x14ac:dyDescent="0.25"/>
    <row r="68" ht="23.25" customHeight="1" x14ac:dyDescent="0.25"/>
    <row r="69" ht="23.25" customHeight="1" x14ac:dyDescent="0.25"/>
    <row r="70" ht="23.25" customHeight="1" x14ac:dyDescent="0.25"/>
    <row r="71" ht="23.25" customHeight="1" x14ac:dyDescent="0.25"/>
    <row r="72" ht="23.25" customHeight="1" x14ac:dyDescent="0.25"/>
    <row r="73" ht="23.25" customHeight="1" x14ac:dyDescent="0.25"/>
    <row r="74" ht="23.25" customHeight="1" x14ac:dyDescent="0.25"/>
    <row r="75" ht="23.25" customHeight="1" x14ac:dyDescent="0.25"/>
    <row r="76" ht="23.25" customHeight="1" x14ac:dyDescent="0.25"/>
    <row r="77" ht="23.25" customHeight="1" x14ac:dyDescent="0.25"/>
    <row r="78" ht="23.25" customHeight="1" x14ac:dyDescent="0.25"/>
    <row r="79" ht="23.25" customHeight="1" x14ac:dyDescent="0.25"/>
    <row r="80" ht="23.25" customHeight="1" x14ac:dyDescent="0.25"/>
    <row r="81" ht="23.25" customHeight="1" x14ac:dyDescent="0.25"/>
    <row r="82" ht="23.25" customHeight="1" x14ac:dyDescent="0.25"/>
    <row r="83" ht="23.25" customHeight="1" x14ac:dyDescent="0.25"/>
    <row r="84" ht="23.25" customHeight="1" x14ac:dyDescent="0.25"/>
    <row r="85" ht="23.25" customHeight="1" x14ac:dyDescent="0.25"/>
    <row r="86" ht="23.25" customHeight="1" x14ac:dyDescent="0.25"/>
    <row r="87" ht="23.25" customHeight="1" x14ac:dyDescent="0.25"/>
    <row r="88" ht="23.25" customHeight="1" x14ac:dyDescent="0.25"/>
    <row r="89" ht="23.25" customHeight="1" x14ac:dyDescent="0.25"/>
    <row r="90" ht="23.25" customHeight="1" x14ac:dyDescent="0.25"/>
    <row r="91" ht="23.25" customHeight="1" x14ac:dyDescent="0.25"/>
    <row r="92" ht="23.25" customHeight="1" x14ac:dyDescent="0.25"/>
    <row r="93" ht="23.25" customHeight="1" x14ac:dyDescent="0.25"/>
    <row r="94" ht="23.25" customHeight="1" x14ac:dyDescent="0.25"/>
    <row r="95" ht="23.25" customHeight="1" x14ac:dyDescent="0.25"/>
    <row r="96" ht="23.25" customHeight="1" x14ac:dyDescent="0.25"/>
    <row r="97" ht="23.25" customHeight="1" x14ac:dyDescent="0.25"/>
    <row r="98" ht="23.25" customHeight="1" x14ac:dyDescent="0.25"/>
    <row r="99" ht="23.25" customHeight="1" x14ac:dyDescent="0.25"/>
    <row r="100" ht="23.25" customHeight="1" x14ac:dyDescent="0.25"/>
    <row r="101" ht="23.25" customHeight="1" x14ac:dyDescent="0.25"/>
    <row r="102" ht="23.25" customHeight="1" x14ac:dyDescent="0.25"/>
    <row r="103" ht="23.25" customHeight="1" x14ac:dyDescent="0.25"/>
    <row r="104" ht="23.25" customHeight="1" x14ac:dyDescent="0.25"/>
    <row r="105" ht="23.25" customHeight="1" x14ac:dyDescent="0.25"/>
    <row r="106" ht="23.25" customHeight="1" x14ac:dyDescent="0.25"/>
    <row r="107" ht="23.25" customHeight="1" x14ac:dyDescent="0.25"/>
    <row r="108" ht="23.25" customHeight="1" x14ac:dyDescent="0.25"/>
    <row r="109" ht="23.25" customHeight="1" x14ac:dyDescent="0.25"/>
    <row r="110" ht="23.25" customHeight="1" x14ac:dyDescent="0.25"/>
    <row r="111" ht="23.25" customHeight="1" x14ac:dyDescent="0.25"/>
    <row r="112" ht="23.25" customHeight="1" x14ac:dyDescent="0.25"/>
    <row r="113" ht="23.25" customHeight="1" x14ac:dyDescent="0.25"/>
    <row r="114" ht="23.25" customHeight="1" x14ac:dyDescent="0.25"/>
    <row r="115" ht="23.25" customHeight="1" x14ac:dyDescent="0.25"/>
    <row r="116" ht="23.25" customHeight="1" x14ac:dyDescent="0.25"/>
    <row r="117" ht="23.25" customHeight="1" x14ac:dyDescent="0.25"/>
    <row r="118" ht="23.25" customHeight="1" x14ac:dyDescent="0.25"/>
    <row r="119" ht="23.25" customHeight="1" x14ac:dyDescent="0.25"/>
    <row r="120" ht="23.25" customHeight="1" x14ac:dyDescent="0.25"/>
    <row r="121" ht="23.25" customHeight="1" x14ac:dyDescent="0.25"/>
    <row r="122" ht="23.25" customHeight="1" x14ac:dyDescent="0.25"/>
    <row r="123" ht="23.25" customHeight="1" x14ac:dyDescent="0.25"/>
    <row r="124" ht="23.25" customHeight="1" x14ac:dyDescent="0.25"/>
    <row r="125" ht="23.25" customHeight="1" x14ac:dyDescent="0.25"/>
    <row r="126" ht="23.25" customHeight="1" x14ac:dyDescent="0.25"/>
    <row r="127" ht="23.25" customHeight="1" x14ac:dyDescent="0.25"/>
    <row r="128" ht="23.25" customHeight="1" x14ac:dyDescent="0.25"/>
    <row r="129" ht="23.25" customHeight="1" x14ac:dyDescent="0.25"/>
    <row r="130" ht="23.25" customHeight="1" x14ac:dyDescent="0.25"/>
    <row r="131" ht="23.25" customHeight="1" x14ac:dyDescent="0.25"/>
    <row r="132" ht="23.25" customHeight="1" x14ac:dyDescent="0.25"/>
    <row r="133" ht="23.25" customHeight="1" x14ac:dyDescent="0.25"/>
  </sheetData>
  <mergeCells count="1">
    <mergeCell ref="A1:C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6" workbookViewId="0">
      <selection activeCell="B8" sqref="B8"/>
    </sheetView>
  </sheetViews>
  <sheetFormatPr defaultRowHeight="15" x14ac:dyDescent="0.25"/>
  <cols>
    <col min="1" max="1" width="11.42578125" customWidth="1"/>
    <col min="2" max="2" width="129.28515625" customWidth="1"/>
    <col min="3" max="3" width="13.28515625" customWidth="1"/>
    <col min="4" max="4" width="9.140625" style="82"/>
    <col min="6" max="6" width="11.5703125" customWidth="1"/>
    <col min="10" max="10" width="59.5703125" customWidth="1"/>
  </cols>
  <sheetData>
    <row r="1" spans="1:4" ht="18.75" x14ac:dyDescent="0.25">
      <c r="A1" s="231" t="s">
        <v>169</v>
      </c>
      <c r="B1" s="232"/>
      <c r="C1" s="233"/>
    </row>
    <row r="2" spans="1:4" ht="27.75" customHeight="1" x14ac:dyDescent="0.25">
      <c r="A2" s="16" t="s">
        <v>9</v>
      </c>
      <c r="B2" s="16" t="s">
        <v>12</v>
      </c>
      <c r="C2" s="16" t="s">
        <v>10</v>
      </c>
      <c r="D2" s="85" t="s">
        <v>168</v>
      </c>
    </row>
    <row r="3" spans="1:4" ht="64.5" customHeight="1" x14ac:dyDescent="0.25">
      <c r="A3" s="18">
        <v>1</v>
      </c>
      <c r="B3" s="22" t="s">
        <v>25</v>
      </c>
      <c r="C3" s="18">
        <v>6</v>
      </c>
      <c r="D3" s="26">
        <f>C3/6</f>
        <v>1</v>
      </c>
    </row>
    <row r="4" spans="1:4" ht="67.5" customHeight="1" x14ac:dyDescent="0.25">
      <c r="A4" s="18">
        <v>2</v>
      </c>
      <c r="B4" s="22" t="s">
        <v>26</v>
      </c>
      <c r="C4" s="18">
        <v>6</v>
      </c>
      <c r="D4" s="26">
        <f>C4/6</f>
        <v>1</v>
      </c>
    </row>
    <row r="5" spans="1:4" ht="51.75" customHeight="1" x14ac:dyDescent="0.25">
      <c r="A5" s="18">
        <v>3</v>
      </c>
      <c r="B5" s="22" t="s">
        <v>210</v>
      </c>
      <c r="C5" s="18">
        <v>9</v>
      </c>
      <c r="D5" s="26">
        <f t="shared" ref="D5:D8" si="0">C5/6</f>
        <v>1.5</v>
      </c>
    </row>
    <row r="6" spans="1:4" ht="51.75" customHeight="1" x14ac:dyDescent="0.25">
      <c r="A6" s="18">
        <v>4</v>
      </c>
      <c r="B6" s="93" t="s">
        <v>211</v>
      </c>
      <c r="C6" s="29">
        <v>6</v>
      </c>
      <c r="D6" s="26">
        <f t="shared" si="0"/>
        <v>1</v>
      </c>
    </row>
    <row r="7" spans="1:4" ht="51.75" customHeight="1" x14ac:dyDescent="0.25">
      <c r="A7" s="26">
        <v>6</v>
      </c>
      <c r="B7" s="22" t="s">
        <v>212</v>
      </c>
      <c r="C7" s="18">
        <v>18</v>
      </c>
      <c r="D7" s="26">
        <f t="shared" si="0"/>
        <v>3</v>
      </c>
    </row>
    <row r="8" spans="1:4" ht="51.75" customHeight="1" x14ac:dyDescent="0.25">
      <c r="A8" s="26">
        <v>7</v>
      </c>
      <c r="B8" s="13" t="s">
        <v>165</v>
      </c>
      <c r="C8" s="18">
        <v>3</v>
      </c>
      <c r="D8" s="26">
        <f t="shared" si="0"/>
        <v>0.5</v>
      </c>
    </row>
    <row r="9" spans="1:4" ht="29.25" customHeight="1" x14ac:dyDescent="0.25">
      <c r="A9" s="48"/>
      <c r="B9" s="49" t="s">
        <v>3</v>
      </c>
      <c r="C9" s="49">
        <f>SUM(C3:C8)</f>
        <v>48</v>
      </c>
      <c r="D9" s="27">
        <f>SUM(D3:D8)</f>
        <v>8</v>
      </c>
    </row>
    <row r="10" spans="1:4" x14ac:dyDescent="0.25">
      <c r="D10"/>
    </row>
    <row r="11" spans="1:4" x14ac:dyDescent="0.25">
      <c r="D11"/>
    </row>
    <row r="12" spans="1:4" x14ac:dyDescent="0.25">
      <c r="D12"/>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workbookViewId="0">
      <selection activeCell="D2" sqref="D2:D5"/>
    </sheetView>
  </sheetViews>
  <sheetFormatPr defaultRowHeight="15" x14ac:dyDescent="0.25"/>
  <cols>
    <col min="2" max="2" width="91" customWidth="1"/>
  </cols>
  <sheetData>
    <row r="2" spans="1:4" ht="31.5" x14ac:dyDescent="0.25">
      <c r="A2" s="16" t="s">
        <v>9</v>
      </c>
      <c r="B2" s="16" t="s">
        <v>12</v>
      </c>
      <c r="C2" s="16" t="s">
        <v>10</v>
      </c>
      <c r="D2" s="85" t="s">
        <v>168</v>
      </c>
    </row>
    <row r="3" spans="1:4" ht="15.75" x14ac:dyDescent="0.25">
      <c r="A3" s="78">
        <v>1</v>
      </c>
      <c r="B3" s="22" t="s">
        <v>246</v>
      </c>
      <c r="C3" s="78">
        <v>6</v>
      </c>
      <c r="D3" s="26">
        <f>C3/6</f>
        <v>1</v>
      </c>
    </row>
    <row r="4" spans="1:4" ht="15.75" x14ac:dyDescent="0.25">
      <c r="A4" s="78">
        <v>2</v>
      </c>
      <c r="B4" s="22" t="s">
        <v>245</v>
      </c>
      <c r="C4" s="78">
        <v>6</v>
      </c>
      <c r="D4" s="26">
        <f>C4/6</f>
        <v>1</v>
      </c>
    </row>
    <row r="5" spans="1:4" ht="15.75" x14ac:dyDescent="0.25">
      <c r="A5" s="78">
        <v>3</v>
      </c>
      <c r="B5" s="22" t="s">
        <v>247</v>
      </c>
      <c r="C5" s="78">
        <v>3</v>
      </c>
      <c r="D5" s="26">
        <f t="shared" ref="D5:D6" si="0">C5/6</f>
        <v>0.5</v>
      </c>
    </row>
    <row r="6" spans="1:4" s="31" customFormat="1" ht="15.75" x14ac:dyDescent="0.25">
      <c r="A6" s="78"/>
      <c r="B6" s="13" t="s">
        <v>165</v>
      </c>
      <c r="C6" s="78">
        <v>3</v>
      </c>
      <c r="D6" s="26">
        <f t="shared" si="0"/>
        <v>0.5</v>
      </c>
    </row>
    <row r="7" spans="1:4" ht="15.75" x14ac:dyDescent="0.25">
      <c r="A7" s="48"/>
      <c r="B7" s="49" t="s">
        <v>3</v>
      </c>
      <c r="C7" s="49">
        <f>SUM(C3:C6)</f>
        <v>18</v>
      </c>
      <c r="D7" s="49">
        <f>SUM(D3:D6)</f>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K5" sqref="K5"/>
    </sheetView>
  </sheetViews>
  <sheetFormatPr defaultRowHeight="15" x14ac:dyDescent="0.25"/>
  <cols>
    <col min="2" max="2" width="71.5703125" customWidth="1"/>
    <col min="3" max="3" width="14.140625" customWidth="1"/>
  </cols>
  <sheetData>
    <row r="1" spans="1:4" s="31" customFormat="1" ht="18.75" x14ac:dyDescent="0.25">
      <c r="A1" s="230" t="s">
        <v>298</v>
      </c>
      <c r="B1" s="230"/>
      <c r="C1" s="230"/>
    </row>
    <row r="2" spans="1:4" ht="15.75" thickBot="1" x14ac:dyDescent="0.3"/>
    <row r="3" spans="1:4" ht="32.25" thickBot="1" x14ac:dyDescent="0.3">
      <c r="A3" s="188" t="s">
        <v>9</v>
      </c>
      <c r="B3" s="189" t="s">
        <v>12</v>
      </c>
      <c r="C3" s="14" t="s">
        <v>297</v>
      </c>
      <c r="D3" s="85" t="s">
        <v>168</v>
      </c>
    </row>
    <row r="4" spans="1:4" ht="31.5" x14ac:dyDescent="0.25">
      <c r="A4" s="40">
        <v>1</v>
      </c>
      <c r="B4" s="21" t="s">
        <v>250</v>
      </c>
      <c r="C4" s="58">
        <v>6</v>
      </c>
      <c r="D4" s="26">
        <f>C4/6</f>
        <v>1</v>
      </c>
    </row>
    <row r="5" spans="1:4" ht="47.25" x14ac:dyDescent="0.25">
      <c r="A5" s="26">
        <v>2</v>
      </c>
      <c r="B5" s="22" t="s">
        <v>251</v>
      </c>
      <c r="C5" s="58">
        <v>6</v>
      </c>
      <c r="D5" s="26">
        <f>C5/6</f>
        <v>1</v>
      </c>
    </row>
    <row r="6" spans="1:4" ht="47.25" x14ac:dyDescent="0.25">
      <c r="A6" s="26">
        <v>3</v>
      </c>
      <c r="B6" s="22" t="s">
        <v>252</v>
      </c>
      <c r="C6" s="190">
        <v>12</v>
      </c>
      <c r="D6" s="26">
        <f t="shared" ref="D6" si="0">C6/6</f>
        <v>2</v>
      </c>
    </row>
    <row r="7" spans="1:4" s="31" customFormat="1" ht="15.75" x14ac:dyDescent="0.25">
      <c r="A7" s="48"/>
      <c r="B7" s="49" t="s">
        <v>3</v>
      </c>
      <c r="C7" s="49">
        <f>SUM(C3:C6)</f>
        <v>24</v>
      </c>
      <c r="D7" s="49">
        <f>SUM(D3:D6)</f>
        <v>4</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5" sqref="B5:B6"/>
    </sheetView>
  </sheetViews>
  <sheetFormatPr defaultRowHeight="15" x14ac:dyDescent="0.25"/>
  <cols>
    <col min="2" max="2" width="72.140625" customWidth="1"/>
  </cols>
  <sheetData>
    <row r="1" spans="1:4" ht="18.75" x14ac:dyDescent="0.25">
      <c r="A1" s="231" t="s">
        <v>170</v>
      </c>
      <c r="B1" s="232"/>
      <c r="C1" s="233"/>
      <c r="D1" s="82"/>
    </row>
    <row r="2" spans="1:4" ht="31.5" x14ac:dyDescent="0.25">
      <c r="A2" s="36" t="s">
        <v>9</v>
      </c>
      <c r="B2" s="36" t="s">
        <v>12</v>
      </c>
      <c r="C2" s="36" t="s">
        <v>4</v>
      </c>
      <c r="D2" s="85" t="s">
        <v>168</v>
      </c>
    </row>
    <row r="3" spans="1:4" ht="15.75" x14ac:dyDescent="0.25">
      <c r="A3" s="37">
        <v>1</v>
      </c>
      <c r="B3" s="20" t="s">
        <v>248</v>
      </c>
      <c r="C3" s="26">
        <v>15</v>
      </c>
      <c r="D3" s="26">
        <f>C3/6</f>
        <v>2.5</v>
      </c>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F10" sqref="F10"/>
    </sheetView>
  </sheetViews>
  <sheetFormatPr defaultRowHeight="15" x14ac:dyDescent="0.25"/>
  <cols>
    <col min="1" max="1" width="12.5703125" customWidth="1"/>
    <col min="2" max="2" width="103.5703125" customWidth="1"/>
    <col min="3" max="3" width="24.7109375" customWidth="1"/>
    <col min="4" max="4" width="9.140625" style="82"/>
  </cols>
  <sheetData>
    <row r="1" spans="1:7" ht="18.75" x14ac:dyDescent="0.25">
      <c r="A1" s="231" t="s">
        <v>170</v>
      </c>
      <c r="B1" s="232"/>
      <c r="C1" s="233"/>
    </row>
    <row r="2" spans="1:7" ht="31.5" x14ac:dyDescent="0.25">
      <c r="A2" s="36" t="s">
        <v>9</v>
      </c>
      <c r="B2" s="36" t="s">
        <v>12</v>
      </c>
      <c r="C2" s="36" t="s">
        <v>4</v>
      </c>
      <c r="D2" s="85" t="s">
        <v>168</v>
      </c>
    </row>
    <row r="3" spans="1:7" s="31" customFormat="1" ht="15.75" x14ac:dyDescent="0.25">
      <c r="A3" s="37">
        <v>1</v>
      </c>
      <c r="B3" s="20" t="s">
        <v>249</v>
      </c>
      <c r="C3" s="26">
        <v>6</v>
      </c>
      <c r="D3" s="26">
        <f>C3/6</f>
        <v>1</v>
      </c>
    </row>
    <row r="4" spans="1:7" ht="41.25" customHeight="1" x14ac:dyDescent="0.25">
      <c r="A4" s="37">
        <v>4</v>
      </c>
      <c r="B4" s="20" t="s">
        <v>29</v>
      </c>
      <c r="C4" s="26">
        <v>12</v>
      </c>
      <c r="D4" s="26">
        <f>C4/6</f>
        <v>2</v>
      </c>
    </row>
    <row r="5" spans="1:7" ht="41.25" customHeight="1" x14ac:dyDescent="0.25">
      <c r="A5" s="37">
        <v>2</v>
      </c>
      <c r="B5" s="20" t="s">
        <v>27</v>
      </c>
      <c r="C5" s="26">
        <v>6</v>
      </c>
      <c r="D5" s="26">
        <f>C5/6</f>
        <v>1</v>
      </c>
      <c r="G5">
        <f>12*6</f>
        <v>72</v>
      </c>
    </row>
    <row r="6" spans="1:7" ht="41.25" customHeight="1" x14ac:dyDescent="0.25">
      <c r="A6" s="37">
        <v>5</v>
      </c>
      <c r="B6" s="20" t="s">
        <v>30</v>
      </c>
      <c r="C6" s="26">
        <v>12</v>
      </c>
      <c r="D6" s="26">
        <f>C6/6</f>
        <v>2</v>
      </c>
    </row>
    <row r="7" spans="1:7" ht="41.25" customHeight="1" x14ac:dyDescent="0.25">
      <c r="A7" s="37">
        <v>3</v>
      </c>
      <c r="B7" s="20" t="s">
        <v>28</v>
      </c>
      <c r="C7" s="26">
        <v>6</v>
      </c>
      <c r="D7" s="26">
        <f t="shared" ref="D7:D11" si="0">C7/6</f>
        <v>1</v>
      </c>
    </row>
    <row r="8" spans="1:7" ht="41.25" customHeight="1" x14ac:dyDescent="0.25">
      <c r="A8" s="37">
        <v>6</v>
      </c>
      <c r="B8" s="20" t="s">
        <v>31</v>
      </c>
      <c r="C8" s="26">
        <v>6</v>
      </c>
      <c r="D8" s="26">
        <f t="shared" si="0"/>
        <v>1</v>
      </c>
    </row>
    <row r="9" spans="1:7" ht="41.25" customHeight="1" x14ac:dyDescent="0.25">
      <c r="A9" s="24">
        <v>7</v>
      </c>
      <c r="B9" s="32" t="s">
        <v>32</v>
      </c>
      <c r="C9" s="26">
        <v>6</v>
      </c>
      <c r="D9" s="26">
        <f t="shared" si="0"/>
        <v>1</v>
      </c>
    </row>
    <row r="10" spans="1:7" s="31" customFormat="1" ht="41.25" customHeight="1" x14ac:dyDescent="0.25">
      <c r="A10" s="24">
        <v>8</v>
      </c>
      <c r="B10" s="32" t="s">
        <v>166</v>
      </c>
      <c r="C10" s="26">
        <v>6</v>
      </c>
      <c r="D10" s="26">
        <f t="shared" si="0"/>
        <v>1</v>
      </c>
      <c r="F10" s="31">
        <f>1.5*6</f>
        <v>9</v>
      </c>
    </row>
    <row r="11" spans="1:7" s="31" customFormat="1" ht="41.25" customHeight="1" x14ac:dyDescent="0.25">
      <c r="A11" s="24">
        <v>9</v>
      </c>
      <c r="B11" s="32" t="s">
        <v>167</v>
      </c>
      <c r="C11" s="26">
        <v>18</v>
      </c>
      <c r="D11" s="26">
        <f t="shared" si="0"/>
        <v>3</v>
      </c>
    </row>
    <row r="12" spans="1:7" s="31" customFormat="1" ht="41.25" customHeight="1" x14ac:dyDescent="0.25">
      <c r="A12" s="83">
        <v>10</v>
      </c>
      <c r="B12" s="13" t="s">
        <v>165</v>
      </c>
      <c r="C12" s="25">
        <v>3</v>
      </c>
      <c r="D12" s="26">
        <f>C12/6</f>
        <v>0.5</v>
      </c>
    </row>
    <row r="13" spans="1:7" ht="16.5" thickBot="1" x14ac:dyDescent="0.3">
      <c r="A13" s="84"/>
      <c r="B13" s="44" t="s">
        <v>3</v>
      </c>
      <c r="C13" s="86">
        <f>SUM(C3:C12)</f>
        <v>81</v>
      </c>
      <c r="D13" s="27">
        <f>SUM(D3:D12)</f>
        <v>13.5</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91" zoomScaleNormal="91" workbookViewId="0">
      <selection activeCell="B3" sqref="B3"/>
    </sheetView>
  </sheetViews>
  <sheetFormatPr defaultRowHeight="15" x14ac:dyDescent="0.25"/>
  <cols>
    <col min="1" max="1" width="13.140625" customWidth="1"/>
    <col min="2" max="2" width="111" customWidth="1"/>
    <col min="4" max="4" width="16.85546875" style="31" customWidth="1"/>
  </cols>
  <sheetData>
    <row r="1" spans="1:4" ht="18.75" x14ac:dyDescent="0.25">
      <c r="A1" s="231" t="s">
        <v>172</v>
      </c>
      <c r="B1" s="232"/>
      <c r="C1" s="233"/>
    </row>
    <row r="2" spans="1:4" ht="25.5" customHeight="1" x14ac:dyDescent="0.25">
      <c r="A2" s="16" t="s">
        <v>9</v>
      </c>
      <c r="B2" s="16" t="s">
        <v>12</v>
      </c>
      <c r="C2" s="16" t="s">
        <v>10</v>
      </c>
      <c r="D2" s="15" t="s">
        <v>321</v>
      </c>
    </row>
    <row r="3" spans="1:4" ht="36.75" customHeight="1" x14ac:dyDescent="0.25">
      <c r="A3" s="78">
        <v>1</v>
      </c>
      <c r="B3" s="20" t="s">
        <v>33</v>
      </c>
      <c r="C3" s="78">
        <v>12</v>
      </c>
      <c r="D3" s="26">
        <v>2</v>
      </c>
    </row>
    <row r="4" spans="1:4" s="31" customFormat="1" ht="36.75" customHeight="1" x14ac:dyDescent="0.25">
      <c r="A4" s="78">
        <v>2</v>
      </c>
      <c r="B4" s="20" t="s">
        <v>322</v>
      </c>
      <c r="C4" s="78">
        <v>15</v>
      </c>
      <c r="D4" s="26">
        <v>2.5</v>
      </c>
    </row>
    <row r="5" spans="1:4" ht="36.75" customHeight="1" x14ac:dyDescent="0.25">
      <c r="A5" s="78">
        <v>3</v>
      </c>
      <c r="B5" s="20" t="s">
        <v>323</v>
      </c>
      <c r="C5" s="78">
        <v>21</v>
      </c>
      <c r="D5" s="26">
        <v>3.5</v>
      </c>
    </row>
    <row r="6" spans="1:4" s="31" customFormat="1" ht="36" customHeight="1" x14ac:dyDescent="0.25">
      <c r="A6" s="19">
        <v>4</v>
      </c>
      <c r="B6" s="13" t="s">
        <v>324</v>
      </c>
      <c r="C6" s="78">
        <v>21</v>
      </c>
      <c r="D6" s="26">
        <v>3.5</v>
      </c>
    </row>
    <row r="7" spans="1:4" ht="36.75" customHeight="1" x14ac:dyDescent="0.25">
      <c r="A7" s="30">
        <v>5</v>
      </c>
      <c r="B7" s="33" t="s">
        <v>165</v>
      </c>
      <c r="C7" s="34">
        <v>3</v>
      </c>
      <c r="D7" s="27">
        <v>0.5</v>
      </c>
    </row>
    <row r="8" spans="1:4" ht="15.75" x14ac:dyDescent="0.25">
      <c r="A8" s="31"/>
      <c r="B8" s="31" t="s">
        <v>3</v>
      </c>
      <c r="C8" s="31">
        <v>72</v>
      </c>
      <c r="D8" s="78">
        <v>12</v>
      </c>
    </row>
    <row r="9" spans="1:4" ht="15.75" x14ac:dyDescent="0.25">
      <c r="A9" s="31"/>
      <c r="B9" s="31"/>
      <c r="C9" s="31"/>
      <c r="D9" s="78"/>
    </row>
    <row r="10" spans="1:4" x14ac:dyDescent="0.25">
      <c r="D10" s="51"/>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5" sqref="B5:D5"/>
    </sheetView>
  </sheetViews>
  <sheetFormatPr defaultRowHeight="15" x14ac:dyDescent="0.25"/>
  <cols>
    <col min="1" max="1" width="13.140625" style="31" customWidth="1"/>
    <col min="2" max="2" width="111" style="31" customWidth="1"/>
    <col min="3" max="3" width="9.140625" style="31"/>
    <col min="4" max="4" width="16.85546875" style="31" customWidth="1"/>
    <col min="5" max="16384" width="9.140625" style="31"/>
  </cols>
  <sheetData>
    <row r="1" spans="1:4" ht="18.75" x14ac:dyDescent="0.25">
      <c r="A1" s="231" t="s">
        <v>186</v>
      </c>
      <c r="B1" s="232"/>
      <c r="C1" s="233"/>
    </row>
    <row r="2" spans="1:4" ht="25.5" customHeight="1" x14ac:dyDescent="0.25">
      <c r="A2" s="16" t="s">
        <v>9</v>
      </c>
      <c r="B2" s="16" t="s">
        <v>12</v>
      </c>
      <c r="C2" s="16" t="s">
        <v>10</v>
      </c>
      <c r="D2" s="15" t="s">
        <v>161</v>
      </c>
    </row>
    <row r="3" spans="1:4" ht="36.75" customHeight="1" x14ac:dyDescent="0.25">
      <c r="A3" s="78">
        <v>1</v>
      </c>
      <c r="B3" s="20" t="s">
        <v>187</v>
      </c>
      <c r="C3" s="78">
        <v>6</v>
      </c>
      <c r="D3" s="26">
        <f t="shared" ref="D3:D6" si="0">C3/6</f>
        <v>1</v>
      </c>
    </row>
    <row r="4" spans="1:4" ht="36.75" customHeight="1" x14ac:dyDescent="0.25">
      <c r="A4" s="78">
        <v>2</v>
      </c>
      <c r="B4" s="20" t="s">
        <v>188</v>
      </c>
      <c r="C4" s="78">
        <v>12</v>
      </c>
      <c r="D4" s="26">
        <f t="shared" si="0"/>
        <v>2</v>
      </c>
    </row>
    <row r="5" spans="1:4" ht="36.75" customHeight="1" x14ac:dyDescent="0.25">
      <c r="A5" s="78">
        <v>3</v>
      </c>
      <c r="B5" s="20" t="s">
        <v>319</v>
      </c>
      <c r="C5" s="78">
        <v>12</v>
      </c>
      <c r="D5" s="26">
        <f t="shared" si="0"/>
        <v>2</v>
      </c>
    </row>
    <row r="6" spans="1:4" ht="36" customHeight="1" x14ac:dyDescent="0.25">
      <c r="A6" s="78">
        <v>5</v>
      </c>
      <c r="B6" s="13" t="s">
        <v>165</v>
      </c>
      <c r="C6" s="78">
        <v>3</v>
      </c>
      <c r="D6" s="26">
        <f t="shared" si="0"/>
        <v>0.5</v>
      </c>
    </row>
    <row r="7" spans="1:4" ht="36.75" customHeight="1" x14ac:dyDescent="0.25">
      <c r="A7" s="28"/>
      <c r="B7" s="35" t="s">
        <v>3</v>
      </c>
      <c r="C7" s="27">
        <f>SUM(C3:C6)</f>
        <v>33</v>
      </c>
      <c r="D7" s="27">
        <f>SUM(D3:D6)</f>
        <v>5.5</v>
      </c>
    </row>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defaultRowHeight="15" x14ac:dyDescent="0.25"/>
  <cols>
    <col min="1" max="1" width="13.140625" style="31" customWidth="1"/>
    <col min="2" max="2" width="111" style="31" customWidth="1"/>
    <col min="3" max="3" width="9.140625" style="31"/>
    <col min="4" max="4" width="16.85546875" style="31" customWidth="1"/>
    <col min="5" max="16384" width="9.140625" style="31"/>
  </cols>
  <sheetData>
    <row r="1" spans="1:4" ht="18.75" x14ac:dyDescent="0.25">
      <c r="A1" s="231" t="s">
        <v>186</v>
      </c>
      <c r="B1" s="232"/>
      <c r="C1" s="233"/>
    </row>
    <row r="2" spans="1:4" ht="25.5" customHeight="1" x14ac:dyDescent="0.25">
      <c r="A2" s="16" t="s">
        <v>9</v>
      </c>
      <c r="B2" s="16" t="s">
        <v>12</v>
      </c>
      <c r="C2" s="16" t="s">
        <v>10</v>
      </c>
      <c r="D2" s="15" t="s">
        <v>161</v>
      </c>
    </row>
    <row r="3" spans="1:4" ht="36.75" customHeight="1" x14ac:dyDescent="0.25">
      <c r="A3" s="78">
        <v>4</v>
      </c>
      <c r="B3" s="20" t="s">
        <v>317</v>
      </c>
      <c r="C3" s="78">
        <v>51</v>
      </c>
      <c r="D3" s="26">
        <f t="shared" ref="D3:D5" si="0">C3/6</f>
        <v>8.5</v>
      </c>
    </row>
    <row r="4" spans="1:4" ht="36.75" customHeight="1" x14ac:dyDescent="0.25">
      <c r="A4" s="78">
        <v>4</v>
      </c>
      <c r="B4" s="20" t="s">
        <v>318</v>
      </c>
      <c r="C4" s="78">
        <v>18</v>
      </c>
      <c r="D4" s="26">
        <f t="shared" si="0"/>
        <v>3</v>
      </c>
    </row>
    <row r="5" spans="1:4" ht="36" customHeight="1" x14ac:dyDescent="0.25">
      <c r="A5" s="78">
        <v>5</v>
      </c>
      <c r="B5" s="13" t="s">
        <v>165</v>
      </c>
      <c r="C5" s="78">
        <v>3</v>
      </c>
      <c r="D5" s="26">
        <f t="shared" si="0"/>
        <v>0.5</v>
      </c>
    </row>
    <row r="6" spans="1:4" ht="36.75" customHeight="1" x14ac:dyDescent="0.25">
      <c r="A6" s="30"/>
      <c r="B6" s="33" t="s">
        <v>3</v>
      </c>
      <c r="C6" s="34">
        <f>SUM(C3:C5)</f>
        <v>72</v>
      </c>
      <c r="D6" s="27">
        <f>SUM(D3:D5)</f>
        <v>12</v>
      </c>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21" workbookViewId="0">
      <selection activeCell="F33" sqref="F33"/>
    </sheetView>
  </sheetViews>
  <sheetFormatPr defaultRowHeight="15" x14ac:dyDescent="0.25"/>
  <cols>
    <col min="1" max="1" width="9.5703125" customWidth="1"/>
    <col min="2" max="2" width="97.7109375" customWidth="1"/>
    <col min="3" max="3" width="16.7109375" customWidth="1"/>
    <col min="4" max="4" width="16.85546875" style="31" customWidth="1"/>
  </cols>
  <sheetData>
    <row r="1" spans="1:4" ht="21.75" thickBot="1" x14ac:dyDescent="0.3">
      <c r="A1" s="234" t="s">
        <v>194</v>
      </c>
      <c r="B1" s="235"/>
      <c r="C1" s="236"/>
    </row>
    <row r="2" spans="1:4" ht="21" customHeight="1" thickBot="1" x14ac:dyDescent="0.3">
      <c r="A2" s="39" t="s">
        <v>9</v>
      </c>
      <c r="B2" s="7" t="s">
        <v>12</v>
      </c>
      <c r="C2" s="8" t="s">
        <v>4</v>
      </c>
      <c r="D2" s="15" t="s">
        <v>161</v>
      </c>
    </row>
    <row r="3" spans="1:4" ht="29.25" customHeight="1" thickBot="1" x14ac:dyDescent="0.3">
      <c r="A3" s="192">
        <v>1</v>
      </c>
      <c r="B3" s="193" t="s">
        <v>300</v>
      </c>
      <c r="C3" s="194">
        <v>1</v>
      </c>
      <c r="D3" s="198">
        <f t="shared" ref="D3:D24" si="0">C3/6</f>
        <v>0.16666666666666666</v>
      </c>
    </row>
    <row r="4" spans="1:4" ht="29.25" customHeight="1" thickBot="1" x14ac:dyDescent="0.3">
      <c r="A4" s="192">
        <v>2</v>
      </c>
      <c r="B4" s="193" t="s">
        <v>301</v>
      </c>
      <c r="C4" s="194">
        <v>1</v>
      </c>
      <c r="D4" s="198">
        <f t="shared" si="0"/>
        <v>0.16666666666666666</v>
      </c>
    </row>
    <row r="5" spans="1:4" ht="29.25" customHeight="1" thickBot="1" x14ac:dyDescent="0.3">
      <c r="A5" s="192">
        <v>3</v>
      </c>
      <c r="B5" s="193" t="s">
        <v>302</v>
      </c>
      <c r="C5" s="194">
        <v>6</v>
      </c>
      <c r="D5" s="198">
        <f t="shared" si="0"/>
        <v>1</v>
      </c>
    </row>
    <row r="6" spans="1:4" ht="29.25" customHeight="1" thickBot="1" x14ac:dyDescent="0.3">
      <c r="A6" s="192">
        <v>4</v>
      </c>
      <c r="B6" s="193" t="s">
        <v>303</v>
      </c>
      <c r="C6" s="194">
        <v>12</v>
      </c>
      <c r="D6" s="198">
        <f t="shared" si="0"/>
        <v>2</v>
      </c>
    </row>
    <row r="7" spans="1:4" ht="29.25" customHeight="1" thickBot="1" x14ac:dyDescent="0.3">
      <c r="A7" s="195">
        <v>5</v>
      </c>
      <c r="B7" s="196" t="s">
        <v>304</v>
      </c>
      <c r="C7" s="194">
        <v>2</v>
      </c>
      <c r="D7" s="198">
        <f t="shared" si="0"/>
        <v>0.33333333333333331</v>
      </c>
    </row>
    <row r="8" spans="1:4" s="31" customFormat="1" ht="29.25" customHeight="1" thickBot="1" x14ac:dyDescent="0.3">
      <c r="A8" s="192">
        <v>6</v>
      </c>
      <c r="B8" s="193" t="s">
        <v>305</v>
      </c>
      <c r="C8" s="194">
        <v>2</v>
      </c>
      <c r="D8" s="198">
        <f t="shared" si="0"/>
        <v>0.33333333333333331</v>
      </c>
    </row>
    <row r="9" spans="1:4" ht="29.25" customHeight="1" thickBot="1" x14ac:dyDescent="0.3">
      <c r="A9" s="192">
        <v>7</v>
      </c>
      <c r="B9" s="193" t="s">
        <v>306</v>
      </c>
      <c r="C9" s="194">
        <v>9</v>
      </c>
      <c r="D9" s="198">
        <f t="shared" si="0"/>
        <v>1.5</v>
      </c>
    </row>
    <row r="10" spans="1:4" s="31" customFormat="1" ht="29.25" customHeight="1" thickBot="1" x14ac:dyDescent="0.3">
      <c r="A10" s="192">
        <v>8</v>
      </c>
      <c r="B10" s="193" t="s">
        <v>307</v>
      </c>
      <c r="C10" s="194">
        <v>3</v>
      </c>
      <c r="D10" s="198">
        <f t="shared" si="0"/>
        <v>0.5</v>
      </c>
    </row>
    <row r="11" spans="1:4" s="31" customFormat="1" ht="29.25" customHeight="1" thickBot="1" x14ac:dyDescent="0.3">
      <c r="A11" s="192">
        <v>9</v>
      </c>
      <c r="B11" s="193" t="s">
        <v>308</v>
      </c>
      <c r="C11" s="194">
        <v>6</v>
      </c>
      <c r="D11" s="198">
        <f t="shared" si="0"/>
        <v>1</v>
      </c>
    </row>
    <row r="12" spans="1:4" s="31" customFormat="1" ht="29.25" customHeight="1" thickBot="1" x14ac:dyDescent="0.3">
      <c r="A12" s="195">
        <v>10</v>
      </c>
      <c r="B12" s="196" t="s">
        <v>309</v>
      </c>
      <c r="C12" s="194">
        <v>6</v>
      </c>
      <c r="D12" s="198">
        <f t="shared" si="0"/>
        <v>1</v>
      </c>
    </row>
    <row r="13" spans="1:4" s="31" customFormat="1" ht="29.25" customHeight="1" thickBot="1" x14ac:dyDescent="0.3">
      <c r="A13" s="192">
        <v>11</v>
      </c>
      <c r="B13" s="193" t="s">
        <v>310</v>
      </c>
      <c r="C13" s="194">
        <v>3</v>
      </c>
      <c r="D13" s="198">
        <f t="shared" si="0"/>
        <v>0.5</v>
      </c>
    </row>
    <row r="14" spans="1:4" s="31" customFormat="1" ht="27" customHeight="1" thickBot="1" x14ac:dyDescent="0.3">
      <c r="A14" s="192">
        <v>12</v>
      </c>
      <c r="B14" s="197" t="s">
        <v>311</v>
      </c>
      <c r="C14" s="194">
        <v>3</v>
      </c>
      <c r="D14" s="198">
        <f t="shared" si="0"/>
        <v>0.5</v>
      </c>
    </row>
    <row r="15" spans="1:4" ht="29.25" customHeight="1" thickBot="1" x14ac:dyDescent="0.3">
      <c r="A15" s="192">
        <v>13</v>
      </c>
      <c r="B15" s="193" t="s">
        <v>185</v>
      </c>
      <c r="C15" s="194">
        <v>6</v>
      </c>
      <c r="D15" s="198">
        <f t="shared" si="0"/>
        <v>1</v>
      </c>
    </row>
    <row r="16" spans="1:4" s="31" customFormat="1" ht="29.25" customHeight="1" thickBot="1" x14ac:dyDescent="0.3">
      <c r="A16" s="192">
        <v>14</v>
      </c>
      <c r="B16" s="193" t="s">
        <v>178</v>
      </c>
      <c r="C16" s="194">
        <v>6</v>
      </c>
      <c r="D16" s="198">
        <f t="shared" si="0"/>
        <v>1</v>
      </c>
    </row>
    <row r="17" spans="1:4" s="31" customFormat="1" ht="29.25" customHeight="1" thickBot="1" x14ac:dyDescent="0.3">
      <c r="A17" s="195">
        <v>15</v>
      </c>
      <c r="B17" s="196" t="s">
        <v>179</v>
      </c>
      <c r="C17" s="194">
        <v>6</v>
      </c>
      <c r="D17" s="198">
        <f t="shared" si="0"/>
        <v>1</v>
      </c>
    </row>
    <row r="18" spans="1:4" s="31" customFormat="1" ht="29.25" customHeight="1" thickBot="1" x14ac:dyDescent="0.3">
      <c r="A18" s="192">
        <v>16</v>
      </c>
      <c r="B18" s="193" t="s">
        <v>180</v>
      </c>
      <c r="C18" s="194">
        <v>6</v>
      </c>
      <c r="D18" s="198">
        <f t="shared" si="0"/>
        <v>1</v>
      </c>
    </row>
    <row r="19" spans="1:4" s="31" customFormat="1" ht="29.25" customHeight="1" thickBot="1" x14ac:dyDescent="0.3">
      <c r="A19" s="192">
        <v>17</v>
      </c>
      <c r="B19" s="193" t="s">
        <v>181</v>
      </c>
      <c r="C19" s="194">
        <v>24</v>
      </c>
      <c r="D19" s="198">
        <f t="shared" si="0"/>
        <v>4</v>
      </c>
    </row>
    <row r="20" spans="1:4" s="31" customFormat="1" ht="29.25" customHeight="1" thickBot="1" x14ac:dyDescent="0.3">
      <c r="A20" s="192">
        <v>18</v>
      </c>
      <c r="B20" s="193" t="s">
        <v>182</v>
      </c>
      <c r="C20" s="194">
        <v>9</v>
      </c>
      <c r="D20" s="198">
        <f t="shared" si="0"/>
        <v>1.5</v>
      </c>
    </row>
    <row r="21" spans="1:4" s="31" customFormat="1" ht="29.25" customHeight="1" thickBot="1" x14ac:dyDescent="0.3">
      <c r="A21" s="192">
        <v>19</v>
      </c>
      <c r="B21" s="193" t="s">
        <v>183</v>
      </c>
      <c r="C21" s="194">
        <v>9</v>
      </c>
      <c r="D21" s="198">
        <f t="shared" si="0"/>
        <v>1.5</v>
      </c>
    </row>
    <row r="22" spans="1:4" ht="29.25" customHeight="1" thickBot="1" x14ac:dyDescent="0.3">
      <c r="A22" s="195">
        <v>20</v>
      </c>
      <c r="B22" s="196" t="s">
        <v>184</v>
      </c>
      <c r="C22" s="194">
        <v>6</v>
      </c>
      <c r="D22" s="198">
        <f t="shared" si="0"/>
        <v>1</v>
      </c>
    </row>
    <row r="23" spans="1:4" s="31" customFormat="1" ht="29.25" customHeight="1" thickBot="1" x14ac:dyDescent="0.3">
      <c r="A23" s="192">
        <v>21</v>
      </c>
      <c r="B23" s="193" t="s">
        <v>312</v>
      </c>
      <c r="C23" s="194">
        <v>6</v>
      </c>
      <c r="D23" s="198">
        <f t="shared" si="0"/>
        <v>1</v>
      </c>
    </row>
    <row r="24" spans="1:4" ht="29.25" customHeight="1" thickBot="1" x14ac:dyDescent="0.3">
      <c r="A24" s="192">
        <v>22</v>
      </c>
      <c r="B24" s="193" t="s">
        <v>34</v>
      </c>
      <c r="C24" s="194">
        <v>6</v>
      </c>
      <c r="D24" s="198">
        <f t="shared" si="0"/>
        <v>1</v>
      </c>
    </row>
    <row r="25" spans="1:4" s="31" customFormat="1" ht="27" customHeight="1" thickBot="1" x14ac:dyDescent="0.3">
      <c r="A25" s="192">
        <v>23</v>
      </c>
      <c r="B25" s="197" t="s">
        <v>165</v>
      </c>
      <c r="C25" s="194">
        <v>3</v>
      </c>
      <c r="D25" s="198">
        <f t="shared" ref="D25" si="1">C25/6</f>
        <v>0.5</v>
      </c>
    </row>
    <row r="26" spans="1:4" ht="29.25" customHeight="1" x14ac:dyDescent="0.25">
      <c r="A26" s="42"/>
      <c r="B26" s="43" t="s">
        <v>3</v>
      </c>
      <c r="C26" s="44">
        <f>SUM(C3:C25)</f>
        <v>141</v>
      </c>
      <c r="D26" s="27">
        <f>SUM(D3:D25)</f>
        <v>23.5</v>
      </c>
    </row>
    <row r="27" spans="1:4" ht="29.25" customHeight="1" x14ac:dyDescent="0.25"/>
  </sheetData>
  <mergeCells count="1">
    <mergeCell ref="A1:C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I11" sqref="I11"/>
    </sheetView>
  </sheetViews>
  <sheetFormatPr defaultRowHeight="15" x14ac:dyDescent="0.25"/>
  <cols>
    <col min="1" max="1" width="12.85546875" customWidth="1"/>
    <col min="2" max="2" width="66" customWidth="1"/>
    <col min="3" max="3" width="18" customWidth="1"/>
    <col min="4" max="4" width="16.85546875" style="31" customWidth="1"/>
  </cols>
  <sheetData>
    <row r="1" spans="1:4" ht="21.75" thickBot="1" x14ac:dyDescent="0.3">
      <c r="A1" s="237" t="s">
        <v>193</v>
      </c>
      <c r="B1" s="238"/>
      <c r="C1" s="239"/>
    </row>
    <row r="2" spans="1:4" ht="15.75" x14ac:dyDescent="0.25">
      <c r="A2" s="50" t="s">
        <v>9</v>
      </c>
      <c r="B2" s="50" t="s">
        <v>12</v>
      </c>
      <c r="C2" s="50" t="s">
        <v>4</v>
      </c>
      <c r="D2" s="15" t="s">
        <v>161</v>
      </c>
    </row>
    <row r="3" spans="1:4" ht="27.75" customHeight="1" x14ac:dyDescent="0.25">
      <c r="A3" s="37">
        <v>1</v>
      </c>
      <c r="B3" s="23" t="s">
        <v>189</v>
      </c>
      <c r="C3" s="24">
        <v>9</v>
      </c>
      <c r="D3" s="26">
        <f t="shared" ref="D3:D8" si="0">C3/6</f>
        <v>1.5</v>
      </c>
    </row>
    <row r="4" spans="1:4" ht="33.75" customHeight="1" x14ac:dyDescent="0.25">
      <c r="A4" s="37">
        <v>2</v>
      </c>
      <c r="B4" s="23" t="s">
        <v>191</v>
      </c>
      <c r="C4" s="24">
        <v>12</v>
      </c>
      <c r="D4" s="26">
        <f t="shared" si="0"/>
        <v>2</v>
      </c>
    </row>
    <row r="5" spans="1:4" ht="27.75" customHeight="1" x14ac:dyDescent="0.25">
      <c r="A5" s="37">
        <v>3</v>
      </c>
      <c r="B5" s="23" t="s">
        <v>190</v>
      </c>
      <c r="C5" s="24">
        <v>3</v>
      </c>
      <c r="D5" s="26">
        <f t="shared" si="0"/>
        <v>0.5</v>
      </c>
    </row>
    <row r="6" spans="1:4" s="31" customFormat="1" ht="27.75" customHeight="1" x14ac:dyDescent="0.25">
      <c r="A6" s="37"/>
      <c r="B6" s="23" t="s">
        <v>192</v>
      </c>
      <c r="C6" s="24">
        <v>6</v>
      </c>
      <c r="D6" s="26">
        <f t="shared" si="0"/>
        <v>1</v>
      </c>
    </row>
    <row r="7" spans="1:4" ht="27.75" customHeight="1" thickBot="1" x14ac:dyDescent="0.3">
      <c r="A7" s="37">
        <v>4</v>
      </c>
      <c r="B7" s="23"/>
      <c r="C7" s="24">
        <v>3</v>
      </c>
      <c r="D7" s="26">
        <f t="shared" si="0"/>
        <v>0.5</v>
      </c>
    </row>
    <row r="8" spans="1:4" ht="19.5" thickBot="1" x14ac:dyDescent="0.3">
      <c r="A8" s="45"/>
      <c r="B8" s="46" t="s">
        <v>3</v>
      </c>
      <c r="C8" s="47">
        <f>SUM(C3:C7)</f>
        <v>33</v>
      </c>
      <c r="D8" s="26">
        <f t="shared" si="0"/>
        <v>5.5</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Summary</vt:lpstr>
      <vt:lpstr>Scheduler</vt:lpstr>
      <vt:lpstr>English (3D)</vt:lpstr>
      <vt:lpstr>BIS (3D)</vt:lpstr>
      <vt:lpstr>CO + DL(9D)</vt:lpstr>
      <vt:lpstr>Networking(8D)</vt:lpstr>
      <vt:lpstr>OperatingSystem(8D)</vt:lpstr>
      <vt:lpstr>Linux (Scripting, Commands)</vt:lpstr>
      <vt:lpstr>DB Concept 4.5days</vt:lpstr>
      <vt:lpstr>ITIL+TIcketing Tool (2.5D)</vt:lpstr>
      <vt:lpstr>ASM+SE+Agile+DevOps(17D)</vt:lpstr>
      <vt:lpstr>ITP(12D)</vt:lpstr>
      <vt:lpstr>UI(5.5D)</vt:lpstr>
      <vt:lpstr>Programming (12D)</vt:lpstr>
      <vt:lpstr>DatabaseConcepts (23.5D)</vt:lpstr>
      <vt:lpstr>Webservices(5.5D)</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HCL</dc:creator>
  <cp:lastModifiedBy>Allwyn George, HCL TSS</cp:lastModifiedBy>
  <dcterms:created xsi:type="dcterms:W3CDTF">2017-03-03T03:29:18Z</dcterms:created>
  <dcterms:modified xsi:type="dcterms:W3CDTF">2019-10-15T08:24:03Z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aa09d035-2481-4f2e-b7a1-b9e600889015</vt:lpwstr>
  </property>
  <property fmtid="{D5CDD505-2E9C-101B-9397-08002B2CF9AE}" pid="3" name="Classification">
    <vt:lpwstr>null</vt:lpwstr>
  </property>
  <property fmtid="{D5CDD505-2E9C-101B-9397-08002B2CF9AE}" pid="4" name="HCL_Cla5s_D6">
    <vt:lpwstr>False</vt:lpwstr>
  </property>
  <property fmtid="{D5CDD505-2E9C-101B-9397-08002B2CF9AE}" pid="5" name="HCLClassification">
    <vt:lpwstr>HCL_Cla5s_1nt3rnal</vt:lpwstr>
  </property>
</Properties>
</file>