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onal\Downloads\"/>
    </mc:Choice>
  </mc:AlternateContent>
  <xr:revisionPtr revIDLastSave="0" documentId="13_ncr:1_{0B3B4813-00A1-4E4A-8839-E1C5D26D22F8}" xr6:coauthVersionLast="47" xr6:coauthVersionMax="47" xr10:uidLastSave="{00000000-0000-0000-0000-000000000000}"/>
  <bookViews>
    <workbookView xWindow="-110" yWindow="-110" windowWidth="19420" windowHeight="10300" activeTab="1" xr2:uid="{AA3C1E50-38F1-6644-B051-514CE6CAA6A2}"/>
  </bookViews>
  <sheets>
    <sheet name="Data" sheetId="1" r:id="rId1"/>
    <sheet name="Dashboard" sheetId="6" r:id="rId2"/>
    <sheet name="Insight" sheetId="8"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3" i="6" l="1"/>
  <c r="J13" i="6"/>
  <c r="K13" i="6"/>
  <c r="I14" i="6"/>
  <c r="J14" i="6"/>
  <c r="K14" i="6"/>
  <c r="I15" i="6"/>
  <c r="J15" i="6"/>
  <c r="K15" i="6"/>
  <c r="I16" i="6"/>
  <c r="J16" i="6"/>
  <c r="K16" i="6"/>
  <c r="L16" i="6" s="1"/>
  <c r="I17" i="6"/>
  <c r="J17" i="6"/>
  <c r="K17" i="6"/>
  <c r="I18" i="6"/>
  <c r="J18" i="6"/>
  <c r="K18" i="6"/>
  <c r="J12" i="6"/>
  <c r="K12" i="6"/>
  <c r="I12" i="6"/>
  <c r="D13" i="6"/>
  <c r="E13" i="6"/>
  <c r="F13" i="6"/>
  <c r="D14" i="6"/>
  <c r="E14" i="6"/>
  <c r="F14" i="6"/>
  <c r="D15" i="6"/>
  <c r="E15" i="6"/>
  <c r="F15" i="6"/>
  <c r="D16" i="6"/>
  <c r="E16" i="6"/>
  <c r="F16" i="6"/>
  <c r="D17" i="6"/>
  <c r="E17" i="6"/>
  <c r="F17" i="6"/>
  <c r="E12" i="6"/>
  <c r="F12" i="6"/>
  <c r="D12" i="6"/>
  <c r="E36" i="8"/>
  <c r="F36" i="8"/>
  <c r="G36" i="8"/>
  <c r="H36" i="8"/>
  <c r="E37" i="8"/>
  <c r="F37" i="8"/>
  <c r="G37" i="8"/>
  <c r="H37" i="8"/>
  <c r="E38" i="8"/>
  <c r="F38" i="8"/>
  <c r="G38" i="8"/>
  <c r="H38" i="8"/>
  <c r="E39" i="8"/>
  <c r="F39" i="8"/>
  <c r="G39" i="8"/>
  <c r="H39" i="8"/>
  <c r="E40" i="8"/>
  <c r="F40" i="8"/>
  <c r="G40" i="8"/>
  <c r="H40" i="8"/>
  <c r="E41" i="8"/>
  <c r="F41" i="8"/>
  <c r="G41" i="8"/>
  <c r="H41" i="8"/>
  <c r="E42" i="8"/>
  <c r="F42" i="8"/>
  <c r="G42" i="8"/>
  <c r="H42" i="8"/>
  <c r="E43" i="8"/>
  <c r="F43" i="8"/>
  <c r="G43" i="8"/>
  <c r="H43" i="8"/>
  <c r="E44" i="8"/>
  <c r="F44" i="8"/>
  <c r="G44" i="8"/>
  <c r="H44" i="8"/>
  <c r="F35" i="8"/>
  <c r="G35" i="8"/>
  <c r="H35" i="8"/>
  <c r="E35" i="8"/>
  <c r="L13" i="6" l="1"/>
  <c r="L17" i="6"/>
  <c r="G16" i="6"/>
  <c r="L18" i="6"/>
  <c r="L15" i="6"/>
  <c r="L14" i="6"/>
  <c r="G17" i="6"/>
  <c r="G13" i="6"/>
  <c r="F18" i="6"/>
  <c r="G15" i="6"/>
  <c r="G14" i="6"/>
  <c r="E18" i="6"/>
  <c r="G12" i="6"/>
  <c r="L12" i="6"/>
  <c r="G18" i="6" l="1"/>
</calcChain>
</file>

<file path=xl/sharedStrings.xml><?xml version="1.0" encoding="utf-8"?>
<sst xmlns="http://schemas.openxmlformats.org/spreadsheetml/2006/main" count="48311" uniqueCount="157">
  <si>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</si>
  <si>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</si>
  <si>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</si>
  <si>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</si>
  <si>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</si>
  <si>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</si>
  <si>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</si>
  <si>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</si>
  <si>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</si>
  <si>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</si>
  <si>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</si>
  <si>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</si>
  <si>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</si>
  <si>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</si>
  <si>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</si>
  <si>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</si>
  <si>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</si>
  <si>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</si>
  <si>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</si>
  <si>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</si>
  <si>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</si>
  <si>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</si>
  <si>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</si>
  <si>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</si>
  <si>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</si>
  <si>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</si>
  <si>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</si>
  <si>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</si>
  <si>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</si>
  <si>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</si>
  <si>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</si>
  <si>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</si>
  <si>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</si>
  <si>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</si>
  <si>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</si>
  <si>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</si>
  <si>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</si>
  <si>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</si>
  <si>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</si>
  <si>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</si>
  <si>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</si>
  <si>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</si>
  <si>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</si>
  <si>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</si>
  <si>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</si>
  <si>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</si>
  <si>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</si>
  <si>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</si>
  <si>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</si>
  <si>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</si>
  <si>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</si>
  <si>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</si>
  <si>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</si>
  <si>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</si>
  <si>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</si>
  <si>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</si>
  <si>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</si>
  <si>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</si>
  <si>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</si>
  <si>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</si>
  <si>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</si>
  <si>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</si>
  <si>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</si>
  <si>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</si>
  <si>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</si>
  <si>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</si>
  <si>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</si>
  <si>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</si>
  <si>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</si>
  <si>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</si>
  <si>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</si>
  <si>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</si>
  <si>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</si>
  <si>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</si>
  <si>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</si>
  <si>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</si>
  <si>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</si>
  <si>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</si>
  <si>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</si>
  <si>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</si>
  <si>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</si>
  <si>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</si>
  <si>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</si>
  <si>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</si>
  <si>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</si>
  <si>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</si>
  <si>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</si>
  <si>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</si>
  <si>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</si>
  <si>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</si>
  <si>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</si>
  <si>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</si>
  <si>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</si>
  <si>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</si>
  <si>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</si>
  <si>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</si>
  <si>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</si>
  <si>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</si>
  <si>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</si>
  <si>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</si>
  <si>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</si>
  <si>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</si>
  <si>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</si>
  <si>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</si>
  <si>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</si>
  <si>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</si>
  <si>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</si>
  <si>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</si>
  <si>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</si>
  <si>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</si>
  <si>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</si>
  <si>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</si>
  <si>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</si>
  <si>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</si>
  <si>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</si>
  <si>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</si>
  <si>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</si>
  <si>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</si>
  <si>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</si>
  <si>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</si>
  <si>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</si>
  <si>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</si>
  <si>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</si>
  <si>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</si>
  <si>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</si>
  <si>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</si>
  <si>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</si>
  <si>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</si>
  <si>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</si>
  <si>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</si>
  <si>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</si>
  <si>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</si>
  <si>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reatailer</t>
  </si>
  <si>
    <t>Brand</t>
  </si>
  <si>
    <t>Sales 2022</t>
  </si>
  <si>
    <t>Sales 2023</t>
  </si>
  <si>
    <t>Varience</t>
  </si>
  <si>
    <t>Sum of Total Sales</t>
  </si>
  <si>
    <t>Sum of Operating Profit</t>
  </si>
  <si>
    <t>Average of Price per Unit</t>
  </si>
  <si>
    <t>Row Labels</t>
  </si>
  <si>
    <t>Grand Total</t>
  </si>
  <si>
    <t>Column Labels</t>
  </si>
  <si>
    <t>2022</t>
  </si>
  <si>
    <t>2023</t>
  </si>
  <si>
    <t>Average of Operating Margin</t>
  </si>
  <si>
    <t>Qtr1</t>
  </si>
  <si>
    <t>Qtr2</t>
  </si>
  <si>
    <t>Qtr3</t>
  </si>
  <si>
    <t>Qtr4</t>
  </si>
  <si>
    <t>Years (Invoice Date)</t>
  </si>
  <si>
    <t>Quarters (Invoice Date)</t>
  </si>
  <si>
    <t>2022 Total</t>
  </si>
  <si>
    <t>2023 Total</t>
  </si>
  <si>
    <t>Total</t>
  </si>
  <si>
    <t>Sales and profit margin by quaterly</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</si>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</sst>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C09]#,##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2"/>
      <color theme="1"/>
      <name val="Calibri"/>
      <family val="2"/>
      <scheme val="minor"/>
    </font>
    <font>
      <b/>
      <sz val="12"/>
      <color theme="1"/>
      <name val="Aptos Display"/>
      <family val="2"/>
    </font>
    <font>
      <b/>
      <i/>
      <sz val="16"/>
      <color theme="1"/>
      <name val="Source Sans Pro"/>
      <family val="2"/>
    </font>
  </fonts>
  <fills count="8">
    <fill>
      <patternFill patternType="none"/>
    </fill>
    <fill>
      <patternFill patternType="gray125"/>
    </fill>
    <fill>
      <patternFill patternType="solid">
        <fgColor rgb="FF2A3E68"/>
        <bgColor indexed="64"/>
      </patternFill>
    </fill>
    <fill>
      <patternFill patternType="solid">
        <fgColor theme="2" tint="-0.89999084444715716"/>
        <bgColor indexed="64"/>
      </patternFill>
    </fill>
    <fill>
      <patternFill patternType="solid">
        <fgColor theme="0"/>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8" tint="-0.24997711111789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4" borderId="0" xfId="0" applyFont="1" applyFill="1" applyAlignment="1">
      <alignment vertical="center"/>
    </xf>
    <xf numFmtId="0" fontId="5" fillId="3" borderId="0" xfId="0" applyFont="1" applyFill="1" applyAlignment="1">
      <alignment vertical="center"/>
    </xf>
    <xf numFmtId="0" fontId="0" fillId="5" borderId="0" xfId="0" applyFill="1"/>
    <xf numFmtId="0" fontId="0" fillId="5" borderId="0" xfId="0" applyFill="1" applyAlignment="1">
      <alignment horizontal="center" vertical="center"/>
    </xf>
    <xf numFmtId="0" fontId="0" fillId="0" borderId="0" xfId="0" pivotButton="1"/>
    <xf numFmtId="0" fontId="0" fillId="0" borderId="0" xfId="0" applyAlignment="1">
      <alignment horizontal="left"/>
    </xf>
    <xf numFmtId="3" fontId="0" fillId="0" borderId="0" xfId="0" applyNumberFormat="1"/>
    <xf numFmtId="0" fontId="6" fillId="6" borderId="2" xfId="0" applyFont="1" applyFill="1" applyBorder="1"/>
    <xf numFmtId="3" fontId="6" fillId="6" borderId="2" xfId="0" applyNumberFormat="1" applyFont="1" applyFill="1" applyBorder="1"/>
    <xf numFmtId="166" fontId="0" fillId="0" borderId="0" xfId="0" applyNumberFormat="1"/>
    <xf numFmtId="0" fontId="5" fillId="3" borderId="0" xfId="0" applyFont="1" applyFill="1" applyAlignment="1">
      <alignment horizontal="center" vertical="center"/>
    </xf>
    <xf numFmtId="0" fontId="8" fillId="7" borderId="0" xfId="0" applyFont="1" applyFill="1" applyAlignment="1">
      <alignment horizontal="center" vertical="center"/>
    </xf>
    <xf numFmtId="0" fontId="7" fillId="7" borderId="0" xfId="0" applyFont="1" applyFill="1" applyAlignment="1">
      <alignment horizontal="center" vertical="center"/>
    </xf>
  </cellXfs>
  <cellStyles count="2">
    <cellStyle name="Hyperlink 2" xfId="1" xr:uid="{229837FD-7C70-47AC-B854-CBC5538B0B97}"/>
    <cellStyle name="Normal" xfId="0" builtinId="0"/>
  </cellStyles>
  <dxfs count="17">
    <dxf>
      <numFmt numFmtId="166" formatCode="[$$-C09]#,##0.0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[Co-cola sales analysis.xlsx]Insight!PivotTable4</c:name>
    <c:fmtId val="10"/>
  </c:pivotSource>
  <c:chart>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840004238203715E-2"/>
          <c:y val="0.26211015015612937"/>
          <c:w val="0.853401456108698"/>
          <c:h val="0.57325896973177548"/>
        </c:manualLayout>
      </c:layout>
      <c:barChart>
        <c:barDir val="col"/>
        <c:grouping val="clustered"/>
        <c:varyColors val="0"/>
        <c:ser>
          <c:idx val="0"/>
          <c:order val="0"/>
          <c:tx>
            <c:strRef>
              <c:f>Insight!$C$34</c:f>
              <c:strCache>
                <c:ptCount val="1"/>
                <c:pt idx="0">
                  <c:v>Sum of 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Insight!$A$35:$B$44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Insight!$C$35:$C$44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81A-47BE-9D89-539F886CC943}"/>
            </c:ext>
          </c:extLst>
        </c:ser>
        <c:dLbls>
          <c:showLegendKey val="0"/>
          <c:showVal val="0"/>
          <c:showCatName val="0"/>
          <c:showSerName val="0"/>
          <c:showPercent val="0"/>
          <c:showBubbleSize val="0"/>
        </c:dLbls>
        <c:gapWidth val="219"/>
        <c:axId val="222868751"/>
        <c:axId val="222877871"/>
      </c:barChart>
      <c:lineChart>
        <c:grouping val="standard"/>
        <c:varyColors val="0"/>
        <c:ser>
          <c:idx val="1"/>
          <c:order val="1"/>
          <c:tx>
            <c:strRef>
              <c:f>Insight!$D$34</c:f>
              <c:strCache>
                <c:ptCount val="1"/>
                <c:pt idx="0">
                  <c:v>Average of Operating Margin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Insight!$A$35:$B$44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Insight!$D$35:$D$44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A81A-47BE-9D89-539F886CC943}"/>
            </c:ext>
          </c:extLst>
        </c:ser>
        <c:dLbls>
          <c:showLegendKey val="0"/>
          <c:showVal val="0"/>
          <c:showCatName val="0"/>
          <c:showSerName val="0"/>
          <c:showPercent val="0"/>
          <c:showBubbleSize val="0"/>
        </c:dLbls>
        <c:marker val="1"/>
        <c:smooth val="0"/>
        <c:axId val="222883631"/>
        <c:axId val="222888431"/>
      </c:lineChart>
      <c:catAx>
        <c:axId val="2228687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877871"/>
        <c:crosses val="autoZero"/>
        <c:auto val="1"/>
        <c:lblAlgn val="ctr"/>
        <c:lblOffset val="100"/>
        <c:noMultiLvlLbl val="0"/>
      </c:catAx>
      <c:valAx>
        <c:axId val="22287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868751"/>
        <c:crosses val="autoZero"/>
        <c:crossBetween val="between"/>
      </c:valAx>
      <c:valAx>
        <c:axId val="222888431"/>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883631"/>
        <c:crosses val="max"/>
        <c:crossBetween val="between"/>
      </c:valAx>
      <c:catAx>
        <c:axId val="222883631"/>
        <c:scaling>
          <c:orientation val="minMax"/>
        </c:scaling>
        <c:delete val="1"/>
        <c:axPos val="b"/>
        <c:numFmt formatCode="General" sourceLinked="1"/>
        <c:majorTickMark val="none"/>
        <c:minorTickMark val="none"/>
        <c:tickLblPos val="nextTo"/>
        <c:crossAx val="22288843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[Co-cola sales analysis.xlsx]Insight!PivotTable4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46981627296589"/>
          <c:y val="0.14249781277340332"/>
          <c:w val="0.78453258967629047"/>
          <c:h val="0.58122411781860606"/>
        </c:manualLayout>
      </c:layout>
      <c:barChart>
        <c:barDir val="col"/>
        <c:grouping val="clustered"/>
        <c:varyColors val="0"/>
        <c:ser>
          <c:idx val="0"/>
          <c:order val="0"/>
          <c:tx>
            <c:strRef>
              <c:f>Insight!$C$34</c:f>
              <c:strCache>
                <c:ptCount val="1"/>
                <c:pt idx="0">
                  <c:v>Sum of Total Sales</c:v>
                </c:pt>
              </c:strCache>
            </c:strRef>
          </c:tx>
          <c:spPr>
            <a:solidFill>
              <a:schemeClr val="accent1"/>
            </a:solidFill>
            <a:ln>
              <a:noFill/>
            </a:ln>
            <a:effectLst/>
          </c:spPr>
          <c:invertIfNegative val="0"/>
          <c:cat>
            <c:multiLvlStrRef>
              <c:f>Insight!$A$35:$B$44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Insight!$C$35:$C$44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1CF-4021-BDC2-A8EAC0BC64A0}"/>
            </c:ext>
          </c:extLst>
        </c:ser>
        <c:dLbls>
          <c:showLegendKey val="0"/>
          <c:showVal val="0"/>
          <c:showCatName val="0"/>
          <c:showSerName val="0"/>
          <c:showPercent val="0"/>
          <c:showBubbleSize val="0"/>
        </c:dLbls>
        <c:gapWidth val="219"/>
        <c:axId val="222868751"/>
        <c:axId val="222877871"/>
      </c:barChart>
      <c:lineChart>
        <c:grouping val="standard"/>
        <c:varyColors val="0"/>
        <c:ser>
          <c:idx val="1"/>
          <c:order val="1"/>
          <c:tx>
            <c:strRef>
              <c:f>Insight!$D$34</c:f>
              <c:strCache>
                <c:ptCount val="1"/>
                <c:pt idx="0">
                  <c:v>Average of Operating Margin</c:v>
                </c:pt>
              </c:strCache>
            </c:strRef>
          </c:tx>
          <c:spPr>
            <a:ln w="28575" cap="rnd">
              <a:solidFill>
                <a:schemeClr val="accent2"/>
              </a:solidFill>
              <a:round/>
            </a:ln>
            <a:effectLst/>
          </c:spPr>
          <c:marker>
            <c:symbol val="none"/>
          </c:marker>
          <c:cat>
            <c:multiLvlStrRef>
              <c:f>Insight!$A$35:$B$44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Insight!$D$35:$D$44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1CF-4021-BDC2-A8EAC0BC64A0}"/>
            </c:ext>
          </c:extLst>
        </c:ser>
        <c:dLbls>
          <c:showLegendKey val="0"/>
          <c:showVal val="0"/>
          <c:showCatName val="0"/>
          <c:showSerName val="0"/>
          <c:showPercent val="0"/>
          <c:showBubbleSize val="0"/>
        </c:dLbls>
        <c:marker val="1"/>
        <c:smooth val="0"/>
        <c:axId val="222883631"/>
        <c:axId val="222888431"/>
      </c:lineChart>
      <c:catAx>
        <c:axId val="22286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877871"/>
        <c:crosses val="autoZero"/>
        <c:auto val="1"/>
        <c:lblAlgn val="ctr"/>
        <c:lblOffset val="100"/>
        <c:noMultiLvlLbl val="0"/>
      </c:catAx>
      <c:valAx>
        <c:axId val="22287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868751"/>
        <c:crosses val="autoZero"/>
        <c:crossBetween val="between"/>
      </c:valAx>
      <c:valAx>
        <c:axId val="2228884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883631"/>
        <c:crosses val="max"/>
        <c:crossBetween val="between"/>
      </c:valAx>
      <c:catAx>
        <c:axId val="222883631"/>
        <c:scaling>
          <c:orientation val="minMax"/>
        </c:scaling>
        <c:delete val="1"/>
        <c:axPos val="b"/>
        <c:numFmt formatCode="General" sourceLinked="1"/>
        <c:majorTickMark val="out"/>
        <c:minorTickMark val="none"/>
        <c:tickLblPos val="nextTo"/>
        <c:crossAx val="22288843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844550</xdr:colOff>
      <xdr:row>0</xdr:row>
      <xdr:rowOff>117004</xdr:rowOff>
    </xdr:from>
    <xdr:to>
      <xdr:col>12</xdr:col>
      <xdr:colOff>0</xdr:colOff>
      <xdr:row>4</xdr:row>
      <xdr:rowOff>6350</xdr:rowOff>
    </xdr:to>
    <xdr:sp macro="" textlink="">
      <xdr:nvSpPr>
        <xdr:cNvPr id="3" name="Rectangle 2">
          <a:extLst>
            <a:ext uri="{FF2B5EF4-FFF2-40B4-BE49-F238E27FC236}">
              <a16:creationId xmlns:a16="http://schemas.microsoft.com/office/drawing/2014/main" id="{4D96D909-1870-F8FA-E6BF-56A31EC420C9}"/>
            </a:ext>
          </a:extLst>
        </xdr:cNvPr>
        <xdr:cNvSpPr/>
      </xdr:nvSpPr>
      <xdr:spPr>
        <a:xfrm>
          <a:off x="2381250" y="117004"/>
          <a:ext cx="7664450" cy="676746"/>
        </a:xfrm>
        <a:prstGeom prst="rect">
          <a:avLst/>
        </a:prstGeom>
        <a:solidFill>
          <a:schemeClr val="bg2">
            <a:lumMod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2</xdr:col>
      <xdr:colOff>838200</xdr:colOff>
      <xdr:row>4</xdr:row>
      <xdr:rowOff>158750</xdr:rowOff>
    </xdr:from>
    <xdr:to>
      <xdr:col>4</xdr:col>
      <xdr:colOff>730250</xdr:colOff>
      <xdr:row>8</xdr:row>
      <xdr:rowOff>12700</xdr:rowOff>
    </xdr:to>
    <xdr:sp macro="" textlink="">
      <xdr:nvSpPr>
        <xdr:cNvPr id="4" name="Rectangle 3">
          <a:extLst>
            <a:ext uri="{FF2B5EF4-FFF2-40B4-BE49-F238E27FC236}">
              <a16:creationId xmlns:a16="http://schemas.microsoft.com/office/drawing/2014/main" id="{D6C7ABDB-D1BC-982A-DC2D-5551C0870DFE}"/>
            </a:ext>
          </a:extLst>
        </xdr:cNvPr>
        <xdr:cNvSpPr/>
      </xdr:nvSpPr>
      <xdr:spPr>
        <a:xfrm>
          <a:off x="2374900" y="946150"/>
          <a:ext cx="1593850" cy="641350"/>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127000</xdr:colOff>
      <xdr:row>4</xdr:row>
      <xdr:rowOff>161454</xdr:rowOff>
    </xdr:from>
    <xdr:to>
      <xdr:col>7</xdr:col>
      <xdr:colOff>19050</xdr:colOff>
      <xdr:row>8</xdr:row>
      <xdr:rowOff>6350</xdr:rowOff>
    </xdr:to>
    <xdr:sp macro="" textlink="">
      <xdr:nvSpPr>
        <xdr:cNvPr id="5" name="Rectangle 4">
          <a:extLst>
            <a:ext uri="{FF2B5EF4-FFF2-40B4-BE49-F238E27FC236}">
              <a16:creationId xmlns:a16="http://schemas.microsoft.com/office/drawing/2014/main" id="{4FACFDBB-81BC-4BBF-A580-C185F008EC1B}"/>
            </a:ext>
          </a:extLst>
        </xdr:cNvPr>
        <xdr:cNvSpPr/>
      </xdr:nvSpPr>
      <xdr:spPr>
        <a:xfrm>
          <a:off x="4216400" y="948854"/>
          <a:ext cx="1593850" cy="632296"/>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838200</xdr:colOff>
      <xdr:row>4</xdr:row>
      <xdr:rowOff>148754</xdr:rowOff>
    </xdr:from>
    <xdr:to>
      <xdr:col>9</xdr:col>
      <xdr:colOff>730250</xdr:colOff>
      <xdr:row>7</xdr:row>
      <xdr:rowOff>190500</xdr:rowOff>
    </xdr:to>
    <xdr:sp macro="" textlink="">
      <xdr:nvSpPr>
        <xdr:cNvPr id="6" name="Rectangle 5">
          <a:extLst>
            <a:ext uri="{FF2B5EF4-FFF2-40B4-BE49-F238E27FC236}">
              <a16:creationId xmlns:a16="http://schemas.microsoft.com/office/drawing/2014/main" id="{1361899B-4D32-48E4-9850-5B5E58AFD61A}"/>
            </a:ext>
          </a:extLst>
        </xdr:cNvPr>
        <xdr:cNvSpPr/>
      </xdr:nvSpPr>
      <xdr:spPr>
        <a:xfrm>
          <a:off x="6629400" y="936154"/>
          <a:ext cx="1593850" cy="632296"/>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10</xdr:col>
      <xdr:colOff>107950</xdr:colOff>
      <xdr:row>4</xdr:row>
      <xdr:rowOff>142404</xdr:rowOff>
    </xdr:from>
    <xdr:to>
      <xdr:col>12</xdr:col>
      <xdr:colOff>0</xdr:colOff>
      <xdr:row>7</xdr:row>
      <xdr:rowOff>184150</xdr:rowOff>
    </xdr:to>
    <xdr:sp macro="" textlink="">
      <xdr:nvSpPr>
        <xdr:cNvPr id="7" name="Rectangle 6">
          <a:extLst>
            <a:ext uri="{FF2B5EF4-FFF2-40B4-BE49-F238E27FC236}">
              <a16:creationId xmlns:a16="http://schemas.microsoft.com/office/drawing/2014/main" id="{1A7AE177-4892-410C-88FF-DE465B8BD5FD}"/>
            </a:ext>
          </a:extLst>
        </xdr:cNvPr>
        <xdr:cNvSpPr/>
      </xdr:nvSpPr>
      <xdr:spPr>
        <a:xfrm>
          <a:off x="8451850" y="929804"/>
          <a:ext cx="1593850" cy="632296"/>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82550</xdr:colOff>
      <xdr:row>1</xdr:row>
      <xdr:rowOff>6350</xdr:rowOff>
    </xdr:from>
    <xdr:to>
      <xdr:col>10</xdr:col>
      <xdr:colOff>622300</xdr:colOff>
      <xdr:row>2</xdr:row>
      <xdr:rowOff>76200</xdr:rowOff>
    </xdr:to>
    <xdr:sp macro="" textlink="">
      <xdr:nvSpPr>
        <xdr:cNvPr id="8" name="TextBox 7">
          <a:extLst>
            <a:ext uri="{FF2B5EF4-FFF2-40B4-BE49-F238E27FC236}">
              <a16:creationId xmlns:a16="http://schemas.microsoft.com/office/drawing/2014/main" id="{9A41E322-2032-0C3B-855F-65B6B2B28419}"/>
            </a:ext>
          </a:extLst>
        </xdr:cNvPr>
        <xdr:cNvSpPr txBox="1"/>
      </xdr:nvSpPr>
      <xdr:spPr>
        <a:xfrm>
          <a:off x="2597150" y="203200"/>
          <a:ext cx="64960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b="1" i="1">
              <a:solidFill>
                <a:srgbClr val="C00000"/>
              </a:solidFill>
              <a:latin typeface="Freestyle Script" panose="030804020302050B0404" pitchFamily="66" charset="0"/>
            </a:rPr>
            <a:t>Co-Cola</a:t>
          </a:r>
          <a:r>
            <a:rPr lang="en-IN" sz="2400" b="1" i="0">
              <a:solidFill>
                <a:srgbClr val="C00000"/>
              </a:solidFill>
            </a:rPr>
            <a:t>  </a:t>
          </a:r>
          <a:r>
            <a:rPr lang="en-IN" sz="1800" b="1" i="1">
              <a:solidFill>
                <a:schemeClr val="bg1"/>
              </a:solidFill>
              <a:latin typeface="Aptos Narrow" panose="020B0004020202020204" pitchFamily="34" charset="0"/>
            </a:rPr>
            <a:t>USA Retailer  Dashboard</a:t>
          </a:r>
        </a:p>
      </xdr:txBody>
    </xdr:sp>
    <xdr:clientData/>
  </xdr:twoCellAnchor>
  <xdr:twoCellAnchor>
    <xdr:from>
      <xdr:col>3</xdr:col>
      <xdr:colOff>44450</xdr:colOff>
      <xdr:row>2</xdr:row>
      <xdr:rowOff>165100</xdr:rowOff>
    </xdr:from>
    <xdr:to>
      <xdr:col>5</xdr:col>
      <xdr:colOff>209550</xdr:colOff>
      <xdr:row>3</xdr:row>
      <xdr:rowOff>171450</xdr:rowOff>
    </xdr:to>
    <xdr:sp macro="" textlink="">
      <xdr:nvSpPr>
        <xdr:cNvPr id="9" name="Rectangle 8">
          <a:extLst>
            <a:ext uri="{FF2B5EF4-FFF2-40B4-BE49-F238E27FC236}">
              <a16:creationId xmlns:a16="http://schemas.microsoft.com/office/drawing/2014/main" id="{CF355C5B-B2F1-BC9F-7AEC-509AE28D45C6}"/>
            </a:ext>
          </a:extLst>
        </xdr:cNvPr>
        <xdr:cNvSpPr/>
      </xdr:nvSpPr>
      <xdr:spPr>
        <a:xfrm>
          <a:off x="2559050" y="558800"/>
          <a:ext cx="1866900" cy="203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i="1"/>
            <a:t>Figuers in USD</a:t>
          </a:r>
        </a:p>
      </xdr:txBody>
    </xdr:sp>
    <xdr:clientData/>
  </xdr:twoCellAnchor>
  <xdr:twoCellAnchor>
    <xdr:from>
      <xdr:col>3</xdr:col>
      <xdr:colOff>292768</xdr:colOff>
      <xdr:row>6</xdr:row>
      <xdr:rowOff>40105</xdr:rowOff>
    </xdr:from>
    <xdr:to>
      <xdr:col>4</xdr:col>
      <xdr:colOff>495968</xdr:colOff>
      <xdr:row>7</xdr:row>
      <xdr:rowOff>140369</xdr:rowOff>
    </xdr:to>
    <xdr:sp macro="" textlink="Insight!A4">
      <xdr:nvSpPr>
        <xdr:cNvPr id="2" name="TextBox 1">
          <a:extLst>
            <a:ext uri="{FF2B5EF4-FFF2-40B4-BE49-F238E27FC236}">
              <a16:creationId xmlns:a16="http://schemas.microsoft.com/office/drawing/2014/main" id="{58067B8D-555F-101D-BB3E-A0F2703FE0C9}"/>
            </a:ext>
          </a:extLst>
        </xdr:cNvPr>
        <xdr:cNvSpPr txBox="1"/>
      </xdr:nvSpPr>
      <xdr:spPr>
        <a:xfrm>
          <a:off x="3527926" y="1203158"/>
          <a:ext cx="1052095" cy="294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118D9A-F4E6-4545-980D-53DB716C1E6F}" type="TxLink">
            <a:rPr lang="en-US" sz="12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1,20,16,665</a:t>
          </a:fld>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368300</xdr:colOff>
      <xdr:row>6</xdr:row>
      <xdr:rowOff>46788</xdr:rowOff>
    </xdr:from>
    <xdr:to>
      <xdr:col>6</xdr:col>
      <xdr:colOff>571500</xdr:colOff>
      <xdr:row>7</xdr:row>
      <xdr:rowOff>165099</xdr:rowOff>
    </xdr:to>
    <xdr:sp macro="" textlink="Insight!B4">
      <xdr:nvSpPr>
        <xdr:cNvPr id="10" name="TextBox 9">
          <a:extLst>
            <a:ext uri="{FF2B5EF4-FFF2-40B4-BE49-F238E27FC236}">
              <a16:creationId xmlns:a16="http://schemas.microsoft.com/office/drawing/2014/main" id="{BA9D54F4-4BDD-1F55-C4BC-56D4FABBFC0E}"/>
            </a:ext>
          </a:extLst>
        </xdr:cNvPr>
        <xdr:cNvSpPr txBox="1"/>
      </xdr:nvSpPr>
      <xdr:spPr>
        <a:xfrm>
          <a:off x="5301247" y="1209841"/>
          <a:ext cx="1052095" cy="312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98B113-35C2-4D5A-882E-1BAA40C44E8E}" type="TxLink">
            <a:rPr lang="en-US" sz="12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2,47,88,610</a:t>
          </a:fld>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260350</xdr:colOff>
      <xdr:row>6</xdr:row>
      <xdr:rowOff>40104</xdr:rowOff>
    </xdr:from>
    <xdr:to>
      <xdr:col>9</xdr:col>
      <xdr:colOff>463550</xdr:colOff>
      <xdr:row>7</xdr:row>
      <xdr:rowOff>165099</xdr:rowOff>
    </xdr:to>
    <xdr:sp macro="" textlink="Insight!C4">
      <xdr:nvSpPr>
        <xdr:cNvPr id="11" name="TextBox 10">
          <a:extLst>
            <a:ext uri="{FF2B5EF4-FFF2-40B4-BE49-F238E27FC236}">
              <a16:creationId xmlns:a16="http://schemas.microsoft.com/office/drawing/2014/main" id="{D7F915D5-F58F-6B87-1E0A-DCC3D86CCA2D}"/>
            </a:ext>
          </a:extLst>
        </xdr:cNvPr>
        <xdr:cNvSpPr txBox="1"/>
      </xdr:nvSpPr>
      <xdr:spPr>
        <a:xfrm>
          <a:off x="7739982" y="1203157"/>
          <a:ext cx="1052094" cy="31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35163EF-DBD1-414D-AFE3-F810C2C9BC6E}" type="TxLink">
            <a:rPr lang="en-US" sz="12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$0.45</a:t>
          </a:fld>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438150</xdr:colOff>
      <xdr:row>6</xdr:row>
      <xdr:rowOff>46788</xdr:rowOff>
    </xdr:from>
    <xdr:to>
      <xdr:col>11</xdr:col>
      <xdr:colOff>641350</xdr:colOff>
      <xdr:row>7</xdr:row>
      <xdr:rowOff>165099</xdr:rowOff>
    </xdr:to>
    <xdr:sp macro="" textlink="Insight!D4">
      <xdr:nvSpPr>
        <xdr:cNvPr id="12" name="TextBox 11">
          <a:extLst>
            <a:ext uri="{FF2B5EF4-FFF2-40B4-BE49-F238E27FC236}">
              <a16:creationId xmlns:a16="http://schemas.microsoft.com/office/drawing/2014/main" id="{4B5DB576-8E97-C4D6-BCDF-C115E519F80B}"/>
            </a:ext>
          </a:extLst>
        </xdr:cNvPr>
        <xdr:cNvSpPr txBox="1"/>
      </xdr:nvSpPr>
      <xdr:spPr>
        <a:xfrm>
          <a:off x="9615571" y="1209841"/>
          <a:ext cx="1052095" cy="312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8CD631-BE2C-4219-A7A2-C9E7DE610662}" type="TxLink">
            <a:rPr lang="en-US" sz="12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47,22,497</a:t>
          </a:fld>
          <a:endParaRPr lang="en-IN" sz="11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829498</xdr:colOff>
      <xdr:row>22</xdr:row>
      <xdr:rowOff>21897</xdr:rowOff>
    </xdr:from>
    <xdr:to>
      <xdr:col>12</xdr:col>
      <xdr:colOff>12959</xdr:colOff>
      <xdr:row>38</xdr:row>
      <xdr:rowOff>184151</xdr:rowOff>
    </xdr:to>
    <xdr:graphicFrame macro="">
      <xdr:nvGraphicFramePr>
        <xdr:cNvPr id="13" name="Chart 12">
          <a:extLst>
            <a:ext uri="{FF2B5EF4-FFF2-40B4-BE49-F238E27FC236}">
              <a16:creationId xmlns:a16="http://schemas.microsoft.com/office/drawing/2014/main" id="{8E89FA5C-FC06-428F-A613-1024D1539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43794</xdr:colOff>
      <xdr:row>8</xdr:row>
      <xdr:rowOff>127730</xdr:rowOff>
    </xdr:from>
    <xdr:to>
      <xdr:col>1</xdr:col>
      <xdr:colOff>1488966</xdr:colOff>
      <xdr:row>18</xdr:row>
      <xdr:rowOff>32847</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A4702DE3-5D5A-416F-AF80-507FC667B85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99100" y="1682832"/>
              <a:ext cx="1445172" cy="1848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50397</xdr:colOff>
      <xdr:row>18</xdr:row>
      <xdr:rowOff>50397</xdr:rowOff>
    </xdr:from>
    <xdr:to>
      <xdr:col>1</xdr:col>
      <xdr:colOff>1471587</xdr:colOff>
      <xdr:row>23</xdr:row>
      <xdr:rowOff>78781</xdr:rowOff>
    </xdr:to>
    <mc:AlternateContent xmlns:mc="http://schemas.openxmlformats.org/markup-compatibility/2006" xmlns:a14="http://schemas.microsoft.com/office/drawing/2010/main">
      <mc:Choice Requires="a14">
        <xdr:graphicFrame macro="">
          <xdr:nvGraphicFramePr>
            <xdr:cNvPr id="16" name="Years (Invoice Date) 1">
              <a:extLst>
                <a:ext uri="{FF2B5EF4-FFF2-40B4-BE49-F238E27FC236}">
                  <a16:creationId xmlns:a16="http://schemas.microsoft.com/office/drawing/2014/main" id="{D1488BD6-9899-44C9-9D52-4A5260070B77}"/>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mlns="">
        <xdr:sp macro="" textlink="">
          <xdr:nvSpPr>
            <xdr:cNvPr id="0" name=""/>
            <xdr:cNvSpPr>
              <a:spLocks noTextEdit="1"/>
            </xdr:cNvSpPr>
          </xdr:nvSpPr>
          <xdr:spPr>
            <a:xfrm>
              <a:off x="905703" y="3549377"/>
              <a:ext cx="1421190" cy="1000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113631</xdr:colOff>
      <xdr:row>5</xdr:row>
      <xdr:rowOff>6684</xdr:rowOff>
    </xdr:from>
    <xdr:to>
      <xdr:col>4</xdr:col>
      <xdr:colOff>628315</xdr:colOff>
      <xdr:row>6</xdr:row>
      <xdr:rowOff>26736</xdr:rowOff>
    </xdr:to>
    <xdr:sp macro="" textlink="">
      <xdr:nvSpPr>
        <xdr:cNvPr id="17" name="TextBox 16">
          <a:extLst>
            <a:ext uri="{FF2B5EF4-FFF2-40B4-BE49-F238E27FC236}">
              <a16:creationId xmlns:a16="http://schemas.microsoft.com/office/drawing/2014/main" id="{D730DB1D-2A42-2831-29E8-2446828937DC}"/>
            </a:ext>
          </a:extLst>
        </xdr:cNvPr>
        <xdr:cNvSpPr txBox="1"/>
      </xdr:nvSpPr>
      <xdr:spPr>
        <a:xfrm>
          <a:off x="3348789" y="975895"/>
          <a:ext cx="1363579" cy="213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Total Sales</a:t>
          </a:r>
        </a:p>
      </xdr:txBody>
    </xdr:sp>
    <xdr:clientData/>
  </xdr:twoCellAnchor>
  <xdr:twoCellAnchor>
    <xdr:from>
      <xdr:col>5</xdr:col>
      <xdr:colOff>180474</xdr:colOff>
      <xdr:row>5</xdr:row>
      <xdr:rowOff>26736</xdr:rowOff>
    </xdr:from>
    <xdr:to>
      <xdr:col>6</xdr:col>
      <xdr:colOff>695158</xdr:colOff>
      <xdr:row>6</xdr:row>
      <xdr:rowOff>6684</xdr:rowOff>
    </xdr:to>
    <xdr:sp macro="" textlink="">
      <xdr:nvSpPr>
        <xdr:cNvPr id="18" name="TextBox 17">
          <a:extLst>
            <a:ext uri="{FF2B5EF4-FFF2-40B4-BE49-F238E27FC236}">
              <a16:creationId xmlns:a16="http://schemas.microsoft.com/office/drawing/2014/main" id="{28AD791C-0DB8-A2CA-863C-7E81CC39F38E}"/>
            </a:ext>
          </a:extLst>
        </xdr:cNvPr>
        <xdr:cNvSpPr txBox="1"/>
      </xdr:nvSpPr>
      <xdr:spPr>
        <a:xfrm>
          <a:off x="5113421" y="995947"/>
          <a:ext cx="1363579" cy="173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Item</a:t>
          </a:r>
          <a:r>
            <a:rPr lang="en-IN" sz="1100" b="1" baseline="0"/>
            <a:t> Sold</a:t>
          </a:r>
          <a:endParaRPr lang="en-IN" sz="1100" b="1"/>
        </a:p>
      </xdr:txBody>
    </xdr:sp>
    <xdr:clientData/>
  </xdr:twoCellAnchor>
  <xdr:twoCellAnchor>
    <xdr:from>
      <xdr:col>8</xdr:col>
      <xdr:colOff>93579</xdr:colOff>
      <xdr:row>5</xdr:row>
      <xdr:rowOff>26736</xdr:rowOff>
    </xdr:from>
    <xdr:to>
      <xdr:col>9</xdr:col>
      <xdr:colOff>608264</xdr:colOff>
      <xdr:row>6</xdr:row>
      <xdr:rowOff>6684</xdr:rowOff>
    </xdr:to>
    <xdr:sp macro="" textlink="">
      <xdr:nvSpPr>
        <xdr:cNvPr id="19" name="TextBox 18">
          <a:extLst>
            <a:ext uri="{FF2B5EF4-FFF2-40B4-BE49-F238E27FC236}">
              <a16:creationId xmlns:a16="http://schemas.microsoft.com/office/drawing/2014/main" id="{0035100C-09ED-B386-6EEB-9C987B0FAE0D}"/>
            </a:ext>
          </a:extLst>
        </xdr:cNvPr>
        <xdr:cNvSpPr txBox="1"/>
      </xdr:nvSpPr>
      <xdr:spPr>
        <a:xfrm>
          <a:off x="7573211" y="995947"/>
          <a:ext cx="1363579" cy="173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Unit</a:t>
          </a:r>
          <a:r>
            <a:rPr lang="en-IN" sz="1100" b="1" baseline="0"/>
            <a:t> Price</a:t>
          </a:r>
          <a:endParaRPr lang="en-IN" sz="1100" b="1"/>
        </a:p>
      </xdr:txBody>
    </xdr:sp>
    <xdr:clientData/>
  </xdr:twoCellAnchor>
  <xdr:twoCellAnchor>
    <xdr:from>
      <xdr:col>10</xdr:col>
      <xdr:colOff>233948</xdr:colOff>
      <xdr:row>5</xdr:row>
      <xdr:rowOff>-1</xdr:rowOff>
    </xdr:from>
    <xdr:to>
      <xdr:col>11</xdr:col>
      <xdr:colOff>748632</xdr:colOff>
      <xdr:row>5</xdr:row>
      <xdr:rowOff>173789</xdr:rowOff>
    </xdr:to>
    <xdr:sp macro="" textlink="">
      <xdr:nvSpPr>
        <xdr:cNvPr id="20" name="TextBox 19">
          <a:extLst>
            <a:ext uri="{FF2B5EF4-FFF2-40B4-BE49-F238E27FC236}">
              <a16:creationId xmlns:a16="http://schemas.microsoft.com/office/drawing/2014/main" id="{26CF4BBD-5C13-B3FD-C223-9A30E536985B}"/>
            </a:ext>
          </a:extLst>
        </xdr:cNvPr>
        <xdr:cNvSpPr txBox="1"/>
      </xdr:nvSpPr>
      <xdr:spPr>
        <a:xfrm>
          <a:off x="9411369" y="969210"/>
          <a:ext cx="1363579" cy="173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Profit</a:t>
          </a:r>
        </a:p>
      </xdr:txBody>
    </xdr:sp>
    <xdr:clientData/>
  </xdr:twoCellAnchor>
  <xdr:twoCellAnchor>
    <xdr:from>
      <xdr:col>1</xdr:col>
      <xdr:colOff>60476</xdr:colOff>
      <xdr:row>2</xdr:row>
      <xdr:rowOff>40317</xdr:rowOff>
    </xdr:from>
    <xdr:to>
      <xdr:col>1</xdr:col>
      <xdr:colOff>1431270</xdr:colOff>
      <xdr:row>7</xdr:row>
      <xdr:rowOff>10079</xdr:rowOff>
    </xdr:to>
    <xdr:sp macro="" textlink="">
      <xdr:nvSpPr>
        <xdr:cNvPr id="21" name="Oval 20">
          <a:extLst>
            <a:ext uri="{FF2B5EF4-FFF2-40B4-BE49-F238E27FC236}">
              <a16:creationId xmlns:a16="http://schemas.microsoft.com/office/drawing/2014/main" id="{F555B9C1-40FB-070C-6F72-D37626CE8B08}"/>
            </a:ext>
          </a:extLst>
        </xdr:cNvPr>
        <xdr:cNvSpPr/>
      </xdr:nvSpPr>
      <xdr:spPr>
        <a:xfrm>
          <a:off x="907143" y="443492"/>
          <a:ext cx="1370794" cy="977698"/>
        </a:xfrm>
        <a:prstGeom prst="ellipse">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171349</xdr:colOff>
      <xdr:row>3</xdr:row>
      <xdr:rowOff>20159</xdr:rowOff>
    </xdr:from>
    <xdr:to>
      <xdr:col>1</xdr:col>
      <xdr:colOff>1320396</xdr:colOff>
      <xdr:row>6</xdr:row>
      <xdr:rowOff>70556</xdr:rowOff>
    </xdr:to>
    <xdr:sp macro="" textlink="">
      <xdr:nvSpPr>
        <xdr:cNvPr id="22" name="TextBox 21">
          <a:extLst>
            <a:ext uri="{FF2B5EF4-FFF2-40B4-BE49-F238E27FC236}">
              <a16:creationId xmlns:a16="http://schemas.microsoft.com/office/drawing/2014/main" id="{9A50DCA5-4761-E691-BB80-9529E1AC5305}"/>
            </a:ext>
          </a:extLst>
        </xdr:cNvPr>
        <xdr:cNvSpPr txBox="1"/>
      </xdr:nvSpPr>
      <xdr:spPr>
        <a:xfrm>
          <a:off x="1018016" y="624921"/>
          <a:ext cx="1149047" cy="655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i="1">
              <a:solidFill>
                <a:srgbClr val="C00000"/>
              </a:solidFill>
              <a:effectLst/>
              <a:latin typeface="Freestyle Script" panose="030804020302050B0404" pitchFamily="66" charset="0"/>
              <a:ea typeface="+mn-ea"/>
              <a:cs typeface="+mn-cs"/>
            </a:rPr>
            <a:t>Co-Cola</a:t>
          </a:r>
          <a:r>
            <a:rPr lang="en-IN" sz="2000" b="1" i="0">
              <a:solidFill>
                <a:schemeClr val="dk1"/>
              </a:solidFill>
              <a:effectLst/>
              <a:latin typeface="Freestyle Script" panose="030804020302050B0404" pitchFamily="66" charset="0"/>
              <a:ea typeface="+mn-ea"/>
              <a:cs typeface="+mn-cs"/>
            </a:rPr>
            <a:t> </a:t>
          </a:r>
          <a:r>
            <a:rPr lang="en-IN" sz="1100" b="1" i="0">
              <a:solidFill>
                <a:schemeClr val="dk1"/>
              </a:solidFill>
              <a:effectLst/>
              <a:latin typeface="Freestyle Script" panose="030804020302050B0404" pitchFamily="66" charset="0"/>
              <a:ea typeface="+mn-ea"/>
              <a:cs typeface="+mn-cs"/>
            </a:rPr>
            <a:t> </a:t>
          </a:r>
          <a:endParaRPr lang="en-IN" sz="1100">
            <a:latin typeface="Freestyle Script" panose="030804020302050B0404" pitchFamily="66"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988786</xdr:colOff>
      <xdr:row>37</xdr:row>
      <xdr:rowOff>193222</xdr:rowOff>
    </xdr:from>
    <xdr:to>
      <xdr:col>10</xdr:col>
      <xdr:colOff>1206500</xdr:colOff>
      <xdr:row>51</xdr:row>
      <xdr:rowOff>142422</xdr:rowOff>
    </xdr:to>
    <xdr:graphicFrame macro="">
      <xdr:nvGraphicFramePr>
        <xdr:cNvPr id="3" name="Chart 2">
          <a:extLst>
            <a:ext uri="{FF2B5EF4-FFF2-40B4-BE49-F238E27FC236}">
              <a16:creationId xmlns:a16="http://schemas.microsoft.com/office/drawing/2014/main" id="{A02943E6-FC43-325F-FEF9-A3B5C3919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1143000</xdr:colOff>
      <xdr:row>22</xdr:row>
      <xdr:rowOff>149679</xdr:rowOff>
    </xdr:from>
    <xdr:to>
      <xdr:col>5</xdr:col>
      <xdr:colOff>1048657</xdr:colOff>
      <xdr:row>28</xdr:row>
      <xdr:rowOff>6802</xdr:rowOff>
    </xdr:to>
    <mc:AlternateContent xmlns:mc="http://schemas.openxmlformats.org/markup-compatibility/2006" xmlns:a14="http://schemas.microsoft.com/office/drawing/2010/main">
      <mc:Choice Requires="a14">
        <xdr:graphicFrame macro="">
          <xdr:nvGraphicFramePr>
            <xdr:cNvPr id="4" name="Years (Invoice Date)">
              <a:extLst>
                <a:ext uri="{FF2B5EF4-FFF2-40B4-BE49-F238E27FC236}">
                  <a16:creationId xmlns:a16="http://schemas.microsoft.com/office/drawing/2014/main" id="{F49E0E2D-B600-E8EB-B404-5C821C1B043C}"/>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7345589" y="4390572"/>
              <a:ext cx="1833336" cy="10137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1143000</xdr:colOff>
      <xdr:row>7</xdr:row>
      <xdr:rowOff>190500</xdr:rowOff>
    </xdr:from>
    <xdr:to>
      <xdr:col>5</xdr:col>
      <xdr:colOff>1048657</xdr:colOff>
      <xdr:row>17</xdr:row>
      <xdr:rowOff>45357</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4DF87E6D-070C-5F81-61EB-3C261FAF10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45589" y="1539875"/>
              <a:ext cx="1833336" cy="1782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 refreshedDate="45591.814401157404" createdVersion="8" refreshedVersion="8" minRefreshableVersion="3" recordCount="9648" xr:uid="{5743BC31-89ED-45F8-8F46-96036F45D2A1}">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572035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59B07C-A0A3-42A7-B80F-9E107024732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2"/>
        <item x="1"/>
        <item x="3"/>
        <item x="0"/>
        <item x="4"/>
        <item t="default"/>
      </items>
    </pivotField>
    <pivotField showAll="0"/>
    <pivotField showAll="0"/>
    <pivotField showAll="0">
      <items count="7">
        <item x="0"/>
        <item x="5"/>
        <item x="1"/>
        <item x="3"/>
        <item x="4"/>
        <item x="2"/>
        <item t="default"/>
      </items>
    </pivotField>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1"/>
    <dataField name="Average of Price per Unit" fld="7" subtotal="average" baseField="0" baseItem="1" numFmtId="166"/>
    <dataField name="Sum of Operating Profit" fld="10" baseField="0" baseItem="3"/>
  </dataFields>
  <formats count="2">
    <format dxfId="1">
      <pivotArea outline="0" collapsedLevelsAreSubtotals="1" fieldPosition="0"/>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E7E7C9-5390-4D3B-91F7-24014606F29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A34:D44" firstHeaderRow="0" firstDataRow="1" firstDataCol="2"/>
  <pivotFields count="15">
    <pivotField compact="0" outline="0" showAll="0"/>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items count="6">
        <item x="2"/>
        <item x="1"/>
        <item x="3"/>
        <item x="0"/>
        <item x="4"/>
        <item t="default"/>
      </items>
    </pivotField>
    <pivotField compact="0" outline="0" showAll="0"/>
    <pivotField compact="0" outline="0" showAll="0"/>
    <pivotField compact="0" outline="0" showAll="0">
      <items count="7">
        <item x="0"/>
        <item x="5"/>
        <item x="1"/>
        <item x="3"/>
        <item x="4"/>
        <item x="2"/>
        <item t="default"/>
      </items>
    </pivotField>
    <pivotField compact="0" numFmtId="165" outline="0" showAll="0"/>
    <pivotField compact="0" numFmtId="3" outline="0" showAll="0"/>
    <pivotField dataField="1" compact="0" numFmtId="164" outline="0" showAll="0"/>
    <pivotField compact="0" numFmtId="164" outline="0" showAll="0"/>
    <pivotField dataField="1" compact="0" numFmtId="9"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6">
        <item sd="0" x="0"/>
        <item x="1"/>
        <item x="2"/>
        <item sd="0" x="3"/>
        <item sd="0" x="4"/>
        <item t="default"/>
      </items>
    </pivotField>
  </pivotFields>
  <rowFields count="2">
    <field x="14"/>
    <field x="13"/>
  </rowFields>
  <rowItems count="10">
    <i>
      <x v="1"/>
      <x v="1"/>
    </i>
    <i r="1">
      <x v="2"/>
    </i>
    <i r="1">
      <x v="3"/>
    </i>
    <i r="1">
      <x v="4"/>
    </i>
    <i t="default">
      <x v="1"/>
    </i>
    <i>
      <x v="2"/>
      <x v="1"/>
    </i>
    <i r="1">
      <x v="2"/>
    </i>
    <i r="1">
      <x v="3"/>
    </i>
    <i r="1">
      <x v="4"/>
    </i>
    <i t="default">
      <x v="2"/>
    </i>
  </rowItems>
  <colFields count="1">
    <field x="-2"/>
  </colFields>
  <colItems count="2">
    <i>
      <x/>
    </i>
    <i i="1">
      <x v="1"/>
    </i>
  </colItems>
  <dataFields count="2">
    <dataField name="Sum of Total Sales" fld="9" baseField="0" baseItem="0"/>
    <dataField name="Average of Operating Margin" fld="11" subtotal="average" baseField="6" baseItem="5"/>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802C7F-6267-4DEB-B986-07D9F9EFDE9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D31" firstHeaderRow="1" firstDataRow="3"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2"/>
        <item x="1"/>
        <item x="3"/>
        <item x="0"/>
        <item x="4"/>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1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D69F47-2766-47DB-B4A7-95DEBC5F0A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7" firstHeaderRow="1" firstDataRow="3"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2"/>
        <item x="1"/>
        <item x="3"/>
        <item x="0"/>
        <item x="4"/>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1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774619AB-D0E0-4DF1-A48C-137E4A5841B4}" sourceName="Years (Invoice Date)">
  <pivotTables>
    <pivotTable tabId="8" name="PivotTable2"/>
    <pivotTable tabId="8" name="PivotTable1"/>
    <pivotTable tabId="8" name="PivotTable3"/>
    <pivotTable tabId="8" name="PivotTable4"/>
  </pivotTables>
  <data>
    <tabular pivotCacheId="57203585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A024EB-2FCD-4E7B-A0F7-51CEED4B869F}" sourceName="Region">
  <pivotTables>
    <pivotTable tabId="8" name="PivotTable1"/>
    <pivotTable tabId="8" name="PivotTable2"/>
    <pivotTable tabId="8" name="PivotTable3"/>
    <pivotTable tabId="8" name="PivotTable4"/>
  </pivotTables>
  <data>
    <tabular pivotCacheId="572035851">
      <items count="5">
        <i x="2" s="1"/>
        <i x="1"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Invoice Date) 1" xr10:uid="{80414364-F3D2-4DA9-9DC5-03EF1B017E37}" cache="Slicer_Years__Invoice_Date" caption="Years (Invoice Date)" style="SlicerStyleOther1" rowHeight="262466"/>
  <slicer name="Region 1" xr10:uid="{8EFB1BAA-79BE-4B07-861F-2EE9608D624F}" cache="Slicer_Region" caption="Region" style="SlicerStyleOther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Invoice Date)" xr10:uid="{A2AEFB93-8996-4AAE-BAED-3942AAB8258B}" cache="Slicer_Years__Invoice_Date" caption="Years (Invoice Date)" rowHeight="262466"/>
  <slicer name="Region" xr10:uid="{F47DD4B3-8206-46A2-A1AE-65714DB9888E}" cache="Slicer_Region" caption="Reg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6" dataDxfId="15" tableBorderDxfId="14">
  <autoFilter ref="B4:M9652" xr:uid="{241C6583-A395-494F-B34A-BA98EEB4132C}"/>
  <tableColumns count="12">
    <tableColumn id="1" xr3:uid="{72C602C4-76C4-4A75-933A-FDC9591C1526}" name="Retailer" dataDxfId="13"/>
    <tableColumn id="2" xr3:uid="{725FD838-82AA-427A-9CE2-6C04110A316D}" name="Retailer ID" dataDxfId="12"/>
    <tableColumn id="3" xr3:uid="{9C123582-20EA-467F-A5ED-8224D6001C00}" name="Invoice Date" dataDxfId="11"/>
    <tableColumn id="4" xr3:uid="{134DBAE7-3279-40E6-98D9-CBECFFFB85D5}" name="Region" dataDxfId="10"/>
    <tableColumn id="5" xr3:uid="{C2E2A540-5264-40E1-8C95-F5F8159FEF6D}" name="State" dataDxfId="9"/>
    <tableColumn id="6" xr3:uid="{6DD89386-635C-40C8-9606-F930BAB18D98}" name="City" dataDxfId="8"/>
    <tableColumn id="7" xr3:uid="{79044A14-8C29-4B84-AA06-8282B70BA02E}" name="Beverage Brand" dataDxfId="7"/>
    <tableColumn id="8" xr3:uid="{A75130C6-6732-4DA3-A42A-8ECCD7E66F61}" name="Price per Unit" dataDxfId="6"/>
    <tableColumn id="9" xr3:uid="{3E7FDD09-C8F4-41A0-8B3E-09F0A7E4D8AD}" name="Units Sold" dataDxfId="5"/>
    <tableColumn id="10" xr3:uid="{521D1DF4-DD00-4778-9BB1-91E31DADFF87}" name="Total Sales" dataDxfId="4"/>
    <tableColumn id="11" xr3:uid="{94400550-7002-4F21-A27B-497430EA373F}" name="Operating Profit" dataDxfId="3"/>
    <tableColumn id="12" xr3:uid="{2526BB74-C8C1-4549-9ED9-43B205AA3AC6}" name="Operating Margi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96" zoomScale="88" zoomScaleNormal="100" workbookViewId="0">
      <selection activeCell="F15" sqref="B5:M9652"/>
    </sheetView>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B10:L22"/>
  <sheetViews>
    <sheetView showGridLines="0" tabSelected="1" zoomScale="52" zoomScaleNormal="54" workbookViewId="0">
      <selection activeCell="O34" sqref="O34"/>
    </sheetView>
  </sheetViews>
  <sheetFormatPr defaultColWidth="11.1640625" defaultRowHeight="15.5" x14ac:dyDescent="0.35"/>
  <cols>
    <col min="2" max="2" width="20.1640625" style="12" customWidth="1"/>
  </cols>
  <sheetData>
    <row r="10" spans="4:12" x14ac:dyDescent="0.35">
      <c r="D10" s="20" t="s">
        <v>131</v>
      </c>
      <c r="E10" s="20"/>
      <c r="F10" s="20"/>
      <c r="G10" s="20"/>
      <c r="H10" s="10"/>
      <c r="I10" s="11" t="s">
        <v>132</v>
      </c>
      <c r="J10" s="11"/>
      <c r="K10" s="20"/>
      <c r="L10" s="20"/>
    </row>
    <row r="11" spans="4:12" x14ac:dyDescent="0.35">
      <c r="D11" s="13" t="s">
        <v>133</v>
      </c>
      <c r="E11" s="13" t="s">
        <v>134</v>
      </c>
      <c r="F11" s="13" t="s">
        <v>135</v>
      </c>
      <c r="G11" s="13" t="s">
        <v>136</v>
      </c>
      <c r="I11" s="13" t="s">
        <v>0</v>
      </c>
      <c r="J11" s="13" t="s">
        <v>134</v>
      </c>
      <c r="K11" s="13" t="s">
        <v>135</v>
      </c>
      <c r="L11" s="13" t="s">
        <v>136</v>
      </c>
    </row>
    <row r="12" spans="4:12" x14ac:dyDescent="0.35">
      <c r="D12" t="str">
        <f>Insight!A11</f>
        <v>Coca-Cola</v>
      </c>
      <c r="E12" s="16">
        <f>Insight!B11</f>
        <v>499102.00000000017</v>
      </c>
      <c r="F12" s="16">
        <f>Insight!C11</f>
        <v>2268974.9000000032</v>
      </c>
      <c r="G12" s="16">
        <f>F12-E12</f>
        <v>1769872.9000000029</v>
      </c>
      <c r="I12" t="str">
        <f>Insight!A25</f>
        <v>Amazon</v>
      </c>
      <c r="J12" s="16">
        <f>Insight!B25</f>
        <v>276210</v>
      </c>
      <c r="K12" s="16">
        <f>Insight!C25</f>
        <v>1009698.7</v>
      </c>
      <c r="L12" s="16">
        <f>K12-J12</f>
        <v>733488.7</v>
      </c>
    </row>
    <row r="13" spans="4:12" x14ac:dyDescent="0.35">
      <c r="D13" t="str">
        <f>Insight!A12</f>
        <v>Dasani Water</v>
      </c>
      <c r="E13" s="16">
        <f>Insight!B12</f>
        <v>469270.69999999984</v>
      </c>
      <c r="F13" s="16">
        <f>Insight!C12</f>
        <v>1917827.7999999949</v>
      </c>
      <c r="G13" s="16">
        <f t="shared" ref="G13:G17" si="0">F13-E13</f>
        <v>1448557.099999995</v>
      </c>
      <c r="I13" t="str">
        <f>Insight!A26</f>
        <v>BevCo</v>
      </c>
      <c r="J13" s="16">
        <f>Insight!B26</f>
        <v>466787.99999999994</v>
      </c>
      <c r="K13" s="16">
        <f>Insight!C26</f>
        <v>2327606.5000000019</v>
      </c>
      <c r="L13" s="16">
        <f t="shared" ref="L13:L18" si="1">K13-J13</f>
        <v>1860818.5000000019</v>
      </c>
    </row>
    <row r="14" spans="4:12" x14ac:dyDescent="0.35">
      <c r="D14" t="str">
        <f>Insight!A13</f>
        <v>Diet Coke</v>
      </c>
      <c r="E14" s="16">
        <f>Insight!B13</f>
        <v>423758.70000000007</v>
      </c>
      <c r="F14" s="16">
        <f>Insight!C13</f>
        <v>1633959.3000000005</v>
      </c>
      <c r="G14" s="16">
        <f t="shared" si="0"/>
        <v>1210200.6000000006</v>
      </c>
      <c r="I14" t="str">
        <f>Insight!A27</f>
        <v>FizzyCo</v>
      </c>
      <c r="J14" s="16">
        <f>Insight!B27</f>
        <v>161210.1</v>
      </c>
      <c r="K14" s="16">
        <f>Insight!C27</f>
        <v>2262827.0999999978</v>
      </c>
      <c r="L14" s="16">
        <f t="shared" si="1"/>
        <v>2101616.9999999977</v>
      </c>
    </row>
    <row r="15" spans="4:12" x14ac:dyDescent="0.35">
      <c r="D15" t="str">
        <f>Insight!A14</f>
        <v>Fanta</v>
      </c>
      <c r="E15" s="16">
        <f>Insight!B14</f>
        <v>315489.20000000013</v>
      </c>
      <c r="F15" s="16">
        <f>Insight!C14</f>
        <v>1116062.9000000027</v>
      </c>
      <c r="G15" s="16">
        <f t="shared" si="0"/>
        <v>800573.70000000251</v>
      </c>
      <c r="I15" t="str">
        <f>Insight!A28</f>
        <v>Target</v>
      </c>
      <c r="J15" s="16">
        <f>Insight!B28</f>
        <v>9250.3000000000011</v>
      </c>
      <c r="K15" s="16">
        <f>Insight!C28</f>
        <v>1341994.9999999998</v>
      </c>
      <c r="L15" s="16">
        <f t="shared" si="1"/>
        <v>1332744.6999999997</v>
      </c>
    </row>
    <row r="16" spans="4:12" x14ac:dyDescent="0.35">
      <c r="D16" t="str">
        <f>Insight!A15</f>
        <v>Powerade</v>
      </c>
      <c r="E16" s="16">
        <f>Insight!B15</f>
        <v>349533.89999999997</v>
      </c>
      <c r="F16" s="16">
        <f>Insight!C15</f>
        <v>1302529.3000000012</v>
      </c>
      <c r="G16" s="16">
        <f t="shared" si="0"/>
        <v>952995.4000000013</v>
      </c>
      <c r="I16" t="str">
        <f>Insight!A29</f>
        <v>Walmart</v>
      </c>
      <c r="J16" s="16">
        <f>Insight!B29</f>
        <v>339912.5</v>
      </c>
      <c r="K16" s="16">
        <f>Insight!C29</f>
        <v>580211.00000000023</v>
      </c>
      <c r="L16" s="16">
        <f t="shared" si="1"/>
        <v>240298.50000000023</v>
      </c>
    </row>
    <row r="17" spans="4:12" x14ac:dyDescent="0.35">
      <c r="D17" t="str">
        <f>Insight!A16</f>
        <v>Sprite</v>
      </c>
      <c r="E17" s="16">
        <f>Insight!B16</f>
        <v>366577.99999999988</v>
      </c>
      <c r="F17" s="16">
        <f>Insight!C16</f>
        <v>1353578.2999999986</v>
      </c>
      <c r="G17" s="16">
        <f t="shared" si="0"/>
        <v>987000.29999999877</v>
      </c>
      <c r="I17" t="str">
        <f>Insight!A30</f>
        <v>West Soda</v>
      </c>
      <c r="J17" s="16">
        <f>Insight!B30</f>
        <v>1170361.5999999996</v>
      </c>
      <c r="K17" s="16">
        <f>Insight!C30</f>
        <v>2070594.1999999993</v>
      </c>
      <c r="L17" s="16">
        <f t="shared" si="1"/>
        <v>900232.59999999963</v>
      </c>
    </row>
    <row r="18" spans="4:12" x14ac:dyDescent="0.35">
      <c r="D18" s="17" t="s">
        <v>154</v>
      </c>
      <c r="E18" s="18">
        <f>SUM(E12:E17)</f>
        <v>2423732.5</v>
      </c>
      <c r="F18" s="18">
        <f t="shared" ref="F18:G18" si="2">SUM(F12:F17)</f>
        <v>9592932.5000000019</v>
      </c>
      <c r="G18" s="18">
        <f t="shared" si="2"/>
        <v>7169200.0000000009</v>
      </c>
      <c r="I18" s="17" t="str">
        <f>Insight!A31</f>
        <v>Grand Total</v>
      </c>
      <c r="J18" s="17">
        <f>Insight!B31</f>
        <v>2423732.4999999995</v>
      </c>
      <c r="K18" s="17">
        <f>Insight!C31</f>
        <v>9592932.5</v>
      </c>
      <c r="L18" s="17">
        <f t="shared" si="1"/>
        <v>7169200</v>
      </c>
    </row>
    <row r="21" spans="4:12" x14ac:dyDescent="0.35">
      <c r="D21" s="21" t="s">
        <v>155</v>
      </c>
      <c r="E21" s="22"/>
      <c r="F21" s="22"/>
      <c r="G21" s="22"/>
      <c r="H21" s="22"/>
      <c r="I21" s="22"/>
      <c r="J21" s="22"/>
      <c r="K21" s="22"/>
      <c r="L21" s="22"/>
    </row>
    <row r="22" spans="4:12" x14ac:dyDescent="0.35">
      <c r="D22" s="22"/>
      <c r="E22" s="22"/>
      <c r="F22" s="22"/>
      <c r="G22" s="22"/>
      <c r="H22" s="22"/>
      <c r="I22" s="22"/>
      <c r="J22" s="22"/>
      <c r="K22" s="22"/>
      <c r="L22" s="22"/>
    </row>
  </sheetData>
  <mergeCells count="3">
    <mergeCell ref="D10:G10"/>
    <mergeCell ref="K10:L10"/>
    <mergeCell ref="D21:L22"/>
  </mergeCells>
  <conditionalFormatting sqref="G12:G17">
    <cfRule type="dataBar" priority="2">
      <dataBar>
        <cfvo type="min"/>
        <cfvo type="max"/>
        <color rgb="FF638EC6"/>
      </dataBar>
      <extLst>
        <ext xmlns:x14="http://schemas.microsoft.com/office/spreadsheetml/2009/9/main" uri="{B025F937-C7B1-47D3-B67F-A62EFF666E3E}">
          <x14:id>{F7F387ED-F477-422C-BB0A-A132EBE83B40}</x14:id>
        </ext>
      </extLst>
    </cfRule>
  </conditionalFormatting>
  <conditionalFormatting sqref="L12:L17">
    <cfRule type="dataBar" priority="1">
      <dataBar>
        <cfvo type="min"/>
        <cfvo type="max"/>
        <color rgb="FF638EC6"/>
      </dataBar>
      <extLst>
        <ext xmlns:x14="http://schemas.microsoft.com/office/spreadsheetml/2009/9/main" uri="{B025F937-C7B1-47D3-B67F-A62EFF666E3E}">
          <x14:id>{5CFA5CC2-12C3-400C-9C63-57F6A6A4B9FE}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7F387ED-F477-422C-BB0A-A132EBE83B40}">
            <x14:dataBar minLength="0" maxLength="100" border="1" negativeBarBorderColorSameAsPositive="0">
              <x14:cfvo type="autoMin"/>
              <x14:cfvo type="autoMax"/>
              <x14:borderColor rgb="FF638EC6"/>
              <x14:negativeFillColor rgb="FFFF0000"/>
              <x14:negativeBorderColor rgb="FFFF0000"/>
              <x14:axisColor rgb="FF000000"/>
            </x14:dataBar>
          </x14:cfRule>
          <xm:sqref>G12:G17</xm:sqref>
        </x14:conditionalFormatting>
        <x14:conditionalFormatting xmlns:xm="http://schemas.microsoft.com/office/excel/2006/main">
          <x14:cfRule type="dataBar" id="{5CFA5CC2-12C3-400C-9C63-57F6A6A4B9FE}">
            <x14:dataBar minLength="0" maxLength="100" border="1" negativeBarBorderColorSameAsPositive="0">
              <x14:cfvo type="autoMin"/>
              <x14:cfvo type="autoMax"/>
              <x14:borderColor rgb="FF638EC6"/>
              <x14:negativeFillColor rgb="FFFF0000"/>
              <x14:negativeBorderColor rgb="FFFF0000"/>
              <x14:axisColor rgb="FF000000"/>
            </x14:dataBar>
          </x14:cfRule>
          <xm:sqref>L12:L17</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2AEA-FE59-4F33-8192-A1C0BB1838E3}">
  <dimension ref="A3:H44"/>
  <sheetViews>
    <sheetView zoomScale="56" workbookViewId="0">
      <selection activeCell="D4" sqref="D4"/>
    </sheetView>
  </sheetViews>
  <sheetFormatPr defaultRowHeight="15.5" x14ac:dyDescent="0.35"/>
  <cols>
    <col min="1" max="1" width="16" bestFit="1" customWidth="1"/>
    <col min="2" max="2" width="23.9140625" bestFit="1" customWidth="1"/>
    <col min="3" max="3" width="16" bestFit="1" customWidth="1"/>
    <col min="4" max="5" width="25.25" bestFit="1" customWidth="1"/>
    <col min="6" max="6" width="16" bestFit="1" customWidth="1"/>
    <col min="7" max="7" width="25.25" bestFit="1" customWidth="1"/>
    <col min="8" max="8" width="16" bestFit="1" customWidth="1"/>
    <col min="9" max="9" width="25.25" bestFit="1" customWidth="1"/>
    <col min="10" max="10" width="16" bestFit="1" customWidth="1"/>
    <col min="11" max="11" width="25.25" bestFit="1" customWidth="1"/>
    <col min="12" max="12" width="16" bestFit="1" customWidth="1"/>
    <col min="13" max="13" width="25.25" bestFit="1" customWidth="1"/>
    <col min="14" max="14" width="16" bestFit="1" customWidth="1"/>
    <col min="15" max="15" width="25.25" bestFit="1" customWidth="1"/>
    <col min="16" max="16" width="16" bestFit="1" customWidth="1"/>
    <col min="17" max="17" width="25.25" bestFit="1" customWidth="1"/>
    <col min="18" max="18" width="16" bestFit="1" customWidth="1"/>
    <col min="19" max="19" width="25.25" bestFit="1" customWidth="1"/>
    <col min="20" max="20" width="16" bestFit="1" customWidth="1"/>
    <col min="21" max="21" width="25.25" bestFit="1" customWidth="1"/>
    <col min="22" max="22" width="16" bestFit="1" customWidth="1"/>
    <col min="23" max="23" width="25.25" bestFit="1" customWidth="1"/>
    <col min="24" max="24" width="16" bestFit="1" customWidth="1"/>
    <col min="25" max="25" width="25.25" bestFit="1" customWidth="1"/>
    <col min="26" max="725" width="9.9140625" bestFit="1" customWidth="1"/>
    <col min="726" max="726" width="10.58203125" bestFit="1" customWidth="1"/>
  </cols>
  <sheetData>
    <row r="3" spans="1:4" x14ac:dyDescent="0.35">
      <c r="A3" t="s">
        <v>137</v>
      </c>
      <c r="B3" t="s">
        <v>156</v>
      </c>
      <c r="C3" t="s">
        <v>139</v>
      </c>
      <c r="D3" t="s">
        <v>138</v>
      </c>
    </row>
    <row r="4" spans="1:4" x14ac:dyDescent="0.35">
      <c r="A4" s="16">
        <v>12016664.999999965</v>
      </c>
      <c r="B4" s="16">
        <v>24788610</v>
      </c>
      <c r="C4" s="19">
        <v>0.45216625207296596</v>
      </c>
      <c r="D4" s="16">
        <v>4722496.7700000061</v>
      </c>
    </row>
    <row r="8" spans="1:4" x14ac:dyDescent="0.35">
      <c r="A8" s="14" t="s">
        <v>137</v>
      </c>
      <c r="B8" s="14" t="s">
        <v>142</v>
      </c>
    </row>
    <row r="9" spans="1:4" x14ac:dyDescent="0.35">
      <c r="B9" t="s">
        <v>143</v>
      </c>
      <c r="C9" t="s">
        <v>144</v>
      </c>
      <c r="D9" t="s">
        <v>141</v>
      </c>
    </row>
    <row r="10" spans="1:4" x14ac:dyDescent="0.35">
      <c r="A10" s="14" t="s">
        <v>140</v>
      </c>
    </row>
    <row r="11" spans="1:4" x14ac:dyDescent="0.35">
      <c r="A11" s="15" t="s">
        <v>14</v>
      </c>
      <c r="B11">
        <v>499102.00000000017</v>
      </c>
      <c r="C11">
        <v>2268974.9000000032</v>
      </c>
      <c r="D11">
        <v>2768076.9000000032</v>
      </c>
    </row>
    <row r="12" spans="1:4" x14ac:dyDescent="0.35">
      <c r="A12" s="15" t="s">
        <v>19</v>
      </c>
      <c r="B12">
        <v>469270.69999999984</v>
      </c>
      <c r="C12">
        <v>1917827.7999999949</v>
      </c>
      <c r="D12">
        <v>2387098.4999999949</v>
      </c>
    </row>
    <row r="13" spans="1:4" x14ac:dyDescent="0.35">
      <c r="A13" s="15" t="s">
        <v>15</v>
      </c>
      <c r="B13">
        <v>423758.70000000007</v>
      </c>
      <c r="C13">
        <v>1633959.3000000005</v>
      </c>
      <c r="D13">
        <v>2057718.0000000005</v>
      </c>
    </row>
    <row r="14" spans="1:4" x14ac:dyDescent="0.35">
      <c r="A14" s="15" t="s">
        <v>17</v>
      </c>
      <c r="B14">
        <v>315489.20000000013</v>
      </c>
      <c r="C14">
        <v>1116062.9000000027</v>
      </c>
      <c r="D14">
        <v>1431552.1000000029</v>
      </c>
    </row>
    <row r="15" spans="1:4" x14ac:dyDescent="0.35">
      <c r="A15" s="15" t="s">
        <v>18</v>
      </c>
      <c r="B15">
        <v>349533.89999999997</v>
      </c>
      <c r="C15">
        <v>1302529.3000000012</v>
      </c>
      <c r="D15">
        <v>1652063.2000000011</v>
      </c>
    </row>
    <row r="16" spans="1:4" x14ac:dyDescent="0.35">
      <c r="A16" s="15" t="s">
        <v>16</v>
      </c>
      <c r="B16">
        <v>366577.99999999988</v>
      </c>
      <c r="C16">
        <v>1353578.2999999986</v>
      </c>
      <c r="D16">
        <v>1720156.2999999984</v>
      </c>
    </row>
    <row r="17" spans="1:4" x14ac:dyDescent="0.35">
      <c r="A17" s="15" t="s">
        <v>141</v>
      </c>
      <c r="B17">
        <v>2423732.5</v>
      </c>
      <c r="C17">
        <v>9592932.5000000019</v>
      </c>
      <c r="D17">
        <v>12016665.000000002</v>
      </c>
    </row>
    <row r="22" spans="1:4" x14ac:dyDescent="0.35">
      <c r="A22" s="14" t="s">
        <v>137</v>
      </c>
      <c r="B22" s="14" t="s">
        <v>142</v>
      </c>
    </row>
    <row r="23" spans="1:4" x14ac:dyDescent="0.35">
      <c r="B23" t="s">
        <v>143</v>
      </c>
      <c r="C23" t="s">
        <v>144</v>
      </c>
      <c r="D23" t="s">
        <v>141</v>
      </c>
    </row>
    <row r="24" spans="1:4" x14ac:dyDescent="0.35">
      <c r="A24" s="14" t="s">
        <v>140</v>
      </c>
    </row>
    <row r="25" spans="1:4" x14ac:dyDescent="0.35">
      <c r="A25" s="15" t="s">
        <v>130</v>
      </c>
      <c r="B25">
        <v>276210</v>
      </c>
      <c r="C25">
        <v>1009698.7</v>
      </c>
      <c r="D25">
        <v>1285908.7</v>
      </c>
    </row>
    <row r="26" spans="1:4" x14ac:dyDescent="0.35">
      <c r="A26" s="15" t="s">
        <v>20</v>
      </c>
      <c r="B26">
        <v>466787.99999999994</v>
      </c>
      <c r="C26">
        <v>2327606.5000000019</v>
      </c>
      <c r="D26">
        <v>2794394.5000000019</v>
      </c>
    </row>
    <row r="27" spans="1:4" x14ac:dyDescent="0.35">
      <c r="A27" s="15" t="s">
        <v>127</v>
      </c>
      <c r="B27">
        <v>161210.1</v>
      </c>
      <c r="C27">
        <v>2262827.0999999978</v>
      </c>
      <c r="D27">
        <v>2424037.1999999979</v>
      </c>
    </row>
    <row r="28" spans="1:4" x14ac:dyDescent="0.35">
      <c r="A28" s="15" t="s">
        <v>129</v>
      </c>
      <c r="B28">
        <v>9250.3000000000011</v>
      </c>
      <c r="C28">
        <v>1341994.9999999998</v>
      </c>
      <c r="D28">
        <v>1351245.2999999998</v>
      </c>
    </row>
    <row r="29" spans="1:4" x14ac:dyDescent="0.35">
      <c r="A29" s="15" t="s">
        <v>126</v>
      </c>
      <c r="B29">
        <v>339912.5</v>
      </c>
      <c r="C29">
        <v>580211.00000000023</v>
      </c>
      <c r="D29">
        <v>920123.50000000023</v>
      </c>
    </row>
    <row r="30" spans="1:4" x14ac:dyDescent="0.35">
      <c r="A30" s="15" t="s">
        <v>128</v>
      </c>
      <c r="B30">
        <v>1170361.5999999996</v>
      </c>
      <c r="C30">
        <v>2070594.1999999993</v>
      </c>
      <c r="D30">
        <v>3240955.7999999989</v>
      </c>
    </row>
    <row r="31" spans="1:4" x14ac:dyDescent="0.35">
      <c r="A31" s="15" t="s">
        <v>141</v>
      </c>
      <c r="B31">
        <v>2423732.4999999995</v>
      </c>
      <c r="C31">
        <v>9592932.5</v>
      </c>
      <c r="D31">
        <v>12016665</v>
      </c>
    </row>
    <row r="34" spans="1:8" x14ac:dyDescent="0.35">
      <c r="A34" s="14" t="s">
        <v>150</v>
      </c>
      <c r="B34" s="14" t="s">
        <v>151</v>
      </c>
      <c r="C34" t="s">
        <v>137</v>
      </c>
      <c r="D34" t="s">
        <v>145</v>
      </c>
    </row>
    <row r="35" spans="1:8" x14ac:dyDescent="0.35">
      <c r="A35" t="s">
        <v>143</v>
      </c>
      <c r="B35" t="s">
        <v>146</v>
      </c>
      <c r="C35">
        <v>692776.09999999986</v>
      </c>
      <c r="D35">
        <v>0.40174683544303763</v>
      </c>
      <c r="E35" t="str">
        <f>A35</f>
        <v>2022</v>
      </c>
      <c r="F35" t="str">
        <f t="shared" ref="F35:H35" si="0">B35</f>
        <v>Qtr1</v>
      </c>
      <c r="G35">
        <f t="shared" si="0"/>
        <v>692776.09999999986</v>
      </c>
      <c r="H35">
        <f t="shared" si="0"/>
        <v>0.40174683544303763</v>
      </c>
    </row>
    <row r="36" spans="1:8" x14ac:dyDescent="0.35">
      <c r="B36" t="s">
        <v>147</v>
      </c>
      <c r="C36">
        <v>644203.89999999932</v>
      </c>
      <c r="D36">
        <v>0.40000000000000013</v>
      </c>
      <c r="E36">
        <f t="shared" ref="E36:E44" si="1">A36</f>
        <v>0</v>
      </c>
      <c r="F36" t="str">
        <f t="shared" ref="F36:F44" si="2">B36</f>
        <v>Qtr2</v>
      </c>
      <c r="G36">
        <f t="shared" ref="G36:G44" si="3">C36</f>
        <v>644203.89999999932</v>
      </c>
      <c r="H36">
        <f t="shared" ref="H36:H44" si="4">D36</f>
        <v>0.40000000000000013</v>
      </c>
    </row>
    <row r="37" spans="1:8" x14ac:dyDescent="0.35">
      <c r="B37" t="s">
        <v>148</v>
      </c>
      <c r="C37">
        <v>719170.39999999979</v>
      </c>
      <c r="D37">
        <v>0.41026548672566376</v>
      </c>
      <c r="E37">
        <f t="shared" si="1"/>
        <v>0</v>
      </c>
      <c r="F37" t="str">
        <f t="shared" si="2"/>
        <v>Qtr3</v>
      </c>
      <c r="G37">
        <f t="shared" si="3"/>
        <v>719170.39999999979</v>
      </c>
      <c r="H37">
        <f t="shared" si="4"/>
        <v>0.41026548672566376</v>
      </c>
    </row>
    <row r="38" spans="1:8" x14ac:dyDescent="0.35">
      <c r="B38" t="s">
        <v>149</v>
      </c>
      <c r="C38">
        <v>367582.10000000015</v>
      </c>
      <c r="D38">
        <v>0.40243816254416953</v>
      </c>
      <c r="E38">
        <f t="shared" si="1"/>
        <v>0</v>
      </c>
      <c r="F38" t="str">
        <f t="shared" si="2"/>
        <v>Qtr4</v>
      </c>
      <c r="G38">
        <f t="shared" si="3"/>
        <v>367582.10000000015</v>
      </c>
      <c r="H38">
        <f t="shared" si="4"/>
        <v>0.40243816254416953</v>
      </c>
    </row>
    <row r="39" spans="1:8" x14ac:dyDescent="0.35">
      <c r="A39" t="s">
        <v>152</v>
      </c>
      <c r="C39">
        <v>2423732.4999999986</v>
      </c>
      <c r="D39">
        <v>0.40373271889401119</v>
      </c>
      <c r="E39" t="str">
        <f t="shared" si="1"/>
        <v>2022 Total</v>
      </c>
      <c r="F39">
        <f t="shared" si="2"/>
        <v>0</v>
      </c>
      <c r="G39">
        <f t="shared" si="3"/>
        <v>2423732.4999999986</v>
      </c>
      <c r="H39">
        <f t="shared" si="4"/>
        <v>0.40373271889401119</v>
      </c>
    </row>
    <row r="40" spans="1:8" x14ac:dyDescent="0.35">
      <c r="A40" t="s">
        <v>144</v>
      </c>
      <c r="B40" t="s">
        <v>146</v>
      </c>
      <c r="C40">
        <v>1877584.300000001</v>
      </c>
      <c r="D40">
        <v>0.41657045009784782</v>
      </c>
      <c r="E40" t="str">
        <f t="shared" si="1"/>
        <v>2023</v>
      </c>
      <c r="F40" t="str">
        <f t="shared" si="2"/>
        <v>Qtr1</v>
      </c>
      <c r="G40">
        <f t="shared" si="3"/>
        <v>1877584.300000001</v>
      </c>
      <c r="H40">
        <f t="shared" si="4"/>
        <v>0.41657045009784782</v>
      </c>
    </row>
    <row r="41" spans="1:8" x14ac:dyDescent="0.35">
      <c r="B41" t="s">
        <v>147</v>
      </c>
      <c r="C41">
        <v>2379424.800000004</v>
      </c>
      <c r="D41">
        <v>0.42755819477434692</v>
      </c>
      <c r="E41">
        <f t="shared" si="1"/>
        <v>0</v>
      </c>
      <c r="F41" t="str">
        <f t="shared" si="2"/>
        <v>Qtr2</v>
      </c>
      <c r="G41">
        <f t="shared" si="3"/>
        <v>2379424.800000004</v>
      </c>
      <c r="H41">
        <f t="shared" si="4"/>
        <v>0.42755819477434692</v>
      </c>
    </row>
    <row r="42" spans="1:8" x14ac:dyDescent="0.35">
      <c r="B42" t="s">
        <v>148</v>
      </c>
      <c r="C42">
        <v>2805752.5000000005</v>
      </c>
      <c r="D42">
        <v>0.4347017045454537</v>
      </c>
      <c r="E42">
        <f t="shared" si="1"/>
        <v>0</v>
      </c>
      <c r="F42" t="str">
        <f t="shared" si="2"/>
        <v>Qtr3</v>
      </c>
      <c r="G42">
        <f t="shared" si="3"/>
        <v>2805752.5000000005</v>
      </c>
      <c r="H42">
        <f t="shared" si="4"/>
        <v>0.4347017045454537</v>
      </c>
    </row>
    <row r="43" spans="1:8" x14ac:dyDescent="0.35">
      <c r="B43" t="s">
        <v>149</v>
      </c>
      <c r="C43">
        <v>2530170.899999999</v>
      </c>
      <c r="D43">
        <v>0.42483932853717082</v>
      </c>
      <c r="E43">
        <f t="shared" si="1"/>
        <v>0</v>
      </c>
      <c r="F43" t="str">
        <f t="shared" si="2"/>
        <v>Qtr4</v>
      </c>
      <c r="G43">
        <f t="shared" si="3"/>
        <v>2530170.899999999</v>
      </c>
      <c r="H43">
        <f t="shared" si="4"/>
        <v>0.42483932853717082</v>
      </c>
    </row>
    <row r="44" spans="1:8" x14ac:dyDescent="0.35">
      <c r="A44" t="s">
        <v>153</v>
      </c>
      <c r="C44">
        <v>9592932.4999999963</v>
      </c>
      <c r="D44">
        <v>0.42599568655643483</v>
      </c>
      <c r="E44" t="str">
        <f t="shared" si="1"/>
        <v>2023 Total</v>
      </c>
      <c r="F44">
        <f t="shared" si="2"/>
        <v>0</v>
      </c>
      <c r="G44">
        <f t="shared" si="3"/>
        <v>9592932.4999999963</v>
      </c>
      <c r="H44">
        <f t="shared" si="4"/>
        <v>0.42599568655643483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sonalspophale@outlook.com</cp:lastModifiedBy>
  <dcterms:created xsi:type="dcterms:W3CDTF">2023-12-18T11:08:00Z</dcterms:created>
  <dcterms:modified xsi:type="dcterms:W3CDTF">2024-11-06T20:31:22Z</dcterms:modified>
</cp:coreProperties>
</file>