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1" i="1" l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L5" i="1" l="1"/>
  <c r="L9" i="1"/>
  <c r="L4" i="1"/>
  <c r="L2" i="1"/>
  <c r="L6" i="1"/>
  <c r="L10" i="1"/>
  <c r="L3" i="1"/>
  <c r="L7" i="1"/>
  <c r="L11" i="1"/>
  <c r="L8" i="1"/>
  <c r="K2" i="1"/>
  <c r="K3" i="1"/>
  <c r="K4" i="1"/>
  <c r="K5" i="1"/>
  <c r="K6" i="1"/>
  <c r="K7" i="1"/>
  <c r="K8" i="1"/>
  <c r="K9" i="1"/>
  <c r="K10" i="1"/>
  <c r="K11" i="1"/>
  <c r="J2" i="1"/>
  <c r="N2" i="1" s="1"/>
  <c r="J3" i="1"/>
  <c r="N3" i="1" s="1"/>
  <c r="J4" i="1"/>
  <c r="N4" i="1" s="1"/>
  <c r="J5" i="1"/>
  <c r="N5" i="1" s="1"/>
  <c r="J6" i="1"/>
  <c r="N6" i="1" s="1"/>
  <c r="J7" i="1"/>
  <c r="N7" i="1" s="1"/>
  <c r="J8" i="1"/>
  <c r="N8" i="1" s="1"/>
  <c r="J9" i="1"/>
  <c r="N9" i="1" s="1"/>
  <c r="J10" i="1"/>
  <c r="N10" i="1" s="1"/>
  <c r="J11" i="1"/>
  <c r="N11" i="1" s="1"/>
  <c r="O4" i="1" l="1"/>
  <c r="AN4" i="1"/>
  <c r="O10" i="1"/>
  <c r="AN10" i="1"/>
  <c r="O9" i="1"/>
  <c r="AN9" i="1"/>
  <c r="O3" i="1"/>
  <c r="AN3" i="1"/>
  <c r="O11" i="1"/>
  <c r="AN11" i="1"/>
  <c r="O8" i="1"/>
  <c r="AN8" i="1"/>
  <c r="O7" i="1"/>
  <c r="AN7" i="1"/>
  <c r="O2" i="1"/>
  <c r="AN2" i="1"/>
  <c r="O6" i="1"/>
  <c r="AN6" i="1"/>
  <c r="O5" i="1"/>
  <c r="AN5" i="1"/>
  <c r="I11" i="1"/>
  <c r="I9" i="1"/>
  <c r="I7" i="1"/>
  <c r="I5" i="1"/>
  <c r="I3" i="1"/>
  <c r="I10" i="1"/>
  <c r="I8" i="1"/>
  <c r="I6" i="1"/>
  <c r="I4" i="1"/>
  <c r="I2" i="1"/>
  <c r="M9" i="1" l="1"/>
  <c r="U9" i="1" s="1"/>
  <c r="AM9" i="1"/>
  <c r="M2" i="1"/>
  <c r="U2" i="1" s="1"/>
  <c r="AM2" i="1"/>
  <c r="M11" i="1"/>
  <c r="U11" i="1" s="1"/>
  <c r="AM11" i="1"/>
  <c r="M6" i="1"/>
  <c r="U6" i="1" s="1"/>
  <c r="AM6" i="1"/>
  <c r="M5" i="1"/>
  <c r="U5" i="1" s="1"/>
  <c r="AM5" i="1"/>
  <c r="M8" i="1"/>
  <c r="U8" i="1" s="1"/>
  <c r="AM8" i="1"/>
  <c r="M7" i="1"/>
  <c r="U7" i="1" s="1"/>
  <c r="AM7" i="1"/>
  <c r="M10" i="1"/>
  <c r="U10" i="1" s="1"/>
  <c r="AM10" i="1"/>
  <c r="M4" i="1"/>
  <c r="U4" i="1" s="1"/>
  <c r="AM4" i="1"/>
  <c r="M3" i="1"/>
  <c r="U3" i="1" s="1"/>
  <c r="AM3" i="1"/>
</calcChain>
</file>

<file path=xl/comments1.xml><?xml version="1.0" encoding="utf-8"?>
<comments xmlns="http://schemas.openxmlformats.org/spreadsheetml/2006/main">
  <authors>
    <author>Brisa Tech</author>
  </authors>
  <commentList>
    <comment ref="T4" authorId="0">
      <text>
        <r>
          <rPr>
            <b/>
            <sz val="9"/>
            <color indexed="81"/>
            <rFont val="Tahoma"/>
            <family val="2"/>
          </rPr>
          <t>Brisa Tech:</t>
        </r>
        <r>
          <rPr>
            <sz val="9"/>
            <color indexed="81"/>
            <rFont val="Tahoma"/>
            <family val="2"/>
          </rPr>
          <t xml:space="preserve">
Deduction for 10 LOP days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Brisa Tech:</t>
        </r>
        <r>
          <rPr>
            <sz val="9"/>
            <color indexed="81"/>
            <rFont val="Tahoma"/>
            <family val="2"/>
          </rPr>
          <t xml:space="preserve">
5500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Brisa Tech:</t>
        </r>
        <r>
          <rPr>
            <sz val="9"/>
            <color indexed="81"/>
            <rFont val="Tahoma"/>
            <family val="2"/>
          </rPr>
          <t xml:space="preserve">
5500</t>
        </r>
      </text>
    </comment>
    <comment ref="T5" authorId="0">
      <text>
        <r>
          <rPr>
            <b/>
            <sz val="9"/>
            <color indexed="81"/>
            <rFont val="Tahoma"/>
            <family val="2"/>
          </rPr>
          <t>Brisa Tech:</t>
        </r>
        <r>
          <rPr>
            <sz val="9"/>
            <color indexed="81"/>
            <rFont val="Tahoma"/>
            <family val="2"/>
          </rPr>
          <t xml:space="preserve">
Deduction for 5 LOP days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Brisa Tech:</t>
        </r>
        <r>
          <rPr>
            <sz val="9"/>
            <color indexed="81"/>
            <rFont val="Tahoma"/>
            <family val="2"/>
          </rPr>
          <t xml:space="preserve">
Deduction for 6 LOP days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Brisa Tech:</t>
        </r>
        <r>
          <rPr>
            <sz val="9"/>
            <color indexed="81"/>
            <rFont val="Tahoma"/>
            <family val="2"/>
          </rPr>
          <t xml:space="preserve">
2600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Brisa Tech:</t>
        </r>
        <r>
          <rPr>
            <sz val="9"/>
            <color indexed="81"/>
            <rFont val="Tahoma"/>
            <family val="2"/>
          </rPr>
          <t xml:space="preserve">
2600</t>
        </r>
      </text>
    </comment>
  </commentList>
</comments>
</file>

<file path=xl/sharedStrings.xml><?xml version="1.0" encoding="utf-8"?>
<sst xmlns="http://schemas.openxmlformats.org/spreadsheetml/2006/main" count="109" uniqueCount="66">
  <si>
    <t>Employee Name</t>
  </si>
  <si>
    <t>Client</t>
  </si>
  <si>
    <t>Monthly CTC</t>
  </si>
  <si>
    <t>Basic Pay</t>
  </si>
  <si>
    <t>HRA</t>
  </si>
  <si>
    <t>Food Allowance</t>
  </si>
  <si>
    <t>Conveyance</t>
  </si>
  <si>
    <t>Medical Allowance</t>
  </si>
  <si>
    <t>Other Allowance</t>
  </si>
  <si>
    <t>PF deducted</t>
  </si>
  <si>
    <t>LTA</t>
  </si>
  <si>
    <t>Bonus</t>
  </si>
  <si>
    <t>TDS Deducted</t>
  </si>
  <si>
    <t>PT deducted</t>
  </si>
  <si>
    <t>Statutory Deduction</t>
  </si>
  <si>
    <t>Arrers</t>
  </si>
  <si>
    <t>Other Deduction</t>
  </si>
  <si>
    <t xml:space="preserve">Take home salary </t>
  </si>
  <si>
    <t>Sandisk</t>
  </si>
  <si>
    <t>Brisa</t>
  </si>
  <si>
    <t>Dell</t>
  </si>
  <si>
    <t>Employee no.</t>
  </si>
  <si>
    <t>Desig</t>
  </si>
  <si>
    <t>Date of Joining</t>
  </si>
  <si>
    <t>Pan no.</t>
  </si>
  <si>
    <t>Uan no.</t>
  </si>
  <si>
    <t>Address</t>
  </si>
  <si>
    <t>Total No. of Leaves</t>
  </si>
  <si>
    <t>Carry Forward</t>
  </si>
  <si>
    <t>Grand Total No. of Leaves</t>
  </si>
  <si>
    <t>Total Leaves availed</t>
  </si>
  <si>
    <t>Leave Balance</t>
  </si>
  <si>
    <t>LWP Deductation days</t>
  </si>
  <si>
    <t>Salary Account Number</t>
  </si>
  <si>
    <t>Bank Name</t>
  </si>
  <si>
    <t>Bank Address</t>
  </si>
  <si>
    <t xml:space="preserve">Salary Paid For </t>
  </si>
  <si>
    <t>Total Earnings</t>
  </si>
  <si>
    <t>Total Deduction</t>
  </si>
  <si>
    <t>Member - Technical Staff</t>
  </si>
  <si>
    <t>Senior Software Engineer</t>
  </si>
  <si>
    <t>Sr.Member - Technical Staff</t>
  </si>
  <si>
    <t>Senior Member - Technical Staff</t>
  </si>
  <si>
    <t>Senior Technical Architect</t>
  </si>
  <si>
    <t>12th June 2017</t>
  </si>
  <si>
    <t>03rd July 2017</t>
  </si>
  <si>
    <t>04th July 2017</t>
  </si>
  <si>
    <t>10th July 2017</t>
  </si>
  <si>
    <t>27th July 2017</t>
  </si>
  <si>
    <t>7th august 2017</t>
  </si>
  <si>
    <t>11th august 2017</t>
  </si>
  <si>
    <t>8th august 2017</t>
  </si>
  <si>
    <t>29th September 2017</t>
  </si>
  <si>
    <t>ICICI BANK</t>
  </si>
  <si>
    <t>ICICI BANK Bangalore</t>
  </si>
  <si>
    <t>Bangalore, karnakata</t>
  </si>
  <si>
    <t>Aditya</t>
  </si>
  <si>
    <t>Anita</t>
  </si>
  <si>
    <t>Shreya</t>
  </si>
  <si>
    <t>Purnima</t>
  </si>
  <si>
    <t>Binod</t>
  </si>
  <si>
    <t>Pintu</t>
  </si>
  <si>
    <t>Rupesh</t>
  </si>
  <si>
    <t>Pawan</t>
  </si>
  <si>
    <t>Madhur</t>
  </si>
  <si>
    <t>Shikha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</si>
</sst>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2"/>
      <color indexed="8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3">
    <xf numFmtId="0" fontId="0" fillId="0" borderId="0"/>
    <xf numFmtId="0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</cellStyleXfs>
  <cellXfs count="20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/>
    <xf numFmtId="0" fontId="8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3" borderId="1" xfId="0" applyFont="1" applyFill="1" applyBorder="1"/>
    <xf numFmtId="0" fontId="7" fillId="0" borderId="1" xfId="0" applyFont="1" applyFill="1" applyBorder="1"/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horizontal="center" wrapText="1"/>
    </xf>
    <xf numFmtId="0" fontId="10" fillId="0" borderId="1" xfId="6" applyFont="1" applyBorder="1" applyAlignment="1">
      <alignment horizontal="center" vertical="top"/>
    </xf>
  </cellXfs>
  <cellStyles count="13">
    <cellStyle name="Comma 2" xfId="1"/>
    <cellStyle name="Normal" xfId="0" builtinId="0"/>
    <cellStyle name="Normal 2" xfId="5"/>
    <cellStyle name="Normal 2 2" xfId="10"/>
    <cellStyle name="Normal 3" xfId="2"/>
    <cellStyle name="Normal 3 10" xfId="12"/>
    <cellStyle name="Normal 3 2" xfId="6"/>
    <cellStyle name="Normal 3 3" xfId="8"/>
    <cellStyle name="Normal 3 4" xfId="3"/>
    <cellStyle name="Normal 3 5" xfId="4"/>
    <cellStyle name="Normal 3 6" xfId="7"/>
    <cellStyle name="Normal 3 7" xfId="9"/>
    <cellStyle name="Normal 6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2"/>
  <sheetViews>
    <sheetView tabSelected="1" workbookViewId="0">
      <selection activeCell="C8" sqref="C8"/>
    </sheetView>
  </sheetViews>
  <sheetFormatPr defaultRowHeight="15" x14ac:dyDescent="0.25"/>
  <cols>
    <col min="1" max="1" width="26.7109375" bestFit="1" customWidth="1"/>
    <col min="4" max="5" width="10.85546875" customWidth="1"/>
    <col min="6" max="6" width="13.85546875" customWidth="1"/>
    <col min="7" max="7" width="11.7109375" bestFit="1" customWidth="1"/>
    <col min="14" max="14" width="11.140625" customWidth="1"/>
    <col min="21" max="21" width="11.28515625" customWidth="1"/>
    <col min="23" max="23" width="13.28515625" bestFit="1" customWidth="1"/>
    <col min="24" max="24" width="29.85546875" bestFit="1" customWidth="1"/>
    <col min="25" max="25" width="19.85546875" style="5" bestFit="1" customWidth="1"/>
    <col min="26" max="26" width="16.5703125" customWidth="1"/>
    <col min="27" max="27" width="22.28515625" customWidth="1"/>
    <col min="28" max="28" width="91.5703125" bestFit="1" customWidth="1"/>
    <col min="29" max="29" width="18" bestFit="1" customWidth="1"/>
    <col min="30" max="30" width="13.42578125" bestFit="1" customWidth="1"/>
    <col min="31" max="31" width="23.85546875" bestFit="1" customWidth="1"/>
    <col min="32" max="32" width="19" bestFit="1" customWidth="1"/>
    <col min="33" max="33" width="13.5703125" bestFit="1" customWidth="1"/>
    <col min="34" max="34" width="20.85546875" bestFit="1" customWidth="1"/>
    <col min="35" max="35" width="22" bestFit="1" customWidth="1"/>
    <col min="36" max="36" width="22" customWidth="1"/>
    <col min="37" max="37" width="11" bestFit="1" customWidth="1"/>
    <col min="38" max="38" width="20" bestFit="1" customWidth="1"/>
    <col min="39" max="39" width="19" customWidth="1"/>
    <col min="40" max="40" width="15.5703125" bestFit="1" customWidth="1"/>
  </cols>
  <sheetData>
    <row r="1" spans="1:40" ht="48.75" customHeight="1" x14ac:dyDescent="0.25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2</v>
      </c>
      <c r="N1" s="13" t="s">
        <v>9</v>
      </c>
      <c r="O1" s="13" t="s">
        <v>9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11</v>
      </c>
      <c r="W1" s="1" t="s">
        <v>21</v>
      </c>
      <c r="X1" s="1" t="s">
        <v>22</v>
      </c>
      <c r="Y1" s="3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3" t="s">
        <v>36</v>
      </c>
      <c r="AK1" s="1" t="s">
        <v>34</v>
      </c>
      <c r="AL1" s="1" t="s">
        <v>35</v>
      </c>
      <c r="AM1" s="1" t="s">
        <v>37</v>
      </c>
      <c r="AN1" s="1" t="s">
        <v>38</v>
      </c>
    </row>
    <row r="2" spans="1:40" ht="15.75" x14ac:dyDescent="0.25">
      <c r="A2" s="6" t="s">
        <v>56</v>
      </c>
      <c r="B2" s="6" t="s">
        <v>18</v>
      </c>
      <c r="C2" s="7">
        <v>54167</v>
      </c>
      <c r="D2" s="7">
        <f t="shared" ref="D2:D11" si="0">ROUND(C2*40%,0)</f>
        <v>21667</v>
      </c>
      <c r="E2" s="7">
        <f t="shared" ref="E2:E11" si="1">ROUND(C2*30%,0)</f>
        <v>16250</v>
      </c>
      <c r="F2" s="7">
        <v>800</v>
      </c>
      <c r="G2" s="7">
        <v>1600</v>
      </c>
      <c r="H2" s="7">
        <v>1250</v>
      </c>
      <c r="I2" s="7">
        <f t="shared" ref="I2:I11" si="2">ROUND(C2-D2-E2-F2-G2-H2-J2-K2-L2,0)</f>
        <v>6100</v>
      </c>
      <c r="J2" s="7">
        <f t="shared" ref="J2:J11" si="3">ROUND(D2*12%,0)</f>
        <v>2600</v>
      </c>
      <c r="K2" s="7">
        <f t="shared" ref="K2:K11" si="4">ROUND(D2*8%,0)</f>
        <v>1733</v>
      </c>
      <c r="L2" s="7">
        <f t="shared" ref="L2:L11" si="5">ROUND(D2*10%,0)</f>
        <v>2167</v>
      </c>
      <c r="M2" s="7">
        <f t="shared" ref="M2:M11" si="6">SUM(D2:L2)</f>
        <v>54167</v>
      </c>
      <c r="N2" s="7">
        <f t="shared" ref="N2:N11" si="7">J2</f>
        <v>2600</v>
      </c>
      <c r="O2" s="7">
        <f t="shared" ref="O2:O11" si="8">N2</f>
        <v>2600</v>
      </c>
      <c r="P2" s="7">
        <v>200</v>
      </c>
      <c r="Q2" s="7">
        <v>200</v>
      </c>
      <c r="R2" s="7"/>
      <c r="S2" s="7"/>
      <c r="T2" s="7"/>
      <c r="U2" s="7">
        <f t="shared" ref="U2:U11" si="9">+M2-N2-O2-P2-Q2+S2-R2-T2</f>
        <v>48567</v>
      </c>
      <c r="V2" s="7"/>
      <c r="W2" s="8">
        <v>1</v>
      </c>
      <c r="X2" s="6" t="s">
        <v>39</v>
      </c>
      <c r="Y2" s="14" t="s">
        <v>44</v>
      </c>
      <c r="Z2" s="15">
        <v>123456789</v>
      </c>
      <c r="AA2" s="16">
        <v>1234567</v>
      </c>
      <c r="AB2" s="17" t="s">
        <v>55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2"/>
      <c r="AI2" s="19">
        <v>12345</v>
      </c>
      <c r="AJ2" s="4">
        <v>31</v>
      </c>
      <c r="AK2" s="2" t="s">
        <v>53</v>
      </c>
      <c r="AL2" s="2" t="s">
        <v>54</v>
      </c>
      <c r="AM2" s="4">
        <f>(D2+E2+F2+G2+H2+I2+K2+L2)</f>
        <v>51567</v>
      </c>
      <c r="AN2" s="4">
        <f>(N2+O2+P2+Q2)</f>
        <v>5600</v>
      </c>
    </row>
    <row r="3" spans="1:40" ht="15.75" x14ac:dyDescent="0.25">
      <c r="A3" s="6" t="s">
        <v>57</v>
      </c>
      <c r="B3" s="6" t="s">
        <v>18</v>
      </c>
      <c r="C3" s="7">
        <v>91667</v>
      </c>
      <c r="D3" s="7">
        <f t="shared" si="0"/>
        <v>36667</v>
      </c>
      <c r="E3" s="7">
        <f t="shared" si="1"/>
        <v>27500</v>
      </c>
      <c r="F3" s="7">
        <v>800</v>
      </c>
      <c r="G3" s="7">
        <v>1600</v>
      </c>
      <c r="H3" s="7">
        <v>1250</v>
      </c>
      <c r="I3" s="7">
        <f t="shared" si="2"/>
        <v>12850</v>
      </c>
      <c r="J3" s="7">
        <f t="shared" si="3"/>
        <v>4400</v>
      </c>
      <c r="K3" s="7">
        <f t="shared" si="4"/>
        <v>2933</v>
      </c>
      <c r="L3" s="7">
        <f t="shared" si="5"/>
        <v>3667</v>
      </c>
      <c r="M3" s="7">
        <f t="shared" si="6"/>
        <v>91667</v>
      </c>
      <c r="N3" s="7">
        <f t="shared" si="7"/>
        <v>4400</v>
      </c>
      <c r="O3" s="7">
        <f t="shared" si="8"/>
        <v>4400</v>
      </c>
      <c r="P3" s="7">
        <v>9100</v>
      </c>
      <c r="Q3" s="7">
        <v>200</v>
      </c>
      <c r="R3" s="7"/>
      <c r="S3" s="7"/>
      <c r="T3" s="7"/>
      <c r="U3" s="7">
        <f t="shared" si="9"/>
        <v>73567</v>
      </c>
      <c r="V3" s="7"/>
      <c r="W3" s="8">
        <v>2</v>
      </c>
      <c r="X3" s="6" t="s">
        <v>40</v>
      </c>
      <c r="Y3" s="14" t="s">
        <v>45</v>
      </c>
      <c r="Z3" s="15">
        <v>123456789</v>
      </c>
      <c r="AA3" s="16">
        <v>1234567</v>
      </c>
      <c r="AB3" s="17" t="s">
        <v>55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2"/>
      <c r="AI3" s="19">
        <v>12345</v>
      </c>
      <c r="AJ3" s="4">
        <v>31</v>
      </c>
      <c r="AK3" s="2" t="s">
        <v>53</v>
      </c>
      <c r="AL3" s="2" t="s">
        <v>54</v>
      </c>
      <c r="AM3" s="4">
        <f t="shared" ref="AM3:AM11" si="10">(D3+E3+F3+G3+H3+I3+K3+L3)</f>
        <v>87267</v>
      </c>
      <c r="AN3" s="4">
        <f t="shared" ref="AN3:AN11" si="11">(N3+O3+P3+Q3)</f>
        <v>18100</v>
      </c>
    </row>
    <row r="4" spans="1:40" ht="15.75" x14ac:dyDescent="0.25">
      <c r="A4" s="9" t="s">
        <v>58</v>
      </c>
      <c r="B4" s="9" t="s">
        <v>18</v>
      </c>
      <c r="C4" s="7">
        <v>86250</v>
      </c>
      <c r="D4" s="7">
        <f t="shared" si="0"/>
        <v>34500</v>
      </c>
      <c r="E4" s="7">
        <f t="shared" si="1"/>
        <v>25875</v>
      </c>
      <c r="F4" s="7">
        <v>800</v>
      </c>
      <c r="G4" s="7">
        <v>1600</v>
      </c>
      <c r="H4" s="7">
        <v>1250</v>
      </c>
      <c r="I4" s="7">
        <f t="shared" si="2"/>
        <v>11875</v>
      </c>
      <c r="J4" s="7">
        <f t="shared" si="3"/>
        <v>4140</v>
      </c>
      <c r="K4" s="7">
        <f t="shared" si="4"/>
        <v>2760</v>
      </c>
      <c r="L4" s="7">
        <f t="shared" si="5"/>
        <v>3450</v>
      </c>
      <c r="M4" s="7">
        <f t="shared" si="6"/>
        <v>86250</v>
      </c>
      <c r="N4" s="7">
        <f t="shared" si="7"/>
        <v>4140</v>
      </c>
      <c r="O4" s="7">
        <f t="shared" si="8"/>
        <v>4140</v>
      </c>
      <c r="P4" s="7">
        <v>6000</v>
      </c>
      <c r="Q4" s="7">
        <v>200</v>
      </c>
      <c r="R4" s="7"/>
      <c r="S4" s="7"/>
      <c r="T4" s="7"/>
      <c r="U4" s="7">
        <f t="shared" si="9"/>
        <v>71770</v>
      </c>
      <c r="V4" s="7"/>
      <c r="W4" s="8">
        <v>3</v>
      </c>
      <c r="X4" s="6" t="s">
        <v>41</v>
      </c>
      <c r="Y4" s="14" t="s">
        <v>46</v>
      </c>
      <c r="Z4" s="15">
        <v>123456789</v>
      </c>
      <c r="AA4" s="16">
        <v>1234567</v>
      </c>
      <c r="AB4" s="17" t="s">
        <v>55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2"/>
      <c r="AI4" s="19">
        <v>12345</v>
      </c>
      <c r="AJ4" s="4">
        <v>31</v>
      </c>
      <c r="AK4" s="2" t="s">
        <v>53</v>
      </c>
      <c r="AL4" s="2" t="s">
        <v>54</v>
      </c>
      <c r="AM4" s="4">
        <f t="shared" si="10"/>
        <v>82110</v>
      </c>
      <c r="AN4" s="4">
        <f t="shared" si="11"/>
        <v>14480</v>
      </c>
    </row>
    <row r="5" spans="1:40" ht="15.75" x14ac:dyDescent="0.25">
      <c r="A5" s="6" t="s">
        <v>59</v>
      </c>
      <c r="B5" s="6" t="s">
        <v>18</v>
      </c>
      <c r="C5" s="7">
        <v>91667</v>
      </c>
      <c r="D5" s="7">
        <f>ROUND(C5*40%,0)</f>
        <v>36667</v>
      </c>
      <c r="E5" s="7">
        <f t="shared" si="1"/>
        <v>27500</v>
      </c>
      <c r="F5" s="7">
        <v>800</v>
      </c>
      <c r="G5" s="7">
        <v>1600</v>
      </c>
      <c r="H5" s="7">
        <v>1250</v>
      </c>
      <c r="I5" s="7">
        <f t="shared" si="2"/>
        <v>12850</v>
      </c>
      <c r="J5" s="7">
        <f t="shared" si="3"/>
        <v>4400</v>
      </c>
      <c r="K5" s="7">
        <f t="shared" si="4"/>
        <v>2933</v>
      </c>
      <c r="L5" s="7">
        <f t="shared" si="5"/>
        <v>3667</v>
      </c>
      <c r="M5" s="7">
        <f t="shared" si="6"/>
        <v>91667</v>
      </c>
      <c r="N5" s="7">
        <f t="shared" si="7"/>
        <v>4400</v>
      </c>
      <c r="O5" s="7">
        <f t="shared" si="8"/>
        <v>4400</v>
      </c>
      <c r="P5" s="7">
        <v>3000</v>
      </c>
      <c r="Q5" s="7">
        <v>200</v>
      </c>
      <c r="R5" s="7"/>
      <c r="S5" s="7"/>
      <c r="T5" s="7"/>
      <c r="U5" s="7">
        <f t="shared" si="9"/>
        <v>79667</v>
      </c>
      <c r="V5" s="7"/>
      <c r="W5" s="8">
        <v>4</v>
      </c>
      <c r="X5" s="6" t="s">
        <v>42</v>
      </c>
      <c r="Y5" s="14" t="s">
        <v>47</v>
      </c>
      <c r="Z5" s="15">
        <v>123456789</v>
      </c>
      <c r="AA5" s="16">
        <v>1234567</v>
      </c>
      <c r="AB5" s="17" t="s">
        <v>55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2"/>
      <c r="AI5" s="19">
        <v>12345</v>
      </c>
      <c r="AJ5" s="4">
        <v>31</v>
      </c>
      <c r="AK5" s="2" t="s">
        <v>53</v>
      </c>
      <c r="AL5" s="2" t="s">
        <v>54</v>
      </c>
      <c r="AM5" s="4">
        <f t="shared" si="10"/>
        <v>87267</v>
      </c>
      <c r="AN5" s="4">
        <f t="shared" si="11"/>
        <v>12000</v>
      </c>
    </row>
    <row r="6" spans="1:40" ht="15.75" x14ac:dyDescent="0.25">
      <c r="A6" s="10" t="s">
        <v>60</v>
      </c>
      <c r="B6" s="6" t="s">
        <v>19</v>
      </c>
      <c r="C6" s="7">
        <v>27917</v>
      </c>
      <c r="D6" s="7">
        <f t="shared" si="0"/>
        <v>11167</v>
      </c>
      <c r="E6" s="7">
        <f t="shared" si="1"/>
        <v>8375</v>
      </c>
      <c r="F6" s="7">
        <v>800</v>
      </c>
      <c r="G6" s="7">
        <v>1600</v>
      </c>
      <c r="H6" s="7">
        <v>1250</v>
      </c>
      <c r="I6" s="7">
        <f t="shared" si="2"/>
        <v>1375</v>
      </c>
      <c r="J6" s="7">
        <f t="shared" si="3"/>
        <v>1340</v>
      </c>
      <c r="K6" s="7">
        <f t="shared" si="4"/>
        <v>893</v>
      </c>
      <c r="L6" s="7">
        <f t="shared" si="5"/>
        <v>1117</v>
      </c>
      <c r="M6" s="7">
        <f t="shared" si="6"/>
        <v>27917</v>
      </c>
      <c r="N6" s="7">
        <f t="shared" si="7"/>
        <v>1340</v>
      </c>
      <c r="O6" s="7">
        <f t="shared" si="8"/>
        <v>1340</v>
      </c>
      <c r="P6" s="7">
        <v>0</v>
      </c>
      <c r="Q6" s="7">
        <v>200</v>
      </c>
      <c r="R6" s="7"/>
      <c r="S6" s="7"/>
      <c r="T6" s="7"/>
      <c r="U6" s="7">
        <f t="shared" si="9"/>
        <v>25037</v>
      </c>
      <c r="V6" s="7"/>
      <c r="W6" s="8">
        <v>5</v>
      </c>
      <c r="X6" s="6" t="s">
        <v>42</v>
      </c>
      <c r="Y6" s="14" t="s">
        <v>48</v>
      </c>
      <c r="Z6" s="15">
        <v>123456789</v>
      </c>
      <c r="AA6" s="16">
        <v>1234567</v>
      </c>
      <c r="AB6" s="17" t="s">
        <v>55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2"/>
      <c r="AI6" s="19">
        <v>12345</v>
      </c>
      <c r="AJ6" s="4">
        <v>31</v>
      </c>
      <c r="AK6" s="2" t="s">
        <v>53</v>
      </c>
      <c r="AL6" s="2" t="s">
        <v>54</v>
      </c>
      <c r="AM6" s="4">
        <f t="shared" si="10"/>
        <v>26577</v>
      </c>
      <c r="AN6" s="4">
        <f t="shared" si="11"/>
        <v>2880</v>
      </c>
    </row>
    <row r="7" spans="1:40" ht="15.75" x14ac:dyDescent="0.25">
      <c r="A7" s="6" t="s">
        <v>61</v>
      </c>
      <c r="B7" s="6" t="s">
        <v>18</v>
      </c>
      <c r="C7" s="7">
        <v>75000</v>
      </c>
      <c r="D7" s="7">
        <f t="shared" si="0"/>
        <v>30000</v>
      </c>
      <c r="E7" s="7">
        <f t="shared" si="1"/>
        <v>22500</v>
      </c>
      <c r="F7" s="7">
        <v>800</v>
      </c>
      <c r="G7" s="7">
        <v>1600</v>
      </c>
      <c r="H7" s="7">
        <v>1250</v>
      </c>
      <c r="I7" s="7">
        <f t="shared" si="2"/>
        <v>9850</v>
      </c>
      <c r="J7" s="7">
        <f t="shared" si="3"/>
        <v>3600</v>
      </c>
      <c r="K7" s="7">
        <f t="shared" si="4"/>
        <v>2400</v>
      </c>
      <c r="L7" s="7">
        <f t="shared" si="5"/>
        <v>3000</v>
      </c>
      <c r="M7" s="7">
        <f t="shared" si="6"/>
        <v>75000</v>
      </c>
      <c r="N7" s="7">
        <f t="shared" si="7"/>
        <v>3600</v>
      </c>
      <c r="O7" s="7">
        <f t="shared" si="8"/>
        <v>3600</v>
      </c>
      <c r="P7" s="7">
        <v>1270</v>
      </c>
      <c r="Q7" s="7">
        <v>200</v>
      </c>
      <c r="R7" s="7"/>
      <c r="S7" s="7"/>
      <c r="T7" s="7"/>
      <c r="U7" s="7">
        <f t="shared" si="9"/>
        <v>66330</v>
      </c>
      <c r="V7" s="7"/>
      <c r="W7" s="8">
        <v>6</v>
      </c>
      <c r="X7" s="6" t="s">
        <v>42</v>
      </c>
      <c r="Y7" s="14" t="s">
        <v>49</v>
      </c>
      <c r="Z7" s="15">
        <v>123456789</v>
      </c>
      <c r="AA7" s="16">
        <v>1234567</v>
      </c>
      <c r="AB7" s="17" t="s">
        <v>55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2"/>
      <c r="AI7" s="19">
        <v>12345</v>
      </c>
      <c r="AJ7" s="4">
        <v>31</v>
      </c>
      <c r="AK7" s="2" t="s">
        <v>53</v>
      </c>
      <c r="AL7" s="2" t="s">
        <v>54</v>
      </c>
      <c r="AM7" s="4">
        <f t="shared" si="10"/>
        <v>71400</v>
      </c>
      <c r="AN7" s="4">
        <f t="shared" si="11"/>
        <v>8670</v>
      </c>
    </row>
    <row r="8" spans="1:40" ht="15.75" x14ac:dyDescent="0.25">
      <c r="A8" s="6" t="s">
        <v>62</v>
      </c>
      <c r="B8" s="6" t="s">
        <v>20</v>
      </c>
      <c r="C8" s="7">
        <v>43334</v>
      </c>
      <c r="D8" s="7">
        <f t="shared" si="0"/>
        <v>17334</v>
      </c>
      <c r="E8" s="7">
        <f t="shared" si="1"/>
        <v>13000</v>
      </c>
      <c r="F8" s="7">
        <v>800</v>
      </c>
      <c r="G8" s="7">
        <v>1600</v>
      </c>
      <c r="H8" s="7">
        <v>1250</v>
      </c>
      <c r="I8" s="7">
        <f t="shared" si="2"/>
        <v>4150</v>
      </c>
      <c r="J8" s="7">
        <f t="shared" si="3"/>
        <v>2080</v>
      </c>
      <c r="K8" s="7">
        <f t="shared" si="4"/>
        <v>1387</v>
      </c>
      <c r="L8" s="7">
        <f t="shared" si="5"/>
        <v>1733</v>
      </c>
      <c r="M8" s="7">
        <f t="shared" si="6"/>
        <v>43334</v>
      </c>
      <c r="N8" s="7">
        <f t="shared" si="7"/>
        <v>2080</v>
      </c>
      <c r="O8" s="7">
        <f t="shared" si="8"/>
        <v>2080</v>
      </c>
      <c r="P8" s="7">
        <v>700</v>
      </c>
      <c r="Q8" s="7">
        <v>200</v>
      </c>
      <c r="R8" s="7"/>
      <c r="S8" s="7"/>
      <c r="T8" s="7"/>
      <c r="U8" s="7">
        <f t="shared" si="9"/>
        <v>38274</v>
      </c>
      <c r="V8" s="7"/>
      <c r="W8" s="8">
        <v>7</v>
      </c>
      <c r="X8" s="6" t="s">
        <v>42</v>
      </c>
      <c r="Y8" s="14" t="s">
        <v>50</v>
      </c>
      <c r="Z8" s="15">
        <v>123456789</v>
      </c>
      <c r="AA8" s="16">
        <v>1234567</v>
      </c>
      <c r="AB8" s="17" t="s">
        <v>55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2"/>
      <c r="AI8" s="19">
        <v>12345</v>
      </c>
      <c r="AJ8" s="4">
        <v>31</v>
      </c>
      <c r="AK8" s="2" t="s">
        <v>53</v>
      </c>
      <c r="AL8" s="2" t="s">
        <v>54</v>
      </c>
      <c r="AM8" s="4">
        <f t="shared" si="10"/>
        <v>41254</v>
      </c>
      <c r="AN8" s="4">
        <f t="shared" si="11"/>
        <v>5060</v>
      </c>
    </row>
    <row r="9" spans="1:40" ht="15.75" x14ac:dyDescent="0.25">
      <c r="A9" s="6" t="s">
        <v>63</v>
      </c>
      <c r="B9" s="6" t="s">
        <v>20</v>
      </c>
      <c r="C9" s="7">
        <v>41667</v>
      </c>
      <c r="D9" s="7">
        <f t="shared" si="0"/>
        <v>16667</v>
      </c>
      <c r="E9" s="7">
        <f t="shared" si="1"/>
        <v>12500</v>
      </c>
      <c r="F9" s="7">
        <v>800</v>
      </c>
      <c r="G9" s="7">
        <v>1600</v>
      </c>
      <c r="H9" s="7">
        <v>1250</v>
      </c>
      <c r="I9" s="7">
        <f t="shared" si="2"/>
        <v>3850</v>
      </c>
      <c r="J9" s="7">
        <f t="shared" si="3"/>
        <v>2000</v>
      </c>
      <c r="K9" s="7">
        <f t="shared" si="4"/>
        <v>1333</v>
      </c>
      <c r="L9" s="7">
        <f t="shared" si="5"/>
        <v>1667</v>
      </c>
      <c r="M9" s="7">
        <f t="shared" si="6"/>
        <v>41667</v>
      </c>
      <c r="N9" s="7">
        <f t="shared" si="7"/>
        <v>2000</v>
      </c>
      <c r="O9" s="7">
        <f t="shared" si="8"/>
        <v>2000</v>
      </c>
      <c r="P9" s="7">
        <v>700</v>
      </c>
      <c r="Q9" s="7">
        <v>200</v>
      </c>
      <c r="R9" s="7"/>
      <c r="S9" s="7"/>
      <c r="T9" s="7"/>
      <c r="U9" s="7">
        <f t="shared" si="9"/>
        <v>36767</v>
      </c>
      <c r="V9" s="7"/>
      <c r="W9" s="8">
        <v>8</v>
      </c>
      <c r="X9" s="6" t="s">
        <v>42</v>
      </c>
      <c r="Y9" s="14" t="s">
        <v>51</v>
      </c>
      <c r="Z9" s="15">
        <v>123456789</v>
      </c>
      <c r="AA9" s="16">
        <v>1234567</v>
      </c>
      <c r="AB9" s="17" t="s">
        <v>55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2"/>
      <c r="AI9" s="19">
        <v>12345</v>
      </c>
      <c r="AJ9" s="4">
        <v>31</v>
      </c>
      <c r="AK9" s="2" t="s">
        <v>53</v>
      </c>
      <c r="AL9" s="2" t="s">
        <v>54</v>
      </c>
      <c r="AM9" s="4">
        <f t="shared" si="10"/>
        <v>39667</v>
      </c>
      <c r="AN9" s="4">
        <f t="shared" si="11"/>
        <v>4900</v>
      </c>
    </row>
    <row r="10" spans="1:40" ht="15.75" x14ac:dyDescent="0.25">
      <c r="A10" s="6" t="s">
        <v>64</v>
      </c>
      <c r="B10" s="6" t="s">
        <v>18</v>
      </c>
      <c r="C10" s="7">
        <v>91667</v>
      </c>
      <c r="D10" s="7">
        <f t="shared" si="0"/>
        <v>36667</v>
      </c>
      <c r="E10" s="7">
        <f t="shared" si="1"/>
        <v>27500</v>
      </c>
      <c r="F10" s="7">
        <v>800</v>
      </c>
      <c r="G10" s="7">
        <v>1600</v>
      </c>
      <c r="H10" s="7">
        <v>1250</v>
      </c>
      <c r="I10" s="7">
        <f t="shared" si="2"/>
        <v>12850</v>
      </c>
      <c r="J10" s="7">
        <f t="shared" si="3"/>
        <v>4400</v>
      </c>
      <c r="K10" s="7">
        <f t="shared" si="4"/>
        <v>2933</v>
      </c>
      <c r="L10" s="7">
        <f t="shared" si="5"/>
        <v>3667</v>
      </c>
      <c r="M10" s="7">
        <f t="shared" si="6"/>
        <v>91667</v>
      </c>
      <c r="N10" s="7">
        <f t="shared" si="7"/>
        <v>4400</v>
      </c>
      <c r="O10" s="7">
        <f t="shared" si="8"/>
        <v>4400</v>
      </c>
      <c r="P10" s="7">
        <v>4500</v>
      </c>
      <c r="Q10" s="7">
        <v>200</v>
      </c>
      <c r="R10" s="7"/>
      <c r="S10" s="7"/>
      <c r="T10" s="7"/>
      <c r="U10" s="7">
        <f t="shared" si="9"/>
        <v>78167</v>
      </c>
      <c r="V10" s="7"/>
      <c r="W10" s="8">
        <v>9</v>
      </c>
      <c r="X10" s="6" t="s">
        <v>43</v>
      </c>
      <c r="Y10" s="18">
        <v>42986</v>
      </c>
      <c r="Z10" s="15">
        <v>123456789</v>
      </c>
      <c r="AA10" s="16">
        <v>1234567</v>
      </c>
      <c r="AB10" s="17" t="s">
        <v>55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2"/>
      <c r="AI10" s="19">
        <v>12345</v>
      </c>
      <c r="AJ10" s="4">
        <v>31</v>
      </c>
      <c r="AK10" s="2" t="s">
        <v>53</v>
      </c>
      <c r="AL10" s="2" t="s">
        <v>54</v>
      </c>
      <c r="AM10" s="4">
        <f t="shared" si="10"/>
        <v>87267</v>
      </c>
      <c r="AN10" s="4">
        <f t="shared" si="11"/>
        <v>13500</v>
      </c>
    </row>
    <row r="11" spans="1:40" ht="15.75" x14ac:dyDescent="0.25">
      <c r="A11" s="6" t="s">
        <v>65</v>
      </c>
      <c r="B11" s="6" t="s">
        <v>18</v>
      </c>
      <c r="C11" s="7">
        <v>150000</v>
      </c>
      <c r="D11" s="7">
        <f t="shared" si="0"/>
        <v>60000</v>
      </c>
      <c r="E11" s="7">
        <f t="shared" si="1"/>
        <v>45000</v>
      </c>
      <c r="F11" s="7">
        <v>800</v>
      </c>
      <c r="G11" s="7">
        <v>1600</v>
      </c>
      <c r="H11" s="7">
        <v>1250</v>
      </c>
      <c r="I11" s="7">
        <f t="shared" si="2"/>
        <v>23350</v>
      </c>
      <c r="J11" s="7">
        <f t="shared" si="3"/>
        <v>7200</v>
      </c>
      <c r="K11" s="7">
        <f t="shared" si="4"/>
        <v>4800</v>
      </c>
      <c r="L11" s="7">
        <f t="shared" si="5"/>
        <v>6000</v>
      </c>
      <c r="M11" s="7">
        <f t="shared" si="6"/>
        <v>150000</v>
      </c>
      <c r="N11" s="7">
        <f t="shared" si="7"/>
        <v>7200</v>
      </c>
      <c r="O11" s="7">
        <f t="shared" si="8"/>
        <v>7200</v>
      </c>
      <c r="P11" s="7">
        <v>31500</v>
      </c>
      <c r="Q11" s="7">
        <v>200</v>
      </c>
      <c r="R11" s="7"/>
      <c r="S11" s="7"/>
      <c r="T11" s="7"/>
      <c r="U11" s="7">
        <f t="shared" si="9"/>
        <v>103900</v>
      </c>
      <c r="V11" s="7"/>
      <c r="W11" s="8">
        <v>10</v>
      </c>
      <c r="X11" s="6" t="s">
        <v>42</v>
      </c>
      <c r="Y11" s="14" t="s">
        <v>52</v>
      </c>
      <c r="Z11" s="15">
        <v>123456789</v>
      </c>
      <c r="AA11" s="16">
        <v>1234567</v>
      </c>
      <c r="AB11" s="17" t="s">
        <v>55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2"/>
      <c r="AI11" s="19">
        <v>12345</v>
      </c>
      <c r="AJ11" s="4">
        <v>31</v>
      </c>
      <c r="AK11" s="2" t="s">
        <v>53</v>
      </c>
      <c r="AL11" s="2" t="s">
        <v>54</v>
      </c>
      <c r="AM11" s="4">
        <f t="shared" si="10"/>
        <v>142800</v>
      </c>
      <c r="AN11" s="4">
        <f t="shared" si="11"/>
        <v>46100</v>
      </c>
    </row>
    <row r="12" spans="1:40" ht="15.75" thickBot="1" x14ac:dyDescent="0.3">
      <c r="Z12" s="11"/>
      <c r="AJ12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Brisa</dc:creator>
  <cp:lastModifiedBy>santosh kumar jha</cp:lastModifiedBy>
  <dcterms:created xsi:type="dcterms:W3CDTF">2018-08-27T10:23:38Z</dcterms:created>
  <dcterms:modified xsi:type="dcterms:W3CDTF">2020-07-20T07:38:39Z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c5b936e6-11e9-4f3f-adaf-c07876facda9</vt:lpwstr>
  </property>
</Properties>
</file>