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05"/>
  <workbookPr defaultThemeVersion="124226"/>
  <xr:revisionPtr revIDLastSave="0" documentId="8_{3FF562BC-E5C6-464D-966F-1F3E072E1F4A}" xr6:coauthVersionLast="47" xr6:coauthVersionMax="47" xr10:uidLastSave="{00000000-0000-0000-0000-000000000000}"/>
  <bookViews>
    <workbookView xWindow="480" yWindow="345" windowWidth="19875" windowHeight="7725" firstSheet="3" activeTab="6" xr2:uid="{00000000-000D-0000-FFFF-FFFF00000000}"/>
  </bookViews>
  <sheets>
    <sheet name="Sheet1" sheetId="1" r:id="rId1"/>
    <sheet name="Sheet2" sheetId="2" r:id="rId2"/>
    <sheet name="Sheet3" sheetId="3" r:id="rId3"/>
    <sheet name="Task5" sheetId="4" r:id="rId4"/>
    <sheet name="Sheet5" sheetId="7" r:id="rId5"/>
    <sheet name="task6" sheetId="5" r:id="rId6"/>
    <sheet name="Task7" sheetId="6" r:id="rId7"/>
  </sheets>
  <definedNames>
    <definedName name="_xlnm._FilterDatabase" localSheetId="0" hidden="1">Sheet1!$B$1:$B$64</definedName>
    <definedName name="_xlnm._FilterDatabase" localSheetId="5" hidden="1">task6!$C$1:$G$1</definedName>
    <definedName name="_xlnm._FilterDatabase" localSheetId="3" hidden="1">Task5!$A$1:$F$1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6" i="4" l="1"/>
  <c r="N15" i="4"/>
  <c r="N13" i="4"/>
  <c r="N12" i="4"/>
  <c r="N11" i="4"/>
  <c r="N10" i="4"/>
  <c r="N8" i="4"/>
  <c r="N7" i="4"/>
  <c r="N6" i="4"/>
  <c r="N5" i="4"/>
  <c r="N4" i="4"/>
  <c r="L15" i="7"/>
  <c r="L14" i="7"/>
  <c r="L12" i="7"/>
  <c r="L11" i="7"/>
  <c r="L10" i="7"/>
  <c r="L9" i="7"/>
  <c r="L7" i="7"/>
  <c r="L6" i="7"/>
  <c r="L5" i="7"/>
  <c r="L4" i="7"/>
  <c r="L3" i="7"/>
  <c r="I2" i="5"/>
  <c r="G2" i="6" a="1"/>
  <c r="G2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3" i="6"/>
  <c r="E4" i="6"/>
  <c r="E5" i="6"/>
  <c r="E6" i="6"/>
  <c r="E7" i="6"/>
  <c r="E8" i="6"/>
  <c r="E9" i="6"/>
  <c r="E10" i="6"/>
  <c r="E11" i="6"/>
  <c r="E2" i="6"/>
  <c r="M12" i="5"/>
  <c r="L12" i="5" a="1"/>
  <c r="L12" i="5"/>
  <c r="K12" i="5"/>
  <c r="G26" i="5"/>
  <c r="G14" i="5"/>
  <c r="G9" i="5"/>
  <c r="G4" i="5"/>
  <c r="G33" i="5"/>
  <c r="G23" i="5"/>
  <c r="G12" i="5"/>
  <c r="G13" i="5"/>
  <c r="G18" i="5"/>
  <c r="G3" i="5"/>
  <c r="G7" i="5"/>
  <c r="G16" i="5"/>
  <c r="G30" i="5"/>
  <c r="G15" i="5"/>
  <c r="G19" i="5"/>
  <c r="G28" i="5"/>
  <c r="G43" i="5"/>
  <c r="G31" i="5"/>
  <c r="G6" i="5"/>
  <c r="G42" i="5"/>
  <c r="G41" i="5"/>
  <c r="G40" i="5"/>
  <c r="G2" i="5"/>
  <c r="G8" i="5"/>
  <c r="G21" i="5"/>
  <c r="G20" i="5"/>
  <c r="G22" i="5"/>
  <c r="G25" i="5"/>
  <c r="G39" i="5"/>
  <c r="G10" i="5"/>
  <c r="G17" i="5"/>
  <c r="G29" i="5"/>
  <c r="G35" i="5"/>
  <c r="G45" i="5"/>
  <c r="G44" i="5"/>
  <c r="G27" i="5"/>
  <c r="G34" i="5"/>
  <c r="G37" i="5"/>
  <c r="G32" i="5"/>
  <c r="G36" i="5"/>
  <c r="G38" i="5"/>
  <c r="G11" i="5"/>
  <c r="G24" i="5"/>
  <c r="G5" i="5"/>
  <c r="G46" i="5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2" i="4"/>
  <c r="J48" i="1"/>
  <c r="P5" i="5" l="1"/>
  <c r="O5" i="5"/>
  <c r="H2" i="5"/>
  <c r="M5" i="5"/>
  <c r="L5" i="5"/>
  <c r="K5" i="5"/>
  <c r="J38" i="2"/>
  <c r="Q5" i="5" l="1"/>
  <c r="S5" i="5" s="1"/>
  <c r="E22" i="3"/>
  <c r="B22" i="3"/>
  <c r="E20" i="3"/>
  <c r="B20" i="3"/>
  <c r="B18" i="3"/>
  <c r="R5" i="5" l="1"/>
  <c r="F18" i="3"/>
  <c r="E18" i="3"/>
  <c r="C18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<sst xmlns="http://schemas.openxmlformats.org/spreadsheetml/2006/main" count="461" uniqueCount="140">
  <si>
    <t>Student Name</t>
  </si>
  <si>
    <t>University</t>
  </si>
  <si>
    <t>Package Offered</t>
  </si>
  <si>
    <t>Type of Company</t>
  </si>
  <si>
    <t>Student Native Country</t>
  </si>
  <si>
    <t>Prior work Experience in years</t>
  </si>
  <si>
    <t>Domain</t>
  </si>
  <si>
    <t>Passport Number</t>
  </si>
  <si>
    <t>Date of Birth</t>
  </si>
  <si>
    <t>Date of Admission</t>
  </si>
  <si>
    <t>Date of Placement</t>
  </si>
  <si>
    <t>Rudra Verma</t>
  </si>
  <si>
    <t xml:space="preserve">Harvard </t>
  </si>
  <si>
    <t>Finance</t>
  </si>
  <si>
    <t>India</t>
  </si>
  <si>
    <t>F2356145</t>
  </si>
  <si>
    <t>Aayansh Sharma</t>
  </si>
  <si>
    <t>Boston</t>
  </si>
  <si>
    <t xml:space="preserve">Pharmaceutical </t>
  </si>
  <si>
    <t>J4563219</t>
  </si>
  <si>
    <t>Adinew Pandey</t>
  </si>
  <si>
    <t>Washington</t>
  </si>
  <si>
    <t>IT</t>
  </si>
  <si>
    <t>W4526893</t>
  </si>
  <si>
    <t>Dhruv Verma</t>
  </si>
  <si>
    <t>K4578236</t>
  </si>
  <si>
    <t>Veer Patil</t>
  </si>
  <si>
    <t>K4578237</t>
  </si>
  <si>
    <t>Ahmed Shah</t>
  </si>
  <si>
    <t>K4578238</t>
  </si>
  <si>
    <t>Viyaan K</t>
  </si>
  <si>
    <t>K4578239</t>
  </si>
  <si>
    <t>Shivnew Patel</t>
  </si>
  <si>
    <t>K4578240</t>
  </si>
  <si>
    <t>Atharv Mahajan</t>
  </si>
  <si>
    <t>K4578241</t>
  </si>
  <si>
    <t>Ivaan Thakrey</t>
  </si>
  <si>
    <t>K4578242</t>
  </si>
  <si>
    <t>Yuvaan Sheik</t>
  </si>
  <si>
    <t>K4578243</t>
  </si>
  <si>
    <t>Ishaan Verma</t>
  </si>
  <si>
    <t>K4578244</t>
  </si>
  <si>
    <t>Kabir Sing</t>
  </si>
  <si>
    <t>K4578245</t>
  </si>
  <si>
    <t>Arjun Sing</t>
  </si>
  <si>
    <t>Shonda Leer</t>
  </si>
  <si>
    <t>China</t>
  </si>
  <si>
    <t>Brock Lee</t>
  </si>
  <si>
    <t>Maya Didas</t>
  </si>
  <si>
    <t>Rick O'Shea</t>
  </si>
  <si>
    <t>Pete Sariya</t>
  </si>
  <si>
    <t>Monty Carlo</t>
  </si>
  <si>
    <t>Sal Monella</t>
  </si>
  <si>
    <t>Sue Vaneer</t>
  </si>
  <si>
    <t>Cliff Hanger</t>
  </si>
  <si>
    <t>Barb Dwyer</t>
  </si>
  <si>
    <t>Terry Aki</t>
  </si>
  <si>
    <t>Kim Chang</t>
  </si>
  <si>
    <t>Robin Banks</t>
  </si>
  <si>
    <t>Jimmy Changa</t>
  </si>
  <si>
    <t>Barry Wine</t>
  </si>
  <si>
    <t>UAE</t>
  </si>
  <si>
    <t>Wilma Mumduya</t>
  </si>
  <si>
    <t>Buster Hyman</t>
  </si>
  <si>
    <t>Singapur</t>
  </si>
  <si>
    <t>Poppa Cherry</t>
  </si>
  <si>
    <t>Zack Lee</t>
  </si>
  <si>
    <t>Italy</t>
  </si>
  <si>
    <t>KK45268976</t>
  </si>
  <si>
    <t>Don Stairs</t>
  </si>
  <si>
    <t>KK45268977</t>
  </si>
  <si>
    <t>Saul T. Balls</t>
  </si>
  <si>
    <t>Iran</t>
  </si>
  <si>
    <t>KK45268978</t>
  </si>
  <si>
    <t>Peter Pants</t>
  </si>
  <si>
    <t>KK45268979</t>
  </si>
  <si>
    <t xml:space="preserve">Hal Appeno </t>
  </si>
  <si>
    <t>KK45268980</t>
  </si>
  <si>
    <t>Otto Matic</t>
  </si>
  <si>
    <t>KK45268981</t>
  </si>
  <si>
    <t>Moe Fugga</t>
  </si>
  <si>
    <t>KK45268982</t>
  </si>
  <si>
    <t>Thomas</t>
  </si>
  <si>
    <t>Bank</t>
  </si>
  <si>
    <t>USA</t>
  </si>
  <si>
    <t>Sam</t>
  </si>
  <si>
    <t>John</t>
  </si>
  <si>
    <t>Micheal</t>
  </si>
  <si>
    <r>
      <t>Harvard </t>
    </r>
    <r>
      <rPr>
        <b/>
        <sz val="12"/>
        <color rgb="FF202124"/>
        <rFont val="Arial"/>
        <family val="2"/>
      </rPr>
      <t>University</t>
    </r>
    <r>
      <rPr>
        <sz val="12"/>
        <color rgb="FF202124"/>
        <rFont val="Arial"/>
        <family val="2"/>
      </rPr>
      <t> (Massachusetts)</t>
    </r>
  </si>
  <si>
    <t>Dartmouth College (New Hampshire)</t>
  </si>
  <si>
    <t>Salary Received</t>
  </si>
  <si>
    <r>
      <t>Columbia </t>
    </r>
    <r>
      <rPr>
        <b/>
        <sz val="12"/>
        <color rgb="FF202124"/>
        <rFont val="Arial"/>
        <family val="2"/>
      </rPr>
      <t>University</t>
    </r>
    <r>
      <rPr>
        <sz val="12"/>
        <color rgb="FF202124"/>
        <rFont val="Arial"/>
        <family val="2"/>
      </rPr>
      <t> (New York)</t>
    </r>
  </si>
  <si>
    <r>
      <t>Cornell </t>
    </r>
    <r>
      <rPr>
        <b/>
        <sz val="12"/>
        <color rgb="FF202124"/>
        <rFont val="Arial"/>
        <family val="2"/>
      </rPr>
      <t>University</t>
    </r>
    <r>
      <rPr>
        <sz val="12"/>
        <color rgb="FF202124"/>
        <rFont val="Arial"/>
        <family val="2"/>
      </rPr>
      <t> (New York)</t>
    </r>
  </si>
  <si>
    <r>
      <t>Yale </t>
    </r>
    <r>
      <rPr>
        <b/>
        <sz val="12"/>
        <color rgb="FF202124"/>
        <rFont val="Arial"/>
        <family val="2"/>
      </rPr>
      <t>University</t>
    </r>
    <r>
      <rPr>
        <sz val="12"/>
        <color rgb="FF202124"/>
        <rFont val="Arial"/>
        <family val="2"/>
      </rPr>
      <t> (Connecticut)</t>
    </r>
  </si>
  <si>
    <r>
      <t>University</t>
    </r>
    <r>
      <rPr>
        <sz val="12"/>
        <color rgb="FF202124"/>
        <rFont val="Arial"/>
        <family val="2"/>
      </rPr>
      <t> of Pennsylvania (Pennsylvania)</t>
    </r>
  </si>
  <si>
    <r>
      <t>Princeton </t>
    </r>
    <r>
      <rPr>
        <b/>
        <sz val="12"/>
        <color rgb="FF202124"/>
        <rFont val="Arial"/>
        <family val="2"/>
      </rPr>
      <t>University</t>
    </r>
    <r>
      <rPr>
        <sz val="12"/>
        <color rgb="FF202124"/>
        <rFont val="Arial"/>
        <family val="2"/>
      </rPr>
      <t> (New Jersey)</t>
    </r>
  </si>
  <si>
    <r>
      <t>Brown </t>
    </r>
    <r>
      <rPr>
        <b/>
        <sz val="12"/>
        <color rgb="FF202124"/>
        <rFont val="Arial"/>
        <family val="2"/>
      </rPr>
      <t>University</t>
    </r>
    <r>
      <rPr>
        <sz val="12"/>
        <color rgb="FF202124"/>
        <rFont val="Arial"/>
        <family val="2"/>
      </rPr>
      <t> (Rhode Island)</t>
    </r>
  </si>
  <si>
    <t>Month</t>
  </si>
  <si>
    <t>Min (°C)</t>
  </si>
  <si>
    <t>Max (°C)</t>
  </si>
  <si>
    <t>Mean (°C)</t>
  </si>
  <si>
    <t>Min (°F)</t>
  </si>
  <si>
    <t>Max (°F)</t>
  </si>
  <si>
    <t>Mean (°F)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</si>
  <si>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</si>
  <si>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</si>
  <si>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</si>
  <si>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</si>
  <si>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</si>
  <si>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</si>
  <si>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</si>
  <si>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</si>
  <si>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</si>
  <si>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11.9, 33.8, 41, 47.3, 57.2, 62.6, 98.2, 66.2, 59, 49.1, 40.1, 35.6, 49.5</t>
  </si>
  <si>
    <t>October</t>
  </si>
  <si>
    <t>November</t>
  </si>
  <si>
    <t>December</t>
  </si>
  <si>
    <t>Year</t>
  </si>
  <si>
    <t>Harvard</t>
  </si>
  <si>
    <t>BOSTON</t>
  </si>
  <si>
    <t>age</t>
  </si>
  <si>
    <t>Age</t>
  </si>
  <si>
    <t>Average salary</t>
  </si>
  <si>
    <t>Here we have average package offered to graduates with different age groups.</t>
  </si>
  <si>
    <t>salary</t>
  </si>
  <si>
    <t>max age</t>
  </si>
  <si>
    <t>outliner</t>
  </si>
  <si>
    <t>mode</t>
  </si>
  <si>
    <t>mean</t>
  </si>
  <si>
    <t>median</t>
  </si>
  <si>
    <t>Q1</t>
  </si>
  <si>
    <t>Q3</t>
  </si>
  <si>
    <t>IQR</t>
  </si>
  <si>
    <t>upper</t>
  </si>
  <si>
    <t>lower</t>
  </si>
  <si>
    <t>38 years was the maximum age when graduate was recruited.</t>
  </si>
  <si>
    <t>Yes, the person with maximum age belongs to outliner</t>
  </si>
  <si>
    <t>month</t>
  </si>
  <si>
    <t>month with maximum placement</t>
  </si>
  <si>
    <t>December is the month with maximum placements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</si>
</sst>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02124"/>
      <name val="Arial"/>
      <family val="2"/>
    </font>
    <font>
      <b/>
      <sz val="12"/>
      <color rgb="FF202124"/>
      <name val="Arial"/>
      <family val="2"/>
    </font>
    <font>
      <b/>
      <sz val="11"/>
      <color rgb="FF000000"/>
      <name val="Georgia"/>
      <family val="1"/>
    </font>
    <font>
      <sz val="11"/>
      <color rgb="FF000000"/>
      <name val="Georgia"/>
      <family val="1"/>
    </font>
    <font>
      <sz val="16"/>
      <color theme="1"/>
      <name val="Helvetica Neue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CD5E5"/>
        <bgColor indexed="64"/>
      </patternFill>
    </fill>
    <fill>
      <patternFill patternType="solid">
        <fgColor rgb="FFEDF2F4"/>
        <bgColor indexed="64"/>
      </patternFill>
    </fill>
  </fills>
  <borders count="10">
    <border>
      <left/>
      <right/>
      <top/>
      <bottom/>
      <diagonal/>
    </border>
    <border>
      <left style="medium">
        <color rgb="FF000099"/>
      </left>
      <right style="medium">
        <color rgb="FF333333"/>
      </right>
      <top style="medium">
        <color rgb="FF000099"/>
      </top>
      <bottom style="medium">
        <color rgb="FF333333"/>
      </bottom>
      <diagonal/>
    </border>
    <border>
      <left style="medium">
        <color rgb="FF333333"/>
      </left>
      <right style="medium">
        <color rgb="FF333333"/>
      </right>
      <top style="medium">
        <color rgb="FF000099"/>
      </top>
      <bottom style="medium">
        <color rgb="FF333333"/>
      </bottom>
      <diagonal/>
    </border>
    <border>
      <left style="medium">
        <color rgb="FF333333"/>
      </left>
      <right style="medium">
        <color rgb="FF000099"/>
      </right>
      <top style="medium">
        <color rgb="FF000099"/>
      </top>
      <bottom style="medium">
        <color rgb="FF333333"/>
      </bottom>
      <diagonal/>
    </border>
    <border>
      <left style="medium">
        <color rgb="FF000099"/>
      </left>
      <right style="medium">
        <color rgb="FF333333"/>
      </right>
      <top style="medium">
        <color rgb="FF333333"/>
      </top>
      <bottom style="medium">
        <color rgb="FF333333"/>
      </bottom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medium">
        <color rgb="FF666666"/>
      </left>
      <right style="medium">
        <color rgb="FF000099"/>
      </right>
      <top style="medium">
        <color rgb="FF666666"/>
      </top>
      <bottom style="medium">
        <color rgb="FF666666"/>
      </bottom>
      <diagonal/>
    </border>
    <border>
      <left style="medium">
        <color rgb="FF000099"/>
      </left>
      <right style="medium">
        <color rgb="FF333333"/>
      </right>
      <top style="medium">
        <color rgb="FF333333"/>
      </top>
      <bottom style="medium">
        <color rgb="FF000099"/>
      </bottom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000099"/>
      </bottom>
      <diagonal/>
    </border>
    <border>
      <left style="medium">
        <color rgb="FF666666"/>
      </left>
      <right style="medium">
        <color rgb="FF000099"/>
      </right>
      <top style="medium">
        <color rgb="FF666666"/>
      </top>
      <bottom style="medium">
        <color rgb="FF000099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 applyAlignment="1">
      <alignment wrapText="1"/>
    </xf>
    <xf numFmtId="164" fontId="0" fillId="0" borderId="0" xfId="1" applyNumberFormat="1" applyFont="1"/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0" fillId="3" borderId="0" xfId="0" applyFill="1"/>
    <xf numFmtId="164" fontId="0" fillId="0" borderId="0" xfId="0" applyNumberFormat="1"/>
    <xf numFmtId="0" fontId="3" fillId="4" borderId="0" xfId="0" applyFont="1" applyFill="1" applyAlignment="1">
      <alignment horizontal="left" vertical="center" wrapText="1" indent="1"/>
    </xf>
    <xf numFmtId="0" fontId="3" fillId="5" borderId="0" xfId="0" applyFont="1" applyFill="1" applyAlignment="1">
      <alignment horizontal="left" vertical="center" wrapText="1" indent="1"/>
    </xf>
    <xf numFmtId="0" fontId="3" fillId="2" borderId="0" xfId="0" applyFont="1" applyFill="1" applyAlignment="1">
      <alignment horizontal="left" vertical="center" wrapText="1" indent="1"/>
    </xf>
    <xf numFmtId="0" fontId="3" fillId="6" borderId="0" xfId="0" applyFont="1" applyFill="1" applyAlignment="1">
      <alignment horizontal="left" vertical="center" wrapText="1" indent="1"/>
    </xf>
    <xf numFmtId="0" fontId="3" fillId="7" borderId="0" xfId="0" applyFont="1" applyFill="1" applyAlignment="1">
      <alignment horizontal="left" vertical="center" wrapText="1" indent="1"/>
    </xf>
    <xf numFmtId="0" fontId="3" fillId="8" borderId="0" xfId="0" applyFont="1" applyFill="1" applyAlignment="1">
      <alignment horizontal="left" vertical="center" wrapText="1" indent="1"/>
    </xf>
    <xf numFmtId="0" fontId="4" fillId="9" borderId="0" xfId="0" applyFont="1" applyFill="1" applyAlignment="1">
      <alignment horizontal="left" vertical="center" wrapText="1" indent="1"/>
    </xf>
    <xf numFmtId="0" fontId="3" fillId="10" borderId="0" xfId="0" applyFont="1" applyFill="1" applyAlignment="1">
      <alignment horizontal="left" vertical="center" wrapText="1" indent="1"/>
    </xf>
    <xf numFmtId="0" fontId="5" fillId="11" borderId="1" xfId="0" applyFont="1" applyFill="1" applyBorder="1" applyAlignment="1">
      <alignment horizontal="center" vertical="center" wrapText="1"/>
    </xf>
    <xf numFmtId="0" fontId="5" fillId="11" borderId="2" xfId="0" applyFont="1" applyFill="1" applyBorder="1" applyAlignment="1">
      <alignment horizontal="center" vertical="center" wrapText="1"/>
    </xf>
    <xf numFmtId="0" fontId="5" fillId="11" borderId="3" xfId="0" applyFont="1" applyFill="1" applyBorder="1" applyAlignment="1">
      <alignment horizontal="center" vertical="center" wrapText="1"/>
    </xf>
    <xf numFmtId="0" fontId="5" fillId="12" borderId="4" xfId="0" applyFont="1" applyFill="1" applyBorder="1" applyAlignment="1">
      <alignment horizontal="center" vertical="center" wrapText="1"/>
    </xf>
    <xf numFmtId="0" fontId="6" fillId="12" borderId="5" xfId="0" applyFont="1" applyFill="1" applyBorder="1" applyAlignment="1">
      <alignment vertical="center" wrapText="1"/>
    </xf>
    <xf numFmtId="0" fontId="6" fillId="12" borderId="6" xfId="0" applyFont="1" applyFill="1" applyBorder="1" applyAlignment="1">
      <alignment vertical="center" wrapText="1"/>
    </xf>
    <xf numFmtId="0" fontId="5" fillId="11" borderId="4" xfId="0" applyFont="1" applyFill="1" applyBorder="1" applyAlignment="1">
      <alignment horizontal="center" vertical="center" wrapText="1"/>
    </xf>
    <xf numFmtId="0" fontId="6" fillId="11" borderId="5" xfId="0" applyFont="1" applyFill="1" applyBorder="1" applyAlignment="1">
      <alignment vertical="center" wrapText="1"/>
    </xf>
    <xf numFmtId="0" fontId="6" fillId="11" borderId="6" xfId="0" applyFont="1" applyFill="1" applyBorder="1" applyAlignment="1">
      <alignment vertical="center" wrapText="1"/>
    </xf>
    <xf numFmtId="0" fontId="5" fillId="12" borderId="7" xfId="0" applyFont="1" applyFill="1" applyBorder="1" applyAlignment="1">
      <alignment horizontal="center" vertical="center" wrapText="1"/>
    </xf>
    <xf numFmtId="0" fontId="6" fillId="12" borderId="8" xfId="0" applyFont="1" applyFill="1" applyBorder="1" applyAlignment="1">
      <alignment vertical="center" wrapText="1"/>
    </xf>
    <xf numFmtId="0" fontId="6" fillId="12" borderId="9" xfId="0" applyFont="1" applyFill="1" applyBorder="1" applyAlignment="1">
      <alignment vertical="center" wrapText="1"/>
    </xf>
    <xf numFmtId="0" fontId="7" fillId="0" borderId="0" xfId="0" applyFont="1" applyAlignment="1">
      <alignment horizontal="left" vertical="center" indent="1" readingOrder="1"/>
    </xf>
    <xf numFmtId="14" fontId="0" fillId="0" borderId="0" xfId="0" applyNumberFormat="1"/>
    <xf numFmtId="14" fontId="0" fillId="0" borderId="0" xfId="0" applyNumberFormat="1" applyAlignment="1">
      <alignment horizontal="left"/>
    </xf>
    <xf numFmtId="1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4"/>
  <sheetViews>
    <sheetView workbookViewId="0">
      <selection activeCell="I1" sqref="I1:I1048576"/>
    </sheetView>
  </sheetViews>
  <sheetFormatPr defaultRowHeight="15"/>
  <cols>
    <col min="1" max="1" width="22.5703125" customWidth="1"/>
    <col min="2" max="2" width="28.5703125" customWidth="1"/>
    <col min="3" max="3" width="22.42578125" customWidth="1"/>
    <col min="4" max="4" width="29.7109375" customWidth="1"/>
    <col min="5" max="5" width="23.140625" customWidth="1"/>
    <col min="6" max="6" width="22.28515625" customWidth="1"/>
    <col min="7" max="7" width="21.85546875" customWidth="1"/>
    <col min="8" max="10" width="13.85546875" style="4" customWidth="1"/>
    <col min="11" max="11" width="15.140625" customWidth="1"/>
  </cols>
  <sheetData>
    <row r="1" spans="1:11" s="1" customForma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1" t="s">
        <v>10</v>
      </c>
    </row>
    <row r="2" spans="1:11">
      <c r="A2" t="s">
        <v>11</v>
      </c>
      <c r="B2" t="s">
        <v>12</v>
      </c>
      <c r="C2" s="2">
        <v>230000</v>
      </c>
      <c r="D2" t="s">
        <v>13</v>
      </c>
      <c r="E2" t="s">
        <v>14</v>
      </c>
      <c r="F2">
        <v>5</v>
      </c>
      <c r="G2" t="s">
        <v>13</v>
      </c>
      <c r="H2" s="4" t="s">
        <v>15</v>
      </c>
      <c r="I2" s="29">
        <v>32929</v>
      </c>
      <c r="J2" s="29">
        <v>42463</v>
      </c>
      <c r="K2" s="28">
        <v>43459</v>
      </c>
    </row>
    <row r="3" spans="1:11">
      <c r="A3" t="s">
        <v>16</v>
      </c>
      <c r="B3" t="s">
        <v>17</v>
      </c>
      <c r="C3" s="2">
        <v>40000</v>
      </c>
      <c r="D3" t="s">
        <v>18</v>
      </c>
      <c r="E3" t="s">
        <v>14</v>
      </c>
      <c r="F3">
        <v>5</v>
      </c>
      <c r="G3" t="s">
        <v>18</v>
      </c>
      <c r="H3" s="4" t="s">
        <v>19</v>
      </c>
      <c r="I3" s="29">
        <v>32556</v>
      </c>
      <c r="J3" s="29">
        <v>42833</v>
      </c>
      <c r="K3" s="28">
        <v>43749</v>
      </c>
    </row>
    <row r="4" spans="1:11">
      <c r="A4" t="s">
        <v>20</v>
      </c>
      <c r="B4" t="s">
        <v>21</v>
      </c>
      <c r="C4" s="2">
        <v>80000</v>
      </c>
      <c r="D4" t="s">
        <v>22</v>
      </c>
      <c r="E4" t="s">
        <v>14</v>
      </c>
      <c r="F4">
        <v>3</v>
      </c>
      <c r="G4" t="s">
        <v>22</v>
      </c>
      <c r="H4" s="4" t="s">
        <v>23</v>
      </c>
      <c r="I4" s="29">
        <v>33440</v>
      </c>
      <c r="J4" s="29">
        <v>42811</v>
      </c>
      <c r="K4" s="28">
        <v>43484</v>
      </c>
    </row>
    <row r="5" spans="1:11">
      <c r="A5" t="s">
        <v>24</v>
      </c>
      <c r="B5" t="s">
        <v>17</v>
      </c>
      <c r="C5" s="2">
        <v>45000</v>
      </c>
      <c r="D5" t="s">
        <v>13</v>
      </c>
      <c r="E5" t="s">
        <v>14</v>
      </c>
      <c r="F5">
        <v>5</v>
      </c>
      <c r="G5" t="s">
        <v>13</v>
      </c>
      <c r="H5" s="4" t="s">
        <v>25</v>
      </c>
      <c r="I5" s="29">
        <v>32940</v>
      </c>
      <c r="J5" s="29">
        <v>42443</v>
      </c>
      <c r="K5" s="28">
        <v>44271</v>
      </c>
    </row>
    <row r="6" spans="1:11">
      <c r="A6" t="s">
        <v>26</v>
      </c>
      <c r="B6" t="s">
        <v>17</v>
      </c>
      <c r="C6" s="2">
        <v>90000</v>
      </c>
      <c r="D6" t="s">
        <v>13</v>
      </c>
      <c r="E6" t="s">
        <v>14</v>
      </c>
      <c r="F6">
        <v>5</v>
      </c>
      <c r="G6" t="s">
        <v>13</v>
      </c>
      <c r="H6" s="4" t="s">
        <v>27</v>
      </c>
      <c r="I6" s="29">
        <v>32752</v>
      </c>
      <c r="J6" s="29">
        <v>42809</v>
      </c>
      <c r="K6" s="28">
        <v>43644</v>
      </c>
    </row>
    <row r="7" spans="1:11">
      <c r="A7" t="s">
        <v>28</v>
      </c>
      <c r="B7" t="s">
        <v>21</v>
      </c>
      <c r="C7" s="2">
        <v>89700</v>
      </c>
      <c r="D7" t="s">
        <v>13</v>
      </c>
      <c r="E7" t="s">
        <v>14</v>
      </c>
      <c r="F7">
        <v>3</v>
      </c>
      <c r="G7" t="s">
        <v>13</v>
      </c>
      <c r="H7" s="4" t="s">
        <v>29</v>
      </c>
      <c r="I7" s="29">
        <v>33610</v>
      </c>
      <c r="J7" s="29">
        <v>42795</v>
      </c>
      <c r="K7" s="28">
        <v>43689</v>
      </c>
    </row>
    <row r="8" spans="1:11">
      <c r="A8" t="s">
        <v>30</v>
      </c>
      <c r="B8" t="s">
        <v>21</v>
      </c>
      <c r="C8" s="2">
        <v>89700</v>
      </c>
      <c r="D8" t="s">
        <v>13</v>
      </c>
      <c r="E8" t="s">
        <v>14</v>
      </c>
      <c r="F8">
        <v>4</v>
      </c>
      <c r="G8" t="s">
        <v>13</v>
      </c>
      <c r="H8" s="4" t="s">
        <v>31</v>
      </c>
      <c r="I8" s="29">
        <v>34856</v>
      </c>
      <c r="J8" s="29">
        <v>42434</v>
      </c>
      <c r="K8" s="28">
        <v>43291</v>
      </c>
    </row>
    <row r="9" spans="1:11">
      <c r="A9" t="s">
        <v>32</v>
      </c>
      <c r="B9" t="s">
        <v>21</v>
      </c>
      <c r="C9" s="2">
        <v>89700</v>
      </c>
      <c r="D9" t="s">
        <v>13</v>
      </c>
      <c r="E9" t="s">
        <v>14</v>
      </c>
      <c r="F9">
        <v>3</v>
      </c>
      <c r="G9" t="s">
        <v>22</v>
      </c>
      <c r="H9" s="4" t="s">
        <v>33</v>
      </c>
      <c r="I9" s="29">
        <v>33443</v>
      </c>
      <c r="J9" s="29">
        <v>42806</v>
      </c>
      <c r="K9" s="28">
        <v>43829</v>
      </c>
    </row>
    <row r="10" spans="1:11">
      <c r="A10" t="s">
        <v>34</v>
      </c>
      <c r="B10" t="s">
        <v>12</v>
      </c>
      <c r="C10" s="2">
        <v>89700</v>
      </c>
      <c r="D10" t="s">
        <v>13</v>
      </c>
      <c r="E10" t="s">
        <v>14</v>
      </c>
      <c r="F10">
        <v>5</v>
      </c>
      <c r="G10" t="s">
        <v>22</v>
      </c>
      <c r="H10" s="4" t="s">
        <v>35</v>
      </c>
      <c r="I10" s="29">
        <v>34126</v>
      </c>
      <c r="J10" s="29">
        <v>42799</v>
      </c>
      <c r="K10" s="28">
        <v>43361</v>
      </c>
    </row>
    <row r="11" spans="1:11">
      <c r="A11" t="s">
        <v>36</v>
      </c>
      <c r="B11" t="s">
        <v>12</v>
      </c>
      <c r="C11" s="2">
        <v>80000</v>
      </c>
      <c r="D11" t="s">
        <v>13</v>
      </c>
      <c r="E11" t="s">
        <v>14</v>
      </c>
      <c r="F11">
        <v>5</v>
      </c>
      <c r="G11" t="s">
        <v>22</v>
      </c>
      <c r="H11" s="4" t="s">
        <v>37</v>
      </c>
      <c r="I11" s="29">
        <v>31514</v>
      </c>
      <c r="J11" s="29">
        <v>42483</v>
      </c>
      <c r="K11" s="28">
        <v>43756</v>
      </c>
    </row>
    <row r="12" spans="1:11">
      <c r="A12" t="s">
        <v>38</v>
      </c>
      <c r="B12" t="s">
        <v>12</v>
      </c>
      <c r="C12" s="2">
        <v>150000</v>
      </c>
      <c r="D12" t="s">
        <v>13</v>
      </c>
      <c r="E12" t="s">
        <v>14</v>
      </c>
      <c r="F12">
        <v>5</v>
      </c>
      <c r="G12" t="s">
        <v>13</v>
      </c>
      <c r="H12" s="4" t="s">
        <v>39</v>
      </c>
      <c r="I12" s="29">
        <v>33420</v>
      </c>
      <c r="J12" s="29">
        <v>42801</v>
      </c>
      <c r="K12" s="28">
        <v>43699</v>
      </c>
    </row>
    <row r="13" spans="1:11">
      <c r="A13" t="s">
        <v>40</v>
      </c>
      <c r="B13" t="s">
        <v>21</v>
      </c>
      <c r="C13" s="2">
        <v>150000</v>
      </c>
      <c r="D13" t="s">
        <v>13</v>
      </c>
      <c r="E13" t="s">
        <v>14</v>
      </c>
      <c r="F13">
        <v>5</v>
      </c>
      <c r="G13" t="s">
        <v>13</v>
      </c>
      <c r="H13" s="4" t="s">
        <v>41</v>
      </c>
      <c r="I13" s="29">
        <v>32675</v>
      </c>
      <c r="J13" s="29">
        <v>42854</v>
      </c>
      <c r="K13" s="28">
        <v>43643</v>
      </c>
    </row>
    <row r="14" spans="1:11">
      <c r="A14" t="s">
        <v>42</v>
      </c>
      <c r="B14" t="s">
        <v>12</v>
      </c>
      <c r="C14" s="2">
        <v>89700</v>
      </c>
      <c r="D14" t="s">
        <v>22</v>
      </c>
      <c r="E14" t="s">
        <v>14</v>
      </c>
      <c r="F14">
        <v>5</v>
      </c>
      <c r="G14" t="s">
        <v>22</v>
      </c>
      <c r="H14" s="4" t="s">
        <v>43</v>
      </c>
      <c r="I14" s="29">
        <v>33484</v>
      </c>
      <c r="J14" s="29">
        <v>42487</v>
      </c>
      <c r="K14" s="28">
        <v>43357</v>
      </c>
    </row>
    <row r="15" spans="1:11">
      <c r="A15" t="s">
        <v>44</v>
      </c>
      <c r="B15" t="s">
        <v>17</v>
      </c>
      <c r="C15" s="2">
        <v>85000</v>
      </c>
      <c r="D15" t="s">
        <v>18</v>
      </c>
      <c r="E15" t="s">
        <v>14</v>
      </c>
      <c r="F15">
        <v>5</v>
      </c>
      <c r="G15" t="s">
        <v>18</v>
      </c>
      <c r="H15" s="4">
        <v>88885623</v>
      </c>
      <c r="I15" s="29">
        <v>33348</v>
      </c>
      <c r="J15" s="29">
        <v>42806</v>
      </c>
      <c r="K15" s="28">
        <v>43775</v>
      </c>
    </row>
    <row r="16" spans="1:11">
      <c r="A16" t="s">
        <v>45</v>
      </c>
      <c r="B16" t="s">
        <v>17</v>
      </c>
      <c r="C16" s="2">
        <v>55000</v>
      </c>
      <c r="D16" t="s">
        <v>18</v>
      </c>
      <c r="E16" t="s">
        <v>46</v>
      </c>
      <c r="F16">
        <v>5</v>
      </c>
      <c r="G16" t="s">
        <v>18</v>
      </c>
      <c r="H16" s="4">
        <v>888856126</v>
      </c>
      <c r="I16" s="29">
        <v>33211</v>
      </c>
      <c r="J16" s="29">
        <v>42470</v>
      </c>
      <c r="K16" s="28">
        <v>43455</v>
      </c>
    </row>
    <row r="17" spans="1:14">
      <c r="A17" t="s">
        <v>47</v>
      </c>
      <c r="B17" t="s">
        <v>17</v>
      </c>
      <c r="C17" s="2">
        <v>45000</v>
      </c>
      <c r="D17" t="s">
        <v>18</v>
      </c>
      <c r="E17" t="s">
        <v>46</v>
      </c>
      <c r="F17">
        <v>5</v>
      </c>
      <c r="G17" t="s">
        <v>22</v>
      </c>
      <c r="H17" s="4">
        <v>888856127</v>
      </c>
      <c r="I17" s="29">
        <v>33365</v>
      </c>
      <c r="J17" s="29">
        <v>42442</v>
      </c>
      <c r="K17" s="28">
        <v>43448</v>
      </c>
      <c r="N17" s="5"/>
    </row>
    <row r="18" spans="1:14">
      <c r="A18" t="s">
        <v>48</v>
      </c>
      <c r="B18" t="s">
        <v>17</v>
      </c>
      <c r="C18" s="6">
        <v>110000</v>
      </c>
      <c r="D18" t="s">
        <v>18</v>
      </c>
      <c r="E18" t="s">
        <v>46</v>
      </c>
      <c r="F18">
        <v>5</v>
      </c>
      <c r="G18" t="s">
        <v>18</v>
      </c>
      <c r="H18" s="4">
        <v>888856128</v>
      </c>
      <c r="I18" s="29">
        <v>34560</v>
      </c>
      <c r="J18" s="29">
        <v>42839</v>
      </c>
      <c r="K18" s="28">
        <v>43491</v>
      </c>
    </row>
    <row r="19" spans="1:14">
      <c r="A19" t="s">
        <v>49</v>
      </c>
      <c r="B19" t="s">
        <v>17</v>
      </c>
      <c r="C19" s="2">
        <v>80000</v>
      </c>
      <c r="D19" t="s">
        <v>13</v>
      </c>
      <c r="E19" t="s">
        <v>46</v>
      </c>
      <c r="F19">
        <v>5</v>
      </c>
      <c r="G19" t="s">
        <v>13</v>
      </c>
      <c r="H19" s="4">
        <v>888856129</v>
      </c>
      <c r="I19" s="29">
        <v>32863</v>
      </c>
      <c r="J19" s="29">
        <v>42446</v>
      </c>
      <c r="K19" s="28">
        <v>43248</v>
      </c>
    </row>
    <row r="20" spans="1:14">
      <c r="A20" t="s">
        <v>50</v>
      </c>
      <c r="B20" t="s">
        <v>17</v>
      </c>
      <c r="C20" s="2">
        <v>70000</v>
      </c>
      <c r="D20" t="s">
        <v>13</v>
      </c>
      <c r="E20" t="s">
        <v>46</v>
      </c>
      <c r="F20">
        <v>5</v>
      </c>
      <c r="G20" t="s">
        <v>13</v>
      </c>
      <c r="H20" s="4">
        <v>888856130</v>
      </c>
      <c r="I20" s="29">
        <v>32112</v>
      </c>
      <c r="J20" s="29">
        <v>42472</v>
      </c>
      <c r="K20" s="28">
        <v>43282</v>
      </c>
    </row>
    <row r="21" spans="1:14">
      <c r="A21" t="s">
        <v>51</v>
      </c>
      <c r="B21" t="s">
        <v>21</v>
      </c>
      <c r="C21" s="2">
        <v>65000</v>
      </c>
      <c r="D21" t="s">
        <v>22</v>
      </c>
      <c r="E21" t="s">
        <v>46</v>
      </c>
      <c r="F21">
        <v>4</v>
      </c>
      <c r="G21" t="s">
        <v>22</v>
      </c>
      <c r="H21" s="4">
        <v>888856131</v>
      </c>
      <c r="I21" s="29">
        <v>34921</v>
      </c>
      <c r="J21" s="29">
        <v>42814</v>
      </c>
      <c r="K21" s="28">
        <v>43516</v>
      </c>
    </row>
    <row r="22" spans="1:14">
      <c r="A22" t="s">
        <v>52</v>
      </c>
      <c r="B22" t="s">
        <v>21</v>
      </c>
      <c r="C22" s="2">
        <v>70000</v>
      </c>
      <c r="D22" t="s">
        <v>22</v>
      </c>
      <c r="E22" t="s">
        <v>46</v>
      </c>
      <c r="F22">
        <v>4</v>
      </c>
      <c r="G22" t="s">
        <v>22</v>
      </c>
      <c r="H22" s="4">
        <v>888856132</v>
      </c>
      <c r="I22" s="29">
        <v>34602</v>
      </c>
      <c r="J22" s="29">
        <v>42802</v>
      </c>
      <c r="K22" s="28">
        <v>43861</v>
      </c>
    </row>
    <row r="23" spans="1:14">
      <c r="A23" t="s">
        <v>53</v>
      </c>
      <c r="B23" t="s">
        <v>21</v>
      </c>
      <c r="C23" s="2">
        <v>45000</v>
      </c>
      <c r="D23" t="s">
        <v>22</v>
      </c>
      <c r="E23" t="s">
        <v>46</v>
      </c>
      <c r="F23">
        <v>2</v>
      </c>
      <c r="G23" t="s">
        <v>22</v>
      </c>
      <c r="H23" s="4">
        <v>888856133</v>
      </c>
      <c r="I23" s="29">
        <v>34602</v>
      </c>
      <c r="J23" s="29">
        <v>42470</v>
      </c>
      <c r="K23" s="28">
        <v>43290</v>
      </c>
    </row>
    <row r="24" spans="1:14">
      <c r="A24" t="s">
        <v>54</v>
      </c>
      <c r="B24" t="s">
        <v>21</v>
      </c>
      <c r="C24" s="2">
        <v>10000</v>
      </c>
      <c r="D24" t="s">
        <v>22</v>
      </c>
      <c r="E24" t="s">
        <v>46</v>
      </c>
      <c r="F24">
        <v>0</v>
      </c>
      <c r="G24" t="s">
        <v>22</v>
      </c>
      <c r="H24" s="4">
        <v>888856134</v>
      </c>
      <c r="I24" s="29">
        <v>34383</v>
      </c>
      <c r="J24" s="29">
        <v>42842</v>
      </c>
      <c r="K24" s="28">
        <v>43286</v>
      </c>
    </row>
    <row r="25" spans="1:14">
      <c r="A25" t="s">
        <v>55</v>
      </c>
      <c r="B25" t="s">
        <v>12</v>
      </c>
      <c r="C25" s="2">
        <v>130000</v>
      </c>
      <c r="D25" t="s">
        <v>22</v>
      </c>
      <c r="E25" t="s">
        <v>46</v>
      </c>
      <c r="F25">
        <v>2</v>
      </c>
      <c r="G25" t="s">
        <v>22</v>
      </c>
      <c r="H25" s="4">
        <v>888856135</v>
      </c>
      <c r="I25" s="29">
        <v>35030</v>
      </c>
      <c r="J25" s="29">
        <v>42433</v>
      </c>
      <c r="K25" s="28">
        <v>43105</v>
      </c>
    </row>
    <row r="26" spans="1:14">
      <c r="A26" t="s">
        <v>56</v>
      </c>
      <c r="B26" t="s">
        <v>12</v>
      </c>
      <c r="C26" s="2">
        <v>130000</v>
      </c>
      <c r="D26" t="s">
        <v>22</v>
      </c>
      <c r="E26" t="s">
        <v>14</v>
      </c>
      <c r="F26">
        <v>10</v>
      </c>
      <c r="G26" t="s">
        <v>22</v>
      </c>
      <c r="H26" s="4">
        <v>888856136</v>
      </c>
      <c r="I26" s="29">
        <v>31221</v>
      </c>
      <c r="J26" s="29">
        <v>42856</v>
      </c>
      <c r="K26" s="28">
        <v>43677</v>
      </c>
    </row>
    <row r="27" spans="1:14">
      <c r="A27" t="s">
        <v>57</v>
      </c>
      <c r="B27" t="s">
        <v>12</v>
      </c>
      <c r="C27" s="2">
        <v>140000</v>
      </c>
      <c r="D27" t="s">
        <v>22</v>
      </c>
      <c r="E27" t="s">
        <v>46</v>
      </c>
      <c r="F27">
        <v>3</v>
      </c>
      <c r="G27" t="s">
        <v>22</v>
      </c>
      <c r="H27" s="4">
        <v>888856137</v>
      </c>
      <c r="I27" s="29">
        <v>33977</v>
      </c>
      <c r="J27" s="29">
        <v>42802</v>
      </c>
      <c r="K27" s="28">
        <v>43431</v>
      </c>
    </row>
    <row r="28" spans="1:14">
      <c r="A28" t="s">
        <v>58</v>
      </c>
      <c r="B28" t="s">
        <v>12</v>
      </c>
      <c r="C28" s="2">
        <v>45000</v>
      </c>
      <c r="D28" t="s">
        <v>18</v>
      </c>
      <c r="E28" t="s">
        <v>46</v>
      </c>
      <c r="F28">
        <v>5</v>
      </c>
      <c r="G28" t="s">
        <v>18</v>
      </c>
      <c r="H28" s="4">
        <v>888856138</v>
      </c>
      <c r="I28" s="29">
        <v>35134</v>
      </c>
      <c r="J28" s="29">
        <v>42464</v>
      </c>
      <c r="K28" s="28">
        <v>43116</v>
      </c>
    </row>
    <row r="29" spans="1:14">
      <c r="A29" t="s">
        <v>59</v>
      </c>
      <c r="B29" t="s">
        <v>12</v>
      </c>
      <c r="C29" s="2">
        <v>89700</v>
      </c>
      <c r="D29" t="s">
        <v>18</v>
      </c>
      <c r="E29" t="s">
        <v>46</v>
      </c>
      <c r="F29">
        <v>5</v>
      </c>
      <c r="G29" t="s">
        <v>18</v>
      </c>
      <c r="H29" s="4">
        <v>888856139</v>
      </c>
      <c r="I29" s="29">
        <v>35202</v>
      </c>
      <c r="J29" s="29">
        <v>42453</v>
      </c>
      <c r="K29" s="28">
        <v>43214</v>
      </c>
    </row>
    <row r="30" spans="1:14">
      <c r="A30" t="s">
        <v>60</v>
      </c>
      <c r="B30" t="s">
        <v>12</v>
      </c>
      <c r="C30" s="2">
        <v>150000</v>
      </c>
      <c r="D30" t="s">
        <v>18</v>
      </c>
      <c r="E30" t="s">
        <v>61</v>
      </c>
      <c r="F30">
        <v>5</v>
      </c>
      <c r="G30" t="s">
        <v>18</v>
      </c>
      <c r="H30" s="4">
        <v>888856140</v>
      </c>
      <c r="I30" s="29">
        <v>35167</v>
      </c>
      <c r="J30" s="29">
        <v>42460</v>
      </c>
      <c r="K30" s="28">
        <v>43219</v>
      </c>
    </row>
    <row r="31" spans="1:14">
      <c r="A31" t="s">
        <v>62</v>
      </c>
      <c r="B31" t="s">
        <v>17</v>
      </c>
      <c r="C31" s="2">
        <v>85000</v>
      </c>
      <c r="D31" t="s">
        <v>18</v>
      </c>
      <c r="E31" t="s">
        <v>61</v>
      </c>
      <c r="F31">
        <v>0</v>
      </c>
      <c r="G31" t="s">
        <v>18</v>
      </c>
      <c r="H31" s="4">
        <v>888856141</v>
      </c>
      <c r="I31" s="29">
        <v>35397</v>
      </c>
      <c r="J31" s="29">
        <v>42436</v>
      </c>
      <c r="K31" s="28">
        <v>43370</v>
      </c>
    </row>
    <row r="32" spans="1:14">
      <c r="A32" t="s">
        <v>63</v>
      </c>
      <c r="B32" t="s">
        <v>21</v>
      </c>
      <c r="C32" s="2">
        <v>60000</v>
      </c>
      <c r="D32" t="s">
        <v>13</v>
      </c>
      <c r="E32" t="s">
        <v>64</v>
      </c>
      <c r="F32">
        <v>5</v>
      </c>
      <c r="G32" t="s">
        <v>22</v>
      </c>
      <c r="H32" s="4">
        <v>888856142</v>
      </c>
      <c r="I32" s="29">
        <v>34033</v>
      </c>
      <c r="J32" s="29">
        <v>42435</v>
      </c>
      <c r="K32" s="28">
        <v>43337</v>
      </c>
    </row>
    <row r="33" spans="1:11">
      <c r="A33" t="s">
        <v>65</v>
      </c>
      <c r="B33" t="s">
        <v>17</v>
      </c>
      <c r="C33" s="2">
        <v>50000</v>
      </c>
      <c r="D33" t="s">
        <v>13</v>
      </c>
      <c r="E33" t="s">
        <v>64</v>
      </c>
      <c r="F33">
        <v>12</v>
      </c>
      <c r="G33" t="s">
        <v>22</v>
      </c>
      <c r="H33" s="4">
        <v>888856143</v>
      </c>
      <c r="I33" s="29">
        <v>29946</v>
      </c>
      <c r="J33" s="29">
        <v>42824</v>
      </c>
      <c r="K33" s="28">
        <v>43833</v>
      </c>
    </row>
    <row r="34" spans="1:11">
      <c r="A34" t="s">
        <v>66</v>
      </c>
      <c r="B34" t="s">
        <v>17</v>
      </c>
      <c r="C34" s="2">
        <v>89000</v>
      </c>
      <c r="D34" t="s">
        <v>13</v>
      </c>
      <c r="E34" t="s">
        <v>67</v>
      </c>
      <c r="F34">
        <v>5</v>
      </c>
      <c r="G34" t="s">
        <v>22</v>
      </c>
      <c r="H34" s="4" t="s">
        <v>68</v>
      </c>
      <c r="I34" s="29">
        <v>34648</v>
      </c>
      <c r="J34" s="29">
        <v>42807</v>
      </c>
      <c r="K34" s="28">
        <v>43932</v>
      </c>
    </row>
    <row r="35" spans="1:11">
      <c r="A35" t="s">
        <v>69</v>
      </c>
      <c r="B35" t="s">
        <v>17</v>
      </c>
      <c r="C35" s="2">
        <v>55000</v>
      </c>
      <c r="D35" t="s">
        <v>13</v>
      </c>
      <c r="E35" t="s">
        <v>67</v>
      </c>
      <c r="F35">
        <v>5</v>
      </c>
      <c r="G35" t="s">
        <v>22</v>
      </c>
      <c r="H35" s="4" t="s">
        <v>70</v>
      </c>
      <c r="I35" s="29">
        <v>34375</v>
      </c>
      <c r="J35" s="29">
        <v>42809</v>
      </c>
      <c r="K35" s="28">
        <v>43709</v>
      </c>
    </row>
    <row r="36" spans="1:11">
      <c r="A36" t="s">
        <v>71</v>
      </c>
      <c r="B36" t="s">
        <v>21</v>
      </c>
      <c r="C36" s="2">
        <v>45000</v>
      </c>
      <c r="D36" t="s">
        <v>13</v>
      </c>
      <c r="E36" t="s">
        <v>72</v>
      </c>
      <c r="F36">
        <v>2</v>
      </c>
      <c r="G36" t="s">
        <v>22</v>
      </c>
      <c r="H36" s="4" t="s">
        <v>73</v>
      </c>
      <c r="I36" s="29">
        <v>35340</v>
      </c>
      <c r="J36" s="29">
        <v>42842</v>
      </c>
      <c r="K36" s="28">
        <v>43756</v>
      </c>
    </row>
    <row r="37" spans="1:11">
      <c r="A37" t="s">
        <v>74</v>
      </c>
      <c r="B37" t="s">
        <v>21</v>
      </c>
      <c r="C37" s="2">
        <v>40000</v>
      </c>
      <c r="D37" t="s">
        <v>13</v>
      </c>
      <c r="E37" t="s">
        <v>72</v>
      </c>
      <c r="F37">
        <v>2</v>
      </c>
      <c r="G37" t="s">
        <v>13</v>
      </c>
      <c r="H37" s="4" t="s">
        <v>75</v>
      </c>
      <c r="I37" s="29">
        <v>35278</v>
      </c>
      <c r="J37" s="29">
        <v>42848</v>
      </c>
      <c r="K37" s="28">
        <v>43589</v>
      </c>
    </row>
    <row r="38" spans="1:11">
      <c r="A38" t="s">
        <v>76</v>
      </c>
      <c r="B38" t="s">
        <v>21</v>
      </c>
      <c r="C38" s="2">
        <v>55000</v>
      </c>
      <c r="D38" t="s">
        <v>13</v>
      </c>
      <c r="E38" t="s">
        <v>72</v>
      </c>
      <c r="F38">
        <v>4</v>
      </c>
      <c r="G38" t="s">
        <v>13</v>
      </c>
      <c r="H38" s="4" t="s">
        <v>77</v>
      </c>
      <c r="I38" s="29">
        <v>31531</v>
      </c>
      <c r="J38" s="29">
        <v>42803</v>
      </c>
      <c r="K38" s="28">
        <v>43522</v>
      </c>
    </row>
    <row r="39" spans="1:11">
      <c r="A39" t="s">
        <v>78</v>
      </c>
      <c r="B39" t="s">
        <v>21</v>
      </c>
      <c r="C39" s="2">
        <v>50000</v>
      </c>
      <c r="D39" t="s">
        <v>13</v>
      </c>
      <c r="E39" t="s">
        <v>61</v>
      </c>
      <c r="F39">
        <v>3</v>
      </c>
      <c r="G39" t="s">
        <v>13</v>
      </c>
      <c r="H39" s="4" t="s">
        <v>79</v>
      </c>
      <c r="I39" s="29">
        <v>34576</v>
      </c>
      <c r="J39" s="29">
        <v>42832</v>
      </c>
      <c r="K39" s="28">
        <v>43682</v>
      </c>
    </row>
    <row r="40" spans="1:11">
      <c r="A40" t="s">
        <v>80</v>
      </c>
      <c r="B40" t="s">
        <v>21</v>
      </c>
      <c r="C40" s="2">
        <v>50000</v>
      </c>
      <c r="D40" t="s">
        <v>13</v>
      </c>
      <c r="E40" t="s">
        <v>67</v>
      </c>
      <c r="F40">
        <v>2</v>
      </c>
      <c r="G40" t="s">
        <v>13</v>
      </c>
      <c r="H40" s="4" t="s">
        <v>81</v>
      </c>
      <c r="I40" s="29">
        <v>35113</v>
      </c>
      <c r="J40" s="29">
        <v>42472</v>
      </c>
      <c r="K40" s="28">
        <v>43426</v>
      </c>
    </row>
    <row r="41" spans="1:11">
      <c r="A41" t="s">
        <v>82</v>
      </c>
      <c r="B41" t="s">
        <v>12</v>
      </c>
      <c r="C41" s="2">
        <v>80000</v>
      </c>
      <c r="D41" t="s">
        <v>83</v>
      </c>
      <c r="E41" t="s">
        <v>84</v>
      </c>
      <c r="I41" s="29">
        <v>34989</v>
      </c>
      <c r="J41" s="29">
        <v>42819</v>
      </c>
      <c r="K41" s="28">
        <v>44242</v>
      </c>
    </row>
    <row r="42" spans="1:11">
      <c r="A42" t="s">
        <v>85</v>
      </c>
      <c r="B42" t="s">
        <v>12</v>
      </c>
      <c r="C42" s="2">
        <v>89700</v>
      </c>
      <c r="D42" t="s">
        <v>83</v>
      </c>
      <c r="E42" t="s">
        <v>84</v>
      </c>
      <c r="I42" s="29">
        <v>34530</v>
      </c>
      <c r="J42" s="29">
        <v>42433</v>
      </c>
      <c r="K42" s="28">
        <v>43397</v>
      </c>
    </row>
    <row r="43" spans="1:11">
      <c r="A43" t="s">
        <v>86</v>
      </c>
      <c r="B43" t="s">
        <v>12</v>
      </c>
      <c r="C43" s="2">
        <v>40000</v>
      </c>
      <c r="D43" t="s">
        <v>83</v>
      </c>
      <c r="E43" t="s">
        <v>84</v>
      </c>
      <c r="I43" s="29">
        <v>34740</v>
      </c>
      <c r="J43" s="29">
        <v>42436</v>
      </c>
      <c r="K43" s="28">
        <v>44270</v>
      </c>
    </row>
    <row r="44" spans="1:11">
      <c r="C44" s="6">
        <v>45000</v>
      </c>
      <c r="I44" s="29">
        <v>34293</v>
      </c>
      <c r="J44" s="29">
        <v>42453</v>
      </c>
      <c r="K44" s="28">
        <v>43453</v>
      </c>
    </row>
    <row r="45" spans="1:11">
      <c r="C45" s="6">
        <v>50000</v>
      </c>
      <c r="I45" s="29">
        <v>32366</v>
      </c>
      <c r="J45" s="29">
        <v>42482</v>
      </c>
      <c r="K45" s="28">
        <v>44263</v>
      </c>
    </row>
    <row r="46" spans="1:11">
      <c r="A46" t="s">
        <v>87</v>
      </c>
      <c r="B46" t="s">
        <v>17</v>
      </c>
      <c r="C46" s="2">
        <v>80000</v>
      </c>
      <c r="D46" t="s">
        <v>83</v>
      </c>
      <c r="E46" t="s">
        <v>67</v>
      </c>
      <c r="F46">
        <v>3</v>
      </c>
      <c r="G46" t="s">
        <v>22</v>
      </c>
      <c r="H46" s="4" t="s">
        <v>68</v>
      </c>
      <c r="I46" s="29">
        <v>32203</v>
      </c>
      <c r="J46" s="29">
        <v>42830</v>
      </c>
      <c r="K46" s="28">
        <v>43820</v>
      </c>
    </row>
    <row r="47" spans="1:11">
      <c r="C47" s="6"/>
    </row>
    <row r="48" spans="1:11">
      <c r="J48" s="29">
        <f>MODE(J2:J46)</f>
        <v>42809</v>
      </c>
    </row>
    <row r="50" spans="3:6">
      <c r="D50" s="2"/>
    </row>
    <row r="51" spans="3:6">
      <c r="C51" s="6"/>
      <c r="D51" s="2"/>
      <c r="F51" s="2"/>
    </row>
    <row r="52" spans="3:6">
      <c r="C52" s="6"/>
      <c r="D52" s="2"/>
      <c r="F52" s="2"/>
    </row>
    <row r="53" spans="3:6">
      <c r="D53" s="2"/>
      <c r="F53" s="2"/>
    </row>
    <row r="54" spans="3:6">
      <c r="D54" s="2"/>
      <c r="F54" s="2"/>
    </row>
    <row r="55" spans="3:6">
      <c r="D55" s="2"/>
      <c r="F55" s="2"/>
    </row>
    <row r="56" spans="3:6">
      <c r="D56" s="2"/>
      <c r="F56" s="2"/>
    </row>
    <row r="57" spans="3:6">
      <c r="D57" s="6"/>
      <c r="F57" s="2"/>
    </row>
    <row r="58" spans="3:6">
      <c r="D58" s="2"/>
      <c r="F58" s="2"/>
    </row>
    <row r="59" spans="3:6">
      <c r="D59" s="2"/>
      <c r="F59" s="2"/>
    </row>
    <row r="60" spans="3:6">
      <c r="D60" s="2"/>
      <c r="F60" s="2"/>
    </row>
    <row r="61" spans="3:6">
      <c r="D61" s="2"/>
      <c r="F61" s="2"/>
    </row>
    <row r="62" spans="3:6">
      <c r="D62" s="2"/>
      <c r="F62" s="2"/>
    </row>
    <row r="63" spans="3:6">
      <c r="D63" s="2"/>
      <c r="F63" s="2"/>
    </row>
    <row r="64" spans="3:6">
      <c r="C64" s="6"/>
      <c r="F6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8"/>
  <sheetViews>
    <sheetView topLeftCell="B20" workbookViewId="0">
      <selection activeCell="J39" sqref="J39"/>
    </sheetView>
  </sheetViews>
  <sheetFormatPr defaultRowHeight="15"/>
  <cols>
    <col min="1" max="1" width="60.28515625" customWidth="1"/>
    <col min="2" max="2" width="12.42578125" customWidth="1"/>
    <col min="10" max="10" width="12" customWidth="1"/>
    <col min="11" max="11" width="11.28515625" customWidth="1"/>
  </cols>
  <sheetData>
    <row r="1" spans="1:11" ht="20.100000000000001" customHeight="1"/>
    <row r="2" spans="1:11" ht="20.100000000000001" customHeight="1">
      <c r="A2" s="10" t="s">
        <v>88</v>
      </c>
    </row>
    <row r="3" spans="1:11" ht="27" customHeight="1">
      <c r="A3" s="12" t="s">
        <v>89</v>
      </c>
      <c r="J3" s="1" t="s">
        <v>1</v>
      </c>
      <c r="K3" s="1" t="s">
        <v>90</v>
      </c>
    </row>
    <row r="4" spans="1:11" ht="20.100000000000001" customHeight="1">
      <c r="A4" s="8" t="s">
        <v>91</v>
      </c>
      <c r="J4" t="s">
        <v>12</v>
      </c>
      <c r="K4" s="2">
        <v>40000</v>
      </c>
    </row>
    <row r="5" spans="1:11" ht="20.100000000000001" customHeight="1">
      <c r="A5" s="14" t="s">
        <v>92</v>
      </c>
      <c r="J5" t="s">
        <v>12</v>
      </c>
      <c r="K5" s="2">
        <v>45000</v>
      </c>
    </row>
    <row r="6" spans="1:11" ht="20.100000000000001" customHeight="1">
      <c r="A6" s="9" t="s">
        <v>93</v>
      </c>
      <c r="J6" t="s">
        <v>12</v>
      </c>
      <c r="K6" s="2">
        <v>80000</v>
      </c>
    </row>
    <row r="7" spans="1:11" ht="20.100000000000001" customHeight="1">
      <c r="A7" s="13" t="s">
        <v>94</v>
      </c>
      <c r="J7" t="s">
        <v>12</v>
      </c>
      <c r="K7" s="2">
        <v>80000</v>
      </c>
    </row>
    <row r="8" spans="1:11" ht="20.100000000000001" customHeight="1">
      <c r="A8" s="11" t="s">
        <v>95</v>
      </c>
      <c r="J8" t="s">
        <v>12</v>
      </c>
      <c r="K8" s="2">
        <v>89700</v>
      </c>
    </row>
    <row r="9" spans="1:11" ht="15.75">
      <c r="A9" s="7" t="s">
        <v>96</v>
      </c>
      <c r="J9" t="s">
        <v>12</v>
      </c>
      <c r="K9" s="2">
        <v>89700</v>
      </c>
    </row>
    <row r="10" spans="1:11">
      <c r="J10" t="s">
        <v>12</v>
      </c>
      <c r="K10" s="2">
        <v>89700</v>
      </c>
    </row>
    <row r="11" spans="1:11" ht="15.75" thickBot="1">
      <c r="J11" t="s">
        <v>12</v>
      </c>
      <c r="K11" s="2">
        <v>89700</v>
      </c>
    </row>
    <row r="12" spans="1:11" ht="29.25" thickBot="1">
      <c r="B12" s="15" t="s">
        <v>97</v>
      </c>
      <c r="C12" s="16" t="s">
        <v>98</v>
      </c>
      <c r="D12" s="16" t="s">
        <v>99</v>
      </c>
      <c r="E12" s="16" t="s">
        <v>100</v>
      </c>
      <c r="F12" s="16" t="s">
        <v>101</v>
      </c>
      <c r="G12" s="16" t="s">
        <v>102</v>
      </c>
      <c r="H12" s="17" t="s">
        <v>103</v>
      </c>
      <c r="J12" t="s">
        <v>12</v>
      </c>
      <c r="K12" s="2">
        <v>130000</v>
      </c>
    </row>
    <row r="13" spans="1:11" ht="15.75" thickBot="1">
      <c r="B13" s="18" t="s">
        <v>104</v>
      </c>
      <c r="C13" s="19">
        <v>-2</v>
      </c>
      <c r="D13" s="19">
        <v>3</v>
      </c>
      <c r="E13" s="19">
        <v>0.5</v>
      </c>
      <c r="F13" s="19">
        <v>28</v>
      </c>
      <c r="G13" s="19">
        <v>37</v>
      </c>
      <c r="H13" s="20">
        <v>32.9</v>
      </c>
      <c r="J13" t="s">
        <v>12</v>
      </c>
      <c r="K13" s="2">
        <v>130000</v>
      </c>
    </row>
    <row r="14" spans="1:11" ht="15.75" thickBot="1">
      <c r="B14" s="21" t="s">
        <v>105</v>
      </c>
      <c r="C14" s="22">
        <v>-2</v>
      </c>
      <c r="D14" s="22">
        <v>4</v>
      </c>
      <c r="E14" s="22">
        <v>1</v>
      </c>
      <c r="F14" s="22">
        <v>28</v>
      </c>
      <c r="G14" s="22">
        <v>39</v>
      </c>
      <c r="H14" s="23">
        <v>33.799999999999997</v>
      </c>
      <c r="J14" t="s">
        <v>12</v>
      </c>
      <c r="K14" s="2">
        <v>140000</v>
      </c>
    </row>
    <row r="15" spans="1:11" ht="15.75" thickBot="1">
      <c r="B15" s="18" t="s">
        <v>106</v>
      </c>
      <c r="C15" s="19">
        <v>1</v>
      </c>
      <c r="D15" s="19">
        <v>9</v>
      </c>
      <c r="E15" s="19">
        <v>5</v>
      </c>
      <c r="F15" s="19">
        <v>34</v>
      </c>
      <c r="G15" s="19">
        <v>48</v>
      </c>
      <c r="H15" s="20">
        <v>41</v>
      </c>
      <c r="J15" t="s">
        <v>12</v>
      </c>
      <c r="K15" s="2">
        <v>150000</v>
      </c>
    </row>
    <row r="16" spans="1:11" ht="15.75" thickBot="1">
      <c r="B16" s="21" t="s">
        <v>107</v>
      </c>
      <c r="C16" s="22">
        <v>4</v>
      </c>
      <c r="D16" s="22">
        <v>13</v>
      </c>
      <c r="E16" s="22">
        <v>8.5</v>
      </c>
      <c r="F16" s="22">
        <v>39</v>
      </c>
      <c r="G16" s="22">
        <v>55</v>
      </c>
      <c r="H16" s="23">
        <v>47.3</v>
      </c>
      <c r="J16" t="s">
        <v>12</v>
      </c>
      <c r="K16" s="2">
        <v>150000</v>
      </c>
    </row>
    <row r="17" spans="1:11" ht="15.75" thickBot="1">
      <c r="B17" s="18" t="s">
        <v>108</v>
      </c>
      <c r="C17" s="19">
        <v>9</v>
      </c>
      <c r="D17" s="19">
        <v>19</v>
      </c>
      <c r="E17" s="19">
        <v>14</v>
      </c>
      <c r="F17" s="19">
        <v>48</v>
      </c>
      <c r="G17" s="19">
        <v>66</v>
      </c>
      <c r="H17" s="20">
        <v>57.2</v>
      </c>
      <c r="J17" t="s">
        <v>12</v>
      </c>
      <c r="K17" s="2">
        <v>230000</v>
      </c>
    </row>
    <row r="18" spans="1:11" ht="15.75" thickBot="1">
      <c r="B18" s="21" t="s">
        <v>109</v>
      </c>
      <c r="C18" s="22">
        <v>12</v>
      </c>
      <c r="D18" s="22">
        <v>22</v>
      </c>
      <c r="E18" s="22">
        <v>17</v>
      </c>
      <c r="F18" s="22">
        <v>54</v>
      </c>
      <c r="G18" s="22">
        <v>72</v>
      </c>
      <c r="H18" s="23">
        <v>62.6</v>
      </c>
    </row>
    <row r="19" spans="1:11" ht="15.75" thickBot="1">
      <c r="B19" s="18" t="s">
        <v>110</v>
      </c>
      <c r="C19" s="19">
        <v>14</v>
      </c>
      <c r="D19" s="19">
        <v>24</v>
      </c>
      <c r="E19" s="19">
        <v>19</v>
      </c>
      <c r="F19" s="19">
        <v>57</v>
      </c>
      <c r="G19" s="19">
        <v>75</v>
      </c>
      <c r="H19" s="20">
        <v>66.2</v>
      </c>
    </row>
    <row r="20" spans="1:11" ht="15.75" thickBot="1">
      <c r="B20" s="21" t="s">
        <v>111</v>
      </c>
      <c r="C20" s="22">
        <v>14</v>
      </c>
      <c r="D20" s="22">
        <v>24</v>
      </c>
      <c r="E20" s="22">
        <v>19</v>
      </c>
      <c r="F20" s="22">
        <v>57</v>
      </c>
      <c r="G20" s="22">
        <v>75</v>
      </c>
      <c r="H20" s="23">
        <v>66.2</v>
      </c>
    </row>
    <row r="21" spans="1:11" ht="29.25" thickBot="1">
      <c r="A21" s="27"/>
      <c r="B21" s="18" t="s">
        <v>112</v>
      </c>
      <c r="C21" s="19">
        <v>11</v>
      </c>
      <c r="D21" s="19">
        <v>19</v>
      </c>
      <c r="E21" s="19">
        <v>15</v>
      </c>
      <c r="F21" s="19">
        <v>52</v>
      </c>
      <c r="G21" s="19">
        <v>66</v>
      </c>
      <c r="H21" s="20">
        <v>59</v>
      </c>
      <c r="J21" t="s">
        <v>113</v>
      </c>
    </row>
    <row r="22" spans="1:11" ht="21" thickBot="1">
      <c r="A22" s="27"/>
      <c r="B22" s="21" t="s">
        <v>114</v>
      </c>
      <c r="C22" s="22">
        <v>6</v>
      </c>
      <c r="D22" s="22">
        <v>13</v>
      </c>
      <c r="E22" s="22">
        <v>9.5</v>
      </c>
      <c r="F22" s="22">
        <v>43</v>
      </c>
      <c r="G22" s="22">
        <v>55</v>
      </c>
      <c r="H22" s="23">
        <v>49.1</v>
      </c>
    </row>
    <row r="23" spans="1:11" ht="29.25" thickBot="1">
      <c r="B23" s="18" t="s">
        <v>115</v>
      </c>
      <c r="C23" s="19">
        <v>2</v>
      </c>
      <c r="D23" s="19">
        <v>7</v>
      </c>
      <c r="E23" s="19">
        <v>4.5</v>
      </c>
      <c r="F23" s="19">
        <v>36</v>
      </c>
      <c r="G23" s="19">
        <v>45</v>
      </c>
      <c r="H23" s="20">
        <v>40.1</v>
      </c>
    </row>
    <row r="24" spans="1:11" ht="15.75" thickBot="1">
      <c r="B24" s="21" t="s">
        <v>116</v>
      </c>
      <c r="C24" s="22">
        <v>0</v>
      </c>
      <c r="D24" s="22">
        <v>4</v>
      </c>
      <c r="E24" s="22">
        <v>2</v>
      </c>
      <c r="F24" s="22">
        <v>32</v>
      </c>
      <c r="G24" s="22">
        <v>39</v>
      </c>
      <c r="H24" s="23">
        <v>35.6</v>
      </c>
    </row>
    <row r="25" spans="1:11" ht="15.75" thickBot="1">
      <c r="B25" s="24" t="s">
        <v>117</v>
      </c>
      <c r="C25" s="25">
        <v>5.8</v>
      </c>
      <c r="D25" s="25">
        <v>13.5</v>
      </c>
      <c r="E25" s="25">
        <v>9.6</v>
      </c>
      <c r="F25" s="25">
        <v>42.4</v>
      </c>
      <c r="G25" s="25">
        <v>56.3</v>
      </c>
      <c r="H25" s="26">
        <v>49.5</v>
      </c>
      <c r="J25">
        <v>11.9</v>
      </c>
    </row>
    <row r="26" spans="1:11">
      <c r="J26">
        <v>33.799999999999997</v>
      </c>
    </row>
    <row r="27" spans="1:11">
      <c r="J27">
        <v>35.6</v>
      </c>
    </row>
    <row r="28" spans="1:11">
      <c r="J28">
        <v>40.1</v>
      </c>
    </row>
    <row r="29" spans="1:11">
      <c r="J29">
        <v>41</v>
      </c>
    </row>
    <row r="30" spans="1:11">
      <c r="J30">
        <v>47.3</v>
      </c>
    </row>
    <row r="31" spans="1:11">
      <c r="J31">
        <v>49.1</v>
      </c>
    </row>
    <row r="32" spans="1:11">
      <c r="J32">
        <v>57.2</v>
      </c>
    </row>
    <row r="33" spans="10:10">
      <c r="J33">
        <v>59</v>
      </c>
    </row>
    <row r="34" spans="10:10">
      <c r="J34">
        <v>62.6</v>
      </c>
    </row>
    <row r="35" spans="10:10">
      <c r="J35">
        <v>66.2</v>
      </c>
    </row>
    <row r="36" spans="10:10">
      <c r="J36">
        <v>98.2</v>
      </c>
    </row>
    <row r="38" spans="10:10">
      <c r="J38">
        <f>MEDIAN(J25:J36)</f>
        <v>48.2</v>
      </c>
    </row>
  </sheetData>
  <sortState xmlns:xlrd2="http://schemas.microsoft.com/office/spreadsheetml/2017/richdata2" ref="J25:J37">
    <sortCondition ref="J25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2"/>
  <sheetViews>
    <sheetView workbookViewId="0">
      <selection activeCell="B18" sqref="B18"/>
    </sheetView>
  </sheetViews>
  <sheetFormatPr defaultRowHeight="15"/>
  <cols>
    <col min="2" max="2" width="28.7109375" customWidth="1"/>
    <col min="3" max="3" width="15.140625" customWidth="1"/>
    <col min="5" max="5" width="16.5703125" customWidth="1"/>
  </cols>
  <sheetData>
    <row r="1" spans="1:5">
      <c r="A1" t="s">
        <v>118</v>
      </c>
      <c r="B1" s="1" t="s">
        <v>90</v>
      </c>
      <c r="D1" t="s">
        <v>119</v>
      </c>
      <c r="E1" s="1" t="s">
        <v>90</v>
      </c>
    </row>
    <row r="2" spans="1:5">
      <c r="B2" s="2">
        <v>40000</v>
      </c>
      <c r="E2" s="2">
        <v>40000</v>
      </c>
    </row>
    <row r="3" spans="1:5">
      <c r="B3" s="2">
        <v>45000</v>
      </c>
      <c r="E3" s="2">
        <v>45000</v>
      </c>
    </row>
    <row r="4" spans="1:5">
      <c r="B4" s="2">
        <v>80000</v>
      </c>
      <c r="E4" s="2">
        <v>45000</v>
      </c>
    </row>
    <row r="5" spans="1:5">
      <c r="B5" s="2">
        <v>80000</v>
      </c>
      <c r="E5" s="2">
        <v>50000</v>
      </c>
    </row>
    <row r="6" spans="1:5">
      <c r="B6" s="2">
        <v>89700</v>
      </c>
      <c r="E6" s="2">
        <v>55000</v>
      </c>
    </row>
    <row r="7" spans="1:5">
      <c r="B7" s="2">
        <v>89700</v>
      </c>
      <c r="E7" s="2">
        <v>55000</v>
      </c>
    </row>
    <row r="8" spans="1:5">
      <c r="B8" s="2">
        <v>89700</v>
      </c>
      <c r="E8" s="2">
        <v>80000</v>
      </c>
    </row>
    <row r="9" spans="1:5">
      <c r="B9" s="2">
        <v>89700</v>
      </c>
      <c r="E9" s="6">
        <v>80000</v>
      </c>
    </row>
    <row r="10" spans="1:5">
      <c r="B10" s="2">
        <v>130000</v>
      </c>
      <c r="E10" s="2">
        <v>70000</v>
      </c>
    </row>
    <row r="11" spans="1:5">
      <c r="B11" s="2">
        <v>130000</v>
      </c>
      <c r="E11" s="2">
        <v>85000</v>
      </c>
    </row>
    <row r="12" spans="1:5">
      <c r="B12" s="2">
        <v>140000</v>
      </c>
      <c r="E12" s="2">
        <v>85000</v>
      </c>
    </row>
    <row r="13" spans="1:5">
      <c r="B13" s="2">
        <v>150000</v>
      </c>
      <c r="E13" s="2">
        <v>89000</v>
      </c>
    </row>
    <row r="14" spans="1:5">
      <c r="B14" s="2">
        <v>150000</v>
      </c>
      <c r="E14" s="2">
        <v>90000</v>
      </c>
    </row>
    <row r="15" spans="1:5">
      <c r="B15" s="2">
        <v>230000</v>
      </c>
      <c r="E15" s="2">
        <v>110000</v>
      </c>
    </row>
    <row r="18" spans="2:6">
      <c r="B18" s="6">
        <f>AVERAGE(B2:B15)</f>
        <v>109557.14285714286</v>
      </c>
      <c r="C18" s="6">
        <f>MEDIAN(B2:B15)</f>
        <v>89700</v>
      </c>
      <c r="E18" s="6">
        <f>AVERAGE(E2:E15)</f>
        <v>69928.571428571435</v>
      </c>
      <c r="F18" s="6">
        <f>MEDIAN(E2:E15)</f>
        <v>75000</v>
      </c>
    </row>
    <row r="20" spans="2:6">
      <c r="B20">
        <f>MODE(B2:B15)</f>
        <v>89700</v>
      </c>
      <c r="E20">
        <f>MODE(E2:E15)</f>
        <v>45000</v>
      </c>
    </row>
    <row r="22" spans="2:6">
      <c r="B22" s="6">
        <f>MEDIAN(B2:B15)</f>
        <v>89700</v>
      </c>
      <c r="E22" s="6">
        <f>MEDIAN(E2:E15)</f>
        <v>75000</v>
      </c>
    </row>
  </sheetData>
  <sortState xmlns:xlrd2="http://schemas.microsoft.com/office/spreadsheetml/2017/richdata2" ref="E2:E15">
    <sortCondition ref="E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E479E-906F-4290-BFAD-0F762E4D202C}">
  <dimension ref="A1:N64"/>
  <sheetViews>
    <sheetView workbookViewId="0">
      <selection activeCell="L24" sqref="L24"/>
    </sheetView>
  </sheetViews>
  <sheetFormatPr defaultRowHeight="15"/>
  <cols>
    <col min="1" max="1" width="22.5703125" customWidth="1"/>
    <col min="2" max="2" width="22.42578125" customWidth="1"/>
    <col min="3" max="3" width="13.85546875" style="4" customWidth="1"/>
    <col min="4" max="4" width="15.140625" customWidth="1"/>
  </cols>
  <sheetData>
    <row r="1" spans="1:14" ht="30">
      <c r="A1" s="1" t="s">
        <v>0</v>
      </c>
      <c r="B1" s="1" t="s">
        <v>2</v>
      </c>
      <c r="C1" s="3" t="s">
        <v>8</v>
      </c>
      <c r="D1" s="1" t="s">
        <v>10</v>
      </c>
      <c r="F1" t="s">
        <v>120</v>
      </c>
    </row>
    <row r="2" spans="1:14">
      <c r="A2" t="s">
        <v>11</v>
      </c>
      <c r="B2" s="2">
        <v>230000</v>
      </c>
      <c r="C2" s="29">
        <v>32929</v>
      </c>
      <c r="D2" s="28">
        <v>43459</v>
      </c>
      <c r="F2" s="30">
        <f>(D2-C2)/365</f>
        <v>28.849315068493151</v>
      </c>
    </row>
    <row r="3" spans="1:14">
      <c r="A3" t="s">
        <v>16</v>
      </c>
      <c r="B3" s="2">
        <v>40000</v>
      </c>
      <c r="C3" s="29">
        <v>32556</v>
      </c>
      <c r="D3" s="28">
        <v>43749</v>
      </c>
      <c r="F3" s="30">
        <f t="shared" ref="F3:F46" si="0">(D3-C3)/365</f>
        <v>30.665753424657535</v>
      </c>
      <c r="M3" t="s">
        <v>121</v>
      </c>
      <c r="N3" t="s">
        <v>122</v>
      </c>
    </row>
    <row r="4" spans="1:14">
      <c r="A4" t="s">
        <v>20</v>
      </c>
      <c r="B4" s="2">
        <v>80000</v>
      </c>
      <c r="C4" s="29">
        <v>33440</v>
      </c>
      <c r="D4" s="28">
        <v>43484</v>
      </c>
      <c r="F4" s="30">
        <f t="shared" si="0"/>
        <v>27.517808219178082</v>
      </c>
      <c r="M4">
        <v>22</v>
      </c>
      <c r="N4" s="30">
        <f>AVERAGE(Task5!D26:D32)</f>
        <v>43337.714285714283</v>
      </c>
    </row>
    <row r="5" spans="1:14">
      <c r="A5" t="s">
        <v>24</v>
      </c>
      <c r="B5" s="2">
        <v>45000</v>
      </c>
      <c r="C5" s="29">
        <v>32940</v>
      </c>
      <c r="D5" s="28">
        <v>44271</v>
      </c>
      <c r="F5" s="30">
        <f t="shared" si="0"/>
        <v>31.043835616438358</v>
      </c>
      <c r="M5">
        <v>23</v>
      </c>
      <c r="N5">
        <f>AVERAGE(Task5!D9:D41)</f>
        <v>43529</v>
      </c>
    </row>
    <row r="6" spans="1:14">
      <c r="A6" t="s">
        <v>26</v>
      </c>
      <c r="B6" s="2">
        <v>90000</v>
      </c>
      <c r="C6" s="29">
        <v>32752</v>
      </c>
      <c r="D6" s="28">
        <v>43644</v>
      </c>
      <c r="F6" s="30">
        <f t="shared" si="0"/>
        <v>29.841095890410958</v>
      </c>
      <c r="M6">
        <v>24</v>
      </c>
      <c r="N6">
        <f>AVERAGE(Task5!D19:D43)</f>
        <v>43532.4</v>
      </c>
    </row>
    <row r="7" spans="1:14">
      <c r="A7" t="s">
        <v>28</v>
      </c>
      <c r="B7" s="2">
        <v>89700</v>
      </c>
      <c r="C7" s="29">
        <v>33610</v>
      </c>
      <c r="D7" s="28">
        <v>43689</v>
      </c>
      <c r="F7" s="30">
        <f t="shared" si="0"/>
        <v>27.613698630136987</v>
      </c>
      <c r="M7">
        <v>25</v>
      </c>
      <c r="N7">
        <f>AVERAGE(Task5!D11:D45)</f>
        <v>43561.428571428572</v>
      </c>
    </row>
    <row r="8" spans="1:14">
      <c r="A8" t="s">
        <v>30</v>
      </c>
      <c r="B8" s="2">
        <v>89700</v>
      </c>
      <c r="C8" s="29">
        <v>34856</v>
      </c>
      <c r="D8" s="28">
        <v>43291</v>
      </c>
      <c r="F8" s="30">
        <f t="shared" si="0"/>
        <v>23.109589041095891</v>
      </c>
      <c r="M8">
        <v>26</v>
      </c>
      <c r="N8">
        <f>AVERAGE(Task5!D28:D44)</f>
        <v>43592.176470588238</v>
      </c>
    </row>
    <row r="9" spans="1:14">
      <c r="A9" t="s">
        <v>32</v>
      </c>
      <c r="B9" s="2">
        <v>89700</v>
      </c>
      <c r="C9" s="29">
        <v>33443</v>
      </c>
      <c r="D9" s="28">
        <v>43829</v>
      </c>
      <c r="F9" s="30">
        <f t="shared" si="0"/>
        <v>28.454794520547946</v>
      </c>
      <c r="M9">
        <v>27</v>
      </c>
      <c r="N9" s="2">
        <v>89700</v>
      </c>
    </row>
    <row r="10" spans="1:14">
      <c r="A10" t="s">
        <v>34</v>
      </c>
      <c r="B10" s="2">
        <v>89700</v>
      </c>
      <c r="C10" s="29">
        <v>34126</v>
      </c>
      <c r="D10" s="28">
        <v>43361</v>
      </c>
      <c r="F10" s="30">
        <f t="shared" si="0"/>
        <v>25.301369863013697</v>
      </c>
      <c r="M10">
        <v>28</v>
      </c>
      <c r="N10">
        <f>AVERAGE(Task5!D5:D20)</f>
        <v>43577.4375</v>
      </c>
    </row>
    <row r="11" spans="1:14">
      <c r="A11" t="s">
        <v>36</v>
      </c>
      <c r="B11" s="2">
        <v>80000</v>
      </c>
      <c r="C11" s="29">
        <v>31514</v>
      </c>
      <c r="D11" s="28">
        <v>43756</v>
      </c>
      <c r="F11" s="30">
        <f t="shared" si="0"/>
        <v>33.539726027397258</v>
      </c>
      <c r="M11">
        <v>29</v>
      </c>
      <c r="N11">
        <f>AVERAGE(Task5!D3:D16)</f>
        <v>43643.071428571428</v>
      </c>
    </row>
    <row r="12" spans="1:14">
      <c r="A12" t="s">
        <v>38</v>
      </c>
      <c r="B12" s="2">
        <v>150000</v>
      </c>
      <c r="C12" s="29">
        <v>33420</v>
      </c>
      <c r="D12" s="28">
        <v>43699</v>
      </c>
      <c r="F12" s="30">
        <f t="shared" si="0"/>
        <v>28.161643835616438</v>
      </c>
      <c r="M12">
        <v>30</v>
      </c>
      <c r="N12">
        <f>AVERAGE(Task5!D7:D14)</f>
        <v>43578.125</v>
      </c>
    </row>
    <row r="13" spans="1:14">
      <c r="A13" t="s">
        <v>40</v>
      </c>
      <c r="B13" s="2">
        <v>150000</v>
      </c>
      <c r="C13" s="29">
        <v>32675</v>
      </c>
      <c r="D13" s="28">
        <v>43643</v>
      </c>
      <c r="F13" s="30">
        <f t="shared" si="0"/>
        <v>30.049315068493151</v>
      </c>
      <c r="M13">
        <v>31</v>
      </c>
      <c r="N13">
        <f>AVERAGE(Task5!D4:D21)</f>
        <v>43568.833333333336</v>
      </c>
    </row>
    <row r="14" spans="1:14">
      <c r="A14" t="s">
        <v>42</v>
      </c>
      <c r="B14" s="2">
        <v>89700</v>
      </c>
      <c r="C14" s="29">
        <v>33484</v>
      </c>
      <c r="D14" s="28">
        <v>43357</v>
      </c>
      <c r="F14" s="30">
        <f t="shared" si="0"/>
        <v>27.049315068493151</v>
      </c>
      <c r="M14">
        <v>32</v>
      </c>
      <c r="N14">
        <v>80000</v>
      </c>
    </row>
    <row r="15" spans="1:14">
      <c r="A15" t="s">
        <v>44</v>
      </c>
      <c r="B15" s="2">
        <v>85000</v>
      </c>
      <c r="C15" s="29">
        <v>33348</v>
      </c>
      <c r="D15" s="28">
        <v>43775</v>
      </c>
      <c r="F15" s="30">
        <f t="shared" si="0"/>
        <v>28.567123287671233</v>
      </c>
      <c r="M15">
        <v>33</v>
      </c>
      <c r="N15">
        <f>AVERAGE(Task5!D39:D46)</f>
        <v>43819.125</v>
      </c>
    </row>
    <row r="16" spans="1:14">
      <c r="A16" t="s">
        <v>45</v>
      </c>
      <c r="B16" s="2">
        <v>55000</v>
      </c>
      <c r="C16" s="29">
        <v>33211</v>
      </c>
      <c r="D16" s="28">
        <v>43455</v>
      </c>
      <c r="F16" s="30">
        <f t="shared" si="0"/>
        <v>28.065753424657533</v>
      </c>
      <c r="M16">
        <v>34</v>
      </c>
      <c r="N16">
        <f>AVERAGE(Task5!D12:D27)</f>
        <v>43472.75</v>
      </c>
    </row>
    <row r="17" spans="1:14">
      <c r="A17" t="s">
        <v>47</v>
      </c>
      <c r="B17" s="2">
        <v>45000</v>
      </c>
      <c r="C17" s="29">
        <v>33365</v>
      </c>
      <c r="D17" s="28">
        <v>43448</v>
      </c>
      <c r="F17" s="30">
        <f t="shared" si="0"/>
        <v>27.624657534246577</v>
      </c>
      <c r="M17">
        <v>38</v>
      </c>
      <c r="N17">
        <v>50000</v>
      </c>
    </row>
    <row r="18" spans="1:14">
      <c r="A18" t="s">
        <v>48</v>
      </c>
      <c r="B18" s="6">
        <v>110000</v>
      </c>
      <c r="C18" s="29">
        <v>34560</v>
      </c>
      <c r="D18" s="28">
        <v>43491</v>
      </c>
      <c r="F18" s="30">
        <f t="shared" si="0"/>
        <v>24.468493150684932</v>
      </c>
    </row>
    <row r="19" spans="1:14">
      <c r="A19" t="s">
        <v>49</v>
      </c>
      <c r="B19" s="2">
        <v>80000</v>
      </c>
      <c r="C19" s="29">
        <v>32863</v>
      </c>
      <c r="D19" s="28">
        <v>43248</v>
      </c>
      <c r="F19" s="30">
        <f t="shared" si="0"/>
        <v>28.452054794520549</v>
      </c>
    </row>
    <row r="20" spans="1:14">
      <c r="A20" t="s">
        <v>50</v>
      </c>
      <c r="B20" s="2">
        <v>70000</v>
      </c>
      <c r="C20" s="29">
        <v>32112</v>
      </c>
      <c r="D20" s="28">
        <v>43282</v>
      </c>
      <c r="F20" s="30">
        <f t="shared" si="0"/>
        <v>30.602739726027398</v>
      </c>
      <c r="L20" t="s">
        <v>123</v>
      </c>
    </row>
    <row r="21" spans="1:14">
      <c r="A21" t="s">
        <v>51</v>
      </c>
      <c r="B21" s="2">
        <v>65000</v>
      </c>
      <c r="C21" s="29">
        <v>34921</v>
      </c>
      <c r="D21" s="28">
        <v>43516</v>
      </c>
      <c r="F21" s="30">
        <f t="shared" si="0"/>
        <v>23.547945205479451</v>
      </c>
    </row>
    <row r="22" spans="1:14">
      <c r="A22" t="s">
        <v>52</v>
      </c>
      <c r="B22" s="2">
        <v>70000</v>
      </c>
      <c r="C22" s="29">
        <v>34602</v>
      </c>
      <c r="D22" s="28">
        <v>43861</v>
      </c>
      <c r="F22" s="30">
        <f t="shared" si="0"/>
        <v>25.367123287671234</v>
      </c>
    </row>
    <row r="23" spans="1:14">
      <c r="A23" t="s">
        <v>53</v>
      </c>
      <c r="B23" s="2">
        <v>45000</v>
      </c>
      <c r="C23" s="29">
        <v>34602</v>
      </c>
      <c r="D23" s="28">
        <v>43290</v>
      </c>
      <c r="F23" s="30">
        <f t="shared" si="0"/>
        <v>23.802739726027397</v>
      </c>
    </row>
    <row r="24" spans="1:14">
      <c r="A24" t="s">
        <v>54</v>
      </c>
      <c r="B24" s="2">
        <v>10000</v>
      </c>
      <c r="C24" s="29">
        <v>34383</v>
      </c>
      <c r="D24" s="28">
        <v>43286</v>
      </c>
      <c r="F24" s="30">
        <f t="shared" si="0"/>
        <v>24.391780821917809</v>
      </c>
    </row>
    <row r="25" spans="1:14">
      <c r="A25" t="s">
        <v>55</v>
      </c>
      <c r="B25" s="2">
        <v>130000</v>
      </c>
      <c r="C25" s="29">
        <v>35030</v>
      </c>
      <c r="D25" s="28">
        <v>43105</v>
      </c>
      <c r="F25" s="30">
        <f t="shared" si="0"/>
        <v>22.123287671232877</v>
      </c>
    </row>
    <row r="26" spans="1:14">
      <c r="A26" t="s">
        <v>56</v>
      </c>
      <c r="B26" s="2">
        <v>130000</v>
      </c>
      <c r="C26" s="29">
        <v>31221</v>
      </c>
      <c r="D26" s="28">
        <v>43677</v>
      </c>
      <c r="F26" s="30">
        <f t="shared" si="0"/>
        <v>34.126027397260273</v>
      </c>
    </row>
    <row r="27" spans="1:14">
      <c r="A27" t="s">
        <v>57</v>
      </c>
      <c r="B27" s="2">
        <v>140000</v>
      </c>
      <c r="C27" s="29">
        <v>33977</v>
      </c>
      <c r="D27" s="28">
        <v>43431</v>
      </c>
      <c r="F27" s="30">
        <f t="shared" si="0"/>
        <v>25.901369863013699</v>
      </c>
    </row>
    <row r="28" spans="1:14">
      <c r="A28" t="s">
        <v>58</v>
      </c>
      <c r="B28" s="2">
        <v>45000</v>
      </c>
      <c r="C28" s="29">
        <v>35134</v>
      </c>
      <c r="D28" s="28">
        <v>43116</v>
      </c>
      <c r="F28" s="30">
        <f t="shared" si="0"/>
        <v>21.86849315068493</v>
      </c>
    </row>
    <row r="29" spans="1:14">
      <c r="A29" t="s">
        <v>59</v>
      </c>
      <c r="B29" s="2">
        <v>89700</v>
      </c>
      <c r="C29" s="29">
        <v>35202</v>
      </c>
      <c r="D29" s="28">
        <v>43214</v>
      </c>
      <c r="F29" s="30">
        <f t="shared" si="0"/>
        <v>21.950684931506849</v>
      </c>
    </row>
    <row r="30" spans="1:14">
      <c r="A30" t="s">
        <v>60</v>
      </c>
      <c r="B30" s="2">
        <v>150000</v>
      </c>
      <c r="C30" s="29">
        <v>35167</v>
      </c>
      <c r="D30" s="28">
        <v>43219</v>
      </c>
      <c r="F30" s="30">
        <f t="shared" si="0"/>
        <v>22.06027397260274</v>
      </c>
    </row>
    <row r="31" spans="1:14">
      <c r="A31" t="s">
        <v>62</v>
      </c>
      <c r="B31" s="2">
        <v>85000</v>
      </c>
      <c r="C31" s="29">
        <v>35397</v>
      </c>
      <c r="D31" s="28">
        <v>43370</v>
      </c>
      <c r="F31" s="30">
        <f t="shared" si="0"/>
        <v>21.843835616438355</v>
      </c>
    </row>
    <row r="32" spans="1:14">
      <c r="A32" t="s">
        <v>63</v>
      </c>
      <c r="B32" s="2">
        <v>60000</v>
      </c>
      <c r="C32" s="29">
        <v>34033</v>
      </c>
      <c r="D32" s="28">
        <v>43337</v>
      </c>
      <c r="F32" s="30">
        <f t="shared" si="0"/>
        <v>25.490410958904111</v>
      </c>
    </row>
    <row r="33" spans="1:6">
      <c r="A33" t="s">
        <v>65</v>
      </c>
      <c r="B33" s="2">
        <v>50000</v>
      </c>
      <c r="C33" s="29">
        <v>29946</v>
      </c>
      <c r="D33" s="28">
        <v>43833</v>
      </c>
      <c r="F33" s="30">
        <f t="shared" si="0"/>
        <v>38.046575342465751</v>
      </c>
    </row>
    <row r="34" spans="1:6">
      <c r="A34" t="s">
        <v>66</v>
      </c>
      <c r="B34" s="2">
        <v>89000</v>
      </c>
      <c r="C34" s="29">
        <v>34648</v>
      </c>
      <c r="D34" s="28">
        <v>43932</v>
      </c>
      <c r="F34" s="30">
        <f t="shared" si="0"/>
        <v>25.435616438356163</v>
      </c>
    </row>
    <row r="35" spans="1:6">
      <c r="A35" t="s">
        <v>69</v>
      </c>
      <c r="B35" s="2">
        <v>55000</v>
      </c>
      <c r="C35" s="29">
        <v>34375</v>
      </c>
      <c r="D35" s="28">
        <v>43709</v>
      </c>
      <c r="F35" s="30">
        <f t="shared" si="0"/>
        <v>25.572602739726026</v>
      </c>
    </row>
    <row r="36" spans="1:6">
      <c r="A36" t="s">
        <v>71</v>
      </c>
      <c r="B36" s="2">
        <v>45000</v>
      </c>
      <c r="C36" s="29">
        <v>35340</v>
      </c>
      <c r="D36" s="28">
        <v>43756</v>
      </c>
      <c r="F36" s="30">
        <f t="shared" si="0"/>
        <v>23.057534246575344</v>
      </c>
    </row>
    <row r="37" spans="1:6">
      <c r="A37" t="s">
        <v>74</v>
      </c>
      <c r="B37" s="2">
        <v>40000</v>
      </c>
      <c r="C37" s="29">
        <v>35278</v>
      </c>
      <c r="D37" s="28">
        <v>43589</v>
      </c>
      <c r="F37" s="30">
        <f t="shared" si="0"/>
        <v>22.769863013698629</v>
      </c>
    </row>
    <row r="38" spans="1:6">
      <c r="A38" t="s">
        <v>76</v>
      </c>
      <c r="B38" s="2">
        <v>55000</v>
      </c>
      <c r="C38" s="29">
        <v>31531</v>
      </c>
      <c r="D38" s="28">
        <v>43522</v>
      </c>
      <c r="F38" s="30">
        <f t="shared" si="0"/>
        <v>32.852054794520548</v>
      </c>
    </row>
    <row r="39" spans="1:6">
      <c r="A39" t="s">
        <v>78</v>
      </c>
      <c r="B39" s="2">
        <v>50000</v>
      </c>
      <c r="C39" s="29">
        <v>34576</v>
      </c>
      <c r="D39" s="28">
        <v>43682</v>
      </c>
      <c r="F39" s="30">
        <f t="shared" si="0"/>
        <v>24.947945205479453</v>
      </c>
    </row>
    <row r="40" spans="1:6">
      <c r="A40" t="s">
        <v>80</v>
      </c>
      <c r="B40" s="2">
        <v>50000</v>
      </c>
      <c r="C40" s="29">
        <v>35113</v>
      </c>
      <c r="D40" s="28">
        <v>43426</v>
      </c>
      <c r="F40" s="30">
        <f t="shared" si="0"/>
        <v>22.775342465753425</v>
      </c>
    </row>
    <row r="41" spans="1:6">
      <c r="A41" t="s">
        <v>82</v>
      </c>
      <c r="B41" s="2">
        <v>80000</v>
      </c>
      <c r="C41" s="29">
        <v>34989</v>
      </c>
      <c r="D41" s="28">
        <v>44242</v>
      </c>
      <c r="F41" s="30">
        <f t="shared" si="0"/>
        <v>25.350684931506848</v>
      </c>
    </row>
    <row r="42" spans="1:6">
      <c r="A42" t="s">
        <v>85</v>
      </c>
      <c r="B42" s="2">
        <v>89700</v>
      </c>
      <c r="C42" s="29">
        <v>34530</v>
      </c>
      <c r="D42" s="28">
        <v>43397</v>
      </c>
      <c r="F42" s="30">
        <f t="shared" si="0"/>
        <v>24.293150684931508</v>
      </c>
    </row>
    <row r="43" spans="1:6">
      <c r="A43" t="s">
        <v>86</v>
      </c>
      <c r="B43" s="2">
        <v>40000</v>
      </c>
      <c r="C43" s="29">
        <v>34740</v>
      </c>
      <c r="D43" s="28">
        <v>44270</v>
      </c>
      <c r="F43" s="30">
        <f t="shared" si="0"/>
        <v>26.109589041095891</v>
      </c>
    </row>
    <row r="44" spans="1:6">
      <c r="B44" s="6">
        <v>45000</v>
      </c>
      <c r="C44" s="29">
        <v>34293</v>
      </c>
      <c r="D44" s="28">
        <v>43453</v>
      </c>
      <c r="F44" s="30">
        <f t="shared" si="0"/>
        <v>25.095890410958905</v>
      </c>
    </row>
    <row r="45" spans="1:6">
      <c r="B45" s="6">
        <v>50000</v>
      </c>
      <c r="C45" s="29">
        <v>32366</v>
      </c>
      <c r="D45" s="28">
        <v>44263</v>
      </c>
      <c r="F45" s="30">
        <f t="shared" si="0"/>
        <v>32.594520547945208</v>
      </c>
    </row>
    <row r="46" spans="1:6">
      <c r="A46" t="s">
        <v>87</v>
      </c>
      <c r="B46" s="2">
        <v>80000</v>
      </c>
      <c r="C46" s="29">
        <v>32203</v>
      </c>
      <c r="D46" s="28">
        <v>43820</v>
      </c>
      <c r="F46" s="30">
        <f t="shared" si="0"/>
        <v>31.827397260273973</v>
      </c>
    </row>
    <row r="47" spans="1:6">
      <c r="B47" s="6"/>
    </row>
    <row r="51" spans="2:2">
      <c r="B51" s="6"/>
    </row>
    <row r="52" spans="2:2">
      <c r="B52" s="6"/>
    </row>
    <row r="64" spans="2:2">
      <c r="B64" s="6"/>
    </row>
  </sheetData>
  <autoFilter ref="A1:F46" xr:uid="{7ECE479E-906F-4290-BFAD-0F762E4D202C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4D948-3464-4CDF-A33D-C3CAF7A3F666}">
  <dimension ref="K2:L16"/>
  <sheetViews>
    <sheetView workbookViewId="0">
      <selection activeCell="K2" sqref="K2"/>
    </sheetView>
  </sheetViews>
  <sheetFormatPr defaultRowHeight="15"/>
  <sheetData>
    <row r="2" spans="11:12">
      <c r="K2" t="s">
        <v>121</v>
      </c>
      <c r="L2" t="s">
        <v>124</v>
      </c>
    </row>
    <row r="3" spans="11:12">
      <c r="K3">
        <v>22</v>
      </c>
      <c r="L3" s="30">
        <f>AVERAGE(Task5!B25:B31)</f>
        <v>109957.14285714286</v>
      </c>
    </row>
    <row r="4" spans="11:12">
      <c r="K4">
        <v>23</v>
      </c>
      <c r="L4">
        <f>AVERAGE(Task5!B8:B40)</f>
        <v>79924.242424242431</v>
      </c>
    </row>
    <row r="5" spans="11:12">
      <c r="K5">
        <v>24</v>
      </c>
      <c r="L5">
        <f>AVERAGE(Task5!B18:B42)</f>
        <v>75336</v>
      </c>
    </row>
    <row r="6" spans="11:12">
      <c r="K6">
        <v>25</v>
      </c>
      <c r="L6">
        <f>AVERAGE(Task5!B10:B44)</f>
        <v>77508.571428571435</v>
      </c>
    </row>
    <row r="7" spans="11:12">
      <c r="K7">
        <v>26</v>
      </c>
      <c r="L7">
        <f>AVERAGE(Task5!B27:B43)</f>
        <v>71376.470588235301</v>
      </c>
    </row>
    <row r="8" spans="11:12">
      <c r="K8">
        <v>27</v>
      </c>
      <c r="L8" s="2">
        <v>89700</v>
      </c>
    </row>
    <row r="9" spans="11:12">
      <c r="K9">
        <v>28</v>
      </c>
      <c r="L9">
        <f>AVERAGE(Task5!B4:B19)</f>
        <v>88656.25</v>
      </c>
    </row>
    <row r="10" spans="11:12">
      <c r="K10">
        <v>29</v>
      </c>
      <c r="L10">
        <f>AVERAGE(Task5!B2:B15)</f>
        <v>99892.857142857145</v>
      </c>
    </row>
    <row r="11" spans="11:12">
      <c r="K11">
        <v>30</v>
      </c>
      <c r="L11">
        <f>AVERAGE(Task5!B6:B13)</f>
        <v>103600</v>
      </c>
    </row>
    <row r="12" spans="11:12">
      <c r="K12">
        <v>31</v>
      </c>
      <c r="L12">
        <f>AVERAGE(Task5!B3:B20)</f>
        <v>84916.666666666672</v>
      </c>
    </row>
    <row r="13" spans="11:12">
      <c r="K13">
        <v>32</v>
      </c>
      <c r="L13">
        <v>80000</v>
      </c>
    </row>
    <row r="14" spans="11:12">
      <c r="K14">
        <v>33</v>
      </c>
      <c r="L14">
        <f>AVERAGE(Task5!B38:B45)</f>
        <v>57462.5</v>
      </c>
    </row>
    <row r="15" spans="11:12">
      <c r="K15">
        <v>34</v>
      </c>
      <c r="L15">
        <f>AVERAGE(Task5!B11:B26)</f>
        <v>85293.75</v>
      </c>
    </row>
    <row r="16" spans="11:12">
      <c r="K16">
        <v>38</v>
      </c>
      <c r="L16">
        <v>50000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AB6F6-C022-4E1E-A251-3ED15461122B}">
  <dimension ref="C1:S46"/>
  <sheetViews>
    <sheetView workbookViewId="0">
      <selection activeCell="L20" sqref="L20"/>
    </sheetView>
  </sheetViews>
  <sheetFormatPr defaultRowHeight="15"/>
  <cols>
    <col min="3" max="3" width="18.85546875" customWidth="1"/>
    <col min="4" max="4" width="10.28515625" bestFit="1" customWidth="1"/>
    <col min="5" max="6" width="11.42578125" bestFit="1" customWidth="1"/>
  </cols>
  <sheetData>
    <row r="1" spans="3:19" ht="30">
      <c r="C1" s="1" t="s">
        <v>0</v>
      </c>
      <c r="D1" s="1" t="s">
        <v>2</v>
      </c>
      <c r="E1" s="3" t="s">
        <v>8</v>
      </c>
      <c r="F1" s="1" t="s">
        <v>10</v>
      </c>
      <c r="G1" t="s">
        <v>120</v>
      </c>
      <c r="H1" t="s">
        <v>125</v>
      </c>
      <c r="I1" t="s">
        <v>126</v>
      </c>
    </row>
    <row r="2" spans="3:19">
      <c r="C2" t="s">
        <v>54</v>
      </c>
      <c r="D2" s="2">
        <v>10000</v>
      </c>
      <c r="E2" s="29">
        <v>34383</v>
      </c>
      <c r="F2" s="28">
        <v>43286</v>
      </c>
      <c r="G2" s="30">
        <f>(F2-E2)/365</f>
        <v>24.391780821917809</v>
      </c>
      <c r="H2" s="30">
        <f>MAX(G2:G46)</f>
        <v>38.046575342465751</v>
      </c>
      <c r="I2" t="b">
        <f>OR(H2&gt;R5,H2&lt;S5)</f>
        <v>1</v>
      </c>
    </row>
    <row r="3" spans="3:19">
      <c r="C3" t="s">
        <v>74</v>
      </c>
      <c r="D3" s="2">
        <v>40000</v>
      </c>
      <c r="E3" s="29">
        <v>35278</v>
      </c>
      <c r="F3" s="28">
        <v>43589</v>
      </c>
      <c r="G3" s="30">
        <f>(F3-E3)/365</f>
        <v>22.769863013698629</v>
      </c>
      <c r="K3" t="s">
        <v>120</v>
      </c>
    </row>
    <row r="4" spans="3:19">
      <c r="C4" t="s">
        <v>86</v>
      </c>
      <c r="D4" s="2">
        <v>40000</v>
      </c>
      <c r="E4" s="29">
        <v>34740</v>
      </c>
      <c r="F4" s="28">
        <v>44270</v>
      </c>
      <c r="G4" s="30">
        <f>(F4-E4)/365</f>
        <v>26.109589041095891</v>
      </c>
      <c r="K4" t="s">
        <v>127</v>
      </c>
      <c r="L4" t="s">
        <v>128</v>
      </c>
      <c r="M4" t="s">
        <v>129</v>
      </c>
      <c r="O4" t="s">
        <v>130</v>
      </c>
      <c r="P4" t="s">
        <v>131</v>
      </c>
      <c r="Q4" t="s">
        <v>132</v>
      </c>
      <c r="R4" t="s">
        <v>133</v>
      </c>
      <c r="S4" t="s">
        <v>134</v>
      </c>
    </row>
    <row r="5" spans="3:19">
      <c r="C5" t="s">
        <v>16</v>
      </c>
      <c r="D5" s="2">
        <v>40000</v>
      </c>
      <c r="E5" s="29">
        <v>32556</v>
      </c>
      <c r="F5" s="28">
        <v>43749</v>
      </c>
      <c r="G5" s="30">
        <f>(F5-E5)/365</f>
        <v>30.665753424657535</v>
      </c>
      <c r="K5" s="30">
        <f>MEDIAN(G2:G46)</f>
        <v>25.901369863013699</v>
      </c>
      <c r="L5" s="30">
        <f>AVERAGE(G2:G46)</f>
        <v>26.937351598173517</v>
      </c>
      <c r="M5" s="30">
        <f>MEDIAN(G2:G46)</f>
        <v>25.901369863013699</v>
      </c>
      <c r="O5">
        <f>_xlfn.QUARTILE.EXC(G2:G46,1)</f>
        <v>24.047945205479451</v>
      </c>
      <c r="P5">
        <f>_xlfn.QUARTILE.EXC(G2:G46,3)</f>
        <v>29.345205479452055</v>
      </c>
      <c r="Q5">
        <f>P5-O5</f>
        <v>5.2972602739726042</v>
      </c>
      <c r="R5">
        <f>P5+(1.5*Q5)</f>
        <v>37.291095890410958</v>
      </c>
      <c r="S5">
        <f>O5-(1.5*Q5)</f>
        <v>16.102054794520544</v>
      </c>
    </row>
    <row r="6" spans="3:19">
      <c r="C6" t="s">
        <v>58</v>
      </c>
      <c r="D6" s="2">
        <v>45000</v>
      </c>
      <c r="E6" s="29">
        <v>35134</v>
      </c>
      <c r="F6" s="28">
        <v>43116</v>
      </c>
      <c r="G6" s="30">
        <f>(F6-E6)/365</f>
        <v>21.86849315068493</v>
      </c>
    </row>
    <row r="7" spans="3:19">
      <c r="C7" t="s">
        <v>71</v>
      </c>
      <c r="D7" s="2">
        <v>45000</v>
      </c>
      <c r="E7" s="29">
        <v>35340</v>
      </c>
      <c r="F7" s="28">
        <v>43756</v>
      </c>
      <c r="G7" s="30">
        <f>(F7-E7)/365</f>
        <v>23.057534246575344</v>
      </c>
    </row>
    <row r="8" spans="3:19">
      <c r="C8" t="s">
        <v>53</v>
      </c>
      <c r="D8" s="2">
        <v>45000</v>
      </c>
      <c r="E8" s="29">
        <v>34602</v>
      </c>
      <c r="F8" s="28">
        <v>43290</v>
      </c>
      <c r="G8" s="30">
        <f>(F8-E8)/365</f>
        <v>23.802739726027397</v>
      </c>
    </row>
    <row r="9" spans="3:19">
      <c r="D9" s="6">
        <v>45000</v>
      </c>
      <c r="E9" s="29">
        <v>34293</v>
      </c>
      <c r="F9" s="28">
        <v>43453</v>
      </c>
      <c r="G9" s="30">
        <f>(F9-E9)/365</f>
        <v>25.095890410958905</v>
      </c>
      <c r="K9" t="s">
        <v>124</v>
      </c>
    </row>
    <row r="10" spans="3:19">
      <c r="C10" t="s">
        <v>47</v>
      </c>
      <c r="D10" s="2">
        <v>45000</v>
      </c>
      <c r="E10" s="29">
        <v>33365</v>
      </c>
      <c r="F10" s="28">
        <v>43448</v>
      </c>
      <c r="G10" s="30">
        <f>(F10-E10)/365</f>
        <v>27.624657534246577</v>
      </c>
    </row>
    <row r="11" spans="3:19">
      <c r="C11" t="s">
        <v>24</v>
      </c>
      <c r="D11" s="2">
        <v>45000</v>
      </c>
      <c r="E11" s="29">
        <v>32940</v>
      </c>
      <c r="F11" s="28">
        <v>44271</v>
      </c>
      <c r="G11" s="30">
        <f>(F11-E11)/365</f>
        <v>31.043835616438358</v>
      </c>
      <c r="K11" t="s">
        <v>128</v>
      </c>
      <c r="L11" t="s">
        <v>127</v>
      </c>
      <c r="M11" t="s">
        <v>129</v>
      </c>
    </row>
    <row r="12" spans="3:19">
      <c r="C12" t="s">
        <v>80</v>
      </c>
      <c r="D12" s="2">
        <v>50000</v>
      </c>
      <c r="E12" s="29">
        <v>35113</v>
      </c>
      <c r="F12" s="28">
        <v>43426</v>
      </c>
      <c r="G12" s="30">
        <f>(F12-E12)/365</f>
        <v>22.775342465753425</v>
      </c>
      <c r="K12" s="6">
        <f>AVERAGE(D2:D46)</f>
        <v>79931.111111111109</v>
      </c>
      <c r="L12" cm="1">
        <f t="array" ref="L12">_xlfn.MODE.MULT(D2:D46)</f>
        <v>89700</v>
      </c>
      <c r="M12" s="6">
        <f>MEDIAN(D2:D46)</f>
        <v>80000</v>
      </c>
    </row>
    <row r="13" spans="3:19">
      <c r="C13" t="s">
        <v>78</v>
      </c>
      <c r="D13" s="2">
        <v>50000</v>
      </c>
      <c r="E13" s="29">
        <v>34576</v>
      </c>
      <c r="F13" s="28">
        <v>43682</v>
      </c>
      <c r="G13" s="30">
        <f>(F13-E13)/365</f>
        <v>24.947945205479453</v>
      </c>
    </row>
    <row r="14" spans="3:19">
      <c r="D14" s="6">
        <v>50000</v>
      </c>
      <c r="E14" s="29">
        <v>32366</v>
      </c>
      <c r="F14" s="28">
        <v>44263</v>
      </c>
      <c r="G14" s="30">
        <f>(F14-E14)/365</f>
        <v>32.594520547945208</v>
      </c>
    </row>
    <row r="15" spans="3:19">
      <c r="C15" t="s">
        <v>65</v>
      </c>
      <c r="D15" s="2">
        <v>50000</v>
      </c>
      <c r="E15" s="29">
        <v>29946</v>
      </c>
      <c r="F15" s="28">
        <v>43833</v>
      </c>
      <c r="G15" s="30">
        <f>(F15-E15)/365</f>
        <v>38.046575342465751</v>
      </c>
      <c r="K15" t="s">
        <v>135</v>
      </c>
    </row>
    <row r="16" spans="3:19">
      <c r="C16" t="s">
        <v>69</v>
      </c>
      <c r="D16" s="2">
        <v>55000</v>
      </c>
      <c r="E16" s="29">
        <v>34375</v>
      </c>
      <c r="F16" s="28">
        <v>43709</v>
      </c>
      <c r="G16" s="30">
        <f>(F16-E16)/365</f>
        <v>25.572602739726026</v>
      </c>
      <c r="K16" t="s">
        <v>136</v>
      </c>
    </row>
    <row r="17" spans="3:7">
      <c r="C17" t="s">
        <v>45</v>
      </c>
      <c r="D17" s="2">
        <v>55000</v>
      </c>
      <c r="E17" s="29">
        <v>33211</v>
      </c>
      <c r="F17" s="28">
        <v>43455</v>
      </c>
      <c r="G17" s="30">
        <f>(F17-E17)/365</f>
        <v>28.065753424657533</v>
      </c>
    </row>
    <row r="18" spans="3:7">
      <c r="C18" t="s">
        <v>76</v>
      </c>
      <c r="D18" s="2">
        <v>55000</v>
      </c>
      <c r="E18" s="29">
        <v>31531</v>
      </c>
      <c r="F18" s="28">
        <v>43522</v>
      </c>
      <c r="G18" s="30">
        <f>(F18-E18)/365</f>
        <v>32.852054794520548</v>
      </c>
    </row>
    <row r="19" spans="3:7">
      <c r="C19" t="s">
        <v>63</v>
      </c>
      <c r="D19" s="2">
        <v>60000</v>
      </c>
      <c r="E19" s="29">
        <v>34033</v>
      </c>
      <c r="F19" s="28">
        <v>43337</v>
      </c>
      <c r="G19" s="30">
        <f>(F19-E19)/365</f>
        <v>25.490410958904111</v>
      </c>
    </row>
    <row r="20" spans="3:7">
      <c r="C20" t="s">
        <v>51</v>
      </c>
      <c r="D20" s="2">
        <v>65000</v>
      </c>
      <c r="E20" s="29">
        <v>34921</v>
      </c>
      <c r="F20" s="28">
        <v>43516</v>
      </c>
      <c r="G20" s="30">
        <f>(F20-E20)/365</f>
        <v>23.547945205479451</v>
      </c>
    </row>
    <row r="21" spans="3:7">
      <c r="C21" t="s">
        <v>52</v>
      </c>
      <c r="D21" s="2">
        <v>70000</v>
      </c>
      <c r="E21" s="29">
        <v>34602</v>
      </c>
      <c r="F21" s="28">
        <v>43861</v>
      </c>
      <c r="G21" s="30">
        <f>(F21-E21)/365</f>
        <v>25.367123287671234</v>
      </c>
    </row>
    <row r="22" spans="3:7">
      <c r="C22" t="s">
        <v>50</v>
      </c>
      <c r="D22" s="2">
        <v>70000</v>
      </c>
      <c r="E22" s="29">
        <v>32112</v>
      </c>
      <c r="F22" s="28">
        <v>43282</v>
      </c>
      <c r="G22" s="30">
        <f>(F22-E22)/365</f>
        <v>30.602739726027398</v>
      </c>
    </row>
    <row r="23" spans="3:7">
      <c r="C23" t="s">
        <v>82</v>
      </c>
      <c r="D23" s="2">
        <v>80000</v>
      </c>
      <c r="E23" s="29">
        <v>34989</v>
      </c>
      <c r="F23" s="28">
        <v>44242</v>
      </c>
      <c r="G23" s="30">
        <f>(F23-E23)/365</f>
        <v>25.350684931506848</v>
      </c>
    </row>
    <row r="24" spans="3:7">
      <c r="C24" t="s">
        <v>20</v>
      </c>
      <c r="D24" s="2">
        <v>80000</v>
      </c>
      <c r="E24" s="29">
        <v>33440</v>
      </c>
      <c r="F24" s="28">
        <v>43484</v>
      </c>
      <c r="G24" s="30">
        <f>(F24-E24)/365</f>
        <v>27.517808219178082</v>
      </c>
    </row>
    <row r="25" spans="3:7">
      <c r="C25" t="s">
        <v>49</v>
      </c>
      <c r="D25" s="2">
        <v>80000</v>
      </c>
      <c r="E25" s="29">
        <v>32863</v>
      </c>
      <c r="F25" s="28">
        <v>43248</v>
      </c>
      <c r="G25" s="30">
        <f>(F25-E25)/365</f>
        <v>28.452054794520549</v>
      </c>
    </row>
    <row r="26" spans="3:7">
      <c r="C26" t="s">
        <v>87</v>
      </c>
      <c r="D26" s="2">
        <v>80000</v>
      </c>
      <c r="E26" s="29">
        <v>32203</v>
      </c>
      <c r="F26" s="28">
        <v>43820</v>
      </c>
      <c r="G26" s="30">
        <f>(F26-E26)/365</f>
        <v>31.827397260273973</v>
      </c>
    </row>
    <row r="27" spans="3:7">
      <c r="C27" t="s">
        <v>36</v>
      </c>
      <c r="D27" s="2">
        <v>80000</v>
      </c>
      <c r="E27" s="29">
        <v>31514</v>
      </c>
      <c r="F27" s="28">
        <v>43756</v>
      </c>
      <c r="G27" s="30">
        <f>(F27-E27)/365</f>
        <v>33.539726027397258</v>
      </c>
    </row>
    <row r="28" spans="3:7">
      <c r="C28" t="s">
        <v>62</v>
      </c>
      <c r="D28" s="2">
        <v>85000</v>
      </c>
      <c r="E28" s="29">
        <v>35397</v>
      </c>
      <c r="F28" s="28">
        <v>43370</v>
      </c>
      <c r="G28" s="30">
        <f>(F28-E28)/365</f>
        <v>21.843835616438355</v>
      </c>
    </row>
    <row r="29" spans="3:7">
      <c r="C29" t="s">
        <v>44</v>
      </c>
      <c r="D29" s="2">
        <v>85000</v>
      </c>
      <c r="E29" s="29">
        <v>33348</v>
      </c>
      <c r="F29" s="28">
        <v>43775</v>
      </c>
      <c r="G29" s="30">
        <f>(F29-E29)/365</f>
        <v>28.567123287671233</v>
      </c>
    </row>
    <row r="30" spans="3:7">
      <c r="C30" t="s">
        <v>66</v>
      </c>
      <c r="D30" s="2">
        <v>89000</v>
      </c>
      <c r="E30" s="29">
        <v>34648</v>
      </c>
      <c r="F30" s="28">
        <v>43932</v>
      </c>
      <c r="G30" s="30">
        <f>(F30-E30)/365</f>
        <v>25.435616438356163</v>
      </c>
    </row>
    <row r="31" spans="3:7">
      <c r="C31" t="s">
        <v>59</v>
      </c>
      <c r="D31" s="2">
        <v>89700</v>
      </c>
      <c r="E31" s="29">
        <v>35202</v>
      </c>
      <c r="F31" s="28">
        <v>43214</v>
      </c>
      <c r="G31" s="30">
        <f>(F31-E31)/365</f>
        <v>21.950684931506849</v>
      </c>
    </row>
    <row r="32" spans="3:7">
      <c r="C32" t="s">
        <v>30</v>
      </c>
      <c r="D32" s="2">
        <v>89700</v>
      </c>
      <c r="E32" s="29">
        <v>34856</v>
      </c>
      <c r="F32" s="28">
        <v>43291</v>
      </c>
      <c r="G32" s="30">
        <f>(F32-E32)/365</f>
        <v>23.109589041095891</v>
      </c>
    </row>
    <row r="33" spans="3:7">
      <c r="C33" t="s">
        <v>85</v>
      </c>
      <c r="D33" s="2">
        <v>89700</v>
      </c>
      <c r="E33" s="29">
        <v>34530</v>
      </c>
      <c r="F33" s="28">
        <v>43397</v>
      </c>
      <c r="G33" s="30">
        <f>(F33-E33)/365</f>
        <v>24.293150684931508</v>
      </c>
    </row>
    <row r="34" spans="3:7">
      <c r="C34" t="s">
        <v>34</v>
      </c>
      <c r="D34" s="2">
        <v>89700</v>
      </c>
      <c r="E34" s="29">
        <v>34126</v>
      </c>
      <c r="F34" s="28">
        <v>43361</v>
      </c>
      <c r="G34" s="30">
        <f>(F34-E34)/365</f>
        <v>25.301369863013697</v>
      </c>
    </row>
    <row r="35" spans="3:7">
      <c r="C35" t="s">
        <v>42</v>
      </c>
      <c r="D35" s="2">
        <v>89700</v>
      </c>
      <c r="E35" s="29">
        <v>33484</v>
      </c>
      <c r="F35" s="28">
        <v>43357</v>
      </c>
      <c r="G35" s="30">
        <f>(F35-E35)/365</f>
        <v>27.049315068493151</v>
      </c>
    </row>
    <row r="36" spans="3:7">
      <c r="C36" t="s">
        <v>28</v>
      </c>
      <c r="D36" s="2">
        <v>89700</v>
      </c>
      <c r="E36" s="29">
        <v>33610</v>
      </c>
      <c r="F36" s="28">
        <v>43689</v>
      </c>
      <c r="G36" s="30">
        <f>(F36-E36)/365</f>
        <v>27.613698630136987</v>
      </c>
    </row>
    <row r="37" spans="3:7">
      <c r="C37" t="s">
        <v>32</v>
      </c>
      <c r="D37" s="2">
        <v>89700</v>
      </c>
      <c r="E37" s="29">
        <v>33443</v>
      </c>
      <c r="F37" s="28">
        <v>43829</v>
      </c>
      <c r="G37" s="30">
        <f>(F37-E37)/365</f>
        <v>28.454794520547946</v>
      </c>
    </row>
    <row r="38" spans="3:7">
      <c r="C38" t="s">
        <v>26</v>
      </c>
      <c r="D38" s="2">
        <v>90000</v>
      </c>
      <c r="E38" s="29">
        <v>32752</v>
      </c>
      <c r="F38" s="28">
        <v>43644</v>
      </c>
      <c r="G38" s="30">
        <f>(F38-E38)/365</f>
        <v>29.841095890410958</v>
      </c>
    </row>
    <row r="39" spans="3:7">
      <c r="C39" t="s">
        <v>48</v>
      </c>
      <c r="D39" s="6">
        <v>110000</v>
      </c>
      <c r="E39" s="29">
        <v>34560</v>
      </c>
      <c r="F39" s="28">
        <v>43491</v>
      </c>
      <c r="G39" s="30">
        <f>(F39-E39)/365</f>
        <v>24.468493150684932</v>
      </c>
    </row>
    <row r="40" spans="3:7">
      <c r="C40" t="s">
        <v>55</v>
      </c>
      <c r="D40" s="2">
        <v>130000</v>
      </c>
      <c r="E40" s="29">
        <v>35030</v>
      </c>
      <c r="F40" s="28">
        <v>43105</v>
      </c>
      <c r="G40" s="30">
        <f>(F40-E40)/365</f>
        <v>22.123287671232877</v>
      </c>
    </row>
    <row r="41" spans="3:7">
      <c r="C41" t="s">
        <v>56</v>
      </c>
      <c r="D41" s="2">
        <v>130000</v>
      </c>
      <c r="E41" s="29">
        <v>31221</v>
      </c>
      <c r="F41" s="28">
        <v>43677</v>
      </c>
      <c r="G41" s="30">
        <f>(F41-E41)/365</f>
        <v>34.126027397260273</v>
      </c>
    </row>
    <row r="42" spans="3:7">
      <c r="C42" t="s">
        <v>57</v>
      </c>
      <c r="D42" s="2">
        <v>140000</v>
      </c>
      <c r="E42" s="29">
        <v>33977</v>
      </c>
      <c r="F42" s="28">
        <v>43431</v>
      </c>
      <c r="G42" s="30">
        <f>(F42-E42)/365</f>
        <v>25.901369863013699</v>
      </c>
    </row>
    <row r="43" spans="3:7">
      <c r="C43" t="s">
        <v>60</v>
      </c>
      <c r="D43" s="2">
        <v>150000</v>
      </c>
      <c r="E43" s="29">
        <v>35167</v>
      </c>
      <c r="F43" s="28">
        <v>43219</v>
      </c>
      <c r="G43" s="30">
        <f>(F43-E43)/365</f>
        <v>22.06027397260274</v>
      </c>
    </row>
    <row r="44" spans="3:7">
      <c r="C44" t="s">
        <v>38</v>
      </c>
      <c r="D44" s="2">
        <v>150000</v>
      </c>
      <c r="E44" s="29">
        <v>33420</v>
      </c>
      <c r="F44" s="28">
        <v>43699</v>
      </c>
      <c r="G44" s="30">
        <f>(F44-E44)/365</f>
        <v>28.161643835616438</v>
      </c>
    </row>
    <row r="45" spans="3:7">
      <c r="C45" t="s">
        <v>40</v>
      </c>
      <c r="D45" s="2">
        <v>150000</v>
      </c>
      <c r="E45" s="29">
        <v>32675</v>
      </c>
      <c r="F45" s="28">
        <v>43643</v>
      </c>
      <c r="G45" s="30">
        <f>(F45-E45)/365</f>
        <v>30.049315068493151</v>
      </c>
    </row>
    <row r="46" spans="3:7">
      <c r="C46" t="s">
        <v>11</v>
      </c>
      <c r="D46" s="2">
        <v>230000</v>
      </c>
      <c r="E46" s="29">
        <v>32929</v>
      </c>
      <c r="F46" s="28">
        <v>43459</v>
      </c>
      <c r="G46" s="30">
        <f>(F46-E46)/365</f>
        <v>28.849315068493151</v>
      </c>
    </row>
  </sheetData>
  <autoFilter ref="C1:G1" xr:uid="{DE4AB6F6-C022-4E1E-A251-3ED15461122B}">
    <sortState xmlns:xlrd2="http://schemas.microsoft.com/office/spreadsheetml/2017/richdata2" ref="C2:G46">
      <sortCondition ref="D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B0B96-3F15-4D79-A471-069EFFCC9E2F}">
  <dimension ref="A1:J64"/>
  <sheetViews>
    <sheetView tabSelected="1" workbookViewId="0">
      <selection activeCell="E2" sqref="E2:E46"/>
    </sheetView>
  </sheetViews>
  <sheetFormatPr defaultRowHeight="15"/>
  <cols>
    <col min="1" max="1" width="22.5703125" customWidth="1"/>
    <col min="2" max="2" width="22.42578125" customWidth="1"/>
    <col min="3" max="3" width="13.85546875" style="4" customWidth="1"/>
    <col min="4" max="4" width="15.140625" customWidth="1"/>
  </cols>
  <sheetData>
    <row r="1" spans="1:10" ht="30">
      <c r="A1" s="1" t="s">
        <v>0</v>
      </c>
      <c r="B1" s="1" t="s">
        <v>2</v>
      </c>
      <c r="C1" s="3" t="s">
        <v>8</v>
      </c>
      <c r="D1" s="1" t="s">
        <v>10</v>
      </c>
      <c r="E1" t="s">
        <v>137</v>
      </c>
      <c r="G1" t="s">
        <v>138</v>
      </c>
    </row>
    <row r="2" spans="1:10">
      <c r="A2" t="s">
        <v>11</v>
      </c>
      <c r="B2" s="2">
        <v>230000</v>
      </c>
      <c r="C2" s="29">
        <v>32929</v>
      </c>
      <c r="D2" s="28">
        <v>43459</v>
      </c>
      <c r="E2">
        <f>MONTH(D2)</f>
        <v>12</v>
      </c>
      <c r="G2" cm="1">
        <f t="array" ref="G2:G3">_xlfn.MODE.MULT(E2:E46)</f>
        <v>12</v>
      </c>
    </row>
    <row r="3" spans="1:10">
      <c r="A3" t="s">
        <v>16</v>
      </c>
      <c r="B3" s="2">
        <v>40000</v>
      </c>
      <c r="C3" s="29">
        <v>32556</v>
      </c>
      <c r="D3" s="28">
        <v>43749</v>
      </c>
      <c r="E3">
        <f t="shared" ref="E3:E46" si="0">MONTH(D3)</f>
        <v>10</v>
      </c>
      <c r="G3">
        <v>1</v>
      </c>
    </row>
    <row r="4" spans="1:10">
      <c r="A4" t="s">
        <v>20</v>
      </c>
      <c r="B4" s="2">
        <v>80000</v>
      </c>
      <c r="C4" s="29">
        <v>33440</v>
      </c>
      <c r="D4" s="28">
        <v>43484</v>
      </c>
      <c r="E4">
        <f t="shared" si="0"/>
        <v>1</v>
      </c>
    </row>
    <row r="5" spans="1:10">
      <c r="A5" t="s">
        <v>24</v>
      </c>
      <c r="B5" s="2">
        <v>45000</v>
      </c>
      <c r="C5" s="29">
        <v>32940</v>
      </c>
      <c r="D5" s="28">
        <v>44271</v>
      </c>
      <c r="E5">
        <f t="shared" si="0"/>
        <v>3</v>
      </c>
    </row>
    <row r="6" spans="1:10">
      <c r="A6" t="s">
        <v>26</v>
      </c>
      <c r="B6" s="2">
        <v>90000</v>
      </c>
      <c r="C6" s="29">
        <v>32752</v>
      </c>
      <c r="D6" s="28">
        <v>43644</v>
      </c>
      <c r="E6">
        <f t="shared" si="0"/>
        <v>6</v>
      </c>
      <c r="J6" t="s">
        <v>139</v>
      </c>
    </row>
    <row r="7" spans="1:10">
      <c r="A7" t="s">
        <v>28</v>
      </c>
      <c r="B7" s="2">
        <v>89700</v>
      </c>
      <c r="C7" s="29">
        <v>33610</v>
      </c>
      <c r="D7" s="28">
        <v>43689</v>
      </c>
      <c r="E7">
        <f t="shared" si="0"/>
        <v>8</v>
      </c>
    </row>
    <row r="8" spans="1:10">
      <c r="A8" t="s">
        <v>30</v>
      </c>
      <c r="B8" s="2">
        <v>89700</v>
      </c>
      <c r="C8" s="29">
        <v>34856</v>
      </c>
      <c r="D8" s="28">
        <v>43291</v>
      </c>
      <c r="E8">
        <f t="shared" si="0"/>
        <v>7</v>
      </c>
    </row>
    <row r="9" spans="1:10">
      <c r="A9" t="s">
        <v>32</v>
      </c>
      <c r="B9" s="2">
        <v>89700</v>
      </c>
      <c r="C9" s="29">
        <v>33443</v>
      </c>
      <c r="D9" s="28">
        <v>43829</v>
      </c>
      <c r="E9">
        <f t="shared" si="0"/>
        <v>12</v>
      </c>
    </row>
    <row r="10" spans="1:10">
      <c r="A10" t="s">
        <v>34</v>
      </c>
      <c r="B10" s="2">
        <v>89700</v>
      </c>
      <c r="C10" s="29">
        <v>34126</v>
      </c>
      <c r="D10" s="28">
        <v>43361</v>
      </c>
      <c r="E10">
        <f t="shared" si="0"/>
        <v>9</v>
      </c>
    </row>
    <row r="11" spans="1:10">
      <c r="A11" t="s">
        <v>36</v>
      </c>
      <c r="B11" s="2">
        <v>80000</v>
      </c>
      <c r="C11" s="29">
        <v>31514</v>
      </c>
      <c r="D11" s="28">
        <v>43756</v>
      </c>
      <c r="E11">
        <f t="shared" si="0"/>
        <v>10</v>
      </c>
    </row>
    <row r="12" spans="1:10">
      <c r="A12" t="s">
        <v>38</v>
      </c>
      <c r="B12" s="2">
        <v>150000</v>
      </c>
      <c r="C12" s="29">
        <v>33420</v>
      </c>
      <c r="D12" s="28">
        <v>43699</v>
      </c>
      <c r="E12">
        <f t="shared" si="0"/>
        <v>8</v>
      </c>
    </row>
    <row r="13" spans="1:10">
      <c r="A13" t="s">
        <v>40</v>
      </c>
      <c r="B13" s="2">
        <v>150000</v>
      </c>
      <c r="C13" s="29">
        <v>32675</v>
      </c>
      <c r="D13" s="28">
        <v>43643</v>
      </c>
      <c r="E13">
        <f t="shared" si="0"/>
        <v>6</v>
      </c>
    </row>
    <row r="14" spans="1:10">
      <c r="A14" t="s">
        <v>42</v>
      </c>
      <c r="B14" s="2">
        <v>89700</v>
      </c>
      <c r="C14" s="29">
        <v>33484</v>
      </c>
      <c r="D14" s="28">
        <v>43357</v>
      </c>
      <c r="E14">
        <f t="shared" si="0"/>
        <v>9</v>
      </c>
    </row>
    <row r="15" spans="1:10">
      <c r="A15" t="s">
        <v>44</v>
      </c>
      <c r="B15" s="2">
        <v>85000</v>
      </c>
      <c r="C15" s="29">
        <v>33348</v>
      </c>
      <c r="D15" s="28">
        <v>43775</v>
      </c>
      <c r="E15">
        <f t="shared" si="0"/>
        <v>11</v>
      </c>
    </row>
    <row r="16" spans="1:10">
      <c r="A16" t="s">
        <v>45</v>
      </c>
      <c r="B16" s="2">
        <v>55000</v>
      </c>
      <c r="C16" s="29">
        <v>33211</v>
      </c>
      <c r="D16" s="28">
        <v>43455</v>
      </c>
      <c r="E16">
        <f t="shared" si="0"/>
        <v>12</v>
      </c>
    </row>
    <row r="17" spans="1:5">
      <c r="A17" t="s">
        <v>47</v>
      </c>
      <c r="B17" s="2">
        <v>45000</v>
      </c>
      <c r="C17" s="29">
        <v>33365</v>
      </c>
      <c r="D17" s="28">
        <v>43448</v>
      </c>
      <c r="E17">
        <f t="shared" si="0"/>
        <v>12</v>
      </c>
    </row>
    <row r="18" spans="1:5">
      <c r="A18" t="s">
        <v>48</v>
      </c>
      <c r="B18" s="6">
        <v>110000</v>
      </c>
      <c r="C18" s="29">
        <v>34560</v>
      </c>
      <c r="D18" s="28">
        <v>43491</v>
      </c>
      <c r="E18">
        <f t="shared" si="0"/>
        <v>1</v>
      </c>
    </row>
    <row r="19" spans="1:5">
      <c r="A19" t="s">
        <v>49</v>
      </c>
      <c r="B19" s="2">
        <v>80000</v>
      </c>
      <c r="C19" s="29">
        <v>32863</v>
      </c>
      <c r="D19" s="28">
        <v>43248</v>
      </c>
      <c r="E19">
        <f t="shared" si="0"/>
        <v>5</v>
      </c>
    </row>
    <row r="20" spans="1:5">
      <c r="A20" t="s">
        <v>50</v>
      </c>
      <c r="B20" s="2">
        <v>70000</v>
      </c>
      <c r="C20" s="29">
        <v>32112</v>
      </c>
      <c r="D20" s="28">
        <v>43282</v>
      </c>
      <c r="E20">
        <f t="shared" si="0"/>
        <v>7</v>
      </c>
    </row>
    <row r="21" spans="1:5">
      <c r="A21" t="s">
        <v>51</v>
      </c>
      <c r="B21" s="2">
        <v>65000</v>
      </c>
      <c r="C21" s="29">
        <v>34921</v>
      </c>
      <c r="D21" s="28">
        <v>43516</v>
      </c>
      <c r="E21">
        <f t="shared" si="0"/>
        <v>2</v>
      </c>
    </row>
    <row r="22" spans="1:5">
      <c r="A22" t="s">
        <v>52</v>
      </c>
      <c r="B22" s="2">
        <v>70000</v>
      </c>
      <c r="C22" s="29">
        <v>34602</v>
      </c>
      <c r="D22" s="28">
        <v>43861</v>
      </c>
      <c r="E22">
        <f t="shared" si="0"/>
        <v>1</v>
      </c>
    </row>
    <row r="23" spans="1:5">
      <c r="A23" t="s">
        <v>53</v>
      </c>
      <c r="B23" s="2">
        <v>45000</v>
      </c>
      <c r="C23" s="29">
        <v>34602</v>
      </c>
      <c r="D23" s="28">
        <v>43290</v>
      </c>
      <c r="E23">
        <f t="shared" si="0"/>
        <v>7</v>
      </c>
    </row>
    <row r="24" spans="1:5">
      <c r="A24" t="s">
        <v>54</v>
      </c>
      <c r="B24" s="2">
        <v>10000</v>
      </c>
      <c r="C24" s="29">
        <v>34383</v>
      </c>
      <c r="D24" s="28">
        <v>43286</v>
      </c>
      <c r="E24">
        <f t="shared" si="0"/>
        <v>7</v>
      </c>
    </row>
    <row r="25" spans="1:5">
      <c r="A25" t="s">
        <v>55</v>
      </c>
      <c r="B25" s="2">
        <v>130000</v>
      </c>
      <c r="C25" s="29">
        <v>35030</v>
      </c>
      <c r="D25" s="28">
        <v>43105</v>
      </c>
      <c r="E25">
        <f t="shared" si="0"/>
        <v>1</v>
      </c>
    </row>
    <row r="26" spans="1:5">
      <c r="A26" t="s">
        <v>56</v>
      </c>
      <c r="B26" s="2">
        <v>130000</v>
      </c>
      <c r="C26" s="29">
        <v>31221</v>
      </c>
      <c r="D26" s="28">
        <v>43677</v>
      </c>
      <c r="E26">
        <f t="shared" si="0"/>
        <v>7</v>
      </c>
    </row>
    <row r="27" spans="1:5">
      <c r="A27" t="s">
        <v>57</v>
      </c>
      <c r="B27" s="2">
        <v>140000</v>
      </c>
      <c r="C27" s="29">
        <v>33977</v>
      </c>
      <c r="D27" s="28">
        <v>43431</v>
      </c>
      <c r="E27">
        <f t="shared" si="0"/>
        <v>11</v>
      </c>
    </row>
    <row r="28" spans="1:5">
      <c r="A28" t="s">
        <v>58</v>
      </c>
      <c r="B28" s="2">
        <v>45000</v>
      </c>
      <c r="C28" s="29">
        <v>35134</v>
      </c>
      <c r="D28" s="28">
        <v>43116</v>
      </c>
      <c r="E28">
        <f t="shared" si="0"/>
        <v>1</v>
      </c>
    </row>
    <row r="29" spans="1:5">
      <c r="A29" t="s">
        <v>59</v>
      </c>
      <c r="B29" s="2">
        <v>89700</v>
      </c>
      <c r="C29" s="29">
        <v>35202</v>
      </c>
      <c r="D29" s="28">
        <v>43214</v>
      </c>
      <c r="E29">
        <f t="shared" si="0"/>
        <v>4</v>
      </c>
    </row>
    <row r="30" spans="1:5">
      <c r="A30" t="s">
        <v>60</v>
      </c>
      <c r="B30" s="2">
        <v>150000</v>
      </c>
      <c r="C30" s="29">
        <v>35167</v>
      </c>
      <c r="D30" s="28">
        <v>43219</v>
      </c>
      <c r="E30">
        <f t="shared" si="0"/>
        <v>4</v>
      </c>
    </row>
    <row r="31" spans="1:5">
      <c r="A31" t="s">
        <v>62</v>
      </c>
      <c r="B31" s="2">
        <v>85000</v>
      </c>
      <c r="C31" s="29">
        <v>35397</v>
      </c>
      <c r="D31" s="28">
        <v>43370</v>
      </c>
      <c r="E31">
        <f t="shared" si="0"/>
        <v>9</v>
      </c>
    </row>
    <row r="32" spans="1:5">
      <c r="A32" t="s">
        <v>63</v>
      </c>
      <c r="B32" s="2">
        <v>60000</v>
      </c>
      <c r="C32" s="29">
        <v>34033</v>
      </c>
      <c r="D32" s="28">
        <v>43337</v>
      </c>
      <c r="E32">
        <f t="shared" si="0"/>
        <v>8</v>
      </c>
    </row>
    <row r="33" spans="1:5">
      <c r="A33" t="s">
        <v>65</v>
      </c>
      <c r="B33" s="2">
        <v>50000</v>
      </c>
      <c r="C33" s="29">
        <v>29946</v>
      </c>
      <c r="D33" s="28">
        <v>43833</v>
      </c>
      <c r="E33">
        <f t="shared" si="0"/>
        <v>1</v>
      </c>
    </row>
    <row r="34" spans="1:5">
      <c r="A34" t="s">
        <v>66</v>
      </c>
      <c r="B34" s="2">
        <v>89000</v>
      </c>
      <c r="C34" s="29">
        <v>34648</v>
      </c>
      <c r="D34" s="28">
        <v>43932</v>
      </c>
      <c r="E34">
        <f t="shared" si="0"/>
        <v>4</v>
      </c>
    </row>
    <row r="35" spans="1:5">
      <c r="A35" t="s">
        <v>69</v>
      </c>
      <c r="B35" s="2">
        <v>55000</v>
      </c>
      <c r="C35" s="29">
        <v>34375</v>
      </c>
      <c r="D35" s="28">
        <v>43709</v>
      </c>
      <c r="E35">
        <f t="shared" si="0"/>
        <v>9</v>
      </c>
    </row>
    <row r="36" spans="1:5">
      <c r="A36" t="s">
        <v>71</v>
      </c>
      <c r="B36" s="2">
        <v>45000</v>
      </c>
      <c r="C36" s="29">
        <v>35340</v>
      </c>
      <c r="D36" s="28">
        <v>43756</v>
      </c>
      <c r="E36">
        <f t="shared" si="0"/>
        <v>10</v>
      </c>
    </row>
    <row r="37" spans="1:5">
      <c r="A37" t="s">
        <v>74</v>
      </c>
      <c r="B37" s="2">
        <v>40000</v>
      </c>
      <c r="C37" s="29">
        <v>35278</v>
      </c>
      <c r="D37" s="28">
        <v>43589</v>
      </c>
      <c r="E37">
        <f t="shared" si="0"/>
        <v>5</v>
      </c>
    </row>
    <row r="38" spans="1:5">
      <c r="A38" t="s">
        <v>76</v>
      </c>
      <c r="B38" s="2">
        <v>55000</v>
      </c>
      <c r="C38" s="29">
        <v>31531</v>
      </c>
      <c r="D38" s="28">
        <v>43522</v>
      </c>
      <c r="E38">
        <f t="shared" si="0"/>
        <v>2</v>
      </c>
    </row>
    <row r="39" spans="1:5">
      <c r="A39" t="s">
        <v>78</v>
      </c>
      <c r="B39" s="2">
        <v>50000</v>
      </c>
      <c r="C39" s="29">
        <v>34576</v>
      </c>
      <c r="D39" s="28">
        <v>43682</v>
      </c>
      <c r="E39">
        <f t="shared" si="0"/>
        <v>8</v>
      </c>
    </row>
    <row r="40" spans="1:5">
      <c r="A40" t="s">
        <v>80</v>
      </c>
      <c r="B40" s="2">
        <v>50000</v>
      </c>
      <c r="C40" s="29">
        <v>35113</v>
      </c>
      <c r="D40" s="28">
        <v>43426</v>
      </c>
      <c r="E40">
        <f t="shared" si="0"/>
        <v>11</v>
      </c>
    </row>
    <row r="41" spans="1:5">
      <c r="A41" t="s">
        <v>82</v>
      </c>
      <c r="B41" s="2">
        <v>80000</v>
      </c>
      <c r="C41" s="29">
        <v>34989</v>
      </c>
      <c r="D41" s="28">
        <v>44242</v>
      </c>
      <c r="E41">
        <f t="shared" si="0"/>
        <v>2</v>
      </c>
    </row>
    <row r="42" spans="1:5">
      <c r="A42" t="s">
        <v>85</v>
      </c>
      <c r="B42" s="2">
        <v>89700</v>
      </c>
      <c r="C42" s="29">
        <v>34530</v>
      </c>
      <c r="D42" s="28">
        <v>43397</v>
      </c>
      <c r="E42">
        <f t="shared" si="0"/>
        <v>10</v>
      </c>
    </row>
    <row r="43" spans="1:5">
      <c r="A43" t="s">
        <v>86</v>
      </c>
      <c r="B43" s="2">
        <v>40000</v>
      </c>
      <c r="C43" s="29">
        <v>34740</v>
      </c>
      <c r="D43" s="28">
        <v>44270</v>
      </c>
      <c r="E43">
        <f t="shared" si="0"/>
        <v>3</v>
      </c>
    </row>
    <row r="44" spans="1:5">
      <c r="B44" s="6">
        <v>45000</v>
      </c>
      <c r="C44" s="29">
        <v>34293</v>
      </c>
      <c r="D44" s="28">
        <v>43453</v>
      </c>
      <c r="E44">
        <f t="shared" si="0"/>
        <v>12</v>
      </c>
    </row>
    <row r="45" spans="1:5">
      <c r="B45" s="6">
        <v>50000</v>
      </c>
      <c r="C45" s="29">
        <v>32366</v>
      </c>
      <c r="D45" s="28">
        <v>44263</v>
      </c>
      <c r="E45">
        <f t="shared" si="0"/>
        <v>3</v>
      </c>
    </row>
    <row r="46" spans="1:5">
      <c r="A46" t="s">
        <v>87</v>
      </c>
      <c r="B46" s="2">
        <v>80000</v>
      </c>
      <c r="C46" s="29">
        <v>32203</v>
      </c>
      <c r="D46" s="28">
        <v>43820</v>
      </c>
      <c r="E46">
        <f t="shared" si="0"/>
        <v>12</v>
      </c>
    </row>
    <row r="47" spans="1:5">
      <c r="B47" s="6"/>
    </row>
    <row r="51" spans="2:2">
      <c r="B51" s="6"/>
    </row>
    <row r="52" spans="2:2">
      <c r="B52" s="6"/>
    </row>
    <row r="64" spans="2:2">
      <c r="B64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0C9320661FCB478F077E19A50F7652" ma:contentTypeVersion="7" ma:contentTypeDescription="Create a new document." ma:contentTypeScope="" ma:versionID="868c0c95a16768a1b36aa8cd6b1e7680">
  <xsd:schema xmlns:xsd="http://www.w3.org/2001/XMLSchema" xmlns:xs="http://www.w3.org/2001/XMLSchema" xmlns:p="http://schemas.microsoft.com/office/2006/metadata/properties" xmlns:ns2="0f01b7b4-d4b6-47da-93c5-cffa90a406b9" xmlns:ns3="b18f8198-02fb-408b-a649-baf04150ea28" targetNamespace="http://schemas.microsoft.com/office/2006/metadata/properties" ma:root="true" ma:fieldsID="5b08c91bf54e31058fd4d9db61ece32d" ns2:_="" ns3:_="">
    <xsd:import namespace="0f01b7b4-d4b6-47da-93c5-cffa90a406b9"/>
    <xsd:import namespace="b18f8198-02fb-408b-a649-baf04150ea2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01b7b4-d4b6-47da-93c5-cffa90a406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f8198-02fb-408b-a649-baf04150e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5D3778-85A7-4D10-A71A-ABC657604C56}"/>
</file>

<file path=customXml/itemProps2.xml><?xml version="1.0" encoding="utf-8"?>
<ds:datastoreItem xmlns:ds="http://schemas.openxmlformats.org/officeDocument/2006/customXml" ds:itemID="{0C613922-848E-4938-B6DD-2026B82FF2B2}"/>
</file>

<file path=customXml/itemProps3.xml><?xml version="1.0" encoding="utf-8"?>
<ds:datastoreItem xmlns:ds="http://schemas.openxmlformats.org/officeDocument/2006/customXml" ds:itemID="{BB5FB3E9-CF6F-4533-B0D7-FE72AF14AC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cp:revision/>
  <dcterms:created xsi:type="dcterms:W3CDTF">2021-05-24T07:11:16Z</dcterms:created>
  <dcterms:modified xsi:type="dcterms:W3CDTF">2022-01-13T14:39:58Z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0x010100D80C9320661FCB478F077E19A50F7652</vt:lpwstr>
  </property>
</Properties>
</file>