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t-Graduate\McMaster - Course Docs\TERM1\SEP 787 - ML Classification\Assignment2\"/>
    </mc:Choice>
  </mc:AlternateContent>
  <bookViews>
    <workbookView xWindow="0" yWindow="0" windowWidth="20490" windowHeight="8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K33" i="1" l="1"/>
  <c r="K32" i="1"/>
  <c r="N26" i="1"/>
  <c r="N32" i="1"/>
  <c r="N31" i="1"/>
  <c r="L21" i="1"/>
  <c r="L20" i="1"/>
  <c r="L19" i="1"/>
  <c r="L17" i="1"/>
  <c r="L18" i="1"/>
  <c r="L16" i="1"/>
  <c r="L15" i="1"/>
  <c r="L22" i="1"/>
  <c r="L14" i="1"/>
  <c r="L13" i="1"/>
  <c r="L11" i="1"/>
  <c r="L10" i="1"/>
  <c r="L8" i="1"/>
  <c r="L9" i="1"/>
  <c r="L7" i="1"/>
  <c r="L6" i="1"/>
  <c r="L5" i="1"/>
  <c r="L4" i="1"/>
  <c r="L3" i="1"/>
  <c r="L2" i="1"/>
  <c r="K22" i="1"/>
  <c r="K20" i="1"/>
  <c r="K19" i="1"/>
  <c r="K18" i="1"/>
  <c r="K16" i="1"/>
  <c r="K15" i="1"/>
  <c r="K17" i="1"/>
  <c r="K14" i="1"/>
  <c r="K21" i="1"/>
  <c r="K13" i="1"/>
  <c r="K10" i="1"/>
  <c r="K7" i="1"/>
  <c r="K9" i="1"/>
  <c r="K6" i="1"/>
  <c r="K8" i="1"/>
  <c r="K5" i="1"/>
  <c r="K11" i="1"/>
  <c r="K4" i="1"/>
  <c r="K3" i="1"/>
  <c r="K2" i="1"/>
  <c r="O29" i="1"/>
  <c r="P29" i="1" s="1"/>
  <c r="O26" i="1"/>
  <c r="P26" i="1" s="1"/>
  <c r="O28" i="1"/>
  <c r="P28" i="1" s="1"/>
  <c r="O25" i="1"/>
  <c r="P25" i="1" s="1"/>
  <c r="E23" i="1"/>
  <c r="D23" i="1"/>
  <c r="E12" i="1"/>
  <c r="D12" i="1"/>
  <c r="N29" i="1"/>
  <c r="N28" i="1"/>
  <c r="N25" i="1"/>
  <c r="O20" i="1"/>
  <c r="O19" i="1"/>
  <c r="O18" i="1"/>
  <c r="N21" i="1"/>
  <c r="N20" i="1"/>
  <c r="N19" i="1"/>
  <c r="N18" i="1"/>
  <c r="O13" i="1"/>
  <c r="O11" i="1"/>
  <c r="O10" i="1"/>
  <c r="N14" i="1"/>
  <c r="N13" i="1"/>
  <c r="N11" i="1"/>
  <c r="N10" i="1"/>
  <c r="N9" i="1"/>
  <c r="O6" i="1"/>
  <c r="O5" i="1"/>
  <c r="O4" i="1"/>
  <c r="O3" i="1"/>
  <c r="N6" i="1"/>
  <c r="N5" i="1"/>
  <c r="N3" i="1"/>
</calcChain>
</file>

<file path=xl/sharedStrings.xml><?xml version="1.0" encoding="utf-8"?>
<sst xmlns="http://schemas.openxmlformats.org/spreadsheetml/2006/main" count="188" uniqueCount="58">
  <si>
    <t>New York</t>
  </si>
  <si>
    <t>private</t>
  </si>
  <si>
    <t>Massachusetts</t>
  </si>
  <si>
    <t>California</t>
  </si>
  <si>
    <t>public</t>
  </si>
  <si>
    <t>Harvard</t>
  </si>
  <si>
    <t>University Name</t>
  </si>
  <si>
    <t>Adelphi</t>
  </si>
  <si>
    <t>Boston College</t>
  </si>
  <si>
    <t>Boston University</t>
  </si>
  <si>
    <t>Cal Tech</t>
  </si>
  <si>
    <t>City College NY</t>
  </si>
  <si>
    <t>Columbia</t>
  </si>
  <si>
    <t>Hofstra</t>
  </si>
  <si>
    <t>MIT</t>
  </si>
  <si>
    <t>Stanford</t>
  </si>
  <si>
    <t>Berkely</t>
  </si>
  <si>
    <t>Davis</t>
  </si>
  <si>
    <t>UCLA</t>
  </si>
  <si>
    <t>San Diego</t>
  </si>
  <si>
    <t>USC</t>
  </si>
  <si>
    <t>Worcester</t>
  </si>
  <si>
    <t>Queens</t>
  </si>
  <si>
    <t>University of Lowell</t>
  </si>
  <si>
    <t>University of Mass.</t>
  </si>
  <si>
    <t>University at Buffalo</t>
  </si>
  <si>
    <t>University State</t>
  </si>
  <si>
    <t>Type</t>
  </si>
  <si>
    <t>SAT (verbal)</t>
  </si>
  <si>
    <t>SAT (math)</t>
  </si>
  <si>
    <t>Acads</t>
  </si>
  <si>
    <t>Social</t>
  </si>
  <si>
    <t>Quality of Life</t>
  </si>
  <si>
    <t>Acad</t>
  </si>
  <si>
    <t>p(acad/private)</t>
  </si>
  <si>
    <t>p(acad/public)</t>
  </si>
  <si>
    <t>p(social/private)</t>
  </si>
  <si>
    <t>p(social/public)</t>
  </si>
  <si>
    <t>p(QoL/private)</t>
  </si>
  <si>
    <t>p(QoL/public)</t>
  </si>
  <si>
    <t>Mean</t>
  </si>
  <si>
    <t>Variance</t>
  </si>
  <si>
    <t>Private</t>
  </si>
  <si>
    <t>Public</t>
  </si>
  <si>
    <t>sd</t>
  </si>
  <si>
    <t>p(Sat = verbal / C)</t>
  </si>
  <si>
    <t>p(Sat = math / C)</t>
  </si>
  <si>
    <t>Tufts</t>
  </si>
  <si>
    <t>U at Albany</t>
  </si>
  <si>
    <t>Syracruse</t>
  </si>
  <si>
    <t>Golden Gate College</t>
  </si>
  <si>
    <t>San Jose Sate</t>
  </si>
  <si>
    <t xml:space="preserve"> </t>
  </si>
  <si>
    <t>p(u=public/&lt;&gt;)</t>
  </si>
  <si>
    <t>p(u=private/&lt;&gt;)</t>
  </si>
  <si>
    <t>p(public)</t>
  </si>
  <si>
    <t>p(private)</t>
  </si>
  <si>
    <t>p(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</si>
</sst>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4" workbookViewId="0">
      <selection activeCell="F34" sqref="F34"/>
    </sheetView>
  </sheetViews>
  <sheetFormatPr defaultRowHeight="15" x14ac:dyDescent="0.25"/>
  <cols>
    <col min="1" max="1" width="9.140625" style="2"/>
    <col min="2" max="2" width="20.7109375" style="2" bestFit="1" customWidth="1"/>
    <col min="3" max="3" width="17.28515625" style="2" customWidth="1"/>
    <col min="4" max="4" width="11.7109375" style="2" bestFit="1" customWidth="1"/>
    <col min="5" max="5" width="10.7109375" style="2" bestFit="1" customWidth="1"/>
    <col min="6" max="7" width="9.140625" style="2"/>
    <col min="8" max="8" width="13.5703125" style="2" customWidth="1"/>
    <col min="9" max="9" width="8.85546875" style="2" customWidth="1"/>
    <col min="10" max="10" width="9.140625" style="2"/>
    <col min="11" max="11" width="16.7109375" style="2" hidden="1" customWidth="1"/>
    <col min="12" max="12" width="17.7109375" style="2" hidden="1" customWidth="1"/>
    <col min="13" max="13" width="13.5703125" style="2" bestFit="1" customWidth="1"/>
    <col min="14" max="14" width="18.28515625" style="2" customWidth="1"/>
    <col min="15" max="15" width="17.140625" style="2" customWidth="1"/>
    <col min="16" max="16384" width="9.140625" style="2"/>
  </cols>
  <sheetData>
    <row r="1" spans="1:17" s="1" customFormat="1" x14ac:dyDescent="0.25">
      <c r="B1" s="1" t="s">
        <v>6</v>
      </c>
      <c r="C1" s="1" t="s">
        <v>26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27</v>
      </c>
      <c r="K1" s="1" t="s">
        <v>45</v>
      </c>
      <c r="L1" s="1" t="s">
        <v>46</v>
      </c>
      <c r="M1" s="1" t="s">
        <v>33</v>
      </c>
      <c r="N1" s="1" t="s">
        <v>34</v>
      </c>
      <c r="O1" s="1" t="s">
        <v>35</v>
      </c>
      <c r="Q1" s="1" t="s">
        <v>57</v>
      </c>
    </row>
    <row r="2" spans="1:17" x14ac:dyDescent="0.25">
      <c r="A2" s="2">
        <v>1</v>
      </c>
      <c r="B2" s="2" t="s">
        <v>7</v>
      </c>
      <c r="C2" s="2" t="s">
        <v>0</v>
      </c>
      <c r="D2" s="2">
        <v>500</v>
      </c>
      <c r="E2" s="2">
        <v>475</v>
      </c>
      <c r="F2" s="2">
        <v>2</v>
      </c>
      <c r="G2" s="2">
        <v>2</v>
      </c>
      <c r="H2" s="2">
        <v>2</v>
      </c>
      <c r="I2" s="2" t="s">
        <v>1</v>
      </c>
      <c r="K2" s="2">
        <f>(0.13 - 0.128)</f>
        <v>2.0000000000000018E-3</v>
      </c>
      <c r="L2" s="2">
        <f>(0.061-0.06)</f>
        <v>1.0000000000000009E-3</v>
      </c>
      <c r="M2" s="2">
        <v>1</v>
      </c>
      <c r="N2" s="2">
        <v>0</v>
      </c>
      <c r="O2" s="2">
        <v>0</v>
      </c>
    </row>
    <row r="3" spans="1:17" x14ac:dyDescent="0.25">
      <c r="A3" s="2">
        <v>2</v>
      </c>
      <c r="B3" s="2" t="s">
        <v>8</v>
      </c>
      <c r="C3" s="2" t="s">
        <v>2</v>
      </c>
      <c r="D3" s="2">
        <v>500</v>
      </c>
      <c r="E3" s="2">
        <v>550</v>
      </c>
      <c r="F3" s="2">
        <v>4</v>
      </c>
      <c r="G3" s="2">
        <v>5</v>
      </c>
      <c r="H3" s="2">
        <v>3</v>
      </c>
      <c r="I3" s="2" t="s">
        <v>1</v>
      </c>
      <c r="K3" s="2">
        <f>(0.13 - 0.128)</f>
        <v>2.0000000000000018E-3</v>
      </c>
      <c r="L3" s="2">
        <f>(0.226-0.222)</f>
        <v>4.0000000000000036E-3</v>
      </c>
      <c r="M3" s="2">
        <v>2</v>
      </c>
      <c r="N3" s="2">
        <f>(1/10)</f>
        <v>0.1</v>
      </c>
      <c r="O3" s="2">
        <f>(1/10)</f>
        <v>0.1</v>
      </c>
    </row>
    <row r="4" spans="1:17" x14ac:dyDescent="0.25">
      <c r="A4" s="2">
        <v>3</v>
      </c>
      <c r="B4" s="2" t="s">
        <v>9</v>
      </c>
      <c r="C4" s="2" t="s">
        <v>2</v>
      </c>
      <c r="D4" s="2">
        <v>550</v>
      </c>
      <c r="E4" s="2">
        <v>575</v>
      </c>
      <c r="F4" s="2">
        <v>4</v>
      </c>
      <c r="G4" s="2">
        <v>4</v>
      </c>
      <c r="H4" s="2">
        <v>3</v>
      </c>
      <c r="I4" s="2" t="s">
        <v>1</v>
      </c>
      <c r="K4" s="2">
        <f>(0.329-0.324)</f>
        <v>5.0000000000000044E-3</v>
      </c>
      <c r="L4" s="2">
        <f>(0.312-0.308)</f>
        <v>4.0000000000000036E-3</v>
      </c>
      <c r="M4" s="2">
        <v>3</v>
      </c>
      <c r="N4" s="2">
        <v>0</v>
      </c>
      <c r="O4" s="2">
        <f>(3/10)</f>
        <v>0.3</v>
      </c>
    </row>
    <row r="5" spans="1:17" x14ac:dyDescent="0.25">
      <c r="A5" s="2">
        <v>4</v>
      </c>
      <c r="B5" s="2" t="s">
        <v>10</v>
      </c>
      <c r="C5" s="2" t="s">
        <v>3</v>
      </c>
      <c r="D5" s="2">
        <v>650</v>
      </c>
      <c r="E5" s="2">
        <v>780</v>
      </c>
      <c r="F5" s="2">
        <v>5</v>
      </c>
      <c r="G5" s="2">
        <v>1</v>
      </c>
      <c r="H5" s="2">
        <v>3</v>
      </c>
      <c r="I5" s="2" t="s">
        <v>1</v>
      </c>
      <c r="K5" s="2">
        <f>(0.821 - 0.818)</f>
        <v>3.0000000000000027E-3</v>
      </c>
      <c r="L5" s="2">
        <f>(0.953-0.952)</f>
        <v>1.0000000000000009E-3</v>
      </c>
      <c r="M5" s="2">
        <v>4</v>
      </c>
      <c r="N5" s="2">
        <f>(4/10)</f>
        <v>0.4</v>
      </c>
      <c r="O5" s="2">
        <f>(5/10)</f>
        <v>0.5</v>
      </c>
    </row>
    <row r="6" spans="1:17" x14ac:dyDescent="0.25">
      <c r="A6" s="2">
        <v>5</v>
      </c>
      <c r="B6" s="2" t="s">
        <v>12</v>
      </c>
      <c r="C6" s="2" t="s">
        <v>0</v>
      </c>
      <c r="D6" s="2">
        <v>625</v>
      </c>
      <c r="E6" s="2">
        <v>650</v>
      </c>
      <c r="F6" s="2">
        <v>5</v>
      </c>
      <c r="G6" s="2">
        <v>3</v>
      </c>
      <c r="H6" s="2">
        <v>3</v>
      </c>
      <c r="I6" s="2" t="s">
        <v>1</v>
      </c>
      <c r="K6" s="2">
        <f>(0.719-0.714)</f>
        <v>5.0000000000000044E-3</v>
      </c>
      <c r="L6" s="2">
        <f>(0.618-0.614)</f>
        <v>4.0000000000000036E-3</v>
      </c>
      <c r="M6" s="2">
        <v>5</v>
      </c>
      <c r="N6" s="2">
        <f>(5/10)</f>
        <v>0.5</v>
      </c>
      <c r="O6" s="2">
        <f>(1/10)</f>
        <v>0.1</v>
      </c>
    </row>
    <row r="7" spans="1:17" x14ac:dyDescent="0.25">
      <c r="A7" s="2">
        <v>6</v>
      </c>
      <c r="B7" s="2" t="s">
        <v>5</v>
      </c>
      <c r="C7" s="2" t="s">
        <v>2</v>
      </c>
      <c r="D7" s="2">
        <v>700</v>
      </c>
      <c r="E7" s="2">
        <v>675</v>
      </c>
      <c r="F7" s="2">
        <v>5</v>
      </c>
      <c r="G7" s="2">
        <v>3</v>
      </c>
      <c r="H7" s="2">
        <v>4</v>
      </c>
      <c r="I7" s="2" t="s">
        <v>1</v>
      </c>
      <c r="K7" s="2">
        <f>(0.945-0.944)</f>
        <v>1.0000000000000009E-3</v>
      </c>
      <c r="L7" s="2">
        <f>(0.714-0.71)</f>
        <v>4.0000000000000036E-3</v>
      </c>
    </row>
    <row r="8" spans="1:17" x14ac:dyDescent="0.25">
      <c r="A8" s="2">
        <v>7</v>
      </c>
      <c r="B8" s="2" t="s">
        <v>14</v>
      </c>
      <c r="C8" s="2" t="s">
        <v>2</v>
      </c>
      <c r="D8" s="2">
        <v>650</v>
      </c>
      <c r="E8" s="2">
        <v>750</v>
      </c>
      <c r="F8" s="2">
        <v>5</v>
      </c>
      <c r="G8" s="2">
        <v>3</v>
      </c>
      <c r="H8" s="2">
        <v>3</v>
      </c>
      <c r="I8" s="2" t="s">
        <v>1</v>
      </c>
      <c r="K8" s="2">
        <f>(0.821 - 0.818)</f>
        <v>3.0000000000000027E-3</v>
      </c>
      <c r="L8" s="2">
        <f>(0.912-0.911)</f>
        <v>1.0000000000000009E-3</v>
      </c>
      <c r="M8" s="1" t="s">
        <v>31</v>
      </c>
      <c r="N8" s="1" t="s">
        <v>36</v>
      </c>
      <c r="O8" s="1" t="s">
        <v>37</v>
      </c>
    </row>
    <row r="9" spans="1:17" x14ac:dyDescent="0.25">
      <c r="A9" s="2">
        <v>8</v>
      </c>
      <c r="B9" s="2" t="s">
        <v>15</v>
      </c>
      <c r="C9" s="2" t="s">
        <v>3</v>
      </c>
      <c r="D9" s="2">
        <v>625</v>
      </c>
      <c r="E9" s="2">
        <v>675</v>
      </c>
      <c r="F9" s="2">
        <v>5</v>
      </c>
      <c r="G9" s="2">
        <v>4</v>
      </c>
      <c r="H9" s="2">
        <v>5</v>
      </c>
      <c r="I9" s="2" t="s">
        <v>1</v>
      </c>
      <c r="K9" s="2">
        <f>(0.719-0.714)</f>
        <v>5.0000000000000044E-3</v>
      </c>
      <c r="L9" s="2">
        <f>(0.714-0.71)</f>
        <v>4.0000000000000036E-3</v>
      </c>
      <c r="M9" s="2">
        <v>1</v>
      </c>
      <c r="N9" s="2">
        <f>(1/10)</f>
        <v>0.1</v>
      </c>
      <c r="O9" s="2">
        <v>0</v>
      </c>
    </row>
    <row r="10" spans="1:17" x14ac:dyDescent="0.25">
      <c r="A10" s="2">
        <v>9</v>
      </c>
      <c r="B10" s="2" t="s">
        <v>20</v>
      </c>
      <c r="C10" s="2" t="s">
        <v>3</v>
      </c>
      <c r="D10" s="2">
        <v>475</v>
      </c>
      <c r="E10" s="2">
        <v>525</v>
      </c>
      <c r="F10" s="2">
        <v>4</v>
      </c>
      <c r="G10" s="2">
        <v>4</v>
      </c>
      <c r="H10" s="2">
        <v>3</v>
      </c>
      <c r="I10" s="2" t="s">
        <v>1</v>
      </c>
      <c r="K10" s="2">
        <f>(0.071-0.07)</f>
        <v>9.9999999999998701E-4</v>
      </c>
      <c r="L10" s="2">
        <f>(0.155-0.152)</f>
        <v>3.0000000000000027E-3</v>
      </c>
      <c r="M10" s="2">
        <v>2</v>
      </c>
      <c r="N10" s="2">
        <f>(1/10)</f>
        <v>0.1</v>
      </c>
      <c r="O10" s="2">
        <f>(3/10)</f>
        <v>0.3</v>
      </c>
    </row>
    <row r="11" spans="1:17" x14ac:dyDescent="0.25">
      <c r="A11" s="2">
        <v>10</v>
      </c>
      <c r="B11" s="2" t="s">
        <v>21</v>
      </c>
      <c r="C11" s="2" t="s">
        <v>2</v>
      </c>
      <c r="D11" s="2">
        <v>550</v>
      </c>
      <c r="E11" s="2">
        <v>560</v>
      </c>
      <c r="F11" s="2">
        <v>4</v>
      </c>
      <c r="G11" s="2">
        <v>3</v>
      </c>
      <c r="H11" s="2">
        <v>4</v>
      </c>
      <c r="I11" s="2" t="s">
        <v>1</v>
      </c>
      <c r="K11" s="2">
        <f>(0.329-0.324)</f>
        <v>5.0000000000000044E-3</v>
      </c>
      <c r="L11" s="2">
        <f>(0.258-0.255)</f>
        <v>3.0000000000000027E-3</v>
      </c>
      <c r="M11" s="2">
        <v>3</v>
      </c>
      <c r="N11" s="2">
        <f>(4/10)</f>
        <v>0.4</v>
      </c>
      <c r="O11" s="2">
        <f>(5/10)</f>
        <v>0.5</v>
      </c>
    </row>
    <row r="12" spans="1:17" ht="15.75" thickBot="1" x14ac:dyDescent="0.3">
      <c r="D12" s="2">
        <f>_xlfn.VAR.P(D2:D11)</f>
        <v>5381.25</v>
      </c>
      <c r="E12" s="2">
        <f>_xlfn.VAR.P(E2:E11)</f>
        <v>9000.25</v>
      </c>
    </row>
    <row r="13" spans="1:17" s="3" customFormat="1" ht="15.75" thickTop="1" x14ac:dyDescent="0.25">
      <c r="A13" s="3">
        <v>11</v>
      </c>
      <c r="B13" s="3" t="s">
        <v>11</v>
      </c>
      <c r="C13" s="3" t="s">
        <v>0</v>
      </c>
      <c r="D13" s="3">
        <v>480</v>
      </c>
      <c r="E13" s="3">
        <v>525</v>
      </c>
      <c r="F13" s="3">
        <v>3</v>
      </c>
      <c r="G13" s="3">
        <v>2</v>
      </c>
      <c r="H13" s="3">
        <v>2</v>
      </c>
      <c r="I13" s="3" t="s">
        <v>4</v>
      </c>
      <c r="K13" s="3">
        <f>(0.322-0.312)</f>
        <v>1.0000000000000009E-2</v>
      </c>
      <c r="L13" s="3">
        <f>(0.354-0.346)</f>
        <v>8.0000000000000071E-3</v>
      </c>
      <c r="M13" s="3">
        <v>4</v>
      </c>
      <c r="N13" s="3">
        <f>(3/10)</f>
        <v>0.3</v>
      </c>
      <c r="O13" s="3">
        <f>(2/10)</f>
        <v>0.2</v>
      </c>
    </row>
    <row r="14" spans="1:17" x14ac:dyDescent="0.25">
      <c r="A14" s="2">
        <v>12</v>
      </c>
      <c r="B14" s="2" t="s">
        <v>13</v>
      </c>
      <c r="C14" s="2" t="s">
        <v>0</v>
      </c>
      <c r="D14" s="2">
        <v>500</v>
      </c>
      <c r="E14" s="2">
        <v>525</v>
      </c>
      <c r="F14" s="2">
        <v>2</v>
      </c>
      <c r="G14" s="2">
        <v>2</v>
      </c>
      <c r="H14" s="2">
        <v>2</v>
      </c>
      <c r="I14" s="2" t="s">
        <v>4</v>
      </c>
      <c r="K14" s="2">
        <f>(0.543-0.532)</f>
        <v>1.100000000000001E-2</v>
      </c>
      <c r="L14" s="2">
        <f>(0.354-0.346)</f>
        <v>8.0000000000000071E-3</v>
      </c>
      <c r="M14" s="4">
        <v>5</v>
      </c>
      <c r="N14" s="2">
        <f>(1/10)</f>
        <v>0.1</v>
      </c>
      <c r="O14" s="2">
        <v>0</v>
      </c>
    </row>
    <row r="15" spans="1:17" x14ac:dyDescent="0.25">
      <c r="A15" s="2">
        <v>13</v>
      </c>
      <c r="B15" s="2" t="s">
        <v>16</v>
      </c>
      <c r="C15" s="2" t="s">
        <v>3</v>
      </c>
      <c r="D15" s="2">
        <v>530</v>
      </c>
      <c r="E15" s="2">
        <v>600</v>
      </c>
      <c r="F15" s="2">
        <v>5</v>
      </c>
      <c r="G15" s="2">
        <v>3</v>
      </c>
      <c r="H15" s="2">
        <v>3</v>
      </c>
      <c r="I15" s="2" t="s">
        <v>4</v>
      </c>
      <c r="K15" s="2">
        <f>(0.832-0.825)</f>
        <v>7.0000000000000062E-3</v>
      </c>
      <c r="L15" s="2">
        <f>(0.9-0.896)</f>
        <v>4.0000000000000036E-3</v>
      </c>
    </row>
    <row r="16" spans="1:17" x14ac:dyDescent="0.25">
      <c r="A16" s="2">
        <v>14</v>
      </c>
      <c r="B16" s="2" t="s">
        <v>17</v>
      </c>
      <c r="C16" s="2" t="s">
        <v>3</v>
      </c>
      <c r="D16" s="2">
        <v>550</v>
      </c>
      <c r="E16" s="2">
        <v>600</v>
      </c>
      <c r="F16" s="2">
        <v>4</v>
      </c>
      <c r="G16" s="2">
        <v>4</v>
      </c>
      <c r="H16" s="2">
        <v>4</v>
      </c>
      <c r="I16" s="2" t="s">
        <v>4</v>
      </c>
      <c r="K16" s="2">
        <f>(0.937-0.934)</f>
        <v>3.0000000000000027E-3</v>
      </c>
      <c r="L16" s="2">
        <f>(0.9-0.896)</f>
        <v>4.0000000000000036E-3</v>
      </c>
      <c r="M16" s="1" t="s">
        <v>32</v>
      </c>
      <c r="N16" s="1" t="s">
        <v>38</v>
      </c>
      <c r="O16" s="1" t="s">
        <v>39</v>
      </c>
    </row>
    <row r="17" spans="1:16" x14ac:dyDescent="0.25">
      <c r="A17" s="2">
        <v>15</v>
      </c>
      <c r="B17" s="2" t="s">
        <v>18</v>
      </c>
      <c r="C17" s="2" t="s">
        <v>3</v>
      </c>
      <c r="D17" s="2">
        <v>500</v>
      </c>
      <c r="E17" s="2">
        <v>550</v>
      </c>
      <c r="F17" s="2">
        <v>4</v>
      </c>
      <c r="G17" s="2">
        <v>3</v>
      </c>
      <c r="H17" s="2">
        <v>3</v>
      </c>
      <c r="I17" s="2" t="s">
        <v>4</v>
      </c>
      <c r="K17" s="2">
        <f>(0.543-0.532)</f>
        <v>1.100000000000001E-2</v>
      </c>
      <c r="L17" s="2">
        <f>(0.57-0.561)</f>
        <v>8.999999999999897E-3</v>
      </c>
      <c r="M17" s="2">
        <v>1</v>
      </c>
      <c r="N17" s="2">
        <v>0</v>
      </c>
      <c r="O17" s="2">
        <v>0</v>
      </c>
    </row>
    <row r="18" spans="1:16" x14ac:dyDescent="0.25">
      <c r="A18" s="2">
        <v>16</v>
      </c>
      <c r="B18" s="2" t="s">
        <v>19</v>
      </c>
      <c r="C18" s="2" t="s">
        <v>3</v>
      </c>
      <c r="D18" s="2">
        <v>550</v>
      </c>
      <c r="E18" s="2">
        <v>600</v>
      </c>
      <c r="F18" s="2">
        <v>4</v>
      </c>
      <c r="G18" s="2">
        <v>4</v>
      </c>
      <c r="H18" s="2">
        <v>4</v>
      </c>
      <c r="I18" s="2" t="s">
        <v>4</v>
      </c>
      <c r="K18" s="2">
        <f>(0.937-0.934)</f>
        <v>3.0000000000000027E-3</v>
      </c>
      <c r="L18" s="2">
        <f>(0.9-0.896)</f>
        <v>4.0000000000000036E-3</v>
      </c>
      <c r="M18" s="2">
        <v>2</v>
      </c>
      <c r="N18" s="2">
        <f>(1/10)</f>
        <v>0.1</v>
      </c>
      <c r="O18" s="2">
        <f>(3/10)</f>
        <v>0.3</v>
      </c>
    </row>
    <row r="19" spans="1:16" x14ac:dyDescent="0.25">
      <c r="A19" s="2">
        <v>17</v>
      </c>
      <c r="B19" s="2" t="s">
        <v>22</v>
      </c>
      <c r="C19" s="2" t="s">
        <v>0</v>
      </c>
      <c r="D19" s="2">
        <v>450</v>
      </c>
      <c r="E19" s="2">
        <v>450</v>
      </c>
      <c r="F19" s="2">
        <v>4</v>
      </c>
      <c r="G19" s="2">
        <v>3</v>
      </c>
      <c r="H19" s="2">
        <v>3</v>
      </c>
      <c r="I19" s="2" t="s">
        <v>4</v>
      </c>
      <c r="K19" s="2">
        <f>(0.094-0.09)</f>
        <v>4.0000000000000036E-3</v>
      </c>
      <c r="L19" s="2">
        <f>(0.021-0.02)</f>
        <v>1.0000000000000009E-3</v>
      </c>
      <c r="M19" s="2">
        <v>3</v>
      </c>
      <c r="N19" s="2">
        <f>(6/10)</f>
        <v>0.6</v>
      </c>
      <c r="O19" s="2">
        <f>(5/10)</f>
        <v>0.5</v>
      </c>
    </row>
    <row r="20" spans="1:16" x14ac:dyDescent="0.25">
      <c r="A20" s="2">
        <v>18</v>
      </c>
      <c r="B20" s="2" t="s">
        <v>23</v>
      </c>
      <c r="C20" s="2" t="s">
        <v>2</v>
      </c>
      <c r="D20" s="2">
        <v>472</v>
      </c>
      <c r="E20" s="2">
        <v>535</v>
      </c>
      <c r="F20" s="2">
        <v>3</v>
      </c>
      <c r="G20" s="2">
        <v>3</v>
      </c>
      <c r="H20" s="2">
        <v>3</v>
      </c>
      <c r="I20" s="2" t="s">
        <v>4</v>
      </c>
      <c r="K20" s="2">
        <f>(0.245-0.237)</f>
        <v>8.0000000000000071E-3</v>
      </c>
      <c r="L20" s="2">
        <f>(0.439-0.43)</f>
        <v>9.000000000000008E-3</v>
      </c>
      <c r="M20" s="2">
        <v>4</v>
      </c>
      <c r="N20" s="2">
        <f>(2/10)</f>
        <v>0.2</v>
      </c>
      <c r="O20" s="2">
        <f>(2/10)</f>
        <v>0.2</v>
      </c>
    </row>
    <row r="21" spans="1:16" x14ac:dyDescent="0.25">
      <c r="A21" s="2">
        <v>19</v>
      </c>
      <c r="B21" s="2" t="s">
        <v>24</v>
      </c>
      <c r="C21" s="2" t="s">
        <v>2</v>
      </c>
      <c r="D21" s="2">
        <v>480</v>
      </c>
      <c r="E21" s="2">
        <v>510</v>
      </c>
      <c r="F21" s="2">
        <v>3</v>
      </c>
      <c r="G21" s="2">
        <v>3</v>
      </c>
      <c r="H21" s="2">
        <v>3</v>
      </c>
      <c r="I21" s="2" t="s">
        <v>4</v>
      </c>
      <c r="K21" s="2">
        <f>(0.322-0.312)</f>
        <v>1.0000000000000009E-2</v>
      </c>
      <c r="L21" s="2">
        <f>(0.24 - 0.233)</f>
        <v>6.9999999999999785E-3</v>
      </c>
      <c r="M21" s="2">
        <v>5</v>
      </c>
      <c r="N21" s="2">
        <f>(1/10)</f>
        <v>0.1</v>
      </c>
      <c r="O21" s="2">
        <v>0</v>
      </c>
    </row>
    <row r="22" spans="1:16" x14ac:dyDescent="0.25">
      <c r="A22" s="2">
        <v>20</v>
      </c>
      <c r="B22" s="2" t="s">
        <v>25</v>
      </c>
      <c r="C22" s="2" t="s">
        <v>0</v>
      </c>
      <c r="D22" s="2">
        <v>450</v>
      </c>
      <c r="E22" s="2">
        <v>525</v>
      </c>
      <c r="F22" s="2">
        <v>4</v>
      </c>
      <c r="G22" s="2">
        <v>2</v>
      </c>
      <c r="H22" s="2">
        <v>2</v>
      </c>
      <c r="I22" s="2" t="s">
        <v>4</v>
      </c>
      <c r="K22" s="2">
        <f>(0.094-0.09)</f>
        <v>4.0000000000000036E-3</v>
      </c>
      <c r="L22" s="2">
        <f>(0.354-0.346)</f>
        <v>8.0000000000000071E-3</v>
      </c>
    </row>
    <row r="23" spans="1:16" ht="15.75" thickBot="1" x14ac:dyDescent="0.3">
      <c r="D23" s="2">
        <f>_xlfn.VAR.P(D13:D22)</f>
        <v>1233.9600000000003</v>
      </c>
      <c r="E23" s="2">
        <f>_xlfn.VAR.P(E13:E22)</f>
        <v>2056</v>
      </c>
    </row>
    <row r="24" spans="1:16" s="3" customFormat="1" ht="15.75" thickTop="1" x14ac:dyDescent="0.25">
      <c r="A24" s="3" t="s">
        <v>52</v>
      </c>
      <c r="B24" s="3" t="s">
        <v>52</v>
      </c>
      <c r="C24" s="3" t="s">
        <v>52</v>
      </c>
      <c r="D24" s="3" t="s">
        <v>52</v>
      </c>
      <c r="E24" s="3" t="s">
        <v>52</v>
      </c>
      <c r="F24" s="3" t="s">
        <v>52</v>
      </c>
      <c r="G24" s="3" t="s">
        <v>52</v>
      </c>
      <c r="H24" s="3" t="s">
        <v>52</v>
      </c>
      <c r="I24" s="3" t="s">
        <v>52</v>
      </c>
      <c r="K24" s="3" t="s">
        <v>53</v>
      </c>
      <c r="L24" s="3" t="s">
        <v>54</v>
      </c>
      <c r="M24" s="5" t="s">
        <v>28</v>
      </c>
      <c r="N24" s="5" t="s">
        <v>40</v>
      </c>
      <c r="O24" s="5" t="s">
        <v>41</v>
      </c>
      <c r="P24" s="5" t="s">
        <v>44</v>
      </c>
    </row>
    <row r="25" spans="1:16" x14ac:dyDescent="0.25">
      <c r="A25" s="6">
        <v>1</v>
      </c>
      <c r="B25" s="6" t="s">
        <v>48</v>
      </c>
      <c r="C25" s="6" t="s">
        <v>0</v>
      </c>
      <c r="D25" s="6">
        <v>525</v>
      </c>
      <c r="E25" s="6">
        <v>575</v>
      </c>
      <c r="F25" s="6">
        <v>4</v>
      </c>
      <c r="G25" s="6">
        <v>3</v>
      </c>
      <c r="H25" s="6">
        <v>3</v>
      </c>
      <c r="I25" s="6" t="s">
        <v>4</v>
      </c>
      <c r="M25" s="2" t="s">
        <v>42</v>
      </c>
      <c r="N25" s="2">
        <f>AVERAGE(D2:D11)</f>
        <v>582.5</v>
      </c>
      <c r="O25" s="2">
        <f>_xlfn.VAR.P(D2:D11)</f>
        <v>5381.25</v>
      </c>
      <c r="P25" s="2">
        <f>SQRT(O25)</f>
        <v>73.357003755606044</v>
      </c>
    </row>
    <row r="26" spans="1:16" x14ac:dyDescent="0.25">
      <c r="A26" s="2">
        <v>2</v>
      </c>
      <c r="B26" s="2" t="s">
        <v>49</v>
      </c>
      <c r="C26" s="2" t="s">
        <v>0</v>
      </c>
      <c r="D26" s="2">
        <v>600</v>
      </c>
      <c r="E26" s="2">
        <v>600</v>
      </c>
      <c r="F26" s="2">
        <v>4</v>
      </c>
      <c r="G26" s="2">
        <v>4</v>
      </c>
      <c r="H26" s="2">
        <v>4</v>
      </c>
      <c r="I26" s="2" t="s">
        <v>1</v>
      </c>
      <c r="M26" s="2" t="s">
        <v>43</v>
      </c>
      <c r="N26" s="2">
        <f>AVERAGE(D13:D22)</f>
        <v>496.2</v>
      </c>
      <c r="O26" s="2">
        <f>(_xlfn.VAR.P(D13:D22))</f>
        <v>1233.9600000000003</v>
      </c>
      <c r="P26" s="2">
        <f>SQRT(O26)</f>
        <v>35.127766794944428</v>
      </c>
    </row>
    <row r="27" spans="1:16" x14ac:dyDescent="0.25">
      <c r="A27" s="2">
        <v>3</v>
      </c>
      <c r="B27" s="2" t="s">
        <v>47</v>
      </c>
      <c r="C27" s="2" t="s">
        <v>2</v>
      </c>
      <c r="D27" s="2">
        <v>580</v>
      </c>
      <c r="E27" s="2">
        <v>620</v>
      </c>
      <c r="F27" s="2">
        <v>4</v>
      </c>
      <c r="G27" s="2">
        <v>4</v>
      </c>
      <c r="H27" s="2">
        <v>4</v>
      </c>
      <c r="I27" s="2" t="s">
        <v>1</v>
      </c>
      <c r="M27" s="1" t="s">
        <v>29</v>
      </c>
      <c r="N27" s="1" t="s">
        <v>40</v>
      </c>
      <c r="O27" s="1" t="s">
        <v>41</v>
      </c>
      <c r="P27" s="1" t="s">
        <v>44</v>
      </c>
    </row>
    <row r="28" spans="1:16" x14ac:dyDescent="0.25">
      <c r="A28" s="2">
        <v>4</v>
      </c>
      <c r="B28" s="2" t="s">
        <v>50</v>
      </c>
      <c r="C28" s="2" t="s">
        <v>3</v>
      </c>
      <c r="D28" s="2">
        <v>500</v>
      </c>
      <c r="E28" s="2">
        <v>500</v>
      </c>
      <c r="F28" s="2">
        <v>2</v>
      </c>
      <c r="G28" s="2">
        <v>1</v>
      </c>
      <c r="H28" s="2">
        <v>1</v>
      </c>
      <c r="I28" s="2" t="s">
        <v>1</v>
      </c>
      <c r="M28" s="2" t="s">
        <v>42</v>
      </c>
      <c r="N28" s="2">
        <f>AVERAGE(E2:E11)</f>
        <v>621.5</v>
      </c>
      <c r="O28" s="2">
        <f>_xlfn.VAR.P(E2:E11)</f>
        <v>9000.25</v>
      </c>
      <c r="P28" s="2">
        <f>SQRT(O28)</f>
        <v>94.869647411593135</v>
      </c>
    </row>
    <row r="29" spans="1:16" x14ac:dyDescent="0.25">
      <c r="A29" s="2">
        <v>5</v>
      </c>
      <c r="B29" s="2" t="s">
        <v>51</v>
      </c>
      <c r="C29" s="2" t="s">
        <v>3</v>
      </c>
      <c r="D29" s="2">
        <v>425</v>
      </c>
      <c r="E29" s="2">
        <v>565</v>
      </c>
      <c r="F29" s="2">
        <v>4</v>
      </c>
      <c r="G29" s="2">
        <v>2</v>
      </c>
      <c r="H29" s="2">
        <v>3</v>
      </c>
      <c r="I29" s="2" t="s">
        <v>4</v>
      </c>
      <c r="M29" s="2" t="s">
        <v>43</v>
      </c>
      <c r="N29" s="2">
        <f>AVERAGE(E13:E22)</f>
        <v>542</v>
      </c>
      <c r="O29" s="2">
        <f>_xlfn.VAR.P(E13:E22)</f>
        <v>2056</v>
      </c>
      <c r="P29" s="2">
        <f>SQRT(O29)</f>
        <v>45.343136195018538</v>
      </c>
    </row>
    <row r="31" spans="1:16" x14ac:dyDescent="0.25">
      <c r="M31" s="1" t="s">
        <v>55</v>
      </c>
      <c r="N31" s="2">
        <f>(5/10)</f>
        <v>0.5</v>
      </c>
    </row>
    <row r="32" spans="1:16" x14ac:dyDescent="0.25">
      <c r="K32" s="2">
        <f>(0.794-0.786)</f>
        <v>8.0000000000000071E-3</v>
      </c>
      <c r="M32" s="1" t="s">
        <v>56</v>
      </c>
      <c r="N32" s="2">
        <f>(5/10)</f>
        <v>0.5</v>
      </c>
    </row>
    <row r="33" spans="6:11" x14ac:dyDescent="0.25">
      <c r="F33" s="2">
        <f>(0.4*0.5*0.5*0.5*0.5)</f>
        <v>2.5000000000000001E-2</v>
      </c>
      <c r="K33" s="2">
        <f>(0.767-0.76)</f>
        <v>7.0000000000000062E-3</v>
      </c>
    </row>
  </sheetData>
  <sortState ref="B2:I21">
    <sortCondition ref="I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B1" workbookViewId="0">
      <selection activeCell="R4" sqref="R4"/>
    </sheetView>
  </sheetViews>
  <sheetFormatPr defaultRowHeight="15" x14ac:dyDescent="0.25"/>
  <cols>
    <col min="1" max="1" width="3" bestFit="1" customWidth="1"/>
    <col min="2" max="2" width="19.28515625" bestFit="1" customWidth="1"/>
    <col min="3" max="3" width="15.28515625" bestFit="1" customWidth="1"/>
    <col min="4" max="4" width="11.7109375" bestFit="1" customWidth="1"/>
    <col min="5" max="5" width="10.7109375" bestFit="1" customWidth="1"/>
    <col min="6" max="7" width="6.140625" bestFit="1" customWidth="1"/>
    <col min="8" max="8" width="13.5703125" bestFit="1" customWidth="1"/>
    <col min="9" max="9" width="7.28515625" bestFit="1" customWidth="1"/>
    <col min="15" max="15" width="12.28515625" bestFit="1" customWidth="1"/>
  </cols>
  <sheetData>
    <row r="1" spans="1:16" x14ac:dyDescent="0.25">
      <c r="A1" s="1"/>
      <c r="B1" s="1" t="s">
        <v>6</v>
      </c>
      <c r="C1" s="1" t="s">
        <v>26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27</v>
      </c>
      <c r="O1" s="7"/>
    </row>
    <row r="2" spans="1:16" x14ac:dyDescent="0.25">
      <c r="A2" s="2">
        <v>1</v>
      </c>
      <c r="B2" s="2" t="s">
        <v>7</v>
      </c>
      <c r="C2" s="2" t="s">
        <v>0</v>
      </c>
      <c r="D2" s="2">
        <v>500</v>
      </c>
      <c r="E2" s="2">
        <v>475</v>
      </c>
      <c r="F2" s="2">
        <v>2</v>
      </c>
      <c r="G2" s="2">
        <v>2</v>
      </c>
      <c r="H2" s="2">
        <v>2</v>
      </c>
      <c r="I2" s="2" t="s">
        <v>1</v>
      </c>
      <c r="O2" s="7"/>
    </row>
    <row r="3" spans="1:16" x14ac:dyDescent="0.25">
      <c r="A3" s="2">
        <v>2</v>
      </c>
      <c r="B3" s="2" t="s">
        <v>8</v>
      </c>
      <c r="C3" s="2" t="s">
        <v>2</v>
      </c>
      <c r="D3" s="2">
        <v>500</v>
      </c>
      <c r="E3" s="2">
        <v>550</v>
      </c>
      <c r="F3" s="2">
        <v>4</v>
      </c>
      <c r="G3" s="2">
        <v>5</v>
      </c>
      <c r="H3" s="2">
        <v>3</v>
      </c>
      <c r="I3" s="2" t="s">
        <v>1</v>
      </c>
      <c r="O3" s="7"/>
    </row>
    <row r="4" spans="1:16" x14ac:dyDescent="0.25">
      <c r="A4" s="2">
        <v>3</v>
      </c>
      <c r="B4" s="2" t="s">
        <v>9</v>
      </c>
      <c r="C4" s="2" t="s">
        <v>2</v>
      </c>
      <c r="D4" s="2">
        <v>550</v>
      </c>
      <c r="E4" s="2">
        <v>575</v>
      </c>
      <c r="F4" s="2">
        <v>4</v>
      </c>
      <c r="G4" s="2">
        <v>4</v>
      </c>
      <c r="H4" s="2">
        <v>3</v>
      </c>
      <c r="I4" s="2" t="s">
        <v>1</v>
      </c>
      <c r="O4" s="7"/>
    </row>
    <row r="5" spans="1:16" x14ac:dyDescent="0.25">
      <c r="A5" s="2">
        <v>4</v>
      </c>
      <c r="B5" s="2" t="s">
        <v>10</v>
      </c>
      <c r="C5" s="2" t="s">
        <v>3</v>
      </c>
      <c r="D5" s="2">
        <v>650</v>
      </c>
      <c r="E5" s="2">
        <v>780</v>
      </c>
      <c r="F5" s="2">
        <v>5</v>
      </c>
      <c r="G5" s="2">
        <v>1</v>
      </c>
      <c r="H5" s="2">
        <v>3</v>
      </c>
      <c r="I5" s="2" t="s">
        <v>1</v>
      </c>
      <c r="O5" s="7"/>
    </row>
    <row r="6" spans="1:16" x14ac:dyDescent="0.25">
      <c r="A6" s="2">
        <v>5</v>
      </c>
      <c r="B6" s="2" t="s">
        <v>12</v>
      </c>
      <c r="C6" s="2" t="s">
        <v>0</v>
      </c>
      <c r="D6" s="2">
        <v>625</v>
      </c>
      <c r="E6" s="2">
        <v>650</v>
      </c>
      <c r="F6" s="2">
        <v>5</v>
      </c>
      <c r="G6" s="2">
        <v>3</v>
      </c>
      <c r="H6" s="2">
        <v>3</v>
      </c>
      <c r="I6" s="2" t="s">
        <v>1</v>
      </c>
      <c r="O6" s="7"/>
    </row>
    <row r="7" spans="1:16" x14ac:dyDescent="0.25">
      <c r="A7" s="2">
        <v>6</v>
      </c>
      <c r="B7" s="2" t="s">
        <v>5</v>
      </c>
      <c r="C7" s="2" t="s">
        <v>2</v>
      </c>
      <c r="D7" s="2">
        <v>700</v>
      </c>
      <c r="E7" s="2">
        <v>675</v>
      </c>
      <c r="F7" s="2">
        <v>5</v>
      </c>
      <c r="G7" s="2">
        <v>3</v>
      </c>
      <c r="H7" s="2">
        <v>4</v>
      </c>
      <c r="I7" s="2" t="s">
        <v>1</v>
      </c>
      <c r="O7" s="7"/>
    </row>
    <row r="8" spans="1:16" x14ac:dyDescent="0.25">
      <c r="A8" s="2">
        <v>7</v>
      </c>
      <c r="B8" s="2" t="s">
        <v>14</v>
      </c>
      <c r="C8" s="2" t="s">
        <v>2</v>
      </c>
      <c r="D8" s="2">
        <v>650</v>
      </c>
      <c r="E8" s="2">
        <v>750</v>
      </c>
      <c r="F8" s="2">
        <v>5</v>
      </c>
      <c r="G8" s="2">
        <v>3</v>
      </c>
      <c r="H8" s="2">
        <v>3</v>
      </c>
      <c r="I8" s="2" t="s">
        <v>1</v>
      </c>
      <c r="O8" s="7"/>
    </row>
    <row r="9" spans="1:16" x14ac:dyDescent="0.25">
      <c r="A9" s="2">
        <v>8</v>
      </c>
      <c r="B9" s="2" t="s">
        <v>15</v>
      </c>
      <c r="C9" s="2" t="s">
        <v>3</v>
      </c>
      <c r="D9" s="2">
        <v>625</v>
      </c>
      <c r="E9" s="2">
        <v>675</v>
      </c>
      <c r="F9" s="2">
        <v>5</v>
      </c>
      <c r="G9" s="2">
        <v>4</v>
      </c>
      <c r="H9" s="2">
        <v>5</v>
      </c>
      <c r="I9" s="2" t="s">
        <v>1</v>
      </c>
      <c r="O9" s="7"/>
    </row>
    <row r="10" spans="1:16" x14ac:dyDescent="0.25">
      <c r="A10" s="2">
        <v>9</v>
      </c>
      <c r="B10" s="2" t="s">
        <v>20</v>
      </c>
      <c r="C10" s="2" t="s">
        <v>3</v>
      </c>
      <c r="D10" s="2">
        <v>475</v>
      </c>
      <c r="E10" s="2">
        <v>525</v>
      </c>
      <c r="F10" s="2">
        <v>4</v>
      </c>
      <c r="G10" s="2">
        <v>4</v>
      </c>
      <c r="H10" s="2">
        <v>3</v>
      </c>
      <c r="I10" s="2" t="s">
        <v>1</v>
      </c>
      <c r="P10" s="7"/>
    </row>
    <row r="11" spans="1:16" ht="15.75" thickBot="1" x14ac:dyDescent="0.3">
      <c r="A11" s="2">
        <v>10</v>
      </c>
      <c r="B11" s="2" t="s">
        <v>21</v>
      </c>
      <c r="C11" s="2" t="s">
        <v>2</v>
      </c>
      <c r="D11" s="2">
        <v>550</v>
      </c>
      <c r="E11" s="2">
        <v>560</v>
      </c>
      <c r="F11" s="2">
        <v>4</v>
      </c>
      <c r="G11" s="2">
        <v>3</v>
      </c>
      <c r="H11" s="2">
        <v>4</v>
      </c>
      <c r="I11" s="2" t="s">
        <v>1</v>
      </c>
      <c r="P11" s="7"/>
    </row>
    <row r="12" spans="1:16" ht="15.75" thickTop="1" x14ac:dyDescent="0.25">
      <c r="A12" s="3">
        <v>11</v>
      </c>
      <c r="B12" s="3" t="s">
        <v>11</v>
      </c>
      <c r="C12" s="3" t="s">
        <v>0</v>
      </c>
      <c r="D12" s="3">
        <v>480</v>
      </c>
      <c r="E12" s="3">
        <v>525</v>
      </c>
      <c r="F12" s="3">
        <v>3</v>
      </c>
      <c r="G12" s="3">
        <v>2</v>
      </c>
      <c r="H12" s="3">
        <v>2</v>
      </c>
      <c r="I12" s="3" t="s">
        <v>4</v>
      </c>
      <c r="P12" s="7"/>
    </row>
    <row r="13" spans="1:16" x14ac:dyDescent="0.25">
      <c r="A13" s="2">
        <v>12</v>
      </c>
      <c r="B13" s="2" t="s">
        <v>13</v>
      </c>
      <c r="C13" s="2" t="s">
        <v>0</v>
      </c>
      <c r="D13" s="2">
        <v>500</v>
      </c>
      <c r="E13" s="2">
        <v>525</v>
      </c>
      <c r="F13" s="2">
        <v>2</v>
      </c>
      <c r="G13" s="2">
        <v>2</v>
      </c>
      <c r="H13" s="2">
        <v>2</v>
      </c>
      <c r="I13" s="2" t="s">
        <v>4</v>
      </c>
      <c r="P13" s="7"/>
    </row>
    <row r="14" spans="1:16" x14ac:dyDescent="0.25">
      <c r="A14" s="2">
        <v>13</v>
      </c>
      <c r="B14" s="2" t="s">
        <v>16</v>
      </c>
      <c r="C14" s="2" t="s">
        <v>3</v>
      </c>
      <c r="D14" s="2">
        <v>530</v>
      </c>
      <c r="E14" s="2">
        <v>600</v>
      </c>
      <c r="F14" s="2">
        <v>5</v>
      </c>
      <c r="G14" s="2">
        <v>3</v>
      </c>
      <c r="H14" s="2">
        <v>3</v>
      </c>
      <c r="I14" s="2" t="s">
        <v>4</v>
      </c>
      <c r="P14" s="7"/>
    </row>
    <row r="15" spans="1:16" x14ac:dyDescent="0.25">
      <c r="A15" s="2">
        <v>14</v>
      </c>
      <c r="B15" s="2" t="s">
        <v>17</v>
      </c>
      <c r="C15" s="2" t="s">
        <v>3</v>
      </c>
      <c r="D15" s="2">
        <v>550</v>
      </c>
      <c r="E15" s="2">
        <v>600</v>
      </c>
      <c r="F15" s="2">
        <v>4</v>
      </c>
      <c r="G15" s="2">
        <v>4</v>
      </c>
      <c r="H15" s="2">
        <v>4</v>
      </c>
      <c r="I15" s="2" t="s">
        <v>4</v>
      </c>
      <c r="P15" s="7"/>
    </row>
    <row r="16" spans="1:16" x14ac:dyDescent="0.25">
      <c r="A16" s="2">
        <v>15</v>
      </c>
      <c r="B16" s="2" t="s">
        <v>18</v>
      </c>
      <c r="C16" s="2" t="s">
        <v>3</v>
      </c>
      <c r="D16" s="2">
        <v>500</v>
      </c>
      <c r="E16" s="2">
        <v>550</v>
      </c>
      <c r="F16" s="2">
        <v>4</v>
      </c>
      <c r="G16" s="2">
        <v>3</v>
      </c>
      <c r="H16" s="2">
        <v>3</v>
      </c>
      <c r="I16" s="2" t="s">
        <v>4</v>
      </c>
      <c r="P16" s="7"/>
    </row>
    <row r="17" spans="1:16" x14ac:dyDescent="0.25">
      <c r="A17" s="2">
        <v>16</v>
      </c>
      <c r="B17" s="2" t="s">
        <v>19</v>
      </c>
      <c r="C17" s="2" t="s">
        <v>3</v>
      </c>
      <c r="D17" s="2">
        <v>550</v>
      </c>
      <c r="E17" s="2">
        <v>600</v>
      </c>
      <c r="F17" s="2">
        <v>4</v>
      </c>
      <c r="G17" s="2">
        <v>4</v>
      </c>
      <c r="H17" s="2">
        <v>4</v>
      </c>
      <c r="I17" s="2" t="s">
        <v>4</v>
      </c>
      <c r="P17" s="7"/>
    </row>
    <row r="18" spans="1:16" x14ac:dyDescent="0.25">
      <c r="A18" s="2">
        <v>17</v>
      </c>
      <c r="B18" s="2" t="s">
        <v>22</v>
      </c>
      <c r="C18" s="2" t="s">
        <v>0</v>
      </c>
      <c r="D18" s="2">
        <v>450</v>
      </c>
      <c r="E18" s="2">
        <v>450</v>
      </c>
      <c r="F18" s="2">
        <v>4</v>
      </c>
      <c r="G18" s="2">
        <v>3</v>
      </c>
      <c r="H18" s="2">
        <v>3</v>
      </c>
      <c r="I18" s="2" t="s">
        <v>4</v>
      </c>
      <c r="O18" s="7"/>
    </row>
    <row r="19" spans="1:16" x14ac:dyDescent="0.25">
      <c r="A19" s="2">
        <v>18</v>
      </c>
      <c r="B19" s="2" t="s">
        <v>23</v>
      </c>
      <c r="C19" s="2" t="s">
        <v>2</v>
      </c>
      <c r="D19" s="2">
        <v>472</v>
      </c>
      <c r="E19" s="2">
        <v>535</v>
      </c>
      <c r="F19" s="2">
        <v>3</v>
      </c>
      <c r="G19" s="2">
        <v>3</v>
      </c>
      <c r="H19" s="2">
        <v>3</v>
      </c>
      <c r="I19" s="2" t="s">
        <v>4</v>
      </c>
      <c r="O19" s="7"/>
    </row>
    <row r="20" spans="1:16" x14ac:dyDescent="0.25">
      <c r="A20" s="2">
        <v>19</v>
      </c>
      <c r="B20" s="2" t="s">
        <v>24</v>
      </c>
      <c r="C20" s="2" t="s">
        <v>2</v>
      </c>
      <c r="D20" s="2">
        <v>480</v>
      </c>
      <c r="E20" s="2">
        <v>510</v>
      </c>
      <c r="F20" s="2">
        <v>3</v>
      </c>
      <c r="G20" s="2">
        <v>3</v>
      </c>
      <c r="H20" s="2">
        <v>3</v>
      </c>
      <c r="I20" s="2" t="s">
        <v>4</v>
      </c>
      <c r="O20" s="7"/>
    </row>
    <row r="21" spans="1:16" x14ac:dyDescent="0.25">
      <c r="A21" s="2">
        <v>20</v>
      </c>
      <c r="B21" s="2" t="s">
        <v>25</v>
      </c>
      <c r="C21" s="2" t="s">
        <v>0</v>
      </c>
      <c r="D21" s="2">
        <v>450</v>
      </c>
      <c r="E21" s="2">
        <v>525</v>
      </c>
      <c r="F21" s="2">
        <v>4</v>
      </c>
      <c r="G21" s="2">
        <v>2</v>
      </c>
      <c r="H21" s="2">
        <v>2</v>
      </c>
      <c r="I21" s="2" t="s">
        <v>4</v>
      </c>
      <c r="O21" s="7"/>
    </row>
    <row r="22" spans="1:16" x14ac:dyDescent="0.25">
      <c r="O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Chhavi</dc:creator>
  <cp:lastModifiedBy>Chhavi</cp:lastModifiedBy>
  <dcterms:created xsi:type="dcterms:W3CDTF">2021-12-26T20:27:14Z</dcterms:created>
  <dcterms:modified xsi:type="dcterms:W3CDTF">2022-01-01T23:42:44Z</dcterms:modified>
</cp:coreProperties>
</file>