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MIN SUPPORT\FEE AGENT\"/>
    </mc:Choice>
  </mc:AlternateContent>
  <xr:revisionPtr revIDLastSave="0" documentId="13_ncr:1_{831D1768-B7AF-4544-886A-3EEE3E515FC0}" xr6:coauthVersionLast="47" xr6:coauthVersionMax="47" xr10:uidLastSave="{00000000-0000-0000-0000-000000000000}"/>
  <bookViews>
    <workbookView xWindow="-110" yWindow="-110" windowWidth="19420" windowHeight="10300" tabRatio="570" activeTab="3" xr2:uid="{5A0FA951-33E5-476C-9D22-EC95BAB2445F}"/>
  </bookViews>
  <sheets>
    <sheet name="AGENT EMAS" sheetId="1" r:id="rId1"/>
    <sheet name="EGENT NON EMAS" sheetId="4" r:id="rId2"/>
    <sheet name="REKAP" sheetId="5" r:id="rId3"/>
    <sheet name="PPh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2" l="1"/>
  <c r="D17" i="2"/>
  <c r="N9" i="2"/>
  <c r="I9" i="2"/>
  <c r="D9" i="2"/>
  <c r="C13" i="2" l="1"/>
  <c r="H7" i="4"/>
  <c r="L22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L7" i="4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L8" i="4"/>
  <c r="L9" i="4"/>
  <c r="L10" i="4"/>
  <c r="L11" i="4"/>
  <c r="L12" i="4"/>
  <c r="L13" i="4"/>
  <c r="L14" i="4"/>
  <c r="H17" i="4"/>
  <c r="H18" i="4"/>
  <c r="H19" i="4"/>
  <c r="H20" i="4"/>
  <c r="L16" i="4"/>
  <c r="H16" i="4"/>
  <c r="L15" i="4"/>
  <c r="H28" i="1"/>
  <c r="H27" i="1"/>
  <c r="H26" i="1"/>
  <c r="H25" i="1"/>
  <c r="H24" i="1"/>
  <c r="H23" i="1"/>
  <c r="H37" i="1"/>
  <c r="H36" i="1"/>
  <c r="J28" i="1"/>
  <c r="L28" i="1" s="1"/>
  <c r="C7" i="5"/>
  <c r="C2" i="4"/>
  <c r="J22" i="1"/>
  <c r="J23" i="1"/>
  <c r="L23" i="1" s="1"/>
  <c r="J24" i="1"/>
  <c r="L24" i="1" s="1"/>
  <c r="J25" i="1"/>
  <c r="J26" i="1"/>
  <c r="J2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8" i="4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C79" i="4"/>
  <c r="C78" i="4"/>
  <c r="C77" i="4"/>
  <c r="C61" i="4"/>
  <c r="C60" i="4"/>
  <c r="C42" i="4"/>
  <c r="C41" i="4"/>
  <c r="C25" i="4"/>
  <c r="C24" i="4"/>
  <c r="C23" i="4"/>
  <c r="J55" i="1"/>
  <c r="J54" i="1"/>
  <c r="C43" i="4"/>
  <c r="J36" i="1"/>
  <c r="D8" i="5" l="1"/>
  <c r="D9" i="5"/>
  <c r="D10" i="5"/>
  <c r="D11" i="5"/>
  <c r="H99" i="1" l="1"/>
  <c r="H98" i="1"/>
  <c r="H97" i="1"/>
  <c r="H96" i="1"/>
  <c r="H95" i="1"/>
  <c r="H94" i="1"/>
  <c r="H93" i="1"/>
  <c r="H92" i="1"/>
  <c r="H91" i="1"/>
  <c r="H90" i="1"/>
  <c r="H81" i="1"/>
  <c r="H80" i="1"/>
  <c r="H79" i="1"/>
  <c r="H78" i="1"/>
  <c r="H77" i="1"/>
  <c r="H76" i="1"/>
  <c r="H75" i="1"/>
  <c r="H74" i="1"/>
  <c r="H73" i="1"/>
  <c r="H72" i="1"/>
  <c r="H63" i="1"/>
  <c r="H62" i="1"/>
  <c r="H61" i="1"/>
  <c r="H60" i="1"/>
  <c r="H59" i="1"/>
  <c r="H58" i="1"/>
  <c r="H57" i="1"/>
  <c r="H56" i="1"/>
  <c r="H45" i="1"/>
  <c r="H44" i="1"/>
  <c r="H43" i="1"/>
  <c r="H42" i="1"/>
  <c r="H41" i="1"/>
  <c r="H40" i="1"/>
  <c r="H39" i="1"/>
  <c r="H38" i="1"/>
  <c r="H91" i="4"/>
  <c r="H90" i="4"/>
  <c r="H89" i="4"/>
  <c r="H88" i="4"/>
  <c r="H87" i="4"/>
  <c r="H86" i="4"/>
  <c r="H85" i="4"/>
  <c r="H84" i="4"/>
  <c r="H83" i="4"/>
  <c r="H82" i="4"/>
  <c r="H73" i="4"/>
  <c r="H72" i="4"/>
  <c r="H71" i="4"/>
  <c r="H70" i="4"/>
  <c r="H69" i="4"/>
  <c r="H68" i="4"/>
  <c r="H67" i="4"/>
  <c r="H66" i="4"/>
  <c r="H65" i="4"/>
  <c r="H64" i="4"/>
  <c r="H55" i="4"/>
  <c r="H54" i="4"/>
  <c r="H53" i="4"/>
  <c r="H52" i="4"/>
  <c r="H51" i="4"/>
  <c r="H50" i="4"/>
  <c r="H49" i="4"/>
  <c r="H48" i="4"/>
  <c r="H47" i="4"/>
  <c r="H46" i="4"/>
  <c r="H37" i="4"/>
  <c r="H36" i="4"/>
  <c r="H35" i="4"/>
  <c r="H34" i="4"/>
  <c r="H33" i="4"/>
  <c r="H32" i="4"/>
  <c r="H31" i="4"/>
  <c r="H30" i="4"/>
  <c r="H29" i="4"/>
  <c r="H28" i="4"/>
  <c r="C5" i="2"/>
  <c r="L91" i="4"/>
  <c r="L90" i="4"/>
  <c r="L89" i="4"/>
  <c r="L88" i="4"/>
  <c r="L87" i="4"/>
  <c r="L86" i="4"/>
  <c r="L85" i="4"/>
  <c r="L84" i="4"/>
  <c r="L83" i="4"/>
  <c r="L82" i="4"/>
  <c r="L73" i="4"/>
  <c r="L72" i="4"/>
  <c r="L71" i="4"/>
  <c r="L70" i="4"/>
  <c r="L69" i="4"/>
  <c r="L68" i="4"/>
  <c r="L67" i="4"/>
  <c r="L66" i="4"/>
  <c r="L65" i="4"/>
  <c r="L64" i="4"/>
  <c r="L55" i="4"/>
  <c r="L54" i="4"/>
  <c r="L53" i="4"/>
  <c r="L52" i="4"/>
  <c r="L51" i="4"/>
  <c r="L50" i="4"/>
  <c r="L49" i="4"/>
  <c r="L48" i="4"/>
  <c r="L47" i="4"/>
  <c r="L46" i="4"/>
  <c r="L37" i="4"/>
  <c r="L36" i="4"/>
  <c r="L35" i="4"/>
  <c r="L34" i="4"/>
  <c r="L33" i="4"/>
  <c r="L32" i="4"/>
  <c r="L31" i="4"/>
  <c r="L30" i="4"/>
  <c r="L29" i="4"/>
  <c r="L28" i="4"/>
  <c r="L20" i="4"/>
  <c r="L19" i="4"/>
  <c r="L18" i="4"/>
  <c r="B8" i="5"/>
  <c r="B9" i="5" s="1"/>
  <c r="B10" i="5" s="1"/>
  <c r="B11" i="5" s="1"/>
  <c r="C4" i="4"/>
  <c r="C3" i="4"/>
  <c r="B83" i="4"/>
  <c r="B84" i="4" s="1"/>
  <c r="B85" i="4" s="1"/>
  <c r="B86" i="4" s="1"/>
  <c r="B87" i="4" s="1"/>
  <c r="B88" i="4" s="1"/>
  <c r="B89" i="4" s="1"/>
  <c r="B90" i="4" s="1"/>
  <c r="B91" i="4" s="1"/>
  <c r="B65" i="4"/>
  <c r="B66" i="4" s="1"/>
  <c r="B67" i="4" s="1"/>
  <c r="B68" i="4" s="1"/>
  <c r="B69" i="4" s="1"/>
  <c r="B70" i="4" s="1"/>
  <c r="B71" i="4" s="1"/>
  <c r="B72" i="4" s="1"/>
  <c r="B73" i="4" s="1"/>
  <c r="B47" i="4"/>
  <c r="B48" i="4" s="1"/>
  <c r="B49" i="4" s="1"/>
  <c r="B50" i="4" s="1"/>
  <c r="B51" i="4" s="1"/>
  <c r="B52" i="4" s="1"/>
  <c r="B53" i="4" s="1"/>
  <c r="B54" i="4" s="1"/>
  <c r="B55" i="4" s="1"/>
  <c r="B29" i="4"/>
  <c r="B30" i="4" s="1"/>
  <c r="B31" i="4" s="1"/>
  <c r="B32" i="4" s="1"/>
  <c r="B33" i="4" s="1"/>
  <c r="B34" i="4" s="1"/>
  <c r="B35" i="4" s="1"/>
  <c r="B36" i="4" s="1"/>
  <c r="B37" i="4" s="1"/>
  <c r="L99" i="1"/>
  <c r="L98" i="1"/>
  <c r="L97" i="1"/>
  <c r="L96" i="1"/>
  <c r="L95" i="1"/>
  <c r="L94" i="1"/>
  <c r="L93" i="1"/>
  <c r="L92" i="1"/>
  <c r="L91" i="1"/>
  <c r="B91" i="1"/>
  <c r="B92" i="1" s="1"/>
  <c r="B93" i="1" s="1"/>
  <c r="B94" i="1" s="1"/>
  <c r="B95" i="1" s="1"/>
  <c r="B96" i="1" s="1"/>
  <c r="B97" i="1" s="1"/>
  <c r="B98" i="1" s="1"/>
  <c r="B99" i="1" s="1"/>
  <c r="L90" i="1"/>
  <c r="L81" i="1"/>
  <c r="L80" i="1"/>
  <c r="L79" i="1"/>
  <c r="L78" i="1"/>
  <c r="L77" i="1"/>
  <c r="L76" i="1"/>
  <c r="L75" i="1"/>
  <c r="L74" i="1"/>
  <c r="L73" i="1"/>
  <c r="B73" i="1"/>
  <c r="B74" i="1" s="1"/>
  <c r="B75" i="1" s="1"/>
  <c r="B76" i="1" s="1"/>
  <c r="B77" i="1" s="1"/>
  <c r="B78" i="1" s="1"/>
  <c r="B79" i="1" s="1"/>
  <c r="B80" i="1" s="1"/>
  <c r="B81" i="1" s="1"/>
  <c r="L72" i="1"/>
  <c r="L63" i="1"/>
  <c r="L62" i="1"/>
  <c r="L61" i="1"/>
  <c r="L60" i="1"/>
  <c r="L59" i="1"/>
  <c r="L58" i="1"/>
  <c r="L57" i="1"/>
  <c r="L56" i="1"/>
  <c r="L55" i="1"/>
  <c r="B55" i="1"/>
  <c r="B56" i="1" s="1"/>
  <c r="B57" i="1" s="1"/>
  <c r="B58" i="1" s="1"/>
  <c r="B59" i="1" s="1"/>
  <c r="B60" i="1" s="1"/>
  <c r="B61" i="1" s="1"/>
  <c r="B62" i="1" s="1"/>
  <c r="B63" i="1" s="1"/>
  <c r="L54" i="1"/>
  <c r="L45" i="1"/>
  <c r="L44" i="1"/>
  <c r="L43" i="1"/>
  <c r="L42" i="1"/>
  <c r="L41" i="1"/>
  <c r="L40" i="1"/>
  <c r="L39" i="1"/>
  <c r="L38" i="1"/>
  <c r="L37" i="1"/>
  <c r="B37" i="1"/>
  <c r="B38" i="1" s="1"/>
  <c r="B39" i="1" s="1"/>
  <c r="B40" i="1" s="1"/>
  <c r="B41" i="1" s="1"/>
  <c r="B42" i="1" s="1"/>
  <c r="B43" i="1" s="1"/>
  <c r="B44" i="1" s="1"/>
  <c r="B45" i="1" s="1"/>
  <c r="L36" i="1"/>
  <c r="L26" i="1"/>
  <c r="L27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L21" i="4" l="1"/>
  <c r="L2" i="4" s="1"/>
  <c r="E7" i="5" s="1"/>
  <c r="L29" i="1"/>
  <c r="L2" i="1" s="1"/>
  <c r="D7" i="5" s="1"/>
  <c r="H5" i="2"/>
  <c r="I7" i="2" s="1"/>
  <c r="M5" i="2"/>
  <c r="H13" i="2"/>
  <c r="I15" i="2" s="1"/>
  <c r="L56" i="4"/>
  <c r="L41" i="4" s="1"/>
  <c r="E9" i="5" s="1"/>
  <c r="F9" i="5" s="1"/>
  <c r="L74" i="4"/>
  <c r="L59" i="4" s="1"/>
  <c r="E10" i="5" s="1"/>
  <c r="F10" i="5" s="1"/>
  <c r="D15" i="2" s="1"/>
  <c r="L38" i="4"/>
  <c r="L23" i="4" s="1"/>
  <c r="E8" i="5" s="1"/>
  <c r="F8" i="5" s="1"/>
  <c r="L92" i="4"/>
  <c r="L77" i="4" s="1"/>
  <c r="E11" i="5" s="1"/>
  <c r="F11" i="5" s="1"/>
  <c r="L64" i="1"/>
  <c r="L49" i="1" s="1"/>
  <c r="L82" i="1"/>
  <c r="L67" i="1" s="1"/>
  <c r="L46" i="1"/>
  <c r="L31" i="1" s="1"/>
  <c r="L100" i="1"/>
  <c r="L85" i="1" s="1"/>
  <c r="D19" i="2" l="1"/>
  <c r="D16" i="2"/>
  <c r="D18" i="2" s="1"/>
  <c r="I19" i="2"/>
  <c r="I16" i="2"/>
  <c r="I18" i="2" s="1"/>
  <c r="N7" i="2"/>
  <c r="I11" i="2"/>
  <c r="I8" i="2"/>
  <c r="I10" i="2" s="1"/>
  <c r="F7" i="5"/>
  <c r="D7" i="2" s="1"/>
  <c r="D11" i="2" s="1"/>
  <c r="N11" i="2" l="1"/>
  <c r="N8" i="2"/>
  <c r="N10" i="2" s="1"/>
  <c r="D8" i="2"/>
  <c r="D1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Gadai Mulia</author>
  </authors>
  <commentList>
    <comment ref="H6" authorId="0" shapeId="0" xr:uid="{66357B54-F21C-4B87-B3AB-D9C7EB263C05}">
      <text>
        <r>
          <rPr>
            <b/>
            <sz val="9"/>
            <color indexed="81"/>
            <rFont val="Tahoma"/>
            <family val="2"/>
          </rPr>
          <t>Gadai Mulia:</t>
        </r>
        <r>
          <rPr>
            <sz val="9"/>
            <color indexed="81"/>
            <rFont val="Tahoma"/>
            <family val="2"/>
          </rPr>
          <t xml:space="preserve">
rumus jangan di hilangkan, jika belum ada pelunasan ketik 0 manual</t>
        </r>
      </text>
    </comment>
    <comment ref="J6" authorId="0" shapeId="0" xr:uid="{67300F91-0B07-4107-9172-34DBFCED0527}">
      <text>
        <r>
          <rPr>
            <b/>
            <sz val="9"/>
            <color indexed="81"/>
            <rFont val="Tahoma"/>
            <family val="2"/>
          </rPr>
          <t>Gadai Mulia:</t>
        </r>
        <r>
          <rPr>
            <sz val="9"/>
            <color indexed="81"/>
            <rFont val="Tahoma"/>
            <family val="2"/>
          </rPr>
          <t xml:space="preserve">
rumus jangan dihilangkan
</t>
        </r>
      </text>
    </comment>
    <comment ref="L22" authorId="0" shapeId="0" xr:uid="{D8284F92-318C-4FE2-9DF7-6A6948172909}">
      <text>
        <r>
          <rPr>
            <b/>
            <sz val="9"/>
            <color indexed="81"/>
            <rFont val="Tahoma"/>
            <family val="2"/>
          </rPr>
          <t>Gadai Mulia:</t>
        </r>
        <r>
          <rPr>
            <sz val="9"/>
            <color indexed="81"/>
            <rFont val="Tahoma"/>
            <family val="2"/>
          </rPr>
          <t xml:space="preserve">
jika transaksi lebih dari tabel berikut, untuk klinik kolom angka 16 (copy - insert copied cells)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Gadai Mulia</author>
  </authors>
  <commentList>
    <comment ref="C2" authorId="0" shapeId="0" xr:uid="{68051762-B34D-498C-A6B1-3A932A8075B6}">
      <text>
        <r>
          <rPr>
            <b/>
            <sz val="9"/>
            <color indexed="81"/>
            <rFont val="Tahoma"/>
            <family val="2"/>
          </rPr>
          <t>Gadai Mulia:</t>
        </r>
        <r>
          <rPr>
            <sz val="9"/>
            <color indexed="81"/>
            <rFont val="Tahoma"/>
            <family val="2"/>
          </rPr>
          <t xml:space="preserve">
SUDAH RUMUS SHEET SEBELUMNYA</t>
        </r>
      </text>
    </comment>
    <comment ref="H6" authorId="0" shapeId="0" xr:uid="{D5D6DC32-223B-43D9-8BFB-E570CB4C7DBD}">
      <text>
        <r>
          <rPr>
            <b/>
            <sz val="9"/>
            <color indexed="81"/>
            <rFont val="Tahoma"/>
            <family val="2"/>
          </rPr>
          <t>Gadai Mulia:</t>
        </r>
        <r>
          <rPr>
            <sz val="9"/>
            <color indexed="81"/>
            <rFont val="Tahoma"/>
            <family val="2"/>
          </rPr>
          <t xml:space="preserve">
RUMUS</t>
        </r>
      </text>
    </comment>
    <comment ref="L20" authorId="0" shapeId="0" xr:uid="{98612677-A152-43B6-BD96-F2634A1E56F9}">
      <text>
        <r>
          <rPr>
            <b/>
            <sz val="9"/>
            <color indexed="81"/>
            <rFont val="Tahoma"/>
            <family val="2"/>
          </rPr>
          <t>Gadai Mulia:</t>
        </r>
        <r>
          <rPr>
            <sz val="9"/>
            <color indexed="81"/>
            <rFont val="Tahoma"/>
            <family val="2"/>
          </rPr>
          <t xml:space="preserve">
jika transaksi lebih dari 10, untuk klinik kolom angka 16 (copy - insert copied cells)</t>
        </r>
      </text>
    </comment>
    <comment ref="C23" authorId="0" shapeId="0" xr:uid="{929F51B0-E603-4F4F-A657-8CB6DA1694DF}">
      <text>
        <r>
          <rPr>
            <b/>
            <sz val="9"/>
            <color indexed="81"/>
            <rFont val="Tahoma"/>
            <family val="2"/>
          </rPr>
          <t>Gadai Mulia:</t>
        </r>
        <r>
          <rPr>
            <sz val="9"/>
            <color indexed="81"/>
            <rFont val="Tahoma"/>
            <family val="2"/>
          </rPr>
          <t xml:space="preserve">
SUDAH RUMUS SHEET SEBELUMNYA</t>
        </r>
      </text>
    </comment>
    <comment ref="C41" authorId="0" shapeId="0" xr:uid="{215489C1-EEE6-4F3A-BEDB-203617FD92E4}">
      <text>
        <r>
          <rPr>
            <b/>
            <sz val="9"/>
            <color indexed="81"/>
            <rFont val="Tahoma"/>
            <family val="2"/>
          </rPr>
          <t>Gadai Mulia:</t>
        </r>
        <r>
          <rPr>
            <sz val="9"/>
            <color indexed="81"/>
            <rFont val="Tahoma"/>
            <family val="2"/>
          </rPr>
          <t xml:space="preserve">
SUDAH RUMUS SHEET SEBELUMNYA</t>
        </r>
      </text>
    </comment>
    <comment ref="C59" authorId="0" shapeId="0" xr:uid="{38682258-9BC2-4196-8DAC-05C6C5DB06A4}">
      <text>
        <r>
          <rPr>
            <b/>
            <sz val="9"/>
            <color indexed="81"/>
            <rFont val="Tahoma"/>
            <family val="2"/>
          </rPr>
          <t>Gadai Mulia:</t>
        </r>
        <r>
          <rPr>
            <sz val="9"/>
            <color indexed="81"/>
            <rFont val="Tahoma"/>
            <family val="2"/>
          </rPr>
          <t xml:space="preserve">
SUDAH RUMUS SHEET SEBELUMNYA</t>
        </r>
      </text>
    </comment>
    <comment ref="C77" authorId="0" shapeId="0" xr:uid="{71B79407-5F18-466F-AAA5-8B204F8E6B85}">
      <text>
        <r>
          <rPr>
            <b/>
            <sz val="9"/>
            <color indexed="81"/>
            <rFont val="Tahoma"/>
            <family val="2"/>
          </rPr>
          <t>Gadai Mulia:</t>
        </r>
        <r>
          <rPr>
            <sz val="9"/>
            <color indexed="81"/>
            <rFont val="Tahoma"/>
            <family val="2"/>
          </rPr>
          <t xml:space="preserve">
SUDAH RUMUS SHEET SEBELUMNYA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Gadai Mulia</author>
  </authors>
  <commentList>
    <comment ref="C7" authorId="0" shapeId="0" xr:uid="{9B7B7D23-67C9-4FF3-AF8D-D62C07BF989E}">
      <text>
        <r>
          <rPr>
            <b/>
            <sz val="9"/>
            <color indexed="81"/>
            <rFont val="Tahoma"/>
            <family val="2"/>
          </rPr>
          <t>Gadai Mulia:</t>
        </r>
        <r>
          <rPr>
            <sz val="9"/>
            <color indexed="81"/>
            <rFont val="Tahoma"/>
            <family val="2"/>
          </rPr>
          <t xml:space="preserve">
PENULISAN NAMA LENGKAP HARUS SAMA DENGAN SHEET SEBELUMNYA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Gadai Mulia</author>
  </authors>
  <commentList>
    <comment ref="C5" authorId="0" shapeId="0" xr:uid="{635C1563-4922-4060-8E2F-11D0BD8E08FA}">
      <text>
        <r>
          <rPr>
            <b/>
            <sz val="9"/>
            <color indexed="81"/>
            <rFont val="Tahoma"/>
            <family val="2"/>
          </rPr>
          <t>Gadai Mulia:</t>
        </r>
        <r>
          <rPr>
            <sz val="9"/>
            <color indexed="81"/>
            <rFont val="Tahoma"/>
            <family val="2"/>
          </rPr>
          <t xml:space="preserve">
rumus dari nomor</t>
        </r>
      </text>
    </comment>
  </commentList>
</comments>
</file>

<file path=xl/sharedStrings.xml><?xml version="1.0" encoding="utf-8"?>
<sst xmlns="http://schemas.openxmlformats.org/spreadsheetml/2006/main" count="245" uniqueCount="37">
  <si>
    <t>Nilai</t>
  </si>
  <si>
    <t>Biaya Jasa (Tenaga)</t>
  </si>
  <si>
    <t>Biaya Jasa (include pph)</t>
  </si>
  <si>
    <t>Total Nilai Kwitansi</t>
  </si>
  <si>
    <t>Pembayaran</t>
  </si>
  <si>
    <t>Nama Agent</t>
  </si>
  <si>
    <t>Nomor Agent</t>
  </si>
  <si>
    <t>Bulan</t>
  </si>
  <si>
    <t>:</t>
  </si>
  <si>
    <t>No</t>
  </si>
  <si>
    <t>Jenis Produk</t>
  </si>
  <si>
    <t>No. SBG</t>
  </si>
  <si>
    <t>Nama Nasabah</t>
  </si>
  <si>
    <t>Tanggal Transaksi</t>
  </si>
  <si>
    <t>Tanggal Pelunasan</t>
  </si>
  <si>
    <t>Total Hari</t>
  </si>
  <si>
    <t>SM</t>
  </si>
  <si>
    <t>UP</t>
  </si>
  <si>
    <t>Nilai Fee</t>
  </si>
  <si>
    <t>% Fee</t>
  </si>
  <si>
    <t>TOTAL</t>
  </si>
  <si>
    <t>NAMA AGENT</t>
  </si>
  <si>
    <t>EMAS</t>
  </si>
  <si>
    <t>ELEKTRONIK</t>
  </si>
  <si>
    <t>Nama</t>
  </si>
  <si>
    <t>URAIAN</t>
  </si>
  <si>
    <t>ATAS NAMA</t>
  </si>
  <si>
    <t>BANK</t>
  </si>
  <si>
    <t>NO.REK</t>
  </si>
  <si>
    <t>GADAI EMAS REGULER</t>
  </si>
  <si>
    <t>GADAI ELEKTRONIK CERIA</t>
  </si>
  <si>
    <t>RITA MEYLINA</t>
  </si>
  <si>
    <t>MAYA NOVIANTI</t>
  </si>
  <si>
    <t>ajeng</t>
  </si>
  <si>
    <t>dian</t>
  </si>
  <si>
    <t>pph21 (2,5%)</t>
  </si>
  <si>
    <t>WAJIB DI 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</si>
</sst>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_-* #,##0_-;\-* #,##0_-;_-* \-_-;_-@_-"/>
    <numFmt numFmtId="165" formatCode="[$-409]d\-mmm\-yy;@"/>
    <numFmt numFmtId="166" formatCode="0.0"/>
    <numFmt numFmtId="167" formatCode="_-* #,##0.00_-;\-* #,##0.00_-;_-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i/>
      <sz val="11"/>
      <color rgb="FF7F7F7F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5" fillId="0" borderId="0" applyBorder="0" applyProtection="0">
      <alignment vertical="center"/>
    </xf>
  </cellStyleXfs>
  <cellXfs count="39">
    <xf numFmtId="0" fontId="0" fillId="0" borderId="0" xfId="0"/>
    <xf numFmtId="0" fontId="0" fillId="0" borderId="1" xfId="0" applyBorder="1" applyAlignment="1">
      <alignment vertical="center"/>
    </xf>
    <xf numFmtId="164" fontId="6" fillId="2" borderId="1" xfId="2" applyNumberFormat="1" applyFont="1" applyFill="1" applyBorder="1" applyProtection="1">
      <alignment vertical="center"/>
    </xf>
    <xf numFmtId="164" fontId="6" fillId="0" borderId="1" xfId="2" applyNumberFormat="1" applyFont="1" applyBorder="1" applyProtection="1">
      <alignment vertical="center"/>
    </xf>
    <xf numFmtId="0" fontId="7" fillId="0" borderId="1" xfId="0" applyFont="1" applyBorder="1" applyAlignment="1">
      <alignment vertical="center"/>
    </xf>
    <xf numFmtId="164" fontId="7" fillId="0" borderId="1" xfId="2" applyNumberFormat="1" applyFont="1" applyBorder="1" applyProtection="1">
      <alignment vertical="center"/>
    </xf>
    <xf numFmtId="0" fontId="4" fillId="0" borderId="1" xfId="0" applyFont="1" applyBorder="1" applyAlignment="1">
      <alignment vertical="center"/>
    </xf>
    <xf numFmtId="164" fontId="4" fillId="0" borderId="1" xfId="2" applyNumberFormat="1" applyFont="1" applyBorder="1" applyProtection="1">
      <alignment vertical="center"/>
    </xf>
    <xf numFmtId="0" fontId="2" fillId="0" borderId="1" xfId="0" applyFont="1" applyBorder="1" applyAlignment="1">
      <alignment horizontal="center" vertical="center" wrapText="1"/>
    </xf>
    <xf numFmtId="41" fontId="2" fillId="0" borderId="1" xfId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9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4" fillId="0" borderId="2" xfId="0" applyFont="1" applyBorder="1" applyAlignment="1">
      <alignment horizontal="center" vertical="center"/>
    </xf>
    <xf numFmtId="41" fontId="0" fillId="0" borderId="0" xfId="1" applyFont="1" applyAlignment="1">
      <alignment vertical="center"/>
    </xf>
    <xf numFmtId="41" fontId="0" fillId="0" borderId="1" xfId="1" applyFont="1" applyBorder="1" applyAlignment="1">
      <alignment vertical="center"/>
    </xf>
    <xf numFmtId="10" fontId="0" fillId="0" borderId="1" xfId="0" applyNumberFormat="1" applyBorder="1" applyAlignment="1">
      <alignment vertical="center"/>
    </xf>
    <xf numFmtId="9" fontId="0" fillId="0" borderId="1" xfId="0" applyNumberFormat="1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top"/>
    </xf>
    <xf numFmtId="0" fontId="10" fillId="3" borderId="0" xfId="0" applyFont="1" applyFill="1" applyAlignment="1">
      <alignment vertical="top"/>
    </xf>
    <xf numFmtId="17" fontId="0" fillId="0" borderId="0" xfId="0" applyNumberFormat="1" applyAlignment="1">
      <alignment horizontal="left" vertical="center"/>
    </xf>
    <xf numFmtId="41" fontId="3" fillId="0" borderId="0" xfId="1" applyFont="1" applyAlignment="1">
      <alignment vertical="center"/>
    </xf>
    <xf numFmtId="41" fontId="2" fillId="3" borderId="1" xfId="1" applyFont="1" applyFill="1" applyBorder="1" applyAlignment="1">
      <alignment vertical="center"/>
    </xf>
    <xf numFmtId="0" fontId="0" fillId="0" borderId="1" xfId="0" quotePrefix="1" applyBorder="1" applyAlignment="1">
      <alignment vertical="center"/>
    </xf>
    <xf numFmtId="166" fontId="0" fillId="0" borderId="1" xfId="0" applyNumberFormat="1" applyBorder="1" applyAlignment="1">
      <alignment vertical="center"/>
    </xf>
    <xf numFmtId="167" fontId="0" fillId="0" borderId="0" xfId="1" applyNumberFormat="1" applyFont="1" applyAlignment="1">
      <alignment vertical="center"/>
    </xf>
    <xf numFmtId="167" fontId="2" fillId="0" borderId="1" xfId="1" applyNumberFormat="1" applyFont="1" applyBorder="1" applyAlignment="1">
      <alignment horizontal="center" vertical="center" wrapText="1"/>
    </xf>
    <xf numFmtId="167" fontId="0" fillId="0" borderId="1" xfId="1" applyNumberFormat="1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</cellXfs>
  <cellStyles count="3">
    <cellStyle name="Comma [0]" xfId="1" builtinId="6"/>
    <cellStyle name="Excel Built-in Explanatory Text" xfId="2" xr:uid="{D2A43E73-A28B-4B43-AAEC-2269B03D986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964B0-DDBE-4D51-9A7E-42DABA036914}">
  <dimension ref="A1:L100"/>
  <sheetViews>
    <sheetView zoomScale="70" zoomScaleNormal="70" workbookViewId="0">
      <selection activeCell="O6" sqref="O6"/>
    </sheetView>
  </sheetViews>
  <sheetFormatPr defaultRowHeight="14.5" x14ac:dyDescent="0.35"/>
  <cols>
    <col min="1" max="1" width="12.7265625" style="11" bestFit="1" customWidth="1"/>
    <col min="2" max="2" width="3.1796875" style="12" bestFit="1" customWidth="1"/>
    <col min="3" max="3" width="22.7265625" style="12" bestFit="1" customWidth="1"/>
    <col min="4" max="4" width="14" style="12" customWidth="1"/>
    <col min="5" max="5" width="23.08984375" style="12" bestFit="1" customWidth="1"/>
    <col min="6" max="6" width="14.54296875" style="12" customWidth="1"/>
    <col min="7" max="7" width="15.1796875" style="12" customWidth="1"/>
    <col min="8" max="8" width="9" style="12" bestFit="1" customWidth="1"/>
    <col min="9" max="9" width="6" style="34" customWidth="1"/>
    <col min="10" max="10" width="6" style="12" customWidth="1"/>
    <col min="11" max="11" width="17.1796875" style="22" customWidth="1"/>
    <col min="12" max="12" width="13.36328125" style="22" customWidth="1"/>
    <col min="13" max="16384" width="8.7265625" style="12"/>
  </cols>
  <sheetData>
    <row r="1" spans="1:12" x14ac:dyDescent="0.35">
      <c r="B1" s="10"/>
    </row>
    <row r="2" spans="1:12" x14ac:dyDescent="0.35">
      <c r="A2" s="11" t="s">
        <v>5</v>
      </c>
      <c r="B2" s="10" t="s">
        <v>8</v>
      </c>
      <c r="C2" s="12" t="s">
        <v>31</v>
      </c>
      <c r="L2" s="30">
        <f>L29</f>
        <v>0</v>
      </c>
    </row>
    <row r="3" spans="1:12" x14ac:dyDescent="0.35">
      <c r="A3" s="11" t="s">
        <v>6</v>
      </c>
      <c r="B3" s="10" t="s">
        <v>8</v>
      </c>
    </row>
    <row r="4" spans="1:12" x14ac:dyDescent="0.35">
      <c r="A4" s="11" t="s">
        <v>7</v>
      </c>
      <c r="B4" s="10" t="s">
        <v>8</v>
      </c>
      <c r="C4" s="29">
        <v>45261</v>
      </c>
    </row>
    <row r="6" spans="1:12" s="14" customFormat="1" ht="29" x14ac:dyDescent="0.35">
      <c r="A6" s="18"/>
      <c r="B6" s="8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8" t="s">
        <v>15</v>
      </c>
      <c r="I6" s="35" t="s">
        <v>16</v>
      </c>
      <c r="J6" s="8" t="s">
        <v>19</v>
      </c>
      <c r="K6" s="9" t="s">
        <v>17</v>
      </c>
      <c r="L6" s="9" t="s">
        <v>18</v>
      </c>
    </row>
    <row r="7" spans="1:12" x14ac:dyDescent="0.35">
      <c r="B7" s="16">
        <v>1</v>
      </c>
      <c r="C7" s="1" t="s">
        <v>29</v>
      </c>
      <c r="D7" s="1"/>
      <c r="E7" s="1"/>
      <c r="F7" s="15"/>
      <c r="G7" s="15"/>
      <c r="H7" s="1">
        <f t="shared" ref="H7:H22" si="0">G7-F7</f>
        <v>0</v>
      </c>
      <c r="I7" s="36"/>
      <c r="J7" s="24" t="str">
        <f t="shared" ref="J7:J28" si="1">IF(AND(K7&lt;=100000000),"0,25%",IF(AND(K7&gt;=100000000),"1%"))</f>
        <v>0,25%</v>
      </c>
      <c r="K7" s="23"/>
      <c r="L7" s="23"/>
    </row>
    <row r="8" spans="1:12" x14ac:dyDescent="0.35">
      <c r="B8" s="16">
        <f t="shared" ref="B8:B28" si="2">B7+1</f>
        <v>2</v>
      </c>
      <c r="C8" s="1"/>
      <c r="D8" s="1"/>
      <c r="E8" s="1"/>
      <c r="F8" s="15"/>
      <c r="G8" s="15"/>
      <c r="H8" s="1">
        <f t="shared" si="0"/>
        <v>0</v>
      </c>
      <c r="I8" s="36"/>
      <c r="J8" s="24" t="str">
        <f t="shared" si="1"/>
        <v>0,25%</v>
      </c>
      <c r="K8" s="23"/>
      <c r="L8" s="23"/>
    </row>
    <row r="9" spans="1:12" x14ac:dyDescent="0.35">
      <c r="B9" s="16">
        <f t="shared" si="2"/>
        <v>3</v>
      </c>
      <c r="C9" s="1"/>
      <c r="D9" s="1"/>
      <c r="E9" s="1"/>
      <c r="F9" s="15"/>
      <c r="G9" s="15"/>
      <c r="H9" s="1">
        <f t="shared" si="0"/>
        <v>0</v>
      </c>
      <c r="I9" s="36"/>
      <c r="J9" s="24" t="str">
        <f t="shared" si="1"/>
        <v>0,25%</v>
      </c>
      <c r="K9" s="23"/>
      <c r="L9" s="23"/>
    </row>
    <row r="10" spans="1:12" x14ac:dyDescent="0.35">
      <c r="B10" s="16">
        <f t="shared" si="2"/>
        <v>4</v>
      </c>
      <c r="C10" s="1"/>
      <c r="D10" s="1"/>
      <c r="E10" s="1"/>
      <c r="F10" s="15"/>
      <c r="G10" s="15"/>
      <c r="H10" s="1">
        <f t="shared" si="0"/>
        <v>0</v>
      </c>
      <c r="I10" s="36"/>
      <c r="J10" s="24" t="str">
        <f t="shared" si="1"/>
        <v>0,25%</v>
      </c>
      <c r="K10" s="23"/>
      <c r="L10" s="23"/>
    </row>
    <row r="11" spans="1:12" x14ac:dyDescent="0.35">
      <c r="B11" s="16">
        <f t="shared" si="2"/>
        <v>5</v>
      </c>
      <c r="C11" s="1"/>
      <c r="D11" s="1"/>
      <c r="E11" s="1"/>
      <c r="F11" s="15"/>
      <c r="G11" s="15"/>
      <c r="H11" s="1">
        <f t="shared" si="0"/>
        <v>0</v>
      </c>
      <c r="I11" s="36"/>
      <c r="J11" s="24" t="str">
        <f t="shared" si="1"/>
        <v>0,25%</v>
      </c>
      <c r="K11" s="23"/>
      <c r="L11" s="23"/>
    </row>
    <row r="12" spans="1:12" x14ac:dyDescent="0.35">
      <c r="B12" s="16">
        <f t="shared" si="2"/>
        <v>6</v>
      </c>
      <c r="C12" s="1"/>
      <c r="D12" s="1"/>
      <c r="E12" s="1"/>
      <c r="F12" s="15"/>
      <c r="G12" s="15"/>
      <c r="H12" s="1">
        <f t="shared" si="0"/>
        <v>0</v>
      </c>
      <c r="I12" s="36"/>
      <c r="J12" s="24" t="str">
        <f t="shared" si="1"/>
        <v>0,25%</v>
      </c>
      <c r="K12" s="23"/>
      <c r="L12" s="23"/>
    </row>
    <row r="13" spans="1:12" x14ac:dyDescent="0.35">
      <c r="B13" s="16">
        <f t="shared" si="2"/>
        <v>7</v>
      </c>
      <c r="C13" s="1"/>
      <c r="D13" s="1"/>
      <c r="E13" s="1"/>
      <c r="F13" s="15"/>
      <c r="G13" s="15"/>
      <c r="H13" s="1">
        <f t="shared" si="0"/>
        <v>0</v>
      </c>
      <c r="I13" s="36"/>
      <c r="J13" s="24" t="str">
        <f t="shared" si="1"/>
        <v>0,25%</v>
      </c>
      <c r="K13" s="23"/>
      <c r="L13" s="23"/>
    </row>
    <row r="14" spans="1:12" x14ac:dyDescent="0.35">
      <c r="B14" s="16">
        <f t="shared" si="2"/>
        <v>8</v>
      </c>
      <c r="C14" s="1"/>
      <c r="D14" s="1"/>
      <c r="E14" s="1"/>
      <c r="F14" s="15"/>
      <c r="G14" s="15"/>
      <c r="H14" s="1">
        <f t="shared" si="0"/>
        <v>0</v>
      </c>
      <c r="I14" s="36"/>
      <c r="J14" s="24" t="str">
        <f t="shared" si="1"/>
        <v>0,25%</v>
      </c>
      <c r="K14" s="23"/>
      <c r="L14" s="23"/>
    </row>
    <row r="15" spans="1:12" x14ac:dyDescent="0.35">
      <c r="B15" s="16">
        <f t="shared" si="2"/>
        <v>9</v>
      </c>
      <c r="C15" s="1"/>
      <c r="D15" s="1"/>
      <c r="E15" s="1"/>
      <c r="F15" s="15"/>
      <c r="G15" s="15"/>
      <c r="H15" s="1">
        <f t="shared" si="0"/>
        <v>0</v>
      </c>
      <c r="I15" s="36"/>
      <c r="J15" s="24" t="str">
        <f t="shared" si="1"/>
        <v>0,25%</v>
      </c>
      <c r="K15" s="23"/>
      <c r="L15" s="23"/>
    </row>
    <row r="16" spans="1:12" x14ac:dyDescent="0.35">
      <c r="B16" s="16">
        <f t="shared" si="2"/>
        <v>10</v>
      </c>
      <c r="C16" s="1"/>
      <c r="D16" s="1"/>
      <c r="E16" s="1"/>
      <c r="F16" s="15"/>
      <c r="G16" s="15"/>
      <c r="H16" s="1">
        <f t="shared" si="0"/>
        <v>0</v>
      </c>
      <c r="I16" s="36"/>
      <c r="J16" s="24" t="str">
        <f t="shared" si="1"/>
        <v>0,25%</v>
      </c>
      <c r="K16" s="23"/>
      <c r="L16" s="23"/>
    </row>
    <row r="17" spans="1:12" x14ac:dyDescent="0.35">
      <c r="B17" s="16">
        <f t="shared" si="2"/>
        <v>11</v>
      </c>
      <c r="C17" s="1"/>
      <c r="D17" s="1"/>
      <c r="E17" s="1"/>
      <c r="F17" s="15"/>
      <c r="G17" s="15"/>
      <c r="H17" s="1">
        <f t="shared" si="0"/>
        <v>0</v>
      </c>
      <c r="I17" s="36"/>
      <c r="J17" s="24" t="str">
        <f t="shared" si="1"/>
        <v>0,25%</v>
      </c>
      <c r="K17" s="23"/>
      <c r="L17" s="23"/>
    </row>
    <row r="18" spans="1:12" x14ac:dyDescent="0.35">
      <c r="B18" s="16">
        <f t="shared" si="2"/>
        <v>12</v>
      </c>
      <c r="C18" s="1"/>
      <c r="D18" s="1"/>
      <c r="E18" s="1"/>
      <c r="F18" s="15"/>
      <c r="G18" s="15"/>
      <c r="H18" s="1">
        <f t="shared" si="0"/>
        <v>0</v>
      </c>
      <c r="I18" s="36"/>
      <c r="J18" s="24" t="str">
        <f t="shared" si="1"/>
        <v>0,25%</v>
      </c>
      <c r="K18" s="23"/>
      <c r="L18" s="23"/>
    </row>
    <row r="19" spans="1:12" x14ac:dyDescent="0.35">
      <c r="B19" s="16">
        <f t="shared" ref="B19" si="3">B18+1</f>
        <v>13</v>
      </c>
      <c r="C19" s="1"/>
      <c r="D19" s="1"/>
      <c r="E19" s="1"/>
      <c r="F19" s="15"/>
      <c r="G19" s="15"/>
      <c r="H19" s="1">
        <f t="shared" si="0"/>
        <v>0</v>
      </c>
      <c r="I19" s="36"/>
      <c r="J19" s="24" t="str">
        <f t="shared" si="1"/>
        <v>0,25%</v>
      </c>
      <c r="K19" s="23"/>
      <c r="L19" s="23"/>
    </row>
    <row r="20" spans="1:12" x14ac:dyDescent="0.35">
      <c r="B20" s="16">
        <f t="shared" si="2"/>
        <v>14</v>
      </c>
      <c r="C20" s="1"/>
      <c r="D20" s="1"/>
      <c r="E20" s="1"/>
      <c r="F20" s="15"/>
      <c r="G20" s="15"/>
      <c r="H20" s="1">
        <f t="shared" si="0"/>
        <v>0</v>
      </c>
      <c r="I20" s="36"/>
      <c r="J20" s="24" t="str">
        <f t="shared" si="1"/>
        <v>0,25%</v>
      </c>
      <c r="K20" s="23"/>
      <c r="L20" s="23"/>
    </row>
    <row r="21" spans="1:12" x14ac:dyDescent="0.35">
      <c r="B21" s="16">
        <f t="shared" si="2"/>
        <v>15</v>
      </c>
      <c r="C21" s="1"/>
      <c r="D21" s="1"/>
      <c r="E21" s="1"/>
      <c r="F21" s="15"/>
      <c r="G21" s="15"/>
      <c r="H21" s="1">
        <f t="shared" si="0"/>
        <v>0</v>
      </c>
      <c r="I21" s="36"/>
      <c r="J21" s="24" t="str">
        <f t="shared" si="1"/>
        <v>0,25%</v>
      </c>
      <c r="K21" s="23"/>
      <c r="L21" s="23"/>
    </row>
    <row r="22" spans="1:12" x14ac:dyDescent="0.35">
      <c r="B22" s="16">
        <f t="shared" si="2"/>
        <v>16</v>
      </c>
      <c r="C22" s="1"/>
      <c r="D22" s="1"/>
      <c r="E22" s="1"/>
      <c r="F22" s="15"/>
      <c r="G22" s="15"/>
      <c r="H22" s="1">
        <f t="shared" si="0"/>
        <v>0</v>
      </c>
      <c r="I22" s="36"/>
      <c r="J22" s="24" t="str">
        <f t="shared" si="1"/>
        <v>0,25%</v>
      </c>
      <c r="K22" s="23"/>
      <c r="L22" s="23">
        <f>J25*K25</f>
        <v>0</v>
      </c>
    </row>
    <row r="23" spans="1:12" hidden="1" x14ac:dyDescent="0.35">
      <c r="B23" s="16">
        <f t="shared" si="2"/>
        <v>17</v>
      </c>
      <c r="C23" s="1"/>
      <c r="D23" s="1"/>
      <c r="E23" s="1"/>
      <c r="F23" s="15"/>
      <c r="G23" s="15"/>
      <c r="H23" s="1">
        <f t="shared" ref="H22:H28" si="4">G23-F23</f>
        <v>0</v>
      </c>
      <c r="I23" s="36"/>
      <c r="J23" s="24" t="str">
        <f t="shared" si="1"/>
        <v>0,25%</v>
      </c>
      <c r="K23" s="23"/>
      <c r="L23" s="23">
        <f t="shared" ref="L23:L24" si="5">J23*K23</f>
        <v>0</v>
      </c>
    </row>
    <row r="24" spans="1:12" hidden="1" x14ac:dyDescent="0.35">
      <c r="B24" s="16">
        <f t="shared" si="2"/>
        <v>18</v>
      </c>
      <c r="C24" s="1"/>
      <c r="D24" s="1"/>
      <c r="E24" s="1"/>
      <c r="F24" s="15"/>
      <c r="G24" s="15"/>
      <c r="H24" s="1">
        <f t="shared" si="4"/>
        <v>0</v>
      </c>
      <c r="I24" s="36"/>
      <c r="J24" s="24" t="str">
        <f t="shared" si="1"/>
        <v>0,25%</v>
      </c>
      <c r="K24" s="23"/>
      <c r="L24" s="23">
        <f t="shared" si="5"/>
        <v>0</v>
      </c>
    </row>
    <row r="25" spans="1:12" hidden="1" x14ac:dyDescent="0.35">
      <c r="B25" s="16">
        <f t="shared" si="2"/>
        <v>19</v>
      </c>
      <c r="C25" s="1"/>
      <c r="D25" s="1"/>
      <c r="E25" s="1"/>
      <c r="F25" s="15"/>
      <c r="G25" s="15"/>
      <c r="H25" s="1">
        <f t="shared" si="4"/>
        <v>0</v>
      </c>
      <c r="I25" s="36"/>
      <c r="J25" s="24" t="str">
        <f t="shared" si="1"/>
        <v>0,25%</v>
      </c>
      <c r="K25" s="23"/>
    </row>
    <row r="26" spans="1:12" hidden="1" x14ac:dyDescent="0.35">
      <c r="B26" s="16">
        <f t="shared" si="2"/>
        <v>20</v>
      </c>
      <c r="C26" s="1"/>
      <c r="D26" s="1"/>
      <c r="E26" s="1"/>
      <c r="F26" s="15"/>
      <c r="G26" s="15"/>
      <c r="H26" s="1">
        <f t="shared" si="4"/>
        <v>0</v>
      </c>
      <c r="I26" s="36"/>
      <c r="J26" s="24" t="str">
        <f t="shared" si="1"/>
        <v>0,25%</v>
      </c>
      <c r="K26" s="23"/>
      <c r="L26" s="23">
        <f t="shared" ref="L26:L28" si="6">J26*K26</f>
        <v>0</v>
      </c>
    </row>
    <row r="27" spans="1:12" hidden="1" x14ac:dyDescent="0.35">
      <c r="B27" s="16">
        <f t="shared" si="2"/>
        <v>21</v>
      </c>
      <c r="C27" s="1"/>
      <c r="D27" s="1"/>
      <c r="E27" s="1"/>
      <c r="F27" s="15"/>
      <c r="G27" s="15"/>
      <c r="H27" s="1">
        <f t="shared" si="4"/>
        <v>0</v>
      </c>
      <c r="I27" s="36"/>
      <c r="J27" s="24" t="str">
        <f t="shared" si="1"/>
        <v>0,25%</v>
      </c>
      <c r="K27" s="23"/>
      <c r="L27" s="23">
        <f t="shared" si="6"/>
        <v>0</v>
      </c>
    </row>
    <row r="28" spans="1:12" hidden="1" x14ac:dyDescent="0.35">
      <c r="B28" s="16">
        <f t="shared" si="2"/>
        <v>22</v>
      </c>
      <c r="C28" s="1"/>
      <c r="D28" s="1"/>
      <c r="E28" s="1"/>
      <c r="F28" s="15"/>
      <c r="G28" s="15"/>
      <c r="H28" s="1">
        <f t="shared" si="4"/>
        <v>0</v>
      </c>
      <c r="I28" s="36"/>
      <c r="J28" s="24" t="str">
        <f t="shared" si="1"/>
        <v>0,25%</v>
      </c>
      <c r="K28" s="23"/>
      <c r="L28" s="23">
        <f t="shared" si="6"/>
        <v>0</v>
      </c>
    </row>
    <row r="29" spans="1:12" x14ac:dyDescent="0.35">
      <c r="B29" s="37" t="s">
        <v>20</v>
      </c>
      <c r="C29" s="37"/>
      <c r="D29" s="37"/>
      <c r="E29" s="37"/>
      <c r="F29" s="37"/>
      <c r="G29" s="37"/>
      <c r="H29" s="37"/>
      <c r="I29" s="37"/>
      <c r="J29" s="37"/>
      <c r="K29" s="37"/>
      <c r="L29" s="31">
        <f>SUM(L7:L28)</f>
        <v>0</v>
      </c>
    </row>
    <row r="31" spans="1:12" x14ac:dyDescent="0.35">
      <c r="A31" s="11" t="s">
        <v>5</v>
      </c>
      <c r="B31" s="10" t="s">
        <v>8</v>
      </c>
      <c r="C31" s="12" t="s">
        <v>32</v>
      </c>
      <c r="L31" s="30">
        <f>L46</f>
        <v>6812.5</v>
      </c>
    </row>
    <row r="32" spans="1:12" x14ac:dyDescent="0.35">
      <c r="A32" s="11" t="s">
        <v>6</v>
      </c>
      <c r="B32" s="10" t="s">
        <v>8</v>
      </c>
    </row>
    <row r="33" spans="1:12" x14ac:dyDescent="0.35">
      <c r="A33" s="11" t="s">
        <v>7</v>
      </c>
      <c r="B33" s="10" t="s">
        <v>8</v>
      </c>
      <c r="C33" s="29"/>
    </row>
    <row r="35" spans="1:12" s="14" customFormat="1" ht="32.5" customHeight="1" x14ac:dyDescent="0.35">
      <c r="A35" s="18"/>
      <c r="B35" s="8" t="s">
        <v>9</v>
      </c>
      <c r="C35" s="8" t="s">
        <v>10</v>
      </c>
      <c r="D35" s="8" t="s">
        <v>11</v>
      </c>
      <c r="E35" s="8" t="s">
        <v>12</v>
      </c>
      <c r="F35" s="8" t="s">
        <v>13</v>
      </c>
      <c r="G35" s="8" t="s">
        <v>14</v>
      </c>
      <c r="H35" s="8" t="s">
        <v>15</v>
      </c>
      <c r="I35" s="35" t="s">
        <v>16</v>
      </c>
      <c r="J35" s="8" t="s">
        <v>19</v>
      </c>
      <c r="K35" s="9" t="s">
        <v>17</v>
      </c>
      <c r="L35" s="9" t="s">
        <v>18</v>
      </c>
    </row>
    <row r="36" spans="1:12" ht="32.5" customHeight="1" x14ac:dyDescent="0.35">
      <c r="B36" s="16">
        <v>1</v>
      </c>
      <c r="C36" s="1" t="s">
        <v>29</v>
      </c>
      <c r="D36" s="32"/>
      <c r="E36" s="1"/>
      <c r="F36" s="15">
        <v>45286</v>
      </c>
      <c r="G36" s="15">
        <v>45292</v>
      </c>
      <c r="H36" s="1">
        <f t="shared" ref="H36:H45" si="7">G36-F36</f>
        <v>6</v>
      </c>
      <c r="I36" s="36">
        <v>2</v>
      </c>
      <c r="J36" s="24" t="str">
        <f>IF(AND(K36&lt;=100000000),"0,25%",IF(AND(K36&gt;=100000000),"1%"))</f>
        <v>0,25%</v>
      </c>
      <c r="K36" s="23">
        <v>2725000</v>
      </c>
      <c r="L36" s="23">
        <f>J36*K36</f>
        <v>6812.5</v>
      </c>
    </row>
    <row r="37" spans="1:12" hidden="1" x14ac:dyDescent="0.35">
      <c r="B37" s="16">
        <f>B36+1</f>
        <v>2</v>
      </c>
      <c r="C37" s="1"/>
      <c r="D37" s="1"/>
      <c r="E37" s="1"/>
      <c r="F37" s="15"/>
      <c r="G37" s="15"/>
      <c r="H37" s="1">
        <f t="shared" si="7"/>
        <v>0</v>
      </c>
      <c r="I37" s="36"/>
      <c r="J37" s="1"/>
      <c r="K37" s="23"/>
      <c r="L37" s="23">
        <f t="shared" ref="L37:L45" si="8">J37*K37</f>
        <v>0</v>
      </c>
    </row>
    <row r="38" spans="1:12" hidden="1" x14ac:dyDescent="0.35">
      <c r="B38" s="16">
        <f t="shared" ref="B38:B45" si="9">B37+1</f>
        <v>3</v>
      </c>
      <c r="C38" s="1"/>
      <c r="D38" s="1"/>
      <c r="E38" s="1"/>
      <c r="F38" s="15"/>
      <c r="G38" s="15"/>
      <c r="H38" s="1">
        <f t="shared" si="7"/>
        <v>0</v>
      </c>
      <c r="I38" s="36"/>
      <c r="J38" s="1"/>
      <c r="K38" s="23"/>
      <c r="L38" s="23">
        <f t="shared" si="8"/>
        <v>0</v>
      </c>
    </row>
    <row r="39" spans="1:12" hidden="1" x14ac:dyDescent="0.35">
      <c r="B39" s="16">
        <f t="shared" si="9"/>
        <v>4</v>
      </c>
      <c r="C39" s="1"/>
      <c r="D39" s="1"/>
      <c r="E39" s="1"/>
      <c r="F39" s="15"/>
      <c r="G39" s="15"/>
      <c r="H39" s="1">
        <f t="shared" si="7"/>
        <v>0</v>
      </c>
      <c r="I39" s="36"/>
      <c r="J39" s="1"/>
      <c r="K39" s="23"/>
      <c r="L39" s="23">
        <f t="shared" si="8"/>
        <v>0</v>
      </c>
    </row>
    <row r="40" spans="1:12" hidden="1" x14ac:dyDescent="0.35">
      <c r="B40" s="16">
        <f t="shared" si="9"/>
        <v>5</v>
      </c>
      <c r="C40" s="1"/>
      <c r="D40" s="1"/>
      <c r="E40" s="1"/>
      <c r="F40" s="15"/>
      <c r="G40" s="15"/>
      <c r="H40" s="1">
        <f t="shared" si="7"/>
        <v>0</v>
      </c>
      <c r="I40" s="36"/>
      <c r="J40" s="1"/>
      <c r="K40" s="23"/>
      <c r="L40" s="23">
        <f t="shared" si="8"/>
        <v>0</v>
      </c>
    </row>
    <row r="41" spans="1:12" hidden="1" x14ac:dyDescent="0.35">
      <c r="B41" s="16">
        <f t="shared" si="9"/>
        <v>6</v>
      </c>
      <c r="C41" s="1"/>
      <c r="D41" s="1"/>
      <c r="E41" s="1"/>
      <c r="F41" s="15"/>
      <c r="G41" s="15"/>
      <c r="H41" s="1">
        <f t="shared" si="7"/>
        <v>0</v>
      </c>
      <c r="I41" s="36"/>
      <c r="J41" s="1"/>
      <c r="K41" s="23"/>
      <c r="L41" s="23">
        <f t="shared" si="8"/>
        <v>0</v>
      </c>
    </row>
    <row r="42" spans="1:12" hidden="1" x14ac:dyDescent="0.35">
      <c r="B42" s="16">
        <f t="shared" si="9"/>
        <v>7</v>
      </c>
      <c r="C42" s="1"/>
      <c r="D42" s="1"/>
      <c r="E42" s="1"/>
      <c r="F42" s="15"/>
      <c r="G42" s="15"/>
      <c r="H42" s="1">
        <f t="shared" si="7"/>
        <v>0</v>
      </c>
      <c r="I42" s="36"/>
      <c r="J42" s="1"/>
      <c r="K42" s="23"/>
      <c r="L42" s="23">
        <f t="shared" si="8"/>
        <v>0</v>
      </c>
    </row>
    <row r="43" spans="1:12" hidden="1" x14ac:dyDescent="0.35">
      <c r="B43" s="16">
        <f t="shared" si="9"/>
        <v>8</v>
      </c>
      <c r="C43" s="1"/>
      <c r="D43" s="1"/>
      <c r="E43" s="1"/>
      <c r="F43" s="15"/>
      <c r="G43" s="15"/>
      <c r="H43" s="1">
        <f t="shared" si="7"/>
        <v>0</v>
      </c>
      <c r="I43" s="36"/>
      <c r="J43" s="1"/>
      <c r="K43" s="23"/>
      <c r="L43" s="23">
        <f t="shared" si="8"/>
        <v>0</v>
      </c>
    </row>
    <row r="44" spans="1:12" hidden="1" x14ac:dyDescent="0.35">
      <c r="B44" s="16">
        <f t="shared" si="9"/>
        <v>9</v>
      </c>
      <c r="C44" s="1"/>
      <c r="D44" s="1"/>
      <c r="E44" s="1"/>
      <c r="F44" s="15"/>
      <c r="G44" s="15"/>
      <c r="H44" s="1">
        <f t="shared" si="7"/>
        <v>0</v>
      </c>
      <c r="I44" s="36"/>
      <c r="J44" s="1"/>
      <c r="K44" s="23"/>
      <c r="L44" s="23">
        <f t="shared" si="8"/>
        <v>0</v>
      </c>
    </row>
    <row r="45" spans="1:12" hidden="1" x14ac:dyDescent="0.35">
      <c r="B45" s="16">
        <f t="shared" si="9"/>
        <v>10</v>
      </c>
      <c r="C45" s="1"/>
      <c r="D45" s="1"/>
      <c r="E45" s="1"/>
      <c r="F45" s="15"/>
      <c r="G45" s="15"/>
      <c r="H45" s="1">
        <f t="shared" si="7"/>
        <v>0</v>
      </c>
      <c r="I45" s="36"/>
      <c r="J45" s="1"/>
      <c r="K45" s="23"/>
      <c r="L45" s="23">
        <f t="shared" si="8"/>
        <v>0</v>
      </c>
    </row>
    <row r="46" spans="1:12" x14ac:dyDescent="0.35">
      <c r="B46" s="37" t="s">
        <v>20</v>
      </c>
      <c r="C46" s="37"/>
      <c r="D46" s="37"/>
      <c r="E46" s="37"/>
      <c r="F46" s="37"/>
      <c r="G46" s="37"/>
      <c r="H46" s="37"/>
      <c r="I46" s="37"/>
      <c r="J46" s="37"/>
      <c r="K46" s="37"/>
      <c r="L46" s="31">
        <f>SUM(L36:L45)</f>
        <v>6812.5</v>
      </c>
    </row>
    <row r="49" spans="1:12" x14ac:dyDescent="0.35">
      <c r="A49" s="11" t="s">
        <v>5</v>
      </c>
      <c r="B49" s="10" t="s">
        <v>8</v>
      </c>
      <c r="C49" s="12" t="s">
        <v>33</v>
      </c>
      <c r="L49" s="30">
        <f>L64</f>
        <v>0</v>
      </c>
    </row>
    <row r="50" spans="1:12" x14ac:dyDescent="0.35">
      <c r="A50" s="11" t="s">
        <v>6</v>
      </c>
      <c r="B50" s="10" t="s">
        <v>8</v>
      </c>
    </row>
    <row r="51" spans="1:12" x14ac:dyDescent="0.35">
      <c r="A51" s="11" t="s">
        <v>7</v>
      </c>
      <c r="B51" s="10" t="s">
        <v>8</v>
      </c>
      <c r="C51" s="29"/>
    </row>
    <row r="53" spans="1:12" s="14" customFormat="1" ht="29" x14ac:dyDescent="0.35">
      <c r="A53" s="18"/>
      <c r="B53" s="8" t="s">
        <v>9</v>
      </c>
      <c r="C53" s="8" t="s">
        <v>10</v>
      </c>
      <c r="D53" s="8" t="s">
        <v>11</v>
      </c>
      <c r="E53" s="8" t="s">
        <v>12</v>
      </c>
      <c r="F53" s="8" t="s">
        <v>13</v>
      </c>
      <c r="G53" s="8" t="s">
        <v>14</v>
      </c>
      <c r="H53" s="8" t="s">
        <v>15</v>
      </c>
      <c r="I53" s="35" t="s">
        <v>16</v>
      </c>
      <c r="J53" s="8" t="s">
        <v>19</v>
      </c>
      <c r="K53" s="9" t="s">
        <v>17</v>
      </c>
      <c r="L53" s="9" t="s">
        <v>18</v>
      </c>
    </row>
    <row r="54" spans="1:12" x14ac:dyDescent="0.35">
      <c r="B54" s="16">
        <v>1</v>
      </c>
      <c r="C54" s="1"/>
      <c r="D54" s="1"/>
      <c r="E54" s="1"/>
      <c r="F54" s="15"/>
      <c r="G54" s="15"/>
      <c r="H54" s="1"/>
      <c r="I54" s="36"/>
      <c r="J54" s="25" t="str">
        <f>IF(AND(K36&lt;=100000000),"0,25%",IF(AND(K36&gt;=100000000),"1%"))</f>
        <v>0,25%</v>
      </c>
      <c r="K54" s="23"/>
      <c r="L54" s="23">
        <f>J54*K54</f>
        <v>0</v>
      </c>
    </row>
    <row r="55" spans="1:12" x14ac:dyDescent="0.35">
      <c r="B55" s="16">
        <f>B54+1</f>
        <v>2</v>
      </c>
      <c r="C55" s="1"/>
      <c r="D55" s="1"/>
      <c r="E55" s="1"/>
      <c r="F55" s="15"/>
      <c r="G55" s="15"/>
      <c r="H55" s="1"/>
      <c r="I55" s="36"/>
      <c r="J55" s="25" t="str">
        <f>IF(AND(K37&lt;=100000000),"0,25%",IF(AND(K37&gt;=100000000),"1%"))</f>
        <v>0,25%</v>
      </c>
      <c r="K55" s="23"/>
      <c r="L55" s="23">
        <f t="shared" ref="L55:L63" si="10">J55*K55</f>
        <v>0</v>
      </c>
    </row>
    <row r="56" spans="1:12" x14ac:dyDescent="0.35">
      <c r="B56" s="16">
        <f t="shared" ref="B56:B63" si="11">B55+1</f>
        <v>3</v>
      </c>
      <c r="C56" s="1"/>
      <c r="D56" s="1"/>
      <c r="E56" s="1"/>
      <c r="F56" s="15"/>
      <c r="G56" s="15"/>
      <c r="H56" s="1">
        <f t="shared" ref="H56:H63" si="12">G56-F56</f>
        <v>0</v>
      </c>
      <c r="I56" s="36"/>
      <c r="J56" s="1"/>
      <c r="K56" s="23"/>
      <c r="L56" s="23">
        <f t="shared" si="10"/>
        <v>0</v>
      </c>
    </row>
    <row r="57" spans="1:12" x14ac:dyDescent="0.35">
      <c r="B57" s="16">
        <f t="shared" si="11"/>
        <v>4</v>
      </c>
      <c r="C57" s="1"/>
      <c r="D57" s="1"/>
      <c r="E57" s="1"/>
      <c r="F57" s="15"/>
      <c r="G57" s="15"/>
      <c r="H57" s="1">
        <f t="shared" si="12"/>
        <v>0</v>
      </c>
      <c r="I57" s="36"/>
      <c r="J57" s="1"/>
      <c r="K57" s="23"/>
      <c r="L57" s="23">
        <f t="shared" si="10"/>
        <v>0</v>
      </c>
    </row>
    <row r="58" spans="1:12" x14ac:dyDescent="0.35">
      <c r="B58" s="16">
        <f t="shared" si="11"/>
        <v>5</v>
      </c>
      <c r="C58" s="1"/>
      <c r="D58" s="1"/>
      <c r="E58" s="1"/>
      <c r="F58" s="15"/>
      <c r="G58" s="15"/>
      <c r="H58" s="1">
        <f t="shared" si="12"/>
        <v>0</v>
      </c>
      <c r="I58" s="36"/>
      <c r="J58" s="1"/>
      <c r="K58" s="23"/>
      <c r="L58" s="23">
        <f t="shared" si="10"/>
        <v>0</v>
      </c>
    </row>
    <row r="59" spans="1:12" x14ac:dyDescent="0.35">
      <c r="B59" s="16">
        <f t="shared" si="11"/>
        <v>6</v>
      </c>
      <c r="C59" s="1"/>
      <c r="D59" s="1"/>
      <c r="E59" s="1"/>
      <c r="F59" s="15"/>
      <c r="G59" s="15"/>
      <c r="H59" s="1">
        <f t="shared" si="12"/>
        <v>0</v>
      </c>
      <c r="I59" s="36"/>
      <c r="J59" s="1"/>
      <c r="K59" s="23"/>
      <c r="L59" s="23">
        <f t="shared" si="10"/>
        <v>0</v>
      </c>
    </row>
    <row r="60" spans="1:12" x14ac:dyDescent="0.35">
      <c r="B60" s="16">
        <f t="shared" si="11"/>
        <v>7</v>
      </c>
      <c r="C60" s="1"/>
      <c r="D60" s="1"/>
      <c r="E60" s="1"/>
      <c r="F60" s="15"/>
      <c r="G60" s="15"/>
      <c r="H60" s="1">
        <f t="shared" si="12"/>
        <v>0</v>
      </c>
      <c r="I60" s="36"/>
      <c r="J60" s="1"/>
      <c r="K60" s="23"/>
      <c r="L60" s="23">
        <f t="shared" si="10"/>
        <v>0</v>
      </c>
    </row>
    <row r="61" spans="1:12" x14ac:dyDescent="0.35">
      <c r="B61" s="16">
        <f t="shared" si="11"/>
        <v>8</v>
      </c>
      <c r="C61" s="1"/>
      <c r="D61" s="1"/>
      <c r="E61" s="1"/>
      <c r="F61" s="15"/>
      <c r="G61" s="15"/>
      <c r="H61" s="1">
        <f t="shared" si="12"/>
        <v>0</v>
      </c>
      <c r="I61" s="36"/>
      <c r="J61" s="1"/>
      <c r="K61" s="23"/>
      <c r="L61" s="23">
        <f t="shared" si="10"/>
        <v>0</v>
      </c>
    </row>
    <row r="62" spans="1:12" x14ac:dyDescent="0.35">
      <c r="B62" s="16">
        <f t="shared" si="11"/>
        <v>9</v>
      </c>
      <c r="C62" s="1"/>
      <c r="D62" s="1"/>
      <c r="E62" s="1"/>
      <c r="F62" s="15"/>
      <c r="G62" s="15"/>
      <c r="H62" s="1">
        <f t="shared" si="12"/>
        <v>0</v>
      </c>
      <c r="I62" s="36"/>
      <c r="J62" s="1"/>
      <c r="K62" s="23"/>
      <c r="L62" s="23">
        <f t="shared" si="10"/>
        <v>0</v>
      </c>
    </row>
    <row r="63" spans="1:12" x14ac:dyDescent="0.35">
      <c r="B63" s="16">
        <f t="shared" si="11"/>
        <v>10</v>
      </c>
      <c r="C63" s="1"/>
      <c r="D63" s="1"/>
      <c r="E63" s="1"/>
      <c r="F63" s="15"/>
      <c r="G63" s="15"/>
      <c r="H63" s="1">
        <f t="shared" si="12"/>
        <v>0</v>
      </c>
      <c r="I63" s="36"/>
      <c r="J63" s="1"/>
      <c r="K63" s="23"/>
      <c r="L63" s="23">
        <f t="shared" si="10"/>
        <v>0</v>
      </c>
    </row>
    <row r="64" spans="1:12" x14ac:dyDescent="0.35">
      <c r="B64" s="37" t="s">
        <v>20</v>
      </c>
      <c r="C64" s="37"/>
      <c r="D64" s="37"/>
      <c r="E64" s="37"/>
      <c r="F64" s="37"/>
      <c r="G64" s="37"/>
      <c r="H64" s="37"/>
      <c r="I64" s="37"/>
      <c r="J64" s="37"/>
      <c r="K64" s="37"/>
      <c r="L64" s="31">
        <f>SUM(L54:L63)</f>
        <v>0</v>
      </c>
    </row>
    <row r="67" spans="1:12" x14ac:dyDescent="0.35">
      <c r="A67" s="11" t="s">
        <v>5</v>
      </c>
      <c r="B67" s="10" t="s">
        <v>8</v>
      </c>
      <c r="C67" s="12" t="s">
        <v>34</v>
      </c>
      <c r="L67" s="30">
        <f>L82</f>
        <v>3500</v>
      </c>
    </row>
    <row r="68" spans="1:12" x14ac:dyDescent="0.35">
      <c r="A68" s="11" t="s">
        <v>6</v>
      </c>
      <c r="B68" s="10" t="s">
        <v>8</v>
      </c>
    </row>
    <row r="69" spans="1:12" x14ac:dyDescent="0.35">
      <c r="A69" s="11" t="s">
        <v>7</v>
      </c>
      <c r="B69" s="10" t="s">
        <v>8</v>
      </c>
    </row>
    <row r="71" spans="1:12" s="14" customFormat="1" ht="29" x14ac:dyDescent="0.35">
      <c r="A71" s="18"/>
      <c r="B71" s="8" t="s">
        <v>9</v>
      </c>
      <c r="C71" s="8" t="s">
        <v>10</v>
      </c>
      <c r="D71" s="8" t="s">
        <v>11</v>
      </c>
      <c r="E71" s="8" t="s">
        <v>12</v>
      </c>
      <c r="F71" s="8" t="s">
        <v>13</v>
      </c>
      <c r="G71" s="8" t="s">
        <v>14</v>
      </c>
      <c r="H71" s="8" t="s">
        <v>15</v>
      </c>
      <c r="I71" s="35" t="s">
        <v>16</v>
      </c>
      <c r="J71" s="8" t="s">
        <v>19</v>
      </c>
      <c r="K71" s="9" t="s">
        <v>17</v>
      </c>
      <c r="L71" s="9" t="s">
        <v>18</v>
      </c>
    </row>
    <row r="72" spans="1:12" x14ac:dyDescent="0.35">
      <c r="B72" s="16">
        <v>1</v>
      </c>
      <c r="C72" s="1"/>
      <c r="D72" s="1"/>
      <c r="E72" s="1"/>
      <c r="F72" s="15"/>
      <c r="G72" s="15"/>
      <c r="H72" s="1">
        <f>G72-F72</f>
        <v>0</v>
      </c>
      <c r="I72" s="36"/>
      <c r="J72" s="25">
        <v>0.01</v>
      </c>
      <c r="K72" s="23">
        <v>350000</v>
      </c>
      <c r="L72" s="23">
        <f>J72*K72</f>
        <v>3500</v>
      </c>
    </row>
    <row r="73" spans="1:12" x14ac:dyDescent="0.35">
      <c r="B73" s="16">
        <f>B72+1</f>
        <v>2</v>
      </c>
      <c r="C73" s="1"/>
      <c r="D73" s="1"/>
      <c r="E73" s="1"/>
      <c r="F73" s="15"/>
      <c r="G73" s="15"/>
      <c r="H73" s="1">
        <f t="shared" ref="H73:H81" si="13">G73-F73</f>
        <v>0</v>
      </c>
      <c r="I73" s="36"/>
      <c r="J73" s="1"/>
      <c r="K73" s="23"/>
      <c r="L73" s="23">
        <f t="shared" ref="L73:L81" si="14">J73*K73</f>
        <v>0</v>
      </c>
    </row>
    <row r="74" spans="1:12" x14ac:dyDescent="0.35">
      <c r="B74" s="16">
        <f t="shared" ref="B74:B81" si="15">B73+1</f>
        <v>3</v>
      </c>
      <c r="C74" s="1"/>
      <c r="D74" s="1"/>
      <c r="E74" s="1"/>
      <c r="F74" s="15"/>
      <c r="G74" s="15"/>
      <c r="H74" s="1">
        <f t="shared" si="13"/>
        <v>0</v>
      </c>
      <c r="I74" s="36"/>
      <c r="J74" s="1"/>
      <c r="K74" s="23"/>
      <c r="L74" s="23">
        <f t="shared" si="14"/>
        <v>0</v>
      </c>
    </row>
    <row r="75" spans="1:12" x14ac:dyDescent="0.35">
      <c r="B75" s="16">
        <f t="shared" si="15"/>
        <v>4</v>
      </c>
      <c r="C75" s="1"/>
      <c r="D75" s="1"/>
      <c r="E75" s="1"/>
      <c r="F75" s="15"/>
      <c r="G75" s="15"/>
      <c r="H75" s="1">
        <f t="shared" si="13"/>
        <v>0</v>
      </c>
      <c r="I75" s="36"/>
      <c r="J75" s="1"/>
      <c r="K75" s="23"/>
      <c r="L75" s="23">
        <f t="shared" si="14"/>
        <v>0</v>
      </c>
    </row>
    <row r="76" spans="1:12" x14ac:dyDescent="0.35">
      <c r="B76" s="16">
        <f t="shared" si="15"/>
        <v>5</v>
      </c>
      <c r="C76" s="1"/>
      <c r="D76" s="1"/>
      <c r="E76" s="1"/>
      <c r="F76" s="15"/>
      <c r="G76" s="15"/>
      <c r="H76" s="1">
        <f t="shared" si="13"/>
        <v>0</v>
      </c>
      <c r="I76" s="36"/>
      <c r="J76" s="1"/>
      <c r="K76" s="23"/>
      <c r="L76" s="23">
        <f t="shared" si="14"/>
        <v>0</v>
      </c>
    </row>
    <row r="77" spans="1:12" x14ac:dyDescent="0.35">
      <c r="B77" s="16">
        <f t="shared" si="15"/>
        <v>6</v>
      </c>
      <c r="C77" s="1"/>
      <c r="D77" s="1"/>
      <c r="E77" s="1"/>
      <c r="F77" s="15"/>
      <c r="G77" s="15"/>
      <c r="H77" s="1">
        <f t="shared" si="13"/>
        <v>0</v>
      </c>
      <c r="I77" s="36"/>
      <c r="J77" s="1"/>
      <c r="K77" s="23"/>
      <c r="L77" s="23">
        <f t="shared" si="14"/>
        <v>0</v>
      </c>
    </row>
    <row r="78" spans="1:12" x14ac:dyDescent="0.35">
      <c r="B78" s="16">
        <f t="shared" si="15"/>
        <v>7</v>
      </c>
      <c r="C78" s="1"/>
      <c r="D78" s="1"/>
      <c r="E78" s="1"/>
      <c r="F78" s="15"/>
      <c r="G78" s="15"/>
      <c r="H78" s="1">
        <f t="shared" si="13"/>
        <v>0</v>
      </c>
      <c r="I78" s="36"/>
      <c r="J78" s="1"/>
      <c r="K78" s="23"/>
      <c r="L78" s="23">
        <f t="shared" si="14"/>
        <v>0</v>
      </c>
    </row>
    <row r="79" spans="1:12" x14ac:dyDescent="0.35">
      <c r="B79" s="16">
        <f t="shared" si="15"/>
        <v>8</v>
      </c>
      <c r="C79" s="1"/>
      <c r="D79" s="1"/>
      <c r="E79" s="1"/>
      <c r="F79" s="15"/>
      <c r="G79" s="15"/>
      <c r="H79" s="1">
        <f t="shared" si="13"/>
        <v>0</v>
      </c>
      <c r="I79" s="36"/>
      <c r="J79" s="1"/>
      <c r="K79" s="23"/>
      <c r="L79" s="23">
        <f t="shared" si="14"/>
        <v>0</v>
      </c>
    </row>
    <row r="80" spans="1:12" x14ac:dyDescent="0.35">
      <c r="B80" s="16">
        <f t="shared" si="15"/>
        <v>9</v>
      </c>
      <c r="C80" s="1"/>
      <c r="D80" s="1"/>
      <c r="E80" s="1"/>
      <c r="F80" s="15"/>
      <c r="G80" s="15"/>
      <c r="H80" s="1">
        <f t="shared" si="13"/>
        <v>0</v>
      </c>
      <c r="I80" s="36"/>
      <c r="J80" s="1"/>
      <c r="K80" s="23"/>
      <c r="L80" s="23">
        <f t="shared" si="14"/>
        <v>0</v>
      </c>
    </row>
    <row r="81" spans="1:12" x14ac:dyDescent="0.35">
      <c r="B81" s="16">
        <f t="shared" si="15"/>
        <v>10</v>
      </c>
      <c r="C81" s="1"/>
      <c r="D81" s="1"/>
      <c r="E81" s="1"/>
      <c r="F81" s="15"/>
      <c r="G81" s="15"/>
      <c r="H81" s="1">
        <f t="shared" si="13"/>
        <v>0</v>
      </c>
      <c r="I81" s="36"/>
      <c r="J81" s="1"/>
      <c r="K81" s="23"/>
      <c r="L81" s="23">
        <f t="shared" si="14"/>
        <v>0</v>
      </c>
    </row>
    <row r="82" spans="1:12" x14ac:dyDescent="0.35">
      <c r="B82" s="37" t="s">
        <v>20</v>
      </c>
      <c r="C82" s="37"/>
      <c r="D82" s="37"/>
      <c r="E82" s="37"/>
      <c r="F82" s="37"/>
      <c r="G82" s="37"/>
      <c r="H82" s="37"/>
      <c r="I82" s="37"/>
      <c r="J82" s="37"/>
      <c r="K82" s="37"/>
      <c r="L82" s="31">
        <f>SUM(L72:L81)</f>
        <v>3500</v>
      </c>
    </row>
    <row r="85" spans="1:12" x14ac:dyDescent="0.35">
      <c r="A85" s="11" t="s">
        <v>5</v>
      </c>
      <c r="B85" s="10" t="s">
        <v>8</v>
      </c>
      <c r="L85" s="30">
        <f>L100</f>
        <v>5500</v>
      </c>
    </row>
    <row r="86" spans="1:12" x14ac:dyDescent="0.35">
      <c r="A86" s="11" t="s">
        <v>6</v>
      </c>
      <c r="B86" s="10" t="s">
        <v>8</v>
      </c>
    </row>
    <row r="87" spans="1:12" x14ac:dyDescent="0.35">
      <c r="A87" s="11" t="s">
        <v>7</v>
      </c>
      <c r="B87" s="10" t="s">
        <v>8</v>
      </c>
    </row>
    <row r="89" spans="1:12" s="14" customFormat="1" ht="29" x14ac:dyDescent="0.35">
      <c r="A89" s="18"/>
      <c r="B89" s="8" t="s">
        <v>9</v>
      </c>
      <c r="C89" s="8" t="s">
        <v>10</v>
      </c>
      <c r="D89" s="8" t="s">
        <v>11</v>
      </c>
      <c r="E89" s="8" t="s">
        <v>12</v>
      </c>
      <c r="F89" s="8" t="s">
        <v>13</v>
      </c>
      <c r="G89" s="8" t="s">
        <v>14</v>
      </c>
      <c r="H89" s="8" t="s">
        <v>15</v>
      </c>
      <c r="I89" s="35" t="s">
        <v>16</v>
      </c>
      <c r="J89" s="8" t="s">
        <v>19</v>
      </c>
      <c r="K89" s="9" t="s">
        <v>17</v>
      </c>
      <c r="L89" s="9" t="s">
        <v>18</v>
      </c>
    </row>
    <row r="90" spans="1:12" x14ac:dyDescent="0.35">
      <c r="B90" s="16">
        <v>1</v>
      </c>
      <c r="C90" s="1"/>
      <c r="D90" s="1"/>
      <c r="E90" s="1"/>
      <c r="F90" s="15"/>
      <c r="G90" s="15"/>
      <c r="H90" s="1">
        <f>G90-F90</f>
        <v>0</v>
      </c>
      <c r="I90" s="36"/>
      <c r="J90" s="25">
        <v>0.01</v>
      </c>
      <c r="K90" s="23">
        <v>550000</v>
      </c>
      <c r="L90" s="23">
        <f>J90*K90</f>
        <v>5500</v>
      </c>
    </row>
    <row r="91" spans="1:12" x14ac:dyDescent="0.35">
      <c r="B91" s="16">
        <f>B90+1</f>
        <v>2</v>
      </c>
      <c r="C91" s="1"/>
      <c r="D91" s="1"/>
      <c r="E91" s="1"/>
      <c r="F91" s="15"/>
      <c r="G91" s="15"/>
      <c r="H91" s="1">
        <f t="shared" ref="H91:H99" si="16">G91-F91</f>
        <v>0</v>
      </c>
      <c r="I91" s="36"/>
      <c r="J91" s="1"/>
      <c r="K91" s="23"/>
      <c r="L91" s="23">
        <f t="shared" ref="L91:L99" si="17">J91*K91</f>
        <v>0</v>
      </c>
    </row>
    <row r="92" spans="1:12" x14ac:dyDescent="0.35">
      <c r="B92" s="16">
        <f t="shared" ref="B92:B99" si="18">B91+1</f>
        <v>3</v>
      </c>
      <c r="C92" s="1"/>
      <c r="D92" s="1"/>
      <c r="E92" s="1"/>
      <c r="F92" s="15"/>
      <c r="G92" s="15"/>
      <c r="H92" s="1">
        <f t="shared" si="16"/>
        <v>0</v>
      </c>
      <c r="I92" s="36"/>
      <c r="J92" s="1"/>
      <c r="K92" s="23"/>
      <c r="L92" s="23">
        <f t="shared" si="17"/>
        <v>0</v>
      </c>
    </row>
    <row r="93" spans="1:12" x14ac:dyDescent="0.35">
      <c r="B93" s="16">
        <f t="shared" si="18"/>
        <v>4</v>
      </c>
      <c r="C93" s="1"/>
      <c r="D93" s="1"/>
      <c r="E93" s="1"/>
      <c r="F93" s="15"/>
      <c r="G93" s="15"/>
      <c r="H93" s="1">
        <f t="shared" si="16"/>
        <v>0</v>
      </c>
      <c r="I93" s="36"/>
      <c r="J93" s="1"/>
      <c r="K93" s="23"/>
      <c r="L93" s="23">
        <f t="shared" si="17"/>
        <v>0</v>
      </c>
    </row>
    <row r="94" spans="1:12" x14ac:dyDescent="0.35">
      <c r="B94" s="16">
        <f t="shared" si="18"/>
        <v>5</v>
      </c>
      <c r="C94" s="1"/>
      <c r="D94" s="1"/>
      <c r="E94" s="1"/>
      <c r="F94" s="15"/>
      <c r="G94" s="15"/>
      <c r="H94" s="1">
        <f t="shared" si="16"/>
        <v>0</v>
      </c>
      <c r="I94" s="36"/>
      <c r="J94" s="1"/>
      <c r="K94" s="23"/>
      <c r="L94" s="23">
        <f t="shared" si="17"/>
        <v>0</v>
      </c>
    </row>
    <row r="95" spans="1:12" x14ac:dyDescent="0.35">
      <c r="B95" s="16">
        <f t="shared" si="18"/>
        <v>6</v>
      </c>
      <c r="C95" s="1"/>
      <c r="D95" s="1"/>
      <c r="E95" s="1"/>
      <c r="F95" s="15"/>
      <c r="G95" s="15"/>
      <c r="H95" s="1">
        <f t="shared" si="16"/>
        <v>0</v>
      </c>
      <c r="I95" s="36"/>
      <c r="J95" s="1"/>
      <c r="K95" s="23"/>
      <c r="L95" s="23">
        <f t="shared" si="17"/>
        <v>0</v>
      </c>
    </row>
    <row r="96" spans="1:12" x14ac:dyDescent="0.35">
      <c r="B96" s="16">
        <f t="shared" si="18"/>
        <v>7</v>
      </c>
      <c r="C96" s="1"/>
      <c r="D96" s="1"/>
      <c r="E96" s="1"/>
      <c r="F96" s="15"/>
      <c r="G96" s="15"/>
      <c r="H96" s="1">
        <f t="shared" si="16"/>
        <v>0</v>
      </c>
      <c r="I96" s="36"/>
      <c r="J96" s="1"/>
      <c r="K96" s="23"/>
      <c r="L96" s="23">
        <f t="shared" si="17"/>
        <v>0</v>
      </c>
    </row>
    <row r="97" spans="2:12" x14ac:dyDescent="0.35">
      <c r="B97" s="16">
        <f t="shared" si="18"/>
        <v>8</v>
      </c>
      <c r="C97" s="1"/>
      <c r="D97" s="1"/>
      <c r="E97" s="1"/>
      <c r="F97" s="15"/>
      <c r="G97" s="15"/>
      <c r="H97" s="1">
        <f t="shared" si="16"/>
        <v>0</v>
      </c>
      <c r="I97" s="36"/>
      <c r="J97" s="1"/>
      <c r="K97" s="23"/>
      <c r="L97" s="23">
        <f t="shared" si="17"/>
        <v>0</v>
      </c>
    </row>
    <row r="98" spans="2:12" x14ac:dyDescent="0.35">
      <c r="B98" s="16">
        <f t="shared" si="18"/>
        <v>9</v>
      </c>
      <c r="C98" s="1"/>
      <c r="D98" s="1"/>
      <c r="E98" s="1"/>
      <c r="F98" s="15"/>
      <c r="G98" s="15"/>
      <c r="H98" s="1">
        <f t="shared" si="16"/>
        <v>0</v>
      </c>
      <c r="I98" s="36"/>
      <c r="J98" s="1"/>
      <c r="K98" s="23"/>
      <c r="L98" s="23">
        <f t="shared" si="17"/>
        <v>0</v>
      </c>
    </row>
    <row r="99" spans="2:12" x14ac:dyDescent="0.35">
      <c r="B99" s="16">
        <f t="shared" si="18"/>
        <v>10</v>
      </c>
      <c r="C99" s="1"/>
      <c r="D99" s="1"/>
      <c r="E99" s="1"/>
      <c r="F99" s="15"/>
      <c r="G99" s="15"/>
      <c r="H99" s="1">
        <f t="shared" si="16"/>
        <v>0</v>
      </c>
      <c r="I99" s="36"/>
      <c r="J99" s="1"/>
      <c r="K99" s="23"/>
      <c r="L99" s="23">
        <f t="shared" si="17"/>
        <v>0</v>
      </c>
    </row>
    <row r="100" spans="2:12" x14ac:dyDescent="0.35">
      <c r="B100" s="37" t="s">
        <v>20</v>
      </c>
      <c r="C100" s="37"/>
      <c r="D100" s="37"/>
      <c r="E100" s="37"/>
      <c r="F100" s="37"/>
      <c r="G100" s="37"/>
      <c r="H100" s="37"/>
      <c r="I100" s="37"/>
      <c r="J100" s="37"/>
      <c r="K100" s="37"/>
      <c r="L100" s="31">
        <f>SUM(L90:L99)</f>
        <v>5500</v>
      </c>
    </row>
  </sheetData>
  <mergeCells count="5">
    <mergeCell ref="B29:K29"/>
    <mergeCell ref="B46:K46"/>
    <mergeCell ref="B64:K64"/>
    <mergeCell ref="B82:K82"/>
    <mergeCell ref="B100:K10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F5ED-260F-49AC-99D2-6D19144B127A}">
  <dimension ref="A1:M92"/>
  <sheetViews>
    <sheetView zoomScale="70" zoomScaleNormal="70" workbookViewId="0">
      <selection activeCell="C59" sqref="C59"/>
    </sheetView>
  </sheetViews>
  <sheetFormatPr defaultRowHeight="14.5" x14ac:dyDescent="0.35"/>
  <cols>
    <col min="1" max="1" width="12.7265625" style="11" bestFit="1" customWidth="1"/>
    <col min="2" max="2" width="3.1796875" style="12" bestFit="1" customWidth="1"/>
    <col min="3" max="3" width="25.1796875" style="12" bestFit="1" customWidth="1"/>
    <col min="4" max="4" width="14" style="12" customWidth="1"/>
    <col min="5" max="5" width="28.453125" style="12" bestFit="1" customWidth="1"/>
    <col min="6" max="6" width="14.54296875" style="12" customWidth="1"/>
    <col min="7" max="7" width="15.1796875" style="12" customWidth="1"/>
    <col min="8" max="8" width="9" style="12" bestFit="1" customWidth="1"/>
    <col min="9" max="10" width="6" style="12" customWidth="1"/>
    <col min="11" max="11" width="17.1796875" style="22" customWidth="1"/>
    <col min="12" max="12" width="13.36328125" style="22" customWidth="1"/>
    <col min="13" max="16384" width="8.7265625" style="12"/>
  </cols>
  <sheetData>
    <row r="1" spans="1:13" x14ac:dyDescent="0.35">
      <c r="B1" s="10"/>
    </row>
    <row r="2" spans="1:13" x14ac:dyDescent="0.35">
      <c r="A2" s="11" t="s">
        <v>5</v>
      </c>
      <c r="B2" s="10" t="s">
        <v>8</v>
      </c>
      <c r="C2" s="12" t="str">
        <f>'AGENT EMAS'!C2</f>
        <v>RITA MEYLINA</v>
      </c>
      <c r="L2" s="30">
        <f>L21</f>
        <v>101000</v>
      </c>
    </row>
    <row r="3" spans="1:13" x14ac:dyDescent="0.35">
      <c r="A3" s="11" t="s">
        <v>6</v>
      </c>
      <c r="B3" s="10" t="s">
        <v>8</v>
      </c>
      <c r="C3" s="12">
        <f>'AGENT EMAS'!C3</f>
        <v>0</v>
      </c>
    </row>
    <row r="4" spans="1:13" x14ac:dyDescent="0.35">
      <c r="A4" s="11" t="s">
        <v>7</v>
      </c>
      <c r="B4" s="10" t="s">
        <v>8</v>
      </c>
      <c r="C4" s="29">
        <f>'AGENT EMAS'!C4</f>
        <v>45261</v>
      </c>
    </row>
    <row r="5" spans="1:13" x14ac:dyDescent="0.35">
      <c r="M5" s="17">
        <v>0.01</v>
      </c>
    </row>
    <row r="6" spans="1:13" s="14" customFormat="1" ht="34.5" customHeight="1" x14ac:dyDescent="0.35">
      <c r="A6" s="18"/>
      <c r="B6" s="8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8" t="s">
        <v>15</v>
      </c>
      <c r="I6" s="8" t="s">
        <v>16</v>
      </c>
      <c r="J6" s="8" t="s">
        <v>19</v>
      </c>
      <c r="K6" s="9" t="s">
        <v>17</v>
      </c>
      <c r="L6" s="9" t="s">
        <v>18</v>
      </c>
    </row>
    <row r="7" spans="1:13" ht="34.5" customHeight="1" x14ac:dyDescent="0.35">
      <c r="B7" s="16">
        <v>1</v>
      </c>
      <c r="C7" s="1" t="s">
        <v>30</v>
      </c>
      <c r="D7" s="32"/>
      <c r="E7" s="1"/>
      <c r="F7" s="15">
        <v>45280</v>
      </c>
      <c r="G7" s="15"/>
      <c r="H7" s="1">
        <f>G7-F7</f>
        <v>-45280</v>
      </c>
      <c r="I7" s="33">
        <v>8</v>
      </c>
      <c r="J7" s="25">
        <v>0.01</v>
      </c>
      <c r="K7" s="23">
        <v>10100000</v>
      </c>
      <c r="L7" s="23">
        <f>J7*K7</f>
        <v>101000</v>
      </c>
    </row>
    <row r="8" spans="1:13" ht="34.5" hidden="1" customHeight="1" x14ac:dyDescent="0.35">
      <c r="B8" s="16">
        <f>B7+1</f>
        <v>2</v>
      </c>
      <c r="C8" s="1"/>
      <c r="D8" s="1"/>
      <c r="E8" s="1"/>
      <c r="F8" s="15"/>
      <c r="G8" s="15"/>
      <c r="H8" s="1"/>
      <c r="I8" s="1"/>
      <c r="J8" s="25">
        <v>0.01</v>
      </c>
      <c r="K8" s="23"/>
      <c r="L8" s="23">
        <f t="shared" ref="L8:L14" si="0">J8*K8</f>
        <v>0</v>
      </c>
    </row>
    <row r="9" spans="1:13" ht="34.5" hidden="1" customHeight="1" x14ac:dyDescent="0.35">
      <c r="B9" s="16">
        <f t="shared" ref="B9:B20" si="1">B8+1</f>
        <v>3</v>
      </c>
      <c r="C9" s="1"/>
      <c r="D9" s="1"/>
      <c r="E9" s="1"/>
      <c r="F9" s="15"/>
      <c r="G9" s="15"/>
      <c r="H9" s="1"/>
      <c r="I9" s="1"/>
      <c r="J9" s="25">
        <v>0.01</v>
      </c>
      <c r="K9" s="23"/>
      <c r="L9" s="23">
        <f t="shared" si="0"/>
        <v>0</v>
      </c>
    </row>
    <row r="10" spans="1:13" ht="34.5" hidden="1" customHeight="1" x14ac:dyDescent="0.35">
      <c r="B10" s="16">
        <f t="shared" si="1"/>
        <v>4</v>
      </c>
      <c r="C10" s="1"/>
      <c r="D10" s="1"/>
      <c r="E10" s="1"/>
      <c r="F10" s="15"/>
      <c r="G10" s="15"/>
      <c r="H10" s="1"/>
      <c r="I10" s="1"/>
      <c r="J10" s="25">
        <v>0.01</v>
      </c>
      <c r="K10" s="23"/>
      <c r="L10" s="23">
        <f t="shared" si="0"/>
        <v>0</v>
      </c>
    </row>
    <row r="11" spans="1:13" ht="34.5" hidden="1" customHeight="1" x14ac:dyDescent="0.35">
      <c r="B11" s="16">
        <f t="shared" si="1"/>
        <v>5</v>
      </c>
      <c r="C11" s="1"/>
      <c r="D11" s="1"/>
      <c r="E11" s="1"/>
      <c r="F11" s="15"/>
      <c r="G11" s="15"/>
      <c r="H11" s="1"/>
      <c r="I11" s="1"/>
      <c r="J11" s="25">
        <v>0.01</v>
      </c>
      <c r="K11" s="23"/>
      <c r="L11" s="23">
        <f t="shared" si="0"/>
        <v>0</v>
      </c>
    </row>
    <row r="12" spans="1:13" ht="34.5" hidden="1" customHeight="1" x14ac:dyDescent="0.35">
      <c r="B12" s="16">
        <f t="shared" si="1"/>
        <v>6</v>
      </c>
      <c r="C12" s="1"/>
      <c r="D12" s="1"/>
      <c r="E12" s="1"/>
      <c r="F12" s="15"/>
      <c r="G12" s="15"/>
      <c r="H12" s="1"/>
      <c r="I12" s="1"/>
      <c r="J12" s="25">
        <v>0.01</v>
      </c>
      <c r="K12" s="23"/>
      <c r="L12" s="23">
        <f t="shared" si="0"/>
        <v>0</v>
      </c>
    </row>
    <row r="13" spans="1:13" ht="34.5" hidden="1" customHeight="1" x14ac:dyDescent="0.35">
      <c r="B13" s="16">
        <f t="shared" si="1"/>
        <v>7</v>
      </c>
      <c r="C13" s="1"/>
      <c r="D13" s="1"/>
      <c r="E13" s="1"/>
      <c r="F13" s="15"/>
      <c r="G13" s="15"/>
      <c r="H13" s="1"/>
      <c r="I13" s="1"/>
      <c r="J13" s="25">
        <v>0.01</v>
      </c>
      <c r="K13" s="23"/>
      <c r="L13" s="23">
        <f t="shared" si="0"/>
        <v>0</v>
      </c>
    </row>
    <row r="14" spans="1:13" ht="34.5" hidden="1" customHeight="1" x14ac:dyDescent="0.35">
      <c r="B14" s="16">
        <f t="shared" si="1"/>
        <v>8</v>
      </c>
      <c r="C14" s="1"/>
      <c r="D14" s="1"/>
      <c r="E14" s="1"/>
      <c r="F14" s="15"/>
      <c r="G14" s="15"/>
      <c r="H14" s="1"/>
      <c r="I14" s="1"/>
      <c r="J14" s="25">
        <v>0.01</v>
      </c>
      <c r="K14" s="23"/>
      <c r="L14" s="23">
        <f t="shared" si="0"/>
        <v>0</v>
      </c>
    </row>
    <row r="15" spans="1:13" ht="34.5" hidden="1" customHeight="1" x14ac:dyDescent="0.35">
      <c r="B15" s="16">
        <f t="shared" si="1"/>
        <v>9</v>
      </c>
      <c r="C15" s="1"/>
      <c r="D15" s="1"/>
      <c r="E15" s="1"/>
      <c r="F15" s="15"/>
      <c r="G15" s="15"/>
      <c r="H15" s="1"/>
      <c r="I15" s="1"/>
      <c r="J15" s="25">
        <v>0.01</v>
      </c>
      <c r="K15" s="23"/>
      <c r="L15" s="23">
        <f t="shared" ref="L15:L16" si="2">J15*K15</f>
        <v>0</v>
      </c>
    </row>
    <row r="16" spans="1:13" ht="34.5" hidden="1" customHeight="1" x14ac:dyDescent="0.35">
      <c r="B16" s="16">
        <f t="shared" si="1"/>
        <v>10</v>
      </c>
      <c r="C16" s="1"/>
      <c r="D16" s="1"/>
      <c r="E16" s="1"/>
      <c r="F16" s="15"/>
      <c r="G16" s="15"/>
      <c r="H16" s="1">
        <f t="shared" ref="H16:H20" si="3">G16-F16</f>
        <v>0</v>
      </c>
      <c r="I16" s="1"/>
      <c r="J16" s="1"/>
      <c r="K16" s="23"/>
      <c r="L16" s="23">
        <f t="shared" si="2"/>
        <v>0</v>
      </c>
    </row>
    <row r="17" spans="1:13" ht="34.5" hidden="1" customHeight="1" x14ac:dyDescent="0.35">
      <c r="B17" s="16">
        <f t="shared" si="1"/>
        <v>11</v>
      </c>
      <c r="C17" s="1"/>
      <c r="D17" s="1"/>
      <c r="E17" s="1"/>
      <c r="F17" s="15"/>
      <c r="G17" s="15"/>
      <c r="H17" s="1">
        <f t="shared" si="3"/>
        <v>0</v>
      </c>
      <c r="I17" s="1"/>
      <c r="J17" s="25"/>
      <c r="K17" s="23"/>
      <c r="L17" s="23"/>
    </row>
    <row r="18" spans="1:13" ht="34.5" hidden="1" customHeight="1" x14ac:dyDescent="0.35">
      <c r="B18" s="16">
        <f t="shared" si="1"/>
        <v>12</v>
      </c>
      <c r="C18" s="1"/>
      <c r="D18" s="1"/>
      <c r="E18" s="1"/>
      <c r="F18" s="15"/>
      <c r="G18" s="15"/>
      <c r="H18" s="1">
        <f t="shared" si="3"/>
        <v>0</v>
      </c>
      <c r="I18" s="1"/>
      <c r="J18" s="1"/>
      <c r="K18" s="23"/>
      <c r="L18" s="23">
        <f t="shared" ref="L18:L20" si="4">J18*K18</f>
        <v>0</v>
      </c>
    </row>
    <row r="19" spans="1:13" ht="34.5" hidden="1" customHeight="1" x14ac:dyDescent="0.35">
      <c r="B19" s="16">
        <f t="shared" si="1"/>
        <v>13</v>
      </c>
      <c r="C19" s="1"/>
      <c r="D19" s="1"/>
      <c r="E19" s="1"/>
      <c r="F19" s="15"/>
      <c r="G19" s="15"/>
      <c r="H19" s="1">
        <f t="shared" si="3"/>
        <v>0</v>
      </c>
      <c r="I19" s="1"/>
      <c r="J19" s="1"/>
      <c r="K19" s="23"/>
      <c r="L19" s="23">
        <f t="shared" si="4"/>
        <v>0</v>
      </c>
    </row>
    <row r="20" spans="1:13" ht="34.5" hidden="1" customHeight="1" x14ac:dyDescent="0.35">
      <c r="B20" s="16">
        <f t="shared" si="1"/>
        <v>14</v>
      </c>
      <c r="C20" s="1"/>
      <c r="D20" s="1"/>
      <c r="E20" s="1"/>
      <c r="F20" s="15"/>
      <c r="G20" s="15"/>
      <c r="H20" s="1">
        <f t="shared" si="3"/>
        <v>0</v>
      </c>
      <c r="I20" s="1"/>
      <c r="J20" s="1"/>
      <c r="K20" s="23"/>
      <c r="L20" s="23">
        <f t="shared" si="4"/>
        <v>0</v>
      </c>
    </row>
    <row r="21" spans="1:13" ht="34.5" customHeight="1" x14ac:dyDescent="0.35">
      <c r="B21" s="37" t="s">
        <v>20</v>
      </c>
      <c r="C21" s="37"/>
      <c r="D21" s="37"/>
      <c r="E21" s="37"/>
      <c r="F21" s="37"/>
      <c r="G21" s="37"/>
      <c r="H21" s="37"/>
      <c r="I21" s="37"/>
      <c r="J21" s="37"/>
      <c r="K21" s="37"/>
      <c r="L21" s="31">
        <f>SUM(L7:L20)</f>
        <v>101000</v>
      </c>
    </row>
    <row r="23" spans="1:13" x14ac:dyDescent="0.35">
      <c r="A23" s="11" t="s">
        <v>5</v>
      </c>
      <c r="B23" s="10" t="s">
        <v>8</v>
      </c>
      <c r="C23" s="12" t="str">
        <f>'AGENT EMAS'!C31</f>
        <v>MAYA NOVIANTI</v>
      </c>
      <c r="L23" s="30">
        <f>L38</f>
        <v>0</v>
      </c>
    </row>
    <row r="24" spans="1:13" x14ac:dyDescent="0.35">
      <c r="A24" s="11" t="s">
        <v>6</v>
      </c>
      <c r="B24" s="10" t="s">
        <v>8</v>
      </c>
      <c r="C24" s="12">
        <f>'AGENT EMAS'!C32</f>
        <v>0</v>
      </c>
    </row>
    <row r="25" spans="1:13" x14ac:dyDescent="0.35">
      <c r="A25" s="11" t="s">
        <v>7</v>
      </c>
      <c r="B25" s="10" t="s">
        <v>8</v>
      </c>
      <c r="C25" s="29">
        <f>'AGENT EMAS'!C33</f>
        <v>0</v>
      </c>
    </row>
    <row r="26" spans="1:13" x14ac:dyDescent="0.35">
      <c r="M26" s="17"/>
    </row>
    <row r="27" spans="1:13" s="14" customFormat="1" ht="29" x14ac:dyDescent="0.35">
      <c r="A27" s="18"/>
      <c r="B27" s="8" t="s">
        <v>9</v>
      </c>
      <c r="C27" s="8" t="s">
        <v>10</v>
      </c>
      <c r="D27" s="8" t="s">
        <v>11</v>
      </c>
      <c r="E27" s="8" t="s">
        <v>12</v>
      </c>
      <c r="F27" s="8" t="s">
        <v>13</v>
      </c>
      <c r="G27" s="8" t="s">
        <v>14</v>
      </c>
      <c r="H27" s="8" t="s">
        <v>15</v>
      </c>
      <c r="I27" s="8" t="s">
        <v>16</v>
      </c>
      <c r="J27" s="8" t="s">
        <v>19</v>
      </c>
      <c r="K27" s="9" t="s">
        <v>17</v>
      </c>
      <c r="L27" s="9" t="s">
        <v>18</v>
      </c>
    </row>
    <row r="28" spans="1:13" x14ac:dyDescent="0.35">
      <c r="B28" s="16">
        <v>1</v>
      </c>
      <c r="C28" s="1"/>
      <c r="D28" s="1"/>
      <c r="E28" s="1"/>
      <c r="F28" s="15"/>
      <c r="G28" s="15"/>
      <c r="H28" s="1">
        <f>G28-F28</f>
        <v>0</v>
      </c>
      <c r="I28" s="1"/>
      <c r="J28" s="25">
        <v>0.01</v>
      </c>
      <c r="K28" s="23"/>
      <c r="L28" s="23">
        <f>J28*K28</f>
        <v>0</v>
      </c>
    </row>
    <row r="29" spans="1:13" x14ac:dyDescent="0.35">
      <c r="B29" s="16">
        <f>B28+1</f>
        <v>2</v>
      </c>
      <c r="C29" s="1"/>
      <c r="D29" s="1"/>
      <c r="E29" s="1"/>
      <c r="F29" s="15"/>
      <c r="G29" s="15"/>
      <c r="H29" s="1">
        <f t="shared" ref="H29:H37" si="5">G29-F29</f>
        <v>0</v>
      </c>
      <c r="I29" s="1"/>
      <c r="J29" s="1"/>
      <c r="K29" s="23"/>
      <c r="L29" s="23">
        <f t="shared" ref="L29:L37" si="6">J29*K29</f>
        <v>0</v>
      </c>
    </row>
    <row r="30" spans="1:13" x14ac:dyDescent="0.35">
      <c r="B30" s="16">
        <f t="shared" ref="B30:B37" si="7">B29+1</f>
        <v>3</v>
      </c>
      <c r="C30" s="1"/>
      <c r="D30" s="1"/>
      <c r="E30" s="1"/>
      <c r="F30" s="15"/>
      <c r="G30" s="15"/>
      <c r="H30" s="1">
        <f t="shared" si="5"/>
        <v>0</v>
      </c>
      <c r="I30" s="1"/>
      <c r="J30" s="1"/>
      <c r="K30" s="23"/>
      <c r="L30" s="23">
        <f t="shared" si="6"/>
        <v>0</v>
      </c>
    </row>
    <row r="31" spans="1:13" x14ac:dyDescent="0.35">
      <c r="B31" s="16">
        <f t="shared" si="7"/>
        <v>4</v>
      </c>
      <c r="C31" s="1"/>
      <c r="D31" s="1"/>
      <c r="E31" s="1"/>
      <c r="F31" s="15"/>
      <c r="G31" s="15"/>
      <c r="H31" s="1">
        <f t="shared" si="5"/>
        <v>0</v>
      </c>
      <c r="I31" s="1"/>
      <c r="J31" s="1"/>
      <c r="K31" s="23"/>
      <c r="L31" s="23">
        <f t="shared" si="6"/>
        <v>0</v>
      </c>
    </row>
    <row r="32" spans="1:13" x14ac:dyDescent="0.35">
      <c r="B32" s="16">
        <f t="shared" si="7"/>
        <v>5</v>
      </c>
      <c r="C32" s="1"/>
      <c r="D32" s="1"/>
      <c r="E32" s="1"/>
      <c r="F32" s="15"/>
      <c r="G32" s="15"/>
      <c r="H32" s="1">
        <f t="shared" si="5"/>
        <v>0</v>
      </c>
      <c r="I32" s="1"/>
      <c r="J32" s="1"/>
      <c r="K32" s="23"/>
      <c r="L32" s="23">
        <f t="shared" si="6"/>
        <v>0</v>
      </c>
    </row>
    <row r="33" spans="1:13" x14ac:dyDescent="0.35">
      <c r="B33" s="16">
        <f t="shared" si="7"/>
        <v>6</v>
      </c>
      <c r="C33" s="1"/>
      <c r="D33" s="1"/>
      <c r="E33" s="1"/>
      <c r="F33" s="15"/>
      <c r="G33" s="15"/>
      <c r="H33" s="1">
        <f t="shared" si="5"/>
        <v>0</v>
      </c>
      <c r="I33" s="1"/>
      <c r="J33" s="1"/>
      <c r="K33" s="23"/>
      <c r="L33" s="23">
        <f t="shared" si="6"/>
        <v>0</v>
      </c>
    </row>
    <row r="34" spans="1:13" x14ac:dyDescent="0.35">
      <c r="B34" s="16">
        <f t="shared" si="7"/>
        <v>7</v>
      </c>
      <c r="C34" s="1"/>
      <c r="D34" s="1"/>
      <c r="E34" s="1"/>
      <c r="F34" s="15"/>
      <c r="G34" s="15"/>
      <c r="H34" s="1">
        <f t="shared" si="5"/>
        <v>0</v>
      </c>
      <c r="I34" s="1"/>
      <c r="J34" s="1"/>
      <c r="K34" s="23"/>
      <c r="L34" s="23">
        <f t="shared" si="6"/>
        <v>0</v>
      </c>
    </row>
    <row r="35" spans="1:13" x14ac:dyDescent="0.35">
      <c r="B35" s="16">
        <f t="shared" si="7"/>
        <v>8</v>
      </c>
      <c r="C35" s="1"/>
      <c r="D35" s="1"/>
      <c r="E35" s="1"/>
      <c r="F35" s="15"/>
      <c r="G35" s="15"/>
      <c r="H35" s="1">
        <f t="shared" si="5"/>
        <v>0</v>
      </c>
      <c r="I35" s="1"/>
      <c r="J35" s="1"/>
      <c r="K35" s="23"/>
      <c r="L35" s="23">
        <f t="shared" si="6"/>
        <v>0</v>
      </c>
    </row>
    <row r="36" spans="1:13" x14ac:dyDescent="0.35">
      <c r="B36" s="16">
        <f t="shared" si="7"/>
        <v>9</v>
      </c>
      <c r="C36" s="1"/>
      <c r="D36" s="1"/>
      <c r="E36" s="1"/>
      <c r="F36" s="15"/>
      <c r="G36" s="15"/>
      <c r="H36" s="1">
        <f t="shared" si="5"/>
        <v>0</v>
      </c>
      <c r="I36" s="1"/>
      <c r="J36" s="1"/>
      <c r="K36" s="23"/>
      <c r="L36" s="23">
        <f t="shared" si="6"/>
        <v>0</v>
      </c>
    </row>
    <row r="37" spans="1:13" x14ac:dyDescent="0.35">
      <c r="B37" s="16">
        <f t="shared" si="7"/>
        <v>10</v>
      </c>
      <c r="C37" s="1"/>
      <c r="D37" s="1"/>
      <c r="E37" s="1"/>
      <c r="F37" s="15"/>
      <c r="G37" s="15"/>
      <c r="H37" s="1">
        <f t="shared" si="5"/>
        <v>0</v>
      </c>
      <c r="I37" s="1"/>
      <c r="J37" s="1"/>
      <c r="K37" s="23"/>
      <c r="L37" s="23">
        <f t="shared" si="6"/>
        <v>0</v>
      </c>
    </row>
    <row r="38" spans="1:13" x14ac:dyDescent="0.35">
      <c r="B38" s="37" t="s">
        <v>20</v>
      </c>
      <c r="C38" s="37"/>
      <c r="D38" s="37"/>
      <c r="E38" s="37"/>
      <c r="F38" s="37"/>
      <c r="G38" s="37"/>
      <c r="H38" s="37"/>
      <c r="I38" s="37"/>
      <c r="J38" s="37"/>
      <c r="K38" s="37"/>
      <c r="L38" s="31">
        <f>SUM(L28:L37)</f>
        <v>0</v>
      </c>
    </row>
    <row r="41" spans="1:13" x14ac:dyDescent="0.35">
      <c r="A41" s="11" t="s">
        <v>5</v>
      </c>
      <c r="B41" s="10" t="s">
        <v>8</v>
      </c>
      <c r="C41" s="12" t="str">
        <f>'AGENT EMAS'!C49</f>
        <v>ajeng</v>
      </c>
      <c r="L41" s="30">
        <f>L56</f>
        <v>0</v>
      </c>
    </row>
    <row r="42" spans="1:13" x14ac:dyDescent="0.35">
      <c r="A42" s="11" t="s">
        <v>6</v>
      </c>
      <c r="B42" s="10" t="s">
        <v>8</v>
      </c>
      <c r="C42" s="12">
        <f>'AGENT EMAS'!C50</f>
        <v>0</v>
      </c>
    </row>
    <row r="43" spans="1:13" x14ac:dyDescent="0.35">
      <c r="A43" s="11" t="s">
        <v>7</v>
      </c>
      <c r="B43" s="10" t="s">
        <v>8</v>
      </c>
      <c r="C43" s="29">
        <f>'AGENT EMAS'!C51</f>
        <v>0</v>
      </c>
    </row>
    <row r="44" spans="1:13" x14ac:dyDescent="0.35">
      <c r="M44" s="17"/>
    </row>
    <row r="45" spans="1:13" s="14" customFormat="1" ht="29" x14ac:dyDescent="0.35">
      <c r="A45" s="18"/>
      <c r="B45" s="8" t="s">
        <v>9</v>
      </c>
      <c r="C45" s="8" t="s">
        <v>10</v>
      </c>
      <c r="D45" s="8" t="s">
        <v>11</v>
      </c>
      <c r="E45" s="8" t="s">
        <v>12</v>
      </c>
      <c r="F45" s="8" t="s">
        <v>13</v>
      </c>
      <c r="G45" s="8" t="s">
        <v>14</v>
      </c>
      <c r="H45" s="8" t="s">
        <v>15</v>
      </c>
      <c r="I45" s="8" t="s">
        <v>16</v>
      </c>
      <c r="J45" s="8" t="s">
        <v>19</v>
      </c>
      <c r="K45" s="9" t="s">
        <v>17</v>
      </c>
      <c r="L45" s="9" t="s">
        <v>18</v>
      </c>
    </row>
    <row r="46" spans="1:13" x14ac:dyDescent="0.35">
      <c r="B46" s="16">
        <v>1</v>
      </c>
      <c r="C46" s="1"/>
      <c r="D46" s="1"/>
      <c r="E46" s="1"/>
      <c r="F46" s="15"/>
      <c r="G46" s="15"/>
      <c r="H46" s="1">
        <f>G46-F46</f>
        <v>0</v>
      </c>
      <c r="I46" s="1"/>
      <c r="J46" s="25">
        <v>0.01</v>
      </c>
      <c r="K46" s="23"/>
      <c r="L46" s="23">
        <f>J46*K46</f>
        <v>0</v>
      </c>
    </row>
    <row r="47" spans="1:13" x14ac:dyDescent="0.35">
      <c r="B47" s="16">
        <f>B46+1</f>
        <v>2</v>
      </c>
      <c r="C47" s="1"/>
      <c r="D47" s="1"/>
      <c r="E47" s="1"/>
      <c r="F47" s="15"/>
      <c r="G47" s="15"/>
      <c r="H47" s="1">
        <f t="shared" ref="H47:H55" si="8">G47-F47</f>
        <v>0</v>
      </c>
      <c r="I47" s="1"/>
      <c r="J47" s="1"/>
      <c r="K47" s="23"/>
      <c r="L47" s="23">
        <f t="shared" ref="L47:L55" si="9">J47*K47</f>
        <v>0</v>
      </c>
    </row>
    <row r="48" spans="1:13" x14ac:dyDescent="0.35">
      <c r="B48" s="16">
        <f t="shared" ref="B48:B55" si="10">B47+1</f>
        <v>3</v>
      </c>
      <c r="C48" s="1"/>
      <c r="D48" s="1"/>
      <c r="E48" s="1"/>
      <c r="F48" s="15"/>
      <c r="G48" s="15"/>
      <c r="H48" s="1">
        <f t="shared" si="8"/>
        <v>0</v>
      </c>
      <c r="I48" s="1"/>
      <c r="J48" s="1"/>
      <c r="K48" s="23"/>
      <c r="L48" s="23">
        <f t="shared" si="9"/>
        <v>0</v>
      </c>
    </row>
    <row r="49" spans="1:13" x14ac:dyDescent="0.35">
      <c r="B49" s="16">
        <f t="shared" si="10"/>
        <v>4</v>
      </c>
      <c r="C49" s="1"/>
      <c r="D49" s="1"/>
      <c r="E49" s="1"/>
      <c r="F49" s="15"/>
      <c r="G49" s="15"/>
      <c r="H49" s="1">
        <f t="shared" si="8"/>
        <v>0</v>
      </c>
      <c r="I49" s="1"/>
      <c r="J49" s="1"/>
      <c r="K49" s="23"/>
      <c r="L49" s="23">
        <f t="shared" si="9"/>
        <v>0</v>
      </c>
    </row>
    <row r="50" spans="1:13" x14ac:dyDescent="0.35">
      <c r="B50" s="16">
        <f t="shared" si="10"/>
        <v>5</v>
      </c>
      <c r="C50" s="1"/>
      <c r="D50" s="1"/>
      <c r="E50" s="1"/>
      <c r="F50" s="15"/>
      <c r="G50" s="15"/>
      <c r="H50" s="1">
        <f t="shared" si="8"/>
        <v>0</v>
      </c>
      <c r="I50" s="1"/>
      <c r="J50" s="1"/>
      <c r="K50" s="23"/>
      <c r="L50" s="23">
        <f t="shared" si="9"/>
        <v>0</v>
      </c>
    </row>
    <row r="51" spans="1:13" x14ac:dyDescent="0.35">
      <c r="B51" s="16">
        <f t="shared" si="10"/>
        <v>6</v>
      </c>
      <c r="C51" s="1"/>
      <c r="D51" s="1"/>
      <c r="E51" s="1"/>
      <c r="F51" s="15"/>
      <c r="G51" s="15"/>
      <c r="H51" s="1">
        <f t="shared" si="8"/>
        <v>0</v>
      </c>
      <c r="I51" s="1"/>
      <c r="J51" s="1"/>
      <c r="K51" s="23"/>
      <c r="L51" s="23">
        <f t="shared" si="9"/>
        <v>0</v>
      </c>
    </row>
    <row r="52" spans="1:13" x14ac:dyDescent="0.35">
      <c r="B52" s="16">
        <f t="shared" si="10"/>
        <v>7</v>
      </c>
      <c r="C52" s="1"/>
      <c r="D52" s="1"/>
      <c r="E52" s="1"/>
      <c r="F52" s="15"/>
      <c r="G52" s="15"/>
      <c r="H52" s="1">
        <f t="shared" si="8"/>
        <v>0</v>
      </c>
      <c r="I52" s="1"/>
      <c r="J52" s="1"/>
      <c r="K52" s="23"/>
      <c r="L52" s="23">
        <f t="shared" si="9"/>
        <v>0</v>
      </c>
    </row>
    <row r="53" spans="1:13" x14ac:dyDescent="0.35">
      <c r="B53" s="16">
        <f t="shared" si="10"/>
        <v>8</v>
      </c>
      <c r="C53" s="1"/>
      <c r="D53" s="1"/>
      <c r="E53" s="1"/>
      <c r="F53" s="15"/>
      <c r="G53" s="15"/>
      <c r="H53" s="1">
        <f t="shared" si="8"/>
        <v>0</v>
      </c>
      <c r="I53" s="1"/>
      <c r="J53" s="1"/>
      <c r="K53" s="23"/>
      <c r="L53" s="23">
        <f t="shared" si="9"/>
        <v>0</v>
      </c>
    </row>
    <row r="54" spans="1:13" x14ac:dyDescent="0.35">
      <c r="B54" s="16">
        <f t="shared" si="10"/>
        <v>9</v>
      </c>
      <c r="C54" s="1"/>
      <c r="D54" s="1"/>
      <c r="E54" s="1"/>
      <c r="F54" s="15"/>
      <c r="G54" s="15"/>
      <c r="H54" s="1">
        <f t="shared" si="8"/>
        <v>0</v>
      </c>
      <c r="I54" s="1"/>
      <c r="J54" s="1"/>
      <c r="K54" s="23"/>
      <c r="L54" s="23">
        <f t="shared" si="9"/>
        <v>0</v>
      </c>
    </row>
    <row r="55" spans="1:13" x14ac:dyDescent="0.35">
      <c r="B55" s="16">
        <f t="shared" si="10"/>
        <v>10</v>
      </c>
      <c r="C55" s="1"/>
      <c r="D55" s="1"/>
      <c r="E55" s="1"/>
      <c r="F55" s="15"/>
      <c r="G55" s="15"/>
      <c r="H55" s="1">
        <f t="shared" si="8"/>
        <v>0</v>
      </c>
      <c r="I55" s="1"/>
      <c r="J55" s="1"/>
      <c r="K55" s="23"/>
      <c r="L55" s="23">
        <f t="shared" si="9"/>
        <v>0</v>
      </c>
    </row>
    <row r="56" spans="1:13" x14ac:dyDescent="0.35">
      <c r="B56" s="37" t="s">
        <v>20</v>
      </c>
      <c r="C56" s="37"/>
      <c r="D56" s="37"/>
      <c r="E56" s="37"/>
      <c r="F56" s="37"/>
      <c r="G56" s="37"/>
      <c r="H56" s="37"/>
      <c r="I56" s="37"/>
      <c r="J56" s="37"/>
      <c r="K56" s="37"/>
      <c r="L56" s="31">
        <f>SUM(L46:L55)</f>
        <v>0</v>
      </c>
    </row>
    <row r="59" spans="1:13" x14ac:dyDescent="0.35">
      <c r="A59" s="11" t="s">
        <v>5</v>
      </c>
      <c r="B59" s="10" t="s">
        <v>8</v>
      </c>
      <c r="C59" s="12" t="s">
        <v>34</v>
      </c>
      <c r="L59" s="30">
        <f>L74</f>
        <v>0</v>
      </c>
    </row>
    <row r="60" spans="1:13" x14ac:dyDescent="0.35">
      <c r="A60" s="11" t="s">
        <v>6</v>
      </c>
      <c r="B60" s="10" t="s">
        <v>8</v>
      </c>
      <c r="C60" s="12">
        <f>'AGENT EMAS'!C68</f>
        <v>0</v>
      </c>
    </row>
    <row r="61" spans="1:13" x14ac:dyDescent="0.35">
      <c r="A61" s="11" t="s">
        <v>7</v>
      </c>
      <c r="B61" s="10" t="s">
        <v>8</v>
      </c>
      <c r="C61" s="29">
        <f>'AGENT EMAS'!C69</f>
        <v>0</v>
      </c>
    </row>
    <row r="62" spans="1:13" x14ac:dyDescent="0.35">
      <c r="M62" s="17"/>
    </row>
    <row r="63" spans="1:13" s="14" customFormat="1" ht="29" x14ac:dyDescent="0.35">
      <c r="A63" s="18"/>
      <c r="B63" s="8" t="s">
        <v>9</v>
      </c>
      <c r="C63" s="8" t="s">
        <v>10</v>
      </c>
      <c r="D63" s="8" t="s">
        <v>11</v>
      </c>
      <c r="E63" s="8" t="s">
        <v>12</v>
      </c>
      <c r="F63" s="8" t="s">
        <v>13</v>
      </c>
      <c r="G63" s="8" t="s">
        <v>14</v>
      </c>
      <c r="H63" s="8" t="s">
        <v>15</v>
      </c>
      <c r="I63" s="8" t="s">
        <v>16</v>
      </c>
      <c r="J63" s="8" t="s">
        <v>19</v>
      </c>
      <c r="K63" s="9" t="s">
        <v>17</v>
      </c>
      <c r="L63" s="9" t="s">
        <v>18</v>
      </c>
    </row>
    <row r="64" spans="1:13" x14ac:dyDescent="0.35">
      <c r="B64" s="16">
        <v>1</v>
      </c>
      <c r="C64" s="1"/>
      <c r="D64" s="1"/>
      <c r="E64" s="1"/>
      <c r="F64" s="15"/>
      <c r="G64" s="15"/>
      <c r="H64" s="1">
        <f>G64-F64</f>
        <v>0</v>
      </c>
      <c r="I64" s="1"/>
      <c r="J64" s="25">
        <v>0.01</v>
      </c>
      <c r="K64" s="23"/>
      <c r="L64" s="23">
        <f>J64*K64</f>
        <v>0</v>
      </c>
    </row>
    <row r="65" spans="1:13" x14ac:dyDescent="0.35">
      <c r="B65" s="16">
        <f>B64+1</f>
        <v>2</v>
      </c>
      <c r="C65" s="1"/>
      <c r="D65" s="1"/>
      <c r="E65" s="1"/>
      <c r="F65" s="15"/>
      <c r="G65" s="15"/>
      <c r="H65" s="1">
        <f t="shared" ref="H65:H73" si="11">G65-F65</f>
        <v>0</v>
      </c>
      <c r="I65" s="1"/>
      <c r="J65" s="1"/>
      <c r="K65" s="23"/>
      <c r="L65" s="23">
        <f t="shared" ref="L65:L73" si="12">J65*K65</f>
        <v>0</v>
      </c>
    </row>
    <row r="66" spans="1:13" x14ac:dyDescent="0.35">
      <c r="B66" s="16">
        <f t="shared" ref="B66:B73" si="13">B65+1</f>
        <v>3</v>
      </c>
      <c r="C66" s="1"/>
      <c r="D66" s="1"/>
      <c r="E66" s="1"/>
      <c r="F66" s="15"/>
      <c r="G66" s="15"/>
      <c r="H66" s="1">
        <f t="shared" si="11"/>
        <v>0</v>
      </c>
      <c r="I66" s="1"/>
      <c r="J66" s="1"/>
      <c r="K66" s="23"/>
      <c r="L66" s="23">
        <f t="shared" si="12"/>
        <v>0</v>
      </c>
    </row>
    <row r="67" spans="1:13" x14ac:dyDescent="0.35">
      <c r="B67" s="16">
        <f t="shared" si="13"/>
        <v>4</v>
      </c>
      <c r="C67" s="1"/>
      <c r="D67" s="1"/>
      <c r="E67" s="1"/>
      <c r="F67" s="15"/>
      <c r="G67" s="15"/>
      <c r="H67" s="1">
        <f t="shared" si="11"/>
        <v>0</v>
      </c>
      <c r="I67" s="1"/>
      <c r="J67" s="1"/>
      <c r="K67" s="23"/>
      <c r="L67" s="23">
        <f t="shared" si="12"/>
        <v>0</v>
      </c>
    </row>
    <row r="68" spans="1:13" x14ac:dyDescent="0.35">
      <c r="B68" s="16">
        <f t="shared" si="13"/>
        <v>5</v>
      </c>
      <c r="C68" s="1"/>
      <c r="D68" s="1"/>
      <c r="E68" s="1"/>
      <c r="F68" s="15"/>
      <c r="G68" s="15"/>
      <c r="H68" s="1">
        <f t="shared" si="11"/>
        <v>0</v>
      </c>
      <c r="I68" s="1"/>
      <c r="J68" s="1"/>
      <c r="K68" s="23"/>
      <c r="L68" s="23">
        <f t="shared" si="12"/>
        <v>0</v>
      </c>
    </row>
    <row r="69" spans="1:13" x14ac:dyDescent="0.35">
      <c r="B69" s="16">
        <f t="shared" si="13"/>
        <v>6</v>
      </c>
      <c r="C69" s="1"/>
      <c r="D69" s="1"/>
      <c r="E69" s="1"/>
      <c r="F69" s="15"/>
      <c r="G69" s="15"/>
      <c r="H69" s="1">
        <f t="shared" si="11"/>
        <v>0</v>
      </c>
      <c r="I69" s="1"/>
      <c r="J69" s="1"/>
      <c r="K69" s="23"/>
      <c r="L69" s="23">
        <f t="shared" si="12"/>
        <v>0</v>
      </c>
    </row>
    <row r="70" spans="1:13" x14ac:dyDescent="0.35">
      <c r="B70" s="16">
        <f t="shared" si="13"/>
        <v>7</v>
      </c>
      <c r="C70" s="1"/>
      <c r="D70" s="1"/>
      <c r="E70" s="1"/>
      <c r="F70" s="15"/>
      <c r="G70" s="15"/>
      <c r="H70" s="1">
        <f t="shared" si="11"/>
        <v>0</v>
      </c>
      <c r="I70" s="1"/>
      <c r="J70" s="1"/>
      <c r="K70" s="23"/>
      <c r="L70" s="23">
        <f t="shared" si="12"/>
        <v>0</v>
      </c>
    </row>
    <row r="71" spans="1:13" x14ac:dyDescent="0.35">
      <c r="B71" s="16">
        <f t="shared" si="13"/>
        <v>8</v>
      </c>
      <c r="C71" s="1"/>
      <c r="D71" s="1"/>
      <c r="E71" s="1"/>
      <c r="F71" s="15"/>
      <c r="G71" s="15"/>
      <c r="H71" s="1">
        <f t="shared" si="11"/>
        <v>0</v>
      </c>
      <c r="I71" s="1"/>
      <c r="J71" s="1"/>
      <c r="K71" s="23"/>
      <c r="L71" s="23">
        <f t="shared" si="12"/>
        <v>0</v>
      </c>
    </row>
    <row r="72" spans="1:13" x14ac:dyDescent="0.35">
      <c r="B72" s="16">
        <f t="shared" si="13"/>
        <v>9</v>
      </c>
      <c r="C72" s="1"/>
      <c r="D72" s="1"/>
      <c r="E72" s="1"/>
      <c r="F72" s="15"/>
      <c r="G72" s="15"/>
      <c r="H72" s="1">
        <f t="shared" si="11"/>
        <v>0</v>
      </c>
      <c r="I72" s="1"/>
      <c r="J72" s="1"/>
      <c r="K72" s="23"/>
      <c r="L72" s="23">
        <f t="shared" si="12"/>
        <v>0</v>
      </c>
    </row>
    <row r="73" spans="1:13" x14ac:dyDescent="0.35">
      <c r="B73" s="16">
        <f t="shared" si="13"/>
        <v>10</v>
      </c>
      <c r="C73" s="1"/>
      <c r="D73" s="1"/>
      <c r="E73" s="1"/>
      <c r="F73" s="15"/>
      <c r="G73" s="15"/>
      <c r="H73" s="1">
        <f t="shared" si="11"/>
        <v>0</v>
      </c>
      <c r="I73" s="1"/>
      <c r="J73" s="1"/>
      <c r="K73" s="23"/>
      <c r="L73" s="23">
        <f t="shared" si="12"/>
        <v>0</v>
      </c>
    </row>
    <row r="74" spans="1:13" x14ac:dyDescent="0.35">
      <c r="B74" s="37" t="s">
        <v>20</v>
      </c>
      <c r="C74" s="37"/>
      <c r="D74" s="37"/>
      <c r="E74" s="37"/>
      <c r="F74" s="37"/>
      <c r="G74" s="37"/>
      <c r="H74" s="37"/>
      <c r="I74" s="37"/>
      <c r="J74" s="37"/>
      <c r="K74" s="37"/>
      <c r="L74" s="31">
        <f>SUM(L64:L73)</f>
        <v>0</v>
      </c>
    </row>
    <row r="77" spans="1:13" x14ac:dyDescent="0.35">
      <c r="A77" s="11" t="s">
        <v>5</v>
      </c>
      <c r="B77" s="10" t="s">
        <v>8</v>
      </c>
      <c r="C77" s="12">
        <f>'AGENT EMAS'!C85</f>
        <v>0</v>
      </c>
      <c r="L77" s="30">
        <f>L92</f>
        <v>0</v>
      </c>
    </row>
    <row r="78" spans="1:13" x14ac:dyDescent="0.35">
      <c r="A78" s="11" t="s">
        <v>6</v>
      </c>
      <c r="B78" s="10" t="s">
        <v>8</v>
      </c>
      <c r="C78" s="12">
        <f>'AGENT EMAS'!C86</f>
        <v>0</v>
      </c>
    </row>
    <row r="79" spans="1:13" x14ac:dyDescent="0.35">
      <c r="A79" s="11" t="s">
        <v>7</v>
      </c>
      <c r="B79" s="10" t="s">
        <v>8</v>
      </c>
      <c r="C79" s="29">
        <f>'AGENT EMAS'!C87</f>
        <v>0</v>
      </c>
    </row>
    <row r="80" spans="1:13" x14ac:dyDescent="0.35">
      <c r="M80" s="17"/>
    </row>
    <row r="81" spans="1:12" s="14" customFormat="1" ht="29" x14ac:dyDescent="0.35">
      <c r="A81" s="18"/>
      <c r="B81" s="8" t="s">
        <v>9</v>
      </c>
      <c r="C81" s="8" t="s">
        <v>10</v>
      </c>
      <c r="D81" s="8" t="s">
        <v>11</v>
      </c>
      <c r="E81" s="8" t="s">
        <v>12</v>
      </c>
      <c r="F81" s="8" t="s">
        <v>13</v>
      </c>
      <c r="G81" s="8" t="s">
        <v>14</v>
      </c>
      <c r="H81" s="8" t="s">
        <v>15</v>
      </c>
      <c r="I81" s="8" t="s">
        <v>16</v>
      </c>
      <c r="J81" s="8" t="s">
        <v>19</v>
      </c>
      <c r="K81" s="9" t="s">
        <v>17</v>
      </c>
      <c r="L81" s="9" t="s">
        <v>18</v>
      </c>
    </row>
    <row r="82" spans="1:12" x14ac:dyDescent="0.35">
      <c r="B82" s="16">
        <v>1</v>
      </c>
      <c r="C82" s="1"/>
      <c r="D82" s="1"/>
      <c r="E82" s="1"/>
      <c r="F82" s="15"/>
      <c r="G82" s="15"/>
      <c r="H82" s="1">
        <f>G82-F82</f>
        <v>0</v>
      </c>
      <c r="I82" s="1"/>
      <c r="J82" s="25">
        <v>0.01</v>
      </c>
      <c r="K82" s="23"/>
      <c r="L82" s="23">
        <f>J82*K82</f>
        <v>0</v>
      </c>
    </row>
    <row r="83" spans="1:12" x14ac:dyDescent="0.35">
      <c r="B83" s="16">
        <f>B82+1</f>
        <v>2</v>
      </c>
      <c r="C83" s="1"/>
      <c r="D83" s="1"/>
      <c r="E83" s="1"/>
      <c r="F83" s="15"/>
      <c r="G83" s="15"/>
      <c r="H83" s="1">
        <f t="shared" ref="H83:H91" si="14">G83-F83</f>
        <v>0</v>
      </c>
      <c r="I83" s="1"/>
      <c r="J83" s="1"/>
      <c r="K83" s="23"/>
      <c r="L83" s="23">
        <f t="shared" ref="L83:L91" si="15">J83*K83</f>
        <v>0</v>
      </c>
    </row>
    <row r="84" spans="1:12" x14ac:dyDescent="0.35">
      <c r="B84" s="16">
        <f t="shared" ref="B84:B91" si="16">B83+1</f>
        <v>3</v>
      </c>
      <c r="C84" s="1"/>
      <c r="D84" s="1"/>
      <c r="E84" s="1"/>
      <c r="F84" s="15"/>
      <c r="G84" s="15"/>
      <c r="H84" s="1">
        <f t="shared" si="14"/>
        <v>0</v>
      </c>
      <c r="I84" s="1"/>
      <c r="J84" s="1"/>
      <c r="K84" s="23"/>
      <c r="L84" s="23">
        <f t="shared" si="15"/>
        <v>0</v>
      </c>
    </row>
    <row r="85" spans="1:12" x14ac:dyDescent="0.35">
      <c r="B85" s="16">
        <f t="shared" si="16"/>
        <v>4</v>
      </c>
      <c r="C85" s="1"/>
      <c r="D85" s="1"/>
      <c r="E85" s="1"/>
      <c r="F85" s="15"/>
      <c r="G85" s="15"/>
      <c r="H85" s="1">
        <f t="shared" si="14"/>
        <v>0</v>
      </c>
      <c r="I85" s="1"/>
      <c r="J85" s="1"/>
      <c r="K85" s="23"/>
      <c r="L85" s="23">
        <f t="shared" si="15"/>
        <v>0</v>
      </c>
    </row>
    <row r="86" spans="1:12" x14ac:dyDescent="0.35">
      <c r="B86" s="16">
        <f t="shared" si="16"/>
        <v>5</v>
      </c>
      <c r="C86" s="1"/>
      <c r="D86" s="1"/>
      <c r="E86" s="1"/>
      <c r="F86" s="15"/>
      <c r="G86" s="15"/>
      <c r="H86" s="1">
        <f t="shared" si="14"/>
        <v>0</v>
      </c>
      <c r="I86" s="1"/>
      <c r="J86" s="1"/>
      <c r="K86" s="23"/>
      <c r="L86" s="23">
        <f t="shared" si="15"/>
        <v>0</v>
      </c>
    </row>
    <row r="87" spans="1:12" x14ac:dyDescent="0.35">
      <c r="B87" s="16">
        <f t="shared" si="16"/>
        <v>6</v>
      </c>
      <c r="C87" s="1"/>
      <c r="D87" s="1"/>
      <c r="E87" s="1"/>
      <c r="F87" s="15"/>
      <c r="G87" s="15"/>
      <c r="H87" s="1">
        <f t="shared" si="14"/>
        <v>0</v>
      </c>
      <c r="I87" s="1"/>
      <c r="J87" s="1"/>
      <c r="K87" s="23"/>
      <c r="L87" s="23">
        <f t="shared" si="15"/>
        <v>0</v>
      </c>
    </row>
    <row r="88" spans="1:12" x14ac:dyDescent="0.35">
      <c r="B88" s="16">
        <f t="shared" si="16"/>
        <v>7</v>
      </c>
      <c r="C88" s="1"/>
      <c r="D88" s="1"/>
      <c r="E88" s="1"/>
      <c r="F88" s="15"/>
      <c r="G88" s="15"/>
      <c r="H88" s="1">
        <f t="shared" si="14"/>
        <v>0</v>
      </c>
      <c r="I88" s="1"/>
      <c r="J88" s="1"/>
      <c r="K88" s="23"/>
      <c r="L88" s="23">
        <f t="shared" si="15"/>
        <v>0</v>
      </c>
    </row>
    <row r="89" spans="1:12" x14ac:dyDescent="0.35">
      <c r="B89" s="16">
        <f t="shared" si="16"/>
        <v>8</v>
      </c>
      <c r="C89" s="1"/>
      <c r="D89" s="1"/>
      <c r="E89" s="1"/>
      <c r="F89" s="15"/>
      <c r="G89" s="15"/>
      <c r="H89" s="1">
        <f t="shared" si="14"/>
        <v>0</v>
      </c>
      <c r="I89" s="1"/>
      <c r="J89" s="1"/>
      <c r="K89" s="23"/>
      <c r="L89" s="23">
        <f t="shared" si="15"/>
        <v>0</v>
      </c>
    </row>
    <row r="90" spans="1:12" x14ac:dyDescent="0.35">
      <c r="B90" s="16">
        <f t="shared" si="16"/>
        <v>9</v>
      </c>
      <c r="C90" s="1"/>
      <c r="D90" s="1"/>
      <c r="E90" s="1"/>
      <c r="F90" s="15"/>
      <c r="G90" s="15"/>
      <c r="H90" s="1">
        <f t="shared" si="14"/>
        <v>0</v>
      </c>
      <c r="I90" s="1"/>
      <c r="J90" s="1"/>
      <c r="K90" s="23"/>
      <c r="L90" s="23">
        <f t="shared" si="15"/>
        <v>0</v>
      </c>
    </row>
    <row r="91" spans="1:12" x14ac:dyDescent="0.35">
      <c r="B91" s="16">
        <f t="shared" si="16"/>
        <v>10</v>
      </c>
      <c r="C91" s="1"/>
      <c r="D91" s="1"/>
      <c r="E91" s="1"/>
      <c r="F91" s="15"/>
      <c r="G91" s="15"/>
      <c r="H91" s="1">
        <f t="shared" si="14"/>
        <v>0</v>
      </c>
      <c r="I91" s="1"/>
      <c r="J91" s="1"/>
      <c r="K91" s="23"/>
      <c r="L91" s="23">
        <f t="shared" si="15"/>
        <v>0</v>
      </c>
    </row>
    <row r="92" spans="1:12" x14ac:dyDescent="0.35">
      <c r="B92" s="37" t="s">
        <v>20</v>
      </c>
      <c r="C92" s="37"/>
      <c r="D92" s="37"/>
      <c r="E92" s="37"/>
      <c r="F92" s="37"/>
      <c r="G92" s="37"/>
      <c r="H92" s="37"/>
      <c r="I92" s="37"/>
      <c r="J92" s="37"/>
      <c r="K92" s="37"/>
      <c r="L92" s="31">
        <f>SUM(L82:L91)</f>
        <v>0</v>
      </c>
    </row>
  </sheetData>
  <mergeCells count="5">
    <mergeCell ref="B21:K21"/>
    <mergeCell ref="B38:K38"/>
    <mergeCell ref="B56:K56"/>
    <mergeCell ref="B74:K74"/>
    <mergeCell ref="B92:K9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8CD8D-F1EA-4282-AE9F-2CF016BF67D3}">
  <dimension ref="B5:I11"/>
  <sheetViews>
    <sheetView workbookViewId="0">
      <selection activeCell="G5" sqref="G5:I5"/>
    </sheetView>
  </sheetViews>
  <sheetFormatPr defaultRowHeight="14.5" x14ac:dyDescent="0.35"/>
  <cols>
    <col min="1" max="1" width="8.7265625" style="12"/>
    <col min="2" max="2" width="3.08984375" style="12" customWidth="1"/>
    <col min="3" max="3" width="20" style="12" customWidth="1"/>
    <col min="4" max="6" width="12.54296875" style="12" customWidth="1"/>
    <col min="7" max="8" width="12.08984375" style="12" customWidth="1"/>
    <col min="9" max="9" width="30.36328125" style="12" customWidth="1"/>
    <col min="10" max="16384" width="8.7265625" style="12"/>
  </cols>
  <sheetData>
    <row r="5" spans="2:9" x14ac:dyDescent="0.35">
      <c r="G5" s="38" t="s">
        <v>36</v>
      </c>
      <c r="H5" s="38"/>
      <c r="I5" s="38"/>
    </row>
    <row r="6" spans="2:9" s="19" customFormat="1" x14ac:dyDescent="0.35">
      <c r="B6" s="13" t="s">
        <v>9</v>
      </c>
      <c r="C6" s="13" t="s">
        <v>21</v>
      </c>
      <c r="D6" s="13" t="s">
        <v>22</v>
      </c>
      <c r="E6" s="13" t="s">
        <v>23</v>
      </c>
      <c r="F6" s="13" t="s">
        <v>20</v>
      </c>
      <c r="G6" s="13" t="s">
        <v>28</v>
      </c>
      <c r="H6" s="13" t="s">
        <v>27</v>
      </c>
      <c r="I6" s="13" t="s">
        <v>26</v>
      </c>
    </row>
    <row r="7" spans="2:9" x14ac:dyDescent="0.35">
      <c r="B7" s="16">
        <v>1</v>
      </c>
      <c r="C7" s="1" t="str">
        <f>'AGENT EMAS'!C2</f>
        <v>RITA MEYLINA</v>
      </c>
      <c r="D7" s="23">
        <f>VLOOKUP(C7,'AGENT EMAS'!$C$2:$L$2,10,0)</f>
        <v>0</v>
      </c>
      <c r="E7" s="23">
        <f>VLOOKUP(C7,'EGENT NON EMAS'!$C$2:$L$2,10,0)</f>
        <v>101000</v>
      </c>
      <c r="F7" s="23">
        <f>D7+E7</f>
        <v>101000</v>
      </c>
      <c r="G7" s="1"/>
      <c r="H7" s="1"/>
      <c r="I7" s="1"/>
    </row>
    <row r="8" spans="2:9" x14ac:dyDescent="0.35">
      <c r="B8" s="16">
        <f>B7+1</f>
        <v>2</v>
      </c>
      <c r="C8" s="1" t="s">
        <v>32</v>
      </c>
      <c r="D8" s="23">
        <f>VLOOKUP(C8,'AGENT EMAS'!C$31:L$31,10,0)</f>
        <v>6812.5</v>
      </c>
      <c r="E8" s="23">
        <f>VLOOKUP(C8,'EGENT NON EMAS'!$C$23:$L$23,10,0)</f>
        <v>0</v>
      </c>
      <c r="F8" s="23">
        <f t="shared" ref="F8:F11" si="0">D8+E8</f>
        <v>6812.5</v>
      </c>
      <c r="G8" s="1"/>
      <c r="H8" s="1"/>
      <c r="I8" s="1"/>
    </row>
    <row r="9" spans="2:9" x14ac:dyDescent="0.35">
      <c r="B9" s="16">
        <f t="shared" ref="B9:B11" si="1">B8+1</f>
        <v>3</v>
      </c>
      <c r="C9" s="1" t="s">
        <v>33</v>
      </c>
      <c r="D9" s="23">
        <f>VLOOKUP(REKAP!C9,'AGENT EMAS'!$C$49:$L$49,10,0)</f>
        <v>0</v>
      </c>
      <c r="E9" s="23">
        <f>VLOOKUP(C9,'EGENT NON EMAS'!$C$41:$L$41,10,0)</f>
        <v>0</v>
      </c>
      <c r="F9" s="23">
        <f t="shared" si="0"/>
        <v>0</v>
      </c>
      <c r="G9" s="1"/>
      <c r="H9" s="1"/>
      <c r="I9" s="1"/>
    </row>
    <row r="10" spans="2:9" x14ac:dyDescent="0.35">
      <c r="B10" s="16">
        <f t="shared" si="1"/>
        <v>4</v>
      </c>
      <c r="C10" s="1" t="s">
        <v>34</v>
      </c>
      <c r="D10" s="23">
        <f>VLOOKUP(C10,'AGENT EMAS'!$C$67:$L$67,10,)</f>
        <v>3500</v>
      </c>
      <c r="E10" s="23">
        <f>VLOOKUP(C10,'EGENT NON EMAS'!$C$59:$L$59,10,0)</f>
        <v>0</v>
      </c>
      <c r="F10" s="23">
        <f t="shared" si="0"/>
        <v>3500</v>
      </c>
      <c r="G10" s="1"/>
      <c r="H10" s="1"/>
      <c r="I10" s="1"/>
    </row>
    <row r="11" spans="2:9" x14ac:dyDescent="0.35">
      <c r="B11" s="16">
        <f t="shared" si="1"/>
        <v>5</v>
      </c>
      <c r="C11" s="1"/>
      <c r="D11" s="23" t="e">
        <f>VLOOKUP(C11,'AGENT EMAS'!$C$85:$L$85,10,0)</f>
        <v>#N/A</v>
      </c>
      <c r="E11" s="23">
        <f>VLOOKUP(C11,'EGENT NON EMAS'!$C$77:$L$77,10,)</f>
        <v>0</v>
      </c>
      <c r="F11" s="23" t="e">
        <f t="shared" si="0"/>
        <v>#N/A</v>
      </c>
      <c r="G11" s="1"/>
      <c r="H11" s="1"/>
      <c r="I11" s="1"/>
    </row>
  </sheetData>
  <mergeCells count="1">
    <mergeCell ref="G5:I5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74033-7DFB-44B2-9EC1-A8AEF83358A6}">
  <dimension ref="A5:N19"/>
  <sheetViews>
    <sheetView tabSelected="1" workbookViewId="0">
      <selection activeCell="K16" sqref="K16"/>
    </sheetView>
  </sheetViews>
  <sheetFormatPr defaultRowHeight="14.5" x14ac:dyDescent="0.35"/>
  <cols>
    <col min="2" max="2" width="1.36328125" style="20" bestFit="1" customWidth="1"/>
    <col min="3" max="3" width="20.81640625" bestFit="1" customWidth="1"/>
    <col min="4" max="4" width="10.1796875" bestFit="1" customWidth="1"/>
    <col min="5" max="5" width="11.08984375" customWidth="1"/>
    <col min="7" max="7" width="1.36328125" bestFit="1" customWidth="1"/>
    <col min="8" max="8" width="20.81640625" bestFit="1" customWidth="1"/>
    <col min="12" max="12" width="1.36328125" bestFit="1" customWidth="1"/>
    <col min="13" max="13" width="20.81640625" bestFit="1" customWidth="1"/>
    <col min="255" max="255" width="20.81640625" bestFit="1" customWidth="1"/>
    <col min="256" max="256" width="8.6328125" bestFit="1" customWidth="1"/>
    <col min="511" max="511" width="20.81640625" bestFit="1" customWidth="1"/>
    <col min="512" max="512" width="8.6328125" bestFit="1" customWidth="1"/>
    <col min="767" max="767" width="20.81640625" bestFit="1" customWidth="1"/>
    <col min="768" max="768" width="8.6328125" bestFit="1" customWidth="1"/>
    <col min="1023" max="1023" width="20.81640625" bestFit="1" customWidth="1"/>
    <col min="1024" max="1024" width="8.6328125" bestFit="1" customWidth="1"/>
    <col min="1279" max="1279" width="20.81640625" bestFit="1" customWidth="1"/>
    <col min="1280" max="1280" width="8.6328125" bestFit="1" customWidth="1"/>
    <col min="1535" max="1535" width="20.81640625" bestFit="1" customWidth="1"/>
    <col min="1536" max="1536" width="8.6328125" bestFit="1" customWidth="1"/>
    <col min="1791" max="1791" width="20.81640625" bestFit="1" customWidth="1"/>
    <col min="1792" max="1792" width="8.6328125" bestFit="1" customWidth="1"/>
    <col min="2047" max="2047" width="20.81640625" bestFit="1" customWidth="1"/>
    <col min="2048" max="2048" width="8.6328125" bestFit="1" customWidth="1"/>
    <col min="2303" max="2303" width="20.81640625" bestFit="1" customWidth="1"/>
    <col min="2304" max="2304" width="8.6328125" bestFit="1" customWidth="1"/>
    <col min="2559" max="2559" width="20.81640625" bestFit="1" customWidth="1"/>
    <col min="2560" max="2560" width="8.6328125" bestFit="1" customWidth="1"/>
    <col min="2815" max="2815" width="20.81640625" bestFit="1" customWidth="1"/>
    <col min="2816" max="2816" width="8.6328125" bestFit="1" customWidth="1"/>
    <col min="3071" max="3071" width="20.81640625" bestFit="1" customWidth="1"/>
    <col min="3072" max="3072" width="8.6328125" bestFit="1" customWidth="1"/>
    <col min="3327" max="3327" width="20.81640625" bestFit="1" customWidth="1"/>
    <col min="3328" max="3328" width="8.6328125" bestFit="1" customWidth="1"/>
    <col min="3583" max="3583" width="20.81640625" bestFit="1" customWidth="1"/>
    <col min="3584" max="3584" width="8.6328125" bestFit="1" customWidth="1"/>
    <col min="3839" max="3839" width="20.81640625" bestFit="1" customWidth="1"/>
    <col min="3840" max="3840" width="8.6328125" bestFit="1" customWidth="1"/>
    <col min="4095" max="4095" width="20.81640625" bestFit="1" customWidth="1"/>
    <col min="4096" max="4096" width="8.6328125" bestFit="1" customWidth="1"/>
    <col min="4351" max="4351" width="20.81640625" bestFit="1" customWidth="1"/>
    <col min="4352" max="4352" width="8.6328125" bestFit="1" customWidth="1"/>
    <col min="4607" max="4607" width="20.81640625" bestFit="1" customWidth="1"/>
    <col min="4608" max="4608" width="8.6328125" bestFit="1" customWidth="1"/>
    <col min="4863" max="4863" width="20.81640625" bestFit="1" customWidth="1"/>
    <col min="4864" max="4864" width="8.6328125" bestFit="1" customWidth="1"/>
    <col min="5119" max="5119" width="20.81640625" bestFit="1" customWidth="1"/>
    <col min="5120" max="5120" width="8.6328125" bestFit="1" customWidth="1"/>
    <col min="5375" max="5375" width="20.81640625" bestFit="1" customWidth="1"/>
    <col min="5376" max="5376" width="8.6328125" bestFit="1" customWidth="1"/>
    <col min="5631" max="5631" width="20.81640625" bestFit="1" customWidth="1"/>
    <col min="5632" max="5632" width="8.6328125" bestFit="1" customWidth="1"/>
    <col min="5887" max="5887" width="20.81640625" bestFit="1" customWidth="1"/>
    <col min="5888" max="5888" width="8.6328125" bestFit="1" customWidth="1"/>
    <col min="6143" max="6143" width="20.81640625" bestFit="1" customWidth="1"/>
    <col min="6144" max="6144" width="8.6328125" bestFit="1" customWidth="1"/>
    <col min="6399" max="6399" width="20.81640625" bestFit="1" customWidth="1"/>
    <col min="6400" max="6400" width="8.6328125" bestFit="1" customWidth="1"/>
    <col min="6655" max="6655" width="20.81640625" bestFit="1" customWidth="1"/>
    <col min="6656" max="6656" width="8.6328125" bestFit="1" customWidth="1"/>
    <col min="6911" max="6911" width="20.81640625" bestFit="1" customWidth="1"/>
    <col min="6912" max="6912" width="8.6328125" bestFit="1" customWidth="1"/>
    <col min="7167" max="7167" width="20.81640625" bestFit="1" customWidth="1"/>
    <col min="7168" max="7168" width="8.6328125" bestFit="1" customWidth="1"/>
    <col min="7423" max="7423" width="20.81640625" bestFit="1" customWidth="1"/>
    <col min="7424" max="7424" width="8.6328125" bestFit="1" customWidth="1"/>
    <col min="7679" max="7679" width="20.81640625" bestFit="1" customWidth="1"/>
    <col min="7680" max="7680" width="8.6328125" bestFit="1" customWidth="1"/>
    <col min="7935" max="7935" width="20.81640625" bestFit="1" customWidth="1"/>
    <col min="7936" max="7936" width="8.6328125" bestFit="1" customWidth="1"/>
    <col min="8191" max="8191" width="20.81640625" bestFit="1" customWidth="1"/>
    <col min="8192" max="8192" width="8.6328125" bestFit="1" customWidth="1"/>
    <col min="8447" max="8447" width="20.81640625" bestFit="1" customWidth="1"/>
    <col min="8448" max="8448" width="8.6328125" bestFit="1" customWidth="1"/>
    <col min="8703" max="8703" width="20.81640625" bestFit="1" customWidth="1"/>
    <col min="8704" max="8704" width="8.6328125" bestFit="1" customWidth="1"/>
    <col min="8959" max="8959" width="20.81640625" bestFit="1" customWidth="1"/>
    <col min="8960" max="8960" width="8.6328125" bestFit="1" customWidth="1"/>
    <col min="9215" max="9215" width="20.81640625" bestFit="1" customWidth="1"/>
    <col min="9216" max="9216" width="8.6328125" bestFit="1" customWidth="1"/>
    <col min="9471" max="9471" width="20.81640625" bestFit="1" customWidth="1"/>
    <col min="9472" max="9472" width="8.6328125" bestFit="1" customWidth="1"/>
    <col min="9727" max="9727" width="20.81640625" bestFit="1" customWidth="1"/>
    <col min="9728" max="9728" width="8.6328125" bestFit="1" customWidth="1"/>
    <col min="9983" max="9983" width="20.81640625" bestFit="1" customWidth="1"/>
    <col min="9984" max="9984" width="8.6328125" bestFit="1" customWidth="1"/>
    <col min="10239" max="10239" width="20.81640625" bestFit="1" customWidth="1"/>
    <col min="10240" max="10240" width="8.6328125" bestFit="1" customWidth="1"/>
    <col min="10495" max="10495" width="20.81640625" bestFit="1" customWidth="1"/>
    <col min="10496" max="10496" width="8.6328125" bestFit="1" customWidth="1"/>
    <col min="10751" max="10751" width="20.81640625" bestFit="1" customWidth="1"/>
    <col min="10752" max="10752" width="8.6328125" bestFit="1" customWidth="1"/>
    <col min="11007" max="11007" width="20.81640625" bestFit="1" customWidth="1"/>
    <col min="11008" max="11008" width="8.6328125" bestFit="1" customWidth="1"/>
    <col min="11263" max="11263" width="20.81640625" bestFit="1" customWidth="1"/>
    <col min="11264" max="11264" width="8.6328125" bestFit="1" customWidth="1"/>
    <col min="11519" max="11519" width="20.81640625" bestFit="1" customWidth="1"/>
    <col min="11520" max="11520" width="8.6328125" bestFit="1" customWidth="1"/>
    <col min="11775" max="11775" width="20.81640625" bestFit="1" customWidth="1"/>
    <col min="11776" max="11776" width="8.6328125" bestFit="1" customWidth="1"/>
    <col min="12031" max="12031" width="20.81640625" bestFit="1" customWidth="1"/>
    <col min="12032" max="12032" width="8.6328125" bestFit="1" customWidth="1"/>
    <col min="12287" max="12287" width="20.81640625" bestFit="1" customWidth="1"/>
    <col min="12288" max="12288" width="8.6328125" bestFit="1" customWidth="1"/>
    <col min="12543" max="12543" width="20.81640625" bestFit="1" customWidth="1"/>
    <col min="12544" max="12544" width="8.6328125" bestFit="1" customWidth="1"/>
    <col min="12799" max="12799" width="20.81640625" bestFit="1" customWidth="1"/>
    <col min="12800" max="12800" width="8.6328125" bestFit="1" customWidth="1"/>
    <col min="13055" max="13055" width="20.81640625" bestFit="1" customWidth="1"/>
    <col min="13056" max="13056" width="8.6328125" bestFit="1" customWidth="1"/>
    <col min="13311" max="13311" width="20.81640625" bestFit="1" customWidth="1"/>
    <col min="13312" max="13312" width="8.6328125" bestFit="1" customWidth="1"/>
    <col min="13567" max="13567" width="20.81640625" bestFit="1" customWidth="1"/>
    <col min="13568" max="13568" width="8.6328125" bestFit="1" customWidth="1"/>
    <col min="13823" max="13823" width="20.81640625" bestFit="1" customWidth="1"/>
    <col min="13824" max="13824" width="8.6328125" bestFit="1" customWidth="1"/>
    <col min="14079" max="14079" width="20.81640625" bestFit="1" customWidth="1"/>
    <col min="14080" max="14080" width="8.6328125" bestFit="1" customWidth="1"/>
    <col min="14335" max="14335" width="20.81640625" bestFit="1" customWidth="1"/>
    <col min="14336" max="14336" width="8.6328125" bestFit="1" customWidth="1"/>
    <col min="14591" max="14591" width="20.81640625" bestFit="1" customWidth="1"/>
    <col min="14592" max="14592" width="8.6328125" bestFit="1" customWidth="1"/>
    <col min="14847" max="14847" width="20.81640625" bestFit="1" customWidth="1"/>
    <col min="14848" max="14848" width="8.6328125" bestFit="1" customWidth="1"/>
    <col min="15103" max="15103" width="20.81640625" bestFit="1" customWidth="1"/>
    <col min="15104" max="15104" width="8.6328125" bestFit="1" customWidth="1"/>
    <col min="15359" max="15359" width="20.81640625" bestFit="1" customWidth="1"/>
    <col min="15360" max="15360" width="8.6328125" bestFit="1" customWidth="1"/>
    <col min="15615" max="15615" width="20.81640625" bestFit="1" customWidth="1"/>
    <col min="15616" max="15616" width="8.6328125" bestFit="1" customWidth="1"/>
    <col min="15871" max="15871" width="20.81640625" bestFit="1" customWidth="1"/>
    <col min="15872" max="15872" width="8.6328125" bestFit="1" customWidth="1"/>
    <col min="16127" max="16127" width="20.81640625" bestFit="1" customWidth="1"/>
    <col min="16128" max="16128" width="8.6328125" bestFit="1" customWidth="1"/>
  </cols>
  <sheetData>
    <row r="5" spans="1:14" s="26" customFormat="1" x14ac:dyDescent="0.35">
      <c r="A5" s="26" t="s">
        <v>24</v>
      </c>
      <c r="B5" s="27" t="s">
        <v>8</v>
      </c>
      <c r="C5" s="26" t="str">
        <f>VLOOKUP(D5,REKAP!$B$7:$C$11,2,0)</f>
        <v>RITA MEYLINA</v>
      </c>
      <c r="D5" s="28">
        <v>1</v>
      </c>
      <c r="F5" s="26" t="s">
        <v>24</v>
      </c>
      <c r="G5" s="27" t="s">
        <v>8</v>
      </c>
      <c r="H5" s="26" t="str">
        <f>VLOOKUP(I5,REKAP!$B$7:$C$11,2,0)</f>
        <v>MAYA NOVIANTI</v>
      </c>
      <c r="I5" s="28">
        <v>2</v>
      </c>
      <c r="K5" s="26" t="s">
        <v>24</v>
      </c>
      <c r="L5" s="27" t="s">
        <v>8</v>
      </c>
      <c r="M5" s="26" t="str">
        <f>VLOOKUP(N5,REKAP!$B$7:$C$11,2,0)</f>
        <v>ajeng</v>
      </c>
      <c r="N5" s="28">
        <v>3</v>
      </c>
    </row>
    <row r="6" spans="1:14" x14ac:dyDescent="0.35">
      <c r="C6" s="21" t="s">
        <v>25</v>
      </c>
      <c r="D6" s="21" t="s">
        <v>0</v>
      </c>
      <c r="G6" s="20"/>
      <c r="H6" s="21" t="s">
        <v>25</v>
      </c>
      <c r="I6" s="21" t="s">
        <v>0</v>
      </c>
      <c r="L6" s="20"/>
      <c r="M6" s="21" t="s">
        <v>25</v>
      </c>
      <c r="N6" s="21" t="s">
        <v>0</v>
      </c>
    </row>
    <row r="7" spans="1:14" x14ac:dyDescent="0.35">
      <c r="C7" s="1" t="s">
        <v>1</v>
      </c>
      <c r="D7" s="2">
        <f>VLOOKUP(C5,REKAP!$C$7:$F$11,4,0)</f>
        <v>101000</v>
      </c>
      <c r="G7" s="20"/>
      <c r="H7" s="1" t="s">
        <v>1</v>
      </c>
      <c r="I7" s="2">
        <f>VLOOKUP(H5,REKAP!$C$7:$F$11,4,0)</f>
        <v>6812.5</v>
      </c>
      <c r="L7" s="20"/>
      <c r="M7" s="1" t="s">
        <v>1</v>
      </c>
      <c r="N7" s="2">
        <f>VLOOKUP(M5,REKAP!$C$7:$F$11,4,0)</f>
        <v>0</v>
      </c>
    </row>
    <row r="8" spans="1:14" x14ac:dyDescent="0.35">
      <c r="C8" s="1" t="s">
        <v>2</v>
      </c>
      <c r="D8" s="3">
        <f>D7+D9</f>
        <v>103589.74358974359</v>
      </c>
      <c r="G8" s="20"/>
      <c r="H8" s="1" t="s">
        <v>2</v>
      </c>
      <c r="I8" s="3">
        <f>I7+I9</f>
        <v>6987.1794871794873</v>
      </c>
      <c r="L8" s="20"/>
      <c r="M8" s="1" t="s">
        <v>2</v>
      </c>
      <c r="N8" s="3">
        <f>N7+N9</f>
        <v>0</v>
      </c>
    </row>
    <row r="9" spans="1:14" x14ac:dyDescent="0.35">
      <c r="C9" s="4" t="s">
        <v>35</v>
      </c>
      <c r="D9" s="5">
        <f>(D7*100/97.5)*2.5%</f>
        <v>2589.7435897435898</v>
      </c>
      <c r="G9" s="20"/>
      <c r="H9" s="4" t="s">
        <v>35</v>
      </c>
      <c r="I9" s="5">
        <f>(I7*100/97.5)*2.5%</f>
        <v>174.67948717948718</v>
      </c>
      <c r="L9" s="20"/>
      <c r="M9" s="4" t="s">
        <v>35</v>
      </c>
      <c r="N9" s="5">
        <f>(N7*100/97.5)*2.5%</f>
        <v>0</v>
      </c>
    </row>
    <row r="10" spans="1:14" x14ac:dyDescent="0.35">
      <c r="C10" s="6" t="s">
        <v>3</v>
      </c>
      <c r="D10" s="7">
        <f>D8</f>
        <v>103589.74358974359</v>
      </c>
      <c r="G10" s="20"/>
      <c r="H10" s="6" t="s">
        <v>3</v>
      </c>
      <c r="I10" s="7">
        <f>I8</f>
        <v>6987.1794871794873</v>
      </c>
      <c r="L10" s="20"/>
      <c r="M10" s="6" t="s">
        <v>3</v>
      </c>
      <c r="N10" s="7">
        <f>N8</f>
        <v>0</v>
      </c>
    </row>
    <row r="11" spans="1:14" x14ac:dyDescent="0.35">
      <c r="C11" s="6" t="s">
        <v>4</v>
      </c>
      <c r="D11" s="7">
        <f>D7</f>
        <v>101000</v>
      </c>
      <c r="G11" s="20"/>
      <c r="H11" s="6" t="s">
        <v>4</v>
      </c>
      <c r="I11" s="7">
        <f>I7</f>
        <v>6812.5</v>
      </c>
      <c r="L11" s="20"/>
      <c r="M11" s="6" t="s">
        <v>4</v>
      </c>
      <c r="N11" s="7">
        <f>N7</f>
        <v>0</v>
      </c>
    </row>
    <row r="13" spans="1:14" s="26" customFormat="1" x14ac:dyDescent="0.35">
      <c r="A13" s="26" t="s">
        <v>24</v>
      </c>
      <c r="B13" s="27" t="s">
        <v>8</v>
      </c>
      <c r="C13" s="26" t="str">
        <f>VLOOKUP(D13,REKAP!$B$7:$C$11,2,0)</f>
        <v>dian</v>
      </c>
      <c r="D13" s="28">
        <v>4</v>
      </c>
      <c r="F13" s="26" t="s">
        <v>24</v>
      </c>
      <c r="G13" s="27" t="s">
        <v>8</v>
      </c>
      <c r="H13" s="26">
        <f>VLOOKUP(I13,REKAP!$B$7:$C$11,2,0)</f>
        <v>0</v>
      </c>
      <c r="I13" s="28">
        <v>5</v>
      </c>
    </row>
    <row r="14" spans="1:14" x14ac:dyDescent="0.35">
      <c r="C14" s="21" t="s">
        <v>25</v>
      </c>
      <c r="D14" s="21" t="s">
        <v>0</v>
      </c>
      <c r="G14" s="20"/>
      <c r="H14" s="21" t="s">
        <v>25</v>
      </c>
      <c r="I14" s="21" t="s">
        <v>0</v>
      </c>
    </row>
    <row r="15" spans="1:14" x14ac:dyDescent="0.35">
      <c r="C15" s="1" t="s">
        <v>1</v>
      </c>
      <c r="D15" s="2">
        <f>VLOOKUP(C13,REKAP!$C$7:$F$11,4,0)</f>
        <v>3500</v>
      </c>
      <c r="G15" s="20"/>
      <c r="H15" s="1" t="s">
        <v>1</v>
      </c>
      <c r="I15" s="2" t="e">
        <f>VLOOKUP(H13,REKAP!$C$7:$F$11,4,0)</f>
        <v>#N/A</v>
      </c>
    </row>
    <row r="16" spans="1:14" x14ac:dyDescent="0.35">
      <c r="C16" s="1" t="s">
        <v>2</v>
      </c>
      <c r="D16" s="3">
        <f>D15+D17</f>
        <v>3589.7435897435898</v>
      </c>
      <c r="G16" s="20"/>
      <c r="H16" s="1" t="s">
        <v>2</v>
      </c>
      <c r="I16" s="3" t="e">
        <f>I15+I17</f>
        <v>#N/A</v>
      </c>
    </row>
    <row r="17" spans="3:9" x14ac:dyDescent="0.35">
      <c r="C17" s="4" t="s">
        <v>35</v>
      </c>
      <c r="D17" s="5">
        <f>(D15*100/97.5)*2.5%</f>
        <v>89.743589743589752</v>
      </c>
      <c r="G17" s="20"/>
      <c r="H17" s="4" t="s">
        <v>35</v>
      </c>
      <c r="I17" s="5" t="e">
        <f>(I15*100/97.5)*2.5%</f>
        <v>#N/A</v>
      </c>
    </row>
    <row r="18" spans="3:9" x14ac:dyDescent="0.35">
      <c r="C18" s="6" t="s">
        <v>3</v>
      </c>
      <c r="D18" s="7">
        <f>D16</f>
        <v>3589.7435897435898</v>
      </c>
      <c r="G18" s="20"/>
      <c r="H18" s="6" t="s">
        <v>3</v>
      </c>
      <c r="I18" s="7" t="e">
        <f>I16</f>
        <v>#N/A</v>
      </c>
    </row>
    <row r="19" spans="3:9" x14ac:dyDescent="0.35">
      <c r="C19" s="6" t="s">
        <v>4</v>
      </c>
      <c r="D19" s="7">
        <f>D15</f>
        <v>3500</v>
      </c>
      <c r="G19" s="20"/>
      <c r="H19" s="6" t="s">
        <v>4</v>
      </c>
      <c r="I19" s="7" t="e">
        <f>I15</f>
        <v>#N/A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AGENT EMAS</vt:lpstr>
      <vt:lpstr>EGENT NON EMAS</vt:lpstr>
      <vt:lpstr>REKAP</vt:lpstr>
      <vt:lpstr>PPh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Gadai Mulia</dc:creator>
  <cp:lastModifiedBy>Gadai Mulia</cp:lastModifiedBy>
  <dcterms:created xsi:type="dcterms:W3CDTF">2023-11-13T13:41:19Z</dcterms:created>
  <dcterms:modified xsi:type="dcterms:W3CDTF">2024-03-15T03:12:10Z</dcterms:modified>
</cp:coreProperties>
</file>