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<sst xmlns="http://schemas.openxmlformats.org/spreadsheetml/2006/main" count="4" uniqueCount="4">
  <si>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DATE1</t>
  </si>
  <si>
    <t>DATE2</t>
  </si>
  <si>
    <t>STOCK NAME</t>
  </si>
  <si>
    <t>SUZLON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</si>
</sst>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sz val="9.0"/>
      <color theme="1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44287.0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2">
        <v>45219.0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B3" s="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tr">
        <f>IFERROR(__xludf.DUMMYFUNCTION("GOOGLEFINANCE($B$3,""ALL"",$B$1,$B$2,""DAILY"")"),"Date")</f>
        <v>Date</v>
      </c>
      <c r="B5" s="1" t="str">
        <f>IFERROR(__xludf.DUMMYFUNCTION("""COMPUTED_VALUE"""),"Open")</f>
        <v>Open</v>
      </c>
      <c r="C5" s="1" t="str">
        <f>IFERROR(__xludf.DUMMYFUNCTION("""COMPUTED_VALUE"""),"High")</f>
        <v>High</v>
      </c>
      <c r="D5" s="1" t="str">
        <f>IFERROR(__xludf.DUMMYFUNCTION("""COMPUTED_VALUE"""),"Low")</f>
        <v>Low</v>
      </c>
      <c r="E5" s="1" t="str">
        <f>IFERROR(__xludf.DUMMYFUNCTION("""COMPUTED_VALUE"""),"Close")</f>
        <v>Close</v>
      </c>
      <c r="F5" s="1" t="str">
        <f>IFERROR(__xludf.DUMMYFUNCTION("""COMPUTED_VALUE"""),"Volume")</f>
        <v>Volume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>
        <f>IFERROR(__xludf.DUMMYFUNCTION("""COMPUTED_VALUE"""),44291.64583333333)</f>
        <v>44291.64583</v>
      </c>
      <c r="B6" s="6">
        <f>IFERROR(__xludf.DUMMYFUNCTION("""COMPUTED_VALUE"""),4.68)</f>
        <v>4.68</v>
      </c>
      <c r="C6" s="6">
        <f>IFERROR(__xludf.DUMMYFUNCTION("""COMPUTED_VALUE"""),4.68)</f>
        <v>4.68</v>
      </c>
      <c r="D6" s="6">
        <f>IFERROR(__xludf.DUMMYFUNCTION("""COMPUTED_VALUE"""),4.45)</f>
        <v>4.45</v>
      </c>
      <c r="E6" s="6">
        <f>IFERROR(__xludf.DUMMYFUNCTION("""COMPUTED_VALUE"""),4.55)</f>
        <v>4.55</v>
      </c>
      <c r="F6" s="6">
        <f>IFERROR(__xludf.DUMMYFUNCTION("""COMPUTED_VALUE"""),2.0314684E7)</f>
        <v>20314684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>
        <f>IFERROR(__xludf.DUMMYFUNCTION("""COMPUTED_VALUE"""),44292.64583333333)</f>
        <v>44292.64583</v>
      </c>
      <c r="B7" s="6">
        <f>IFERROR(__xludf.DUMMYFUNCTION("""COMPUTED_VALUE"""),4.55)</f>
        <v>4.55</v>
      </c>
      <c r="C7" s="6">
        <f>IFERROR(__xludf.DUMMYFUNCTION("""COMPUTED_VALUE"""),4.73)</f>
        <v>4.73</v>
      </c>
      <c r="D7" s="6">
        <f>IFERROR(__xludf.DUMMYFUNCTION("""COMPUTED_VALUE"""),4.55)</f>
        <v>4.55</v>
      </c>
      <c r="E7" s="6">
        <f>IFERROR(__xludf.DUMMYFUNCTION("""COMPUTED_VALUE"""),4.68)</f>
        <v>4.68</v>
      </c>
      <c r="F7" s="6">
        <f>IFERROR(__xludf.DUMMYFUNCTION("""COMPUTED_VALUE"""),1.7131992E7)</f>
        <v>17131992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>
        <f>IFERROR(__xludf.DUMMYFUNCTION("""COMPUTED_VALUE"""),44293.64583333333)</f>
        <v>44293.64583</v>
      </c>
      <c r="B8" s="6">
        <f>IFERROR(__xludf.DUMMYFUNCTION("""COMPUTED_VALUE"""),4.77)</f>
        <v>4.77</v>
      </c>
      <c r="C8" s="6">
        <f>IFERROR(__xludf.DUMMYFUNCTION("""COMPUTED_VALUE"""),4.77)</f>
        <v>4.77</v>
      </c>
      <c r="D8" s="6">
        <f>IFERROR(__xludf.DUMMYFUNCTION("""COMPUTED_VALUE"""),4.59)</f>
        <v>4.59</v>
      </c>
      <c r="E8" s="6">
        <f>IFERROR(__xludf.DUMMYFUNCTION("""COMPUTED_VALUE"""),4.64)</f>
        <v>4.64</v>
      </c>
      <c r="F8" s="6">
        <f>IFERROR(__xludf.DUMMYFUNCTION("""COMPUTED_VALUE"""),2.1718989E7)</f>
        <v>21718989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>
        <f>IFERROR(__xludf.DUMMYFUNCTION("""COMPUTED_VALUE"""),44294.64583333333)</f>
        <v>44294.64583</v>
      </c>
      <c r="B9" s="6">
        <f>IFERROR(__xludf.DUMMYFUNCTION("""COMPUTED_VALUE"""),4.73)</f>
        <v>4.73</v>
      </c>
      <c r="C9" s="6">
        <f>IFERROR(__xludf.DUMMYFUNCTION("""COMPUTED_VALUE"""),4.73)</f>
        <v>4.73</v>
      </c>
      <c r="D9" s="6">
        <f>IFERROR(__xludf.DUMMYFUNCTION("""COMPUTED_VALUE"""),4.55)</f>
        <v>4.55</v>
      </c>
      <c r="E9" s="6">
        <f>IFERROR(__xludf.DUMMYFUNCTION("""COMPUTED_VALUE"""),4.59)</f>
        <v>4.59</v>
      </c>
      <c r="F9" s="6">
        <f>IFERROR(__xludf.DUMMYFUNCTION("""COMPUTED_VALUE"""),9301317.0)</f>
        <v>9301317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">
        <f>IFERROR(__xludf.DUMMYFUNCTION("""COMPUTED_VALUE"""),44295.64583333333)</f>
        <v>44295.64583</v>
      </c>
      <c r="B10" s="6">
        <f>IFERROR(__xludf.DUMMYFUNCTION("""COMPUTED_VALUE"""),4.59)</f>
        <v>4.59</v>
      </c>
      <c r="C10" s="6">
        <f>IFERROR(__xludf.DUMMYFUNCTION("""COMPUTED_VALUE"""),4.73)</f>
        <v>4.73</v>
      </c>
      <c r="D10" s="6">
        <f>IFERROR(__xludf.DUMMYFUNCTION("""COMPUTED_VALUE"""),4.55)</f>
        <v>4.55</v>
      </c>
      <c r="E10" s="6">
        <f>IFERROR(__xludf.DUMMYFUNCTION("""COMPUTED_VALUE"""),4.68)</f>
        <v>4.68</v>
      </c>
      <c r="F10" s="6">
        <f>IFERROR(__xludf.DUMMYFUNCTION("""COMPUTED_VALUE"""),1.1737421E7)</f>
        <v>11737421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">
        <f>IFERROR(__xludf.DUMMYFUNCTION("""COMPUTED_VALUE"""),44298.64583333333)</f>
        <v>44298.64583</v>
      </c>
      <c r="B11" s="6">
        <f>IFERROR(__xludf.DUMMYFUNCTION("""COMPUTED_VALUE"""),4.55)</f>
        <v>4.55</v>
      </c>
      <c r="C11" s="6">
        <f>IFERROR(__xludf.DUMMYFUNCTION("""COMPUTED_VALUE"""),4.59)</f>
        <v>4.59</v>
      </c>
      <c r="D11" s="6">
        <f>IFERROR(__xludf.DUMMYFUNCTION("""COMPUTED_VALUE"""),4.22)</f>
        <v>4.22</v>
      </c>
      <c r="E11" s="6">
        <f>IFERROR(__xludf.DUMMYFUNCTION("""COMPUTED_VALUE"""),4.32)</f>
        <v>4.32</v>
      </c>
      <c r="F11" s="6">
        <f>IFERROR(__xludf.DUMMYFUNCTION("""COMPUTED_VALUE"""),2.3358282E7)</f>
        <v>23358282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">
        <f>IFERROR(__xludf.DUMMYFUNCTION("""COMPUTED_VALUE"""),44299.64583333333)</f>
        <v>44299.64583</v>
      </c>
      <c r="B12" s="6">
        <f>IFERROR(__xludf.DUMMYFUNCTION("""COMPUTED_VALUE"""),4.27)</f>
        <v>4.27</v>
      </c>
      <c r="C12" s="6">
        <f>IFERROR(__xludf.DUMMYFUNCTION("""COMPUTED_VALUE"""),4.5)</f>
        <v>4.5</v>
      </c>
      <c r="D12" s="6">
        <f>IFERROR(__xludf.DUMMYFUNCTION("""COMPUTED_VALUE"""),4.27)</f>
        <v>4.27</v>
      </c>
      <c r="E12" s="6">
        <f>IFERROR(__xludf.DUMMYFUNCTION("""COMPUTED_VALUE"""),4.45)</f>
        <v>4.45</v>
      </c>
      <c r="F12" s="6">
        <f>IFERROR(__xludf.DUMMYFUNCTION("""COMPUTED_VALUE"""),9692790.0)</f>
        <v>9692790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>
        <f>IFERROR(__xludf.DUMMYFUNCTION("""COMPUTED_VALUE"""),44301.64583333333)</f>
        <v>44301.64583</v>
      </c>
      <c r="B13" s="6">
        <f>IFERROR(__xludf.DUMMYFUNCTION("""COMPUTED_VALUE"""),4.41)</f>
        <v>4.41</v>
      </c>
      <c r="C13" s="6">
        <f>IFERROR(__xludf.DUMMYFUNCTION("""COMPUTED_VALUE"""),4.45)</f>
        <v>4.45</v>
      </c>
      <c r="D13" s="6">
        <f>IFERROR(__xludf.DUMMYFUNCTION("""COMPUTED_VALUE"""),4.27)</f>
        <v>4.27</v>
      </c>
      <c r="E13" s="6">
        <f>IFERROR(__xludf.DUMMYFUNCTION("""COMPUTED_VALUE"""),4.32)</f>
        <v>4.32</v>
      </c>
      <c r="F13" s="6">
        <f>IFERROR(__xludf.DUMMYFUNCTION("""COMPUTED_VALUE"""),1.393913E7)</f>
        <v>13939130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>
        <f>IFERROR(__xludf.DUMMYFUNCTION("""COMPUTED_VALUE"""),44302.64583333333)</f>
        <v>44302.64583</v>
      </c>
      <c r="B14" s="6">
        <f>IFERROR(__xludf.DUMMYFUNCTION("""COMPUTED_VALUE"""),4.32)</f>
        <v>4.32</v>
      </c>
      <c r="C14" s="6">
        <f>IFERROR(__xludf.DUMMYFUNCTION("""COMPUTED_VALUE"""),4.45)</f>
        <v>4.45</v>
      </c>
      <c r="D14" s="6">
        <f>IFERROR(__xludf.DUMMYFUNCTION("""COMPUTED_VALUE"""),4.27)</f>
        <v>4.27</v>
      </c>
      <c r="E14" s="6">
        <f>IFERROR(__xludf.DUMMYFUNCTION("""COMPUTED_VALUE"""),4.36)</f>
        <v>4.36</v>
      </c>
      <c r="F14" s="6">
        <f>IFERROR(__xludf.DUMMYFUNCTION("""COMPUTED_VALUE"""),6896316.0)</f>
        <v>6896316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>
        <f>IFERROR(__xludf.DUMMYFUNCTION("""COMPUTED_VALUE"""),44305.64583333333)</f>
        <v>44305.64583</v>
      </c>
      <c r="B15" s="6">
        <f>IFERROR(__xludf.DUMMYFUNCTION("""COMPUTED_VALUE"""),4.22)</f>
        <v>4.22</v>
      </c>
      <c r="C15" s="6">
        <f>IFERROR(__xludf.DUMMYFUNCTION("""COMPUTED_VALUE"""),4.27)</f>
        <v>4.27</v>
      </c>
      <c r="D15" s="6">
        <f>IFERROR(__xludf.DUMMYFUNCTION("""COMPUTED_VALUE"""),4.04)</f>
        <v>4.04</v>
      </c>
      <c r="E15" s="6">
        <f>IFERROR(__xludf.DUMMYFUNCTION("""COMPUTED_VALUE"""),4.09)</f>
        <v>4.09</v>
      </c>
      <c r="F15" s="6">
        <f>IFERROR(__xludf.DUMMYFUNCTION("""COMPUTED_VALUE"""),1.3844674E7)</f>
        <v>13844674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>
        <f>IFERROR(__xludf.DUMMYFUNCTION("""COMPUTED_VALUE"""),44306.64583333333)</f>
        <v>44306.64583</v>
      </c>
      <c r="B16" s="6">
        <f>IFERROR(__xludf.DUMMYFUNCTION("""COMPUTED_VALUE"""),4.13)</f>
        <v>4.13</v>
      </c>
      <c r="C16" s="6">
        <f>IFERROR(__xludf.DUMMYFUNCTION("""COMPUTED_VALUE"""),4.36)</f>
        <v>4.36</v>
      </c>
      <c r="D16" s="6">
        <f>IFERROR(__xludf.DUMMYFUNCTION("""COMPUTED_VALUE"""),4.13)</f>
        <v>4.13</v>
      </c>
      <c r="E16" s="6">
        <f>IFERROR(__xludf.DUMMYFUNCTION("""COMPUTED_VALUE"""),4.18)</f>
        <v>4.18</v>
      </c>
      <c r="F16" s="6">
        <f>IFERROR(__xludf.DUMMYFUNCTION("""COMPUTED_VALUE"""),1.2074824E7)</f>
        <v>12074824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">
        <f>IFERROR(__xludf.DUMMYFUNCTION("""COMPUTED_VALUE"""),44308.64583333333)</f>
        <v>44308.64583</v>
      </c>
      <c r="B17" s="6">
        <f>IFERROR(__xludf.DUMMYFUNCTION("""COMPUTED_VALUE"""),4.18)</f>
        <v>4.18</v>
      </c>
      <c r="C17" s="6">
        <f>IFERROR(__xludf.DUMMYFUNCTION("""COMPUTED_VALUE"""),4.27)</f>
        <v>4.27</v>
      </c>
      <c r="D17" s="6">
        <f>IFERROR(__xludf.DUMMYFUNCTION("""COMPUTED_VALUE"""),4.13)</f>
        <v>4.13</v>
      </c>
      <c r="E17" s="6">
        <f>IFERROR(__xludf.DUMMYFUNCTION("""COMPUTED_VALUE"""),4.18)</f>
        <v>4.18</v>
      </c>
      <c r="F17" s="6">
        <f>IFERROR(__xludf.DUMMYFUNCTION("""COMPUTED_VALUE"""),8151191.0)</f>
        <v>8151191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">
        <f>IFERROR(__xludf.DUMMYFUNCTION("""COMPUTED_VALUE"""),44309.64583333333)</f>
        <v>44309.64583</v>
      </c>
      <c r="B18" s="6">
        <f>IFERROR(__xludf.DUMMYFUNCTION("""COMPUTED_VALUE"""),4.18)</f>
        <v>4.18</v>
      </c>
      <c r="C18" s="6">
        <f>IFERROR(__xludf.DUMMYFUNCTION("""COMPUTED_VALUE"""),4.22)</f>
        <v>4.22</v>
      </c>
      <c r="D18" s="6">
        <f>IFERROR(__xludf.DUMMYFUNCTION("""COMPUTED_VALUE"""),4.09)</f>
        <v>4.09</v>
      </c>
      <c r="E18" s="6">
        <f>IFERROR(__xludf.DUMMYFUNCTION("""COMPUTED_VALUE"""),4.13)</f>
        <v>4.13</v>
      </c>
      <c r="F18" s="6">
        <f>IFERROR(__xludf.DUMMYFUNCTION("""COMPUTED_VALUE"""),6142918.0)</f>
        <v>6142918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">
        <f>IFERROR(__xludf.DUMMYFUNCTION("""COMPUTED_VALUE"""),44312.64583333333)</f>
        <v>44312.64583</v>
      </c>
      <c r="B19" s="6">
        <f>IFERROR(__xludf.DUMMYFUNCTION("""COMPUTED_VALUE"""),4.13)</f>
        <v>4.13</v>
      </c>
      <c r="C19" s="6">
        <f>IFERROR(__xludf.DUMMYFUNCTION("""COMPUTED_VALUE"""),4.32)</f>
        <v>4.32</v>
      </c>
      <c r="D19" s="6">
        <f>IFERROR(__xludf.DUMMYFUNCTION("""COMPUTED_VALUE"""),4.13)</f>
        <v>4.13</v>
      </c>
      <c r="E19" s="6">
        <f>IFERROR(__xludf.DUMMYFUNCTION("""COMPUTED_VALUE"""),4.32)</f>
        <v>4.32</v>
      </c>
      <c r="F19" s="6">
        <f>IFERROR(__xludf.DUMMYFUNCTION("""COMPUTED_VALUE"""),9068460.0)</f>
        <v>9068460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">
        <f>IFERROR(__xludf.DUMMYFUNCTION("""COMPUTED_VALUE"""),44313.64583333333)</f>
        <v>44313.64583</v>
      </c>
      <c r="B20" s="6">
        <f>IFERROR(__xludf.DUMMYFUNCTION("""COMPUTED_VALUE"""),4.32)</f>
        <v>4.32</v>
      </c>
      <c r="C20" s="6">
        <f>IFERROR(__xludf.DUMMYFUNCTION("""COMPUTED_VALUE"""),4.45)</f>
        <v>4.45</v>
      </c>
      <c r="D20" s="6">
        <f>IFERROR(__xludf.DUMMYFUNCTION("""COMPUTED_VALUE"""),4.32)</f>
        <v>4.32</v>
      </c>
      <c r="E20" s="6">
        <f>IFERROR(__xludf.DUMMYFUNCTION("""COMPUTED_VALUE"""),4.36)</f>
        <v>4.36</v>
      </c>
      <c r="F20" s="6">
        <f>IFERROR(__xludf.DUMMYFUNCTION("""COMPUTED_VALUE"""),1.0756348E7)</f>
        <v>10756348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5">
        <f>IFERROR(__xludf.DUMMYFUNCTION("""COMPUTED_VALUE"""),44314.64583333333)</f>
        <v>44314.64583</v>
      </c>
      <c r="B21" s="6">
        <f>IFERROR(__xludf.DUMMYFUNCTION("""COMPUTED_VALUE"""),4.41)</f>
        <v>4.41</v>
      </c>
      <c r="C21" s="6">
        <f>IFERROR(__xludf.DUMMYFUNCTION("""COMPUTED_VALUE"""),4.41)</f>
        <v>4.41</v>
      </c>
      <c r="D21" s="6">
        <f>IFERROR(__xludf.DUMMYFUNCTION("""COMPUTED_VALUE"""),4.32)</f>
        <v>4.32</v>
      </c>
      <c r="E21" s="6">
        <f>IFERROR(__xludf.DUMMYFUNCTION("""COMPUTED_VALUE"""),4.32)</f>
        <v>4.32</v>
      </c>
      <c r="F21" s="6">
        <f>IFERROR(__xludf.DUMMYFUNCTION("""COMPUTED_VALUE"""),6542598.0)</f>
        <v>6542598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">
        <f>IFERROR(__xludf.DUMMYFUNCTION("""COMPUTED_VALUE"""),44315.64583333333)</f>
        <v>44315.64583</v>
      </c>
      <c r="B22" s="6">
        <f>IFERROR(__xludf.DUMMYFUNCTION("""COMPUTED_VALUE"""),4.36)</f>
        <v>4.36</v>
      </c>
      <c r="C22" s="6">
        <f>IFERROR(__xludf.DUMMYFUNCTION("""COMPUTED_VALUE"""),4.41)</f>
        <v>4.41</v>
      </c>
      <c r="D22" s="6">
        <f>IFERROR(__xludf.DUMMYFUNCTION("""COMPUTED_VALUE"""),4.22)</f>
        <v>4.22</v>
      </c>
      <c r="E22" s="6">
        <f>IFERROR(__xludf.DUMMYFUNCTION("""COMPUTED_VALUE"""),4.22)</f>
        <v>4.22</v>
      </c>
      <c r="F22" s="6">
        <f>IFERROR(__xludf.DUMMYFUNCTION("""COMPUTED_VALUE"""),8364392.0)</f>
        <v>8364392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">
        <f>IFERROR(__xludf.DUMMYFUNCTION("""COMPUTED_VALUE"""),44316.64583333333)</f>
        <v>44316.64583</v>
      </c>
      <c r="B23" s="6">
        <f>IFERROR(__xludf.DUMMYFUNCTION("""COMPUTED_VALUE"""),4.22)</f>
        <v>4.22</v>
      </c>
      <c r="C23" s="6">
        <f>IFERROR(__xludf.DUMMYFUNCTION("""COMPUTED_VALUE"""),4.64)</f>
        <v>4.64</v>
      </c>
      <c r="D23" s="6">
        <f>IFERROR(__xludf.DUMMYFUNCTION("""COMPUTED_VALUE"""),4.13)</f>
        <v>4.13</v>
      </c>
      <c r="E23" s="6">
        <f>IFERROR(__xludf.DUMMYFUNCTION("""COMPUTED_VALUE"""),4.41)</f>
        <v>4.41</v>
      </c>
      <c r="F23" s="6">
        <f>IFERROR(__xludf.DUMMYFUNCTION("""COMPUTED_VALUE"""),3.4555117E7)</f>
        <v>34555117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">
        <f>IFERROR(__xludf.DUMMYFUNCTION("""COMPUTED_VALUE"""),44319.64583333333)</f>
        <v>44319.64583</v>
      </c>
      <c r="B24" s="6">
        <f>IFERROR(__xludf.DUMMYFUNCTION("""COMPUTED_VALUE"""),4.36)</f>
        <v>4.36</v>
      </c>
      <c r="C24" s="6">
        <f>IFERROR(__xludf.DUMMYFUNCTION("""COMPUTED_VALUE"""),4.77)</f>
        <v>4.77</v>
      </c>
      <c r="D24" s="6">
        <f>IFERROR(__xludf.DUMMYFUNCTION("""COMPUTED_VALUE"""),4.32)</f>
        <v>4.32</v>
      </c>
      <c r="E24" s="6">
        <f>IFERROR(__xludf.DUMMYFUNCTION("""COMPUTED_VALUE"""),4.73)</f>
        <v>4.73</v>
      </c>
      <c r="F24" s="6">
        <f>IFERROR(__xludf.DUMMYFUNCTION("""COMPUTED_VALUE"""),2.9840477E7)</f>
        <v>29840477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>
        <f>IFERROR(__xludf.DUMMYFUNCTION("""COMPUTED_VALUE"""),44320.64583333333)</f>
        <v>44320.64583</v>
      </c>
      <c r="B25" s="6">
        <f>IFERROR(__xludf.DUMMYFUNCTION("""COMPUTED_VALUE"""),4.77)</f>
        <v>4.77</v>
      </c>
      <c r="C25" s="6">
        <f>IFERROR(__xludf.DUMMYFUNCTION("""COMPUTED_VALUE"""),4.87)</f>
        <v>4.87</v>
      </c>
      <c r="D25" s="6">
        <f>IFERROR(__xludf.DUMMYFUNCTION("""COMPUTED_VALUE"""),4.59)</f>
        <v>4.59</v>
      </c>
      <c r="E25" s="6">
        <f>IFERROR(__xludf.DUMMYFUNCTION("""COMPUTED_VALUE"""),4.64)</f>
        <v>4.64</v>
      </c>
      <c r="F25" s="6">
        <f>IFERROR(__xludf.DUMMYFUNCTION("""COMPUTED_VALUE"""),2.1520855E7)</f>
        <v>21520855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">
        <f>IFERROR(__xludf.DUMMYFUNCTION("""COMPUTED_VALUE"""),44321.64583333333)</f>
        <v>44321.64583</v>
      </c>
      <c r="B26" s="6">
        <f>IFERROR(__xludf.DUMMYFUNCTION("""COMPUTED_VALUE"""),4.64)</f>
        <v>4.64</v>
      </c>
      <c r="C26" s="6">
        <f>IFERROR(__xludf.DUMMYFUNCTION("""COMPUTED_VALUE"""),4.77)</f>
        <v>4.77</v>
      </c>
      <c r="D26" s="6">
        <f>IFERROR(__xludf.DUMMYFUNCTION("""COMPUTED_VALUE"""),4.59)</f>
        <v>4.59</v>
      </c>
      <c r="E26" s="6">
        <f>IFERROR(__xludf.DUMMYFUNCTION("""COMPUTED_VALUE"""),4.64)</f>
        <v>4.64</v>
      </c>
      <c r="F26" s="6">
        <f>IFERROR(__xludf.DUMMYFUNCTION("""COMPUTED_VALUE"""),8900113.0)</f>
        <v>8900113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">
        <f>IFERROR(__xludf.DUMMYFUNCTION("""COMPUTED_VALUE"""),44322.64583333333)</f>
        <v>44322.64583</v>
      </c>
      <c r="B27" s="6">
        <f>IFERROR(__xludf.DUMMYFUNCTION("""COMPUTED_VALUE"""),4.68)</f>
        <v>4.68</v>
      </c>
      <c r="C27" s="6">
        <f>IFERROR(__xludf.DUMMYFUNCTION("""COMPUTED_VALUE"""),4.68)</f>
        <v>4.68</v>
      </c>
      <c r="D27" s="6">
        <f>IFERROR(__xludf.DUMMYFUNCTION("""COMPUTED_VALUE"""),4.55)</f>
        <v>4.55</v>
      </c>
      <c r="E27" s="6">
        <f>IFERROR(__xludf.DUMMYFUNCTION("""COMPUTED_VALUE"""),4.59)</f>
        <v>4.59</v>
      </c>
      <c r="F27" s="6">
        <f>IFERROR(__xludf.DUMMYFUNCTION("""COMPUTED_VALUE"""),9689085.0)</f>
        <v>9689085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">
        <f>IFERROR(__xludf.DUMMYFUNCTION("""COMPUTED_VALUE"""),44323.64583333333)</f>
        <v>44323.64583</v>
      </c>
      <c r="B28" s="6">
        <f>IFERROR(__xludf.DUMMYFUNCTION("""COMPUTED_VALUE"""),4.64)</f>
        <v>4.64</v>
      </c>
      <c r="C28" s="6">
        <f>IFERROR(__xludf.DUMMYFUNCTION("""COMPUTED_VALUE"""),4.73)</f>
        <v>4.73</v>
      </c>
      <c r="D28" s="6">
        <f>IFERROR(__xludf.DUMMYFUNCTION("""COMPUTED_VALUE"""),4.59)</f>
        <v>4.59</v>
      </c>
      <c r="E28" s="6">
        <f>IFERROR(__xludf.DUMMYFUNCTION("""COMPUTED_VALUE"""),4.68)</f>
        <v>4.68</v>
      </c>
      <c r="F28" s="6">
        <f>IFERROR(__xludf.DUMMYFUNCTION("""COMPUTED_VALUE"""),9292172.0)</f>
        <v>9292172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>
        <f>IFERROR(__xludf.DUMMYFUNCTION("""COMPUTED_VALUE"""),44326.64583333333)</f>
        <v>44326.64583</v>
      </c>
      <c r="B29" s="6">
        <f>IFERROR(__xludf.DUMMYFUNCTION("""COMPUTED_VALUE"""),4.73)</f>
        <v>4.73</v>
      </c>
      <c r="C29" s="6">
        <f>IFERROR(__xludf.DUMMYFUNCTION("""COMPUTED_VALUE"""),5.14)</f>
        <v>5.14</v>
      </c>
      <c r="D29" s="6">
        <f>IFERROR(__xludf.DUMMYFUNCTION("""COMPUTED_VALUE"""),4.73)</f>
        <v>4.73</v>
      </c>
      <c r="E29" s="6">
        <f>IFERROR(__xludf.DUMMYFUNCTION("""COMPUTED_VALUE"""),5.14)</f>
        <v>5.14</v>
      </c>
      <c r="F29" s="6">
        <f>IFERROR(__xludf.DUMMYFUNCTION("""COMPUTED_VALUE"""),4.3747153E7)</f>
        <v>43747153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>
        <f>IFERROR(__xludf.DUMMYFUNCTION("""COMPUTED_VALUE"""),44327.64583333333)</f>
        <v>44327.64583</v>
      </c>
      <c r="B30" s="6">
        <f>IFERROR(__xludf.DUMMYFUNCTION("""COMPUTED_VALUE"""),5.19)</f>
        <v>5.19</v>
      </c>
      <c r="C30" s="6">
        <f>IFERROR(__xludf.DUMMYFUNCTION("""COMPUTED_VALUE"""),5.65)</f>
        <v>5.65</v>
      </c>
      <c r="D30" s="6">
        <f>IFERROR(__xludf.DUMMYFUNCTION("""COMPUTED_VALUE"""),5.05)</f>
        <v>5.05</v>
      </c>
      <c r="E30" s="6">
        <f>IFERROR(__xludf.DUMMYFUNCTION("""COMPUTED_VALUE"""),5.65)</f>
        <v>5.65</v>
      </c>
      <c r="F30" s="6">
        <f>IFERROR(__xludf.DUMMYFUNCTION("""COMPUTED_VALUE"""),1.89569965E8)</f>
        <v>189569965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">
        <f>IFERROR(__xludf.DUMMYFUNCTION("""COMPUTED_VALUE"""),44328.64583333333)</f>
        <v>44328.64583</v>
      </c>
      <c r="B31" s="6">
        <f>IFERROR(__xludf.DUMMYFUNCTION("""COMPUTED_VALUE"""),5.78)</f>
        <v>5.78</v>
      </c>
      <c r="C31" s="6">
        <f>IFERROR(__xludf.DUMMYFUNCTION("""COMPUTED_VALUE"""),5.83)</f>
        <v>5.83</v>
      </c>
      <c r="D31" s="6">
        <f>IFERROR(__xludf.DUMMYFUNCTION("""COMPUTED_VALUE"""),5.19)</f>
        <v>5.19</v>
      </c>
      <c r="E31" s="6">
        <f>IFERROR(__xludf.DUMMYFUNCTION("""COMPUTED_VALUE"""),5.23)</f>
        <v>5.23</v>
      </c>
      <c r="F31" s="6">
        <f>IFERROR(__xludf.DUMMYFUNCTION("""COMPUTED_VALUE"""),8.692907E7)</f>
        <v>86929070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5">
        <f>IFERROR(__xludf.DUMMYFUNCTION("""COMPUTED_VALUE"""),44330.64583333333)</f>
        <v>44330.64583</v>
      </c>
      <c r="B32" s="6">
        <f>IFERROR(__xludf.DUMMYFUNCTION("""COMPUTED_VALUE"""),5.33)</f>
        <v>5.33</v>
      </c>
      <c r="C32" s="6">
        <f>IFERROR(__xludf.DUMMYFUNCTION("""COMPUTED_VALUE"""),5.42)</f>
        <v>5.42</v>
      </c>
      <c r="D32" s="6">
        <f>IFERROR(__xludf.DUMMYFUNCTION("""COMPUTED_VALUE"""),5.1)</f>
        <v>5.1</v>
      </c>
      <c r="E32" s="6">
        <f>IFERROR(__xludf.DUMMYFUNCTION("""COMPUTED_VALUE"""),5.19)</f>
        <v>5.19</v>
      </c>
      <c r="F32" s="6">
        <f>IFERROR(__xludf.DUMMYFUNCTION("""COMPUTED_VALUE"""),2.5607602E7)</f>
        <v>25607602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">
        <f>IFERROR(__xludf.DUMMYFUNCTION("""COMPUTED_VALUE"""),44333.64583333333)</f>
        <v>44333.64583</v>
      </c>
      <c r="B33" s="6">
        <f>IFERROR(__xludf.DUMMYFUNCTION("""COMPUTED_VALUE"""),5.23)</f>
        <v>5.23</v>
      </c>
      <c r="C33" s="6">
        <f>IFERROR(__xludf.DUMMYFUNCTION("""COMPUTED_VALUE"""),5.28)</f>
        <v>5.28</v>
      </c>
      <c r="D33" s="6">
        <f>IFERROR(__xludf.DUMMYFUNCTION("""COMPUTED_VALUE"""),5.05)</f>
        <v>5.05</v>
      </c>
      <c r="E33" s="6">
        <f>IFERROR(__xludf.DUMMYFUNCTION("""COMPUTED_VALUE"""),5.1)</f>
        <v>5.1</v>
      </c>
      <c r="F33" s="6">
        <f>IFERROR(__xludf.DUMMYFUNCTION("""COMPUTED_VALUE"""),1.7214302E7)</f>
        <v>17214302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5">
        <f>IFERROR(__xludf.DUMMYFUNCTION("""COMPUTED_VALUE"""),44334.64583333333)</f>
        <v>44334.64583</v>
      </c>
      <c r="B34" s="6">
        <f>IFERROR(__xludf.DUMMYFUNCTION("""COMPUTED_VALUE"""),5.14)</f>
        <v>5.14</v>
      </c>
      <c r="C34" s="6">
        <f>IFERROR(__xludf.DUMMYFUNCTION("""COMPUTED_VALUE"""),5.19)</f>
        <v>5.19</v>
      </c>
      <c r="D34" s="6">
        <f>IFERROR(__xludf.DUMMYFUNCTION("""COMPUTED_VALUE"""),5.05)</f>
        <v>5.05</v>
      </c>
      <c r="E34" s="6">
        <f>IFERROR(__xludf.DUMMYFUNCTION("""COMPUTED_VALUE"""),5.1)</f>
        <v>5.1</v>
      </c>
      <c r="F34" s="6">
        <f>IFERROR(__xludf.DUMMYFUNCTION("""COMPUTED_VALUE"""),1.766786E7)</f>
        <v>17667860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>
        <f>IFERROR(__xludf.DUMMYFUNCTION("""COMPUTED_VALUE"""),44335.64583333333)</f>
        <v>44335.64583</v>
      </c>
      <c r="B35" s="6">
        <f>IFERROR(__xludf.DUMMYFUNCTION("""COMPUTED_VALUE"""),5.1)</f>
        <v>5.1</v>
      </c>
      <c r="C35" s="6">
        <f>IFERROR(__xludf.DUMMYFUNCTION("""COMPUTED_VALUE"""),5.23)</f>
        <v>5.23</v>
      </c>
      <c r="D35" s="6">
        <f>IFERROR(__xludf.DUMMYFUNCTION("""COMPUTED_VALUE"""),5.05)</f>
        <v>5.05</v>
      </c>
      <c r="E35" s="6">
        <f>IFERROR(__xludf.DUMMYFUNCTION("""COMPUTED_VALUE"""),5.14)</f>
        <v>5.14</v>
      </c>
      <c r="F35" s="6">
        <f>IFERROR(__xludf.DUMMYFUNCTION("""COMPUTED_VALUE"""),1.1412731E7)</f>
        <v>11412731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5">
        <f>IFERROR(__xludf.DUMMYFUNCTION("""COMPUTED_VALUE"""),44336.64583333333)</f>
        <v>44336.64583</v>
      </c>
      <c r="B36" s="6">
        <f>IFERROR(__xludf.DUMMYFUNCTION("""COMPUTED_VALUE"""),5.19)</f>
        <v>5.19</v>
      </c>
      <c r="C36" s="6">
        <f>IFERROR(__xludf.DUMMYFUNCTION("""COMPUTED_VALUE"""),5.19)</f>
        <v>5.19</v>
      </c>
      <c r="D36" s="6">
        <f>IFERROR(__xludf.DUMMYFUNCTION("""COMPUTED_VALUE"""),5.05)</f>
        <v>5.05</v>
      </c>
      <c r="E36" s="6">
        <f>IFERROR(__xludf.DUMMYFUNCTION("""COMPUTED_VALUE"""),5.05)</f>
        <v>5.05</v>
      </c>
      <c r="F36" s="6">
        <f>IFERROR(__xludf.DUMMYFUNCTION("""COMPUTED_VALUE"""),1.1357038E7)</f>
        <v>11357038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5">
        <f>IFERROR(__xludf.DUMMYFUNCTION("""COMPUTED_VALUE"""),44337.64583333333)</f>
        <v>44337.64583</v>
      </c>
      <c r="B37" s="6">
        <f>IFERROR(__xludf.DUMMYFUNCTION("""COMPUTED_VALUE"""),5.1)</f>
        <v>5.1</v>
      </c>
      <c r="C37" s="6">
        <f>IFERROR(__xludf.DUMMYFUNCTION("""COMPUTED_VALUE"""),5.1)</f>
        <v>5.1</v>
      </c>
      <c r="D37" s="6">
        <f>IFERROR(__xludf.DUMMYFUNCTION("""COMPUTED_VALUE"""),4.96)</f>
        <v>4.96</v>
      </c>
      <c r="E37" s="6">
        <f>IFERROR(__xludf.DUMMYFUNCTION("""COMPUTED_VALUE"""),5.0)</f>
        <v>5</v>
      </c>
      <c r="F37" s="6">
        <f>IFERROR(__xludf.DUMMYFUNCTION("""COMPUTED_VALUE"""),1.7845932E7)</f>
        <v>17845932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>
        <f>IFERROR(__xludf.DUMMYFUNCTION("""COMPUTED_VALUE"""),44340.64583333333)</f>
        <v>44340.64583</v>
      </c>
      <c r="B38" s="6">
        <f>IFERROR(__xludf.DUMMYFUNCTION("""COMPUTED_VALUE"""),5.0)</f>
        <v>5</v>
      </c>
      <c r="C38" s="6">
        <f>IFERROR(__xludf.DUMMYFUNCTION("""COMPUTED_VALUE"""),5.05)</f>
        <v>5.05</v>
      </c>
      <c r="D38" s="6">
        <f>IFERROR(__xludf.DUMMYFUNCTION("""COMPUTED_VALUE"""),4.91)</f>
        <v>4.91</v>
      </c>
      <c r="E38" s="6">
        <f>IFERROR(__xludf.DUMMYFUNCTION("""COMPUTED_VALUE"""),5.0)</f>
        <v>5</v>
      </c>
      <c r="F38" s="6">
        <f>IFERROR(__xludf.DUMMYFUNCTION("""COMPUTED_VALUE"""),2.4478228E7)</f>
        <v>24478228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5">
        <f>IFERROR(__xludf.DUMMYFUNCTION("""COMPUTED_VALUE"""),44341.64583333333)</f>
        <v>44341.64583</v>
      </c>
      <c r="B39" s="6">
        <f>IFERROR(__xludf.DUMMYFUNCTION("""COMPUTED_VALUE"""),5.05)</f>
        <v>5.05</v>
      </c>
      <c r="C39" s="6">
        <f>IFERROR(__xludf.DUMMYFUNCTION("""COMPUTED_VALUE"""),5.05)</f>
        <v>5.05</v>
      </c>
      <c r="D39" s="6">
        <f>IFERROR(__xludf.DUMMYFUNCTION("""COMPUTED_VALUE"""),4.96)</f>
        <v>4.96</v>
      </c>
      <c r="E39" s="6">
        <f>IFERROR(__xludf.DUMMYFUNCTION("""COMPUTED_VALUE"""),4.96)</f>
        <v>4.96</v>
      </c>
      <c r="F39" s="6">
        <f>IFERROR(__xludf.DUMMYFUNCTION("""COMPUTED_VALUE"""),1.9763738E7)</f>
        <v>19763738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5">
        <f>IFERROR(__xludf.DUMMYFUNCTION("""COMPUTED_VALUE"""),44342.64583333333)</f>
        <v>44342.64583</v>
      </c>
      <c r="B40" s="6">
        <f>IFERROR(__xludf.DUMMYFUNCTION("""COMPUTED_VALUE"""),4.96)</f>
        <v>4.96</v>
      </c>
      <c r="C40" s="6">
        <f>IFERROR(__xludf.DUMMYFUNCTION("""COMPUTED_VALUE"""),5.42)</f>
        <v>5.42</v>
      </c>
      <c r="D40" s="6">
        <f>IFERROR(__xludf.DUMMYFUNCTION("""COMPUTED_VALUE"""),4.91)</f>
        <v>4.91</v>
      </c>
      <c r="E40" s="6">
        <f>IFERROR(__xludf.DUMMYFUNCTION("""COMPUTED_VALUE"""),5.42)</f>
        <v>5.42</v>
      </c>
      <c r="F40" s="6">
        <f>IFERROR(__xludf.DUMMYFUNCTION("""COMPUTED_VALUE"""),5.5685268E7)</f>
        <v>55685268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5">
        <f>IFERROR(__xludf.DUMMYFUNCTION("""COMPUTED_VALUE"""),44343.64583333333)</f>
        <v>44343.64583</v>
      </c>
      <c r="B41" s="6">
        <f>IFERROR(__xludf.DUMMYFUNCTION("""COMPUTED_VALUE"""),5.56)</f>
        <v>5.56</v>
      </c>
      <c r="C41" s="6">
        <f>IFERROR(__xludf.DUMMYFUNCTION("""COMPUTED_VALUE"""),5.65)</f>
        <v>5.65</v>
      </c>
      <c r="D41" s="6">
        <f>IFERROR(__xludf.DUMMYFUNCTION("""COMPUTED_VALUE"""),5.14)</f>
        <v>5.14</v>
      </c>
      <c r="E41" s="6">
        <f>IFERROR(__xludf.DUMMYFUNCTION("""COMPUTED_VALUE"""),5.28)</f>
        <v>5.28</v>
      </c>
      <c r="F41" s="6">
        <f>IFERROR(__xludf.DUMMYFUNCTION("""COMPUTED_VALUE"""),6.0683677E7)</f>
        <v>60683677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5">
        <f>IFERROR(__xludf.DUMMYFUNCTION("""COMPUTED_VALUE"""),44344.64583333333)</f>
        <v>44344.64583</v>
      </c>
      <c r="B42" s="6">
        <f>IFERROR(__xludf.DUMMYFUNCTION("""COMPUTED_VALUE"""),5.33)</f>
        <v>5.33</v>
      </c>
      <c r="C42" s="6">
        <f>IFERROR(__xludf.DUMMYFUNCTION("""COMPUTED_VALUE"""),5.37)</f>
        <v>5.37</v>
      </c>
      <c r="D42" s="6">
        <f>IFERROR(__xludf.DUMMYFUNCTION("""COMPUTED_VALUE"""),5.19)</f>
        <v>5.19</v>
      </c>
      <c r="E42" s="6">
        <f>IFERROR(__xludf.DUMMYFUNCTION("""COMPUTED_VALUE"""),5.23)</f>
        <v>5.23</v>
      </c>
      <c r="F42" s="6">
        <f>IFERROR(__xludf.DUMMYFUNCTION("""COMPUTED_VALUE"""),2.4379852E7)</f>
        <v>24379852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5">
        <f>IFERROR(__xludf.DUMMYFUNCTION("""COMPUTED_VALUE"""),44347.64583333333)</f>
        <v>44347.64583</v>
      </c>
      <c r="B43" s="6">
        <f>IFERROR(__xludf.DUMMYFUNCTION("""COMPUTED_VALUE"""),5.23)</f>
        <v>5.23</v>
      </c>
      <c r="C43" s="6">
        <f>IFERROR(__xludf.DUMMYFUNCTION("""COMPUTED_VALUE"""),5.33)</f>
        <v>5.33</v>
      </c>
      <c r="D43" s="6">
        <f>IFERROR(__xludf.DUMMYFUNCTION("""COMPUTED_VALUE"""),5.19)</f>
        <v>5.19</v>
      </c>
      <c r="E43" s="6">
        <f>IFERROR(__xludf.DUMMYFUNCTION("""COMPUTED_VALUE"""),5.23)</f>
        <v>5.23</v>
      </c>
      <c r="F43" s="6">
        <f>IFERROR(__xludf.DUMMYFUNCTION("""COMPUTED_VALUE"""),2.1102819E7)</f>
        <v>21102819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">
        <f>IFERROR(__xludf.DUMMYFUNCTION("""COMPUTED_VALUE"""),44348.64583333333)</f>
        <v>44348.64583</v>
      </c>
      <c r="B44" s="6">
        <f>IFERROR(__xludf.DUMMYFUNCTION("""COMPUTED_VALUE"""),5.28)</f>
        <v>5.28</v>
      </c>
      <c r="C44" s="6">
        <f>IFERROR(__xludf.DUMMYFUNCTION("""COMPUTED_VALUE"""),5.56)</f>
        <v>5.56</v>
      </c>
      <c r="D44" s="6">
        <f>IFERROR(__xludf.DUMMYFUNCTION("""COMPUTED_VALUE"""),5.19)</f>
        <v>5.19</v>
      </c>
      <c r="E44" s="6">
        <f>IFERROR(__xludf.DUMMYFUNCTION("""COMPUTED_VALUE"""),5.42)</f>
        <v>5.42</v>
      </c>
      <c r="F44" s="6">
        <f>IFERROR(__xludf.DUMMYFUNCTION("""COMPUTED_VALUE"""),4.6123605E7)</f>
        <v>46123605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5">
        <f>IFERROR(__xludf.DUMMYFUNCTION("""COMPUTED_VALUE"""),44349.64583333333)</f>
        <v>44349.64583</v>
      </c>
      <c r="B45" s="6">
        <f>IFERROR(__xludf.DUMMYFUNCTION("""COMPUTED_VALUE"""),5.56)</f>
        <v>5.56</v>
      </c>
      <c r="C45" s="6">
        <f>IFERROR(__xludf.DUMMYFUNCTION("""COMPUTED_VALUE"""),5.92)</f>
        <v>5.92</v>
      </c>
      <c r="D45" s="6">
        <f>IFERROR(__xludf.DUMMYFUNCTION("""COMPUTED_VALUE"""),5.42)</f>
        <v>5.42</v>
      </c>
      <c r="E45" s="6">
        <f>IFERROR(__xludf.DUMMYFUNCTION("""COMPUTED_VALUE"""),5.92)</f>
        <v>5.92</v>
      </c>
      <c r="F45" s="6">
        <f>IFERROR(__xludf.DUMMYFUNCTION("""COMPUTED_VALUE"""),1.73915134E8)</f>
        <v>173915134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5">
        <f>IFERROR(__xludf.DUMMYFUNCTION("""COMPUTED_VALUE"""),44350.64583333333)</f>
        <v>44350.64583</v>
      </c>
      <c r="B46" s="6">
        <f>IFERROR(__xludf.DUMMYFUNCTION("""COMPUTED_VALUE"""),6.11)</f>
        <v>6.11</v>
      </c>
      <c r="C46" s="6">
        <f>IFERROR(__xludf.DUMMYFUNCTION("""COMPUTED_VALUE"""),6.47)</f>
        <v>6.47</v>
      </c>
      <c r="D46" s="6">
        <f>IFERROR(__xludf.DUMMYFUNCTION("""COMPUTED_VALUE"""),5.92)</f>
        <v>5.92</v>
      </c>
      <c r="E46" s="6">
        <f>IFERROR(__xludf.DUMMYFUNCTION("""COMPUTED_VALUE"""),6.47)</f>
        <v>6.47</v>
      </c>
      <c r="F46" s="6">
        <f>IFERROR(__xludf.DUMMYFUNCTION("""COMPUTED_VALUE"""),1.85927034E8)</f>
        <v>185927034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5">
        <f>IFERROR(__xludf.DUMMYFUNCTION("""COMPUTED_VALUE"""),44351.64583333333)</f>
        <v>44351.64583</v>
      </c>
      <c r="B47" s="6">
        <f>IFERROR(__xludf.DUMMYFUNCTION("""COMPUTED_VALUE"""),6.61)</f>
        <v>6.61</v>
      </c>
      <c r="C47" s="6">
        <f>IFERROR(__xludf.DUMMYFUNCTION("""COMPUTED_VALUE"""),6.98)</f>
        <v>6.98</v>
      </c>
      <c r="D47" s="6">
        <f>IFERROR(__xludf.DUMMYFUNCTION("""COMPUTED_VALUE"""),6.47)</f>
        <v>6.47</v>
      </c>
      <c r="E47" s="6">
        <f>IFERROR(__xludf.DUMMYFUNCTION("""COMPUTED_VALUE"""),6.75)</f>
        <v>6.75</v>
      </c>
      <c r="F47" s="6">
        <f>IFERROR(__xludf.DUMMYFUNCTION("""COMPUTED_VALUE"""),2.04370435E8)</f>
        <v>204370435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5">
        <f>IFERROR(__xludf.DUMMYFUNCTION("""COMPUTED_VALUE"""),44354.64583333333)</f>
        <v>44354.64583</v>
      </c>
      <c r="B48" s="6">
        <f>IFERROR(__xludf.DUMMYFUNCTION("""COMPUTED_VALUE"""),6.93)</f>
        <v>6.93</v>
      </c>
      <c r="C48" s="6">
        <f>IFERROR(__xludf.DUMMYFUNCTION("""COMPUTED_VALUE"""),6.93)</f>
        <v>6.93</v>
      </c>
      <c r="D48" s="6">
        <f>IFERROR(__xludf.DUMMYFUNCTION("""COMPUTED_VALUE"""),6.43)</f>
        <v>6.43</v>
      </c>
      <c r="E48" s="6">
        <f>IFERROR(__xludf.DUMMYFUNCTION("""COMPUTED_VALUE"""),6.66)</f>
        <v>6.66</v>
      </c>
      <c r="F48" s="6">
        <f>IFERROR(__xludf.DUMMYFUNCTION("""COMPUTED_VALUE"""),1.16320815E8)</f>
        <v>116320815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5">
        <f>IFERROR(__xludf.DUMMYFUNCTION("""COMPUTED_VALUE"""),44355.64583333333)</f>
        <v>44355.64583</v>
      </c>
      <c r="B49" s="6">
        <f>IFERROR(__xludf.DUMMYFUNCTION("""COMPUTED_VALUE"""),6.75)</f>
        <v>6.75</v>
      </c>
      <c r="C49" s="6">
        <f>IFERROR(__xludf.DUMMYFUNCTION("""COMPUTED_VALUE"""),6.75)</f>
        <v>6.75</v>
      </c>
      <c r="D49" s="6">
        <f>IFERROR(__xludf.DUMMYFUNCTION("""COMPUTED_VALUE"""),6.34)</f>
        <v>6.34</v>
      </c>
      <c r="E49" s="6">
        <f>IFERROR(__xludf.DUMMYFUNCTION("""COMPUTED_VALUE"""),6.34)</f>
        <v>6.34</v>
      </c>
      <c r="F49" s="6">
        <f>IFERROR(__xludf.DUMMYFUNCTION("""COMPUTED_VALUE"""),6.2912603E7)</f>
        <v>62912603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5">
        <f>IFERROR(__xludf.DUMMYFUNCTION("""COMPUTED_VALUE"""),44356.64583333333)</f>
        <v>44356.64583</v>
      </c>
      <c r="B50" s="6">
        <f>IFERROR(__xludf.DUMMYFUNCTION("""COMPUTED_VALUE"""),6.38)</f>
        <v>6.38</v>
      </c>
      <c r="C50" s="6">
        <f>IFERROR(__xludf.DUMMYFUNCTION("""COMPUTED_VALUE"""),6.61)</f>
        <v>6.61</v>
      </c>
      <c r="D50" s="6">
        <f>IFERROR(__xludf.DUMMYFUNCTION("""COMPUTED_VALUE"""),6.15)</f>
        <v>6.15</v>
      </c>
      <c r="E50" s="6">
        <f>IFERROR(__xludf.DUMMYFUNCTION("""COMPUTED_VALUE"""),6.52)</f>
        <v>6.52</v>
      </c>
      <c r="F50" s="6">
        <f>IFERROR(__xludf.DUMMYFUNCTION("""COMPUTED_VALUE"""),1.01519938E8)</f>
        <v>101519938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5">
        <f>IFERROR(__xludf.DUMMYFUNCTION("""COMPUTED_VALUE"""),44357.64583333333)</f>
        <v>44357.64583</v>
      </c>
      <c r="B51" s="6">
        <f>IFERROR(__xludf.DUMMYFUNCTION("""COMPUTED_VALUE"""),6.52)</f>
        <v>6.52</v>
      </c>
      <c r="C51" s="6">
        <f>IFERROR(__xludf.DUMMYFUNCTION("""COMPUTED_VALUE"""),6.79)</f>
        <v>6.79</v>
      </c>
      <c r="D51" s="6">
        <f>IFERROR(__xludf.DUMMYFUNCTION("""COMPUTED_VALUE"""),6.47)</f>
        <v>6.47</v>
      </c>
      <c r="E51" s="6">
        <f>IFERROR(__xludf.DUMMYFUNCTION("""COMPUTED_VALUE"""),6.7)</f>
        <v>6.7</v>
      </c>
      <c r="F51" s="6">
        <f>IFERROR(__xludf.DUMMYFUNCTION("""COMPUTED_VALUE"""),8.0450221E7)</f>
        <v>80450221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5">
        <f>IFERROR(__xludf.DUMMYFUNCTION("""COMPUTED_VALUE"""),44358.64583333333)</f>
        <v>44358.64583</v>
      </c>
      <c r="B52" s="6">
        <f>IFERROR(__xludf.DUMMYFUNCTION("""COMPUTED_VALUE"""),6.79)</f>
        <v>6.79</v>
      </c>
      <c r="C52" s="6">
        <f>IFERROR(__xludf.DUMMYFUNCTION("""COMPUTED_VALUE"""),6.89)</f>
        <v>6.89</v>
      </c>
      <c r="D52" s="6">
        <f>IFERROR(__xludf.DUMMYFUNCTION("""COMPUTED_VALUE"""),6.47)</f>
        <v>6.47</v>
      </c>
      <c r="E52" s="6">
        <f>IFERROR(__xludf.DUMMYFUNCTION("""COMPUTED_VALUE"""),6.52)</f>
        <v>6.52</v>
      </c>
      <c r="F52" s="6">
        <f>IFERROR(__xludf.DUMMYFUNCTION("""COMPUTED_VALUE"""),4.7548263E7)</f>
        <v>47548263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">
        <f>IFERROR(__xludf.DUMMYFUNCTION("""COMPUTED_VALUE"""),44361.64583333333)</f>
        <v>44361.64583</v>
      </c>
      <c r="B53" s="6">
        <f>IFERROR(__xludf.DUMMYFUNCTION("""COMPUTED_VALUE"""),6.57)</f>
        <v>6.57</v>
      </c>
      <c r="C53" s="6">
        <f>IFERROR(__xludf.DUMMYFUNCTION("""COMPUTED_VALUE"""),6.61)</f>
        <v>6.61</v>
      </c>
      <c r="D53" s="6">
        <f>IFERROR(__xludf.DUMMYFUNCTION("""COMPUTED_VALUE"""),6.2)</f>
        <v>6.2</v>
      </c>
      <c r="E53" s="6">
        <f>IFERROR(__xludf.DUMMYFUNCTION("""COMPUTED_VALUE"""),6.47)</f>
        <v>6.47</v>
      </c>
      <c r="F53" s="6">
        <f>IFERROR(__xludf.DUMMYFUNCTION("""COMPUTED_VALUE"""),4.1818805E7)</f>
        <v>41818805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5">
        <f>IFERROR(__xludf.DUMMYFUNCTION("""COMPUTED_VALUE"""),44362.64583333333)</f>
        <v>44362.64583</v>
      </c>
      <c r="B54" s="6">
        <f>IFERROR(__xludf.DUMMYFUNCTION("""COMPUTED_VALUE"""),6.52)</f>
        <v>6.52</v>
      </c>
      <c r="C54" s="6">
        <f>IFERROR(__xludf.DUMMYFUNCTION("""COMPUTED_VALUE"""),6.79)</f>
        <v>6.79</v>
      </c>
      <c r="D54" s="6">
        <f>IFERROR(__xludf.DUMMYFUNCTION("""COMPUTED_VALUE"""),6.47)</f>
        <v>6.47</v>
      </c>
      <c r="E54" s="6">
        <f>IFERROR(__xludf.DUMMYFUNCTION("""COMPUTED_VALUE"""),6.61)</f>
        <v>6.61</v>
      </c>
      <c r="F54" s="6">
        <f>IFERROR(__xludf.DUMMYFUNCTION("""COMPUTED_VALUE"""),7.8581714E7)</f>
        <v>78581714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5">
        <f>IFERROR(__xludf.DUMMYFUNCTION("""COMPUTED_VALUE"""),44363.64583333333)</f>
        <v>44363.64583</v>
      </c>
      <c r="B55" s="6">
        <f>IFERROR(__xludf.DUMMYFUNCTION("""COMPUTED_VALUE"""),6.7)</f>
        <v>6.7</v>
      </c>
      <c r="C55" s="6">
        <f>IFERROR(__xludf.DUMMYFUNCTION("""COMPUTED_VALUE"""),6.79)</f>
        <v>6.79</v>
      </c>
      <c r="D55" s="6">
        <f>IFERROR(__xludf.DUMMYFUNCTION("""COMPUTED_VALUE"""),6.43)</f>
        <v>6.43</v>
      </c>
      <c r="E55" s="6">
        <f>IFERROR(__xludf.DUMMYFUNCTION("""COMPUTED_VALUE"""),6.52)</f>
        <v>6.52</v>
      </c>
      <c r="F55" s="6">
        <f>IFERROR(__xludf.DUMMYFUNCTION("""COMPUTED_VALUE"""),4.0800984E7)</f>
        <v>40800984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5">
        <f>IFERROR(__xludf.DUMMYFUNCTION("""COMPUTED_VALUE"""),44364.64583333333)</f>
        <v>44364.64583</v>
      </c>
      <c r="B56" s="6">
        <f>IFERROR(__xludf.DUMMYFUNCTION("""COMPUTED_VALUE"""),6.43)</f>
        <v>6.43</v>
      </c>
      <c r="C56" s="6">
        <f>IFERROR(__xludf.DUMMYFUNCTION("""COMPUTED_VALUE"""),6.79)</f>
        <v>6.79</v>
      </c>
      <c r="D56" s="6">
        <f>IFERROR(__xludf.DUMMYFUNCTION("""COMPUTED_VALUE"""),6.38)</f>
        <v>6.38</v>
      </c>
      <c r="E56" s="6">
        <f>IFERROR(__xludf.DUMMYFUNCTION("""COMPUTED_VALUE"""),6.57)</f>
        <v>6.57</v>
      </c>
      <c r="F56" s="6">
        <f>IFERROR(__xludf.DUMMYFUNCTION("""COMPUTED_VALUE"""),4.9960096E7)</f>
        <v>49960096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5">
        <f>IFERROR(__xludf.DUMMYFUNCTION("""COMPUTED_VALUE"""),44365.64583333333)</f>
        <v>44365.64583</v>
      </c>
      <c r="B57" s="6">
        <f>IFERROR(__xludf.DUMMYFUNCTION("""COMPUTED_VALUE"""),6.61)</f>
        <v>6.61</v>
      </c>
      <c r="C57" s="6">
        <f>IFERROR(__xludf.DUMMYFUNCTION("""COMPUTED_VALUE"""),6.89)</f>
        <v>6.89</v>
      </c>
      <c r="D57" s="6">
        <f>IFERROR(__xludf.DUMMYFUNCTION("""COMPUTED_VALUE"""),6.29)</f>
        <v>6.29</v>
      </c>
      <c r="E57" s="6">
        <f>IFERROR(__xludf.DUMMYFUNCTION("""COMPUTED_VALUE"""),6.89)</f>
        <v>6.89</v>
      </c>
      <c r="F57" s="6">
        <f>IFERROR(__xludf.DUMMYFUNCTION("""COMPUTED_VALUE"""),2.73651978E8)</f>
        <v>273651978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5">
        <f>IFERROR(__xludf.DUMMYFUNCTION("""COMPUTED_VALUE"""),44368.64583333333)</f>
        <v>44368.64583</v>
      </c>
      <c r="B58" s="6">
        <f>IFERROR(__xludf.DUMMYFUNCTION("""COMPUTED_VALUE"""),6.7)</f>
        <v>6.7</v>
      </c>
      <c r="C58" s="6">
        <f>IFERROR(__xludf.DUMMYFUNCTION("""COMPUTED_VALUE"""),7.21)</f>
        <v>7.21</v>
      </c>
      <c r="D58" s="6">
        <f>IFERROR(__xludf.DUMMYFUNCTION("""COMPUTED_VALUE"""),6.61)</f>
        <v>6.61</v>
      </c>
      <c r="E58" s="6">
        <f>IFERROR(__xludf.DUMMYFUNCTION("""COMPUTED_VALUE"""),7.21)</f>
        <v>7.21</v>
      </c>
      <c r="F58" s="6">
        <f>IFERROR(__xludf.DUMMYFUNCTION("""COMPUTED_VALUE"""),1.08932123E8)</f>
        <v>108932123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5">
        <f>IFERROR(__xludf.DUMMYFUNCTION("""COMPUTED_VALUE"""),44369.64583333333)</f>
        <v>44369.64583</v>
      </c>
      <c r="B59" s="6">
        <f>IFERROR(__xludf.DUMMYFUNCTION("""COMPUTED_VALUE"""),7.53)</f>
        <v>7.53</v>
      </c>
      <c r="C59" s="6">
        <f>IFERROR(__xludf.DUMMYFUNCTION("""COMPUTED_VALUE"""),7.53)</f>
        <v>7.53</v>
      </c>
      <c r="D59" s="6">
        <f>IFERROR(__xludf.DUMMYFUNCTION("""COMPUTED_VALUE"""),7.35)</f>
        <v>7.35</v>
      </c>
      <c r="E59" s="6">
        <f>IFERROR(__xludf.DUMMYFUNCTION("""COMPUTED_VALUE"""),7.53)</f>
        <v>7.53</v>
      </c>
      <c r="F59" s="6">
        <f>IFERROR(__xludf.DUMMYFUNCTION("""COMPUTED_VALUE"""),7.9499874E7)</f>
        <v>79499874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5">
        <f>IFERROR(__xludf.DUMMYFUNCTION("""COMPUTED_VALUE"""),44370.64583333333)</f>
        <v>44370.64583</v>
      </c>
      <c r="B60" s="6">
        <f>IFERROR(__xludf.DUMMYFUNCTION("""COMPUTED_VALUE"""),7.71)</f>
        <v>7.71</v>
      </c>
      <c r="C60" s="6">
        <f>IFERROR(__xludf.DUMMYFUNCTION("""COMPUTED_VALUE"""),7.8)</f>
        <v>7.8</v>
      </c>
      <c r="D60" s="6">
        <f>IFERROR(__xludf.DUMMYFUNCTION("""COMPUTED_VALUE"""),7.16)</f>
        <v>7.16</v>
      </c>
      <c r="E60" s="6">
        <f>IFERROR(__xludf.DUMMYFUNCTION("""COMPUTED_VALUE"""),7.16)</f>
        <v>7.16</v>
      </c>
      <c r="F60" s="6">
        <f>IFERROR(__xludf.DUMMYFUNCTION("""COMPUTED_VALUE"""),2.13479312E8)</f>
        <v>213479312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5">
        <f>IFERROR(__xludf.DUMMYFUNCTION("""COMPUTED_VALUE"""),44371.64583333333)</f>
        <v>44371.64583</v>
      </c>
      <c r="B61" s="6">
        <f>IFERROR(__xludf.DUMMYFUNCTION("""COMPUTED_VALUE"""),7.02)</f>
        <v>7.02</v>
      </c>
      <c r="C61" s="6">
        <f>IFERROR(__xludf.DUMMYFUNCTION("""COMPUTED_VALUE"""),7.07)</f>
        <v>7.07</v>
      </c>
      <c r="D61" s="6">
        <f>IFERROR(__xludf.DUMMYFUNCTION("""COMPUTED_VALUE"""),6.84)</f>
        <v>6.84</v>
      </c>
      <c r="E61" s="6">
        <f>IFERROR(__xludf.DUMMYFUNCTION("""COMPUTED_VALUE"""),6.84)</f>
        <v>6.84</v>
      </c>
      <c r="F61" s="6">
        <f>IFERROR(__xludf.DUMMYFUNCTION("""COMPUTED_VALUE"""),4.6482218E7)</f>
        <v>46482218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5">
        <f>IFERROR(__xludf.DUMMYFUNCTION("""COMPUTED_VALUE"""),44372.64583333333)</f>
        <v>44372.64583</v>
      </c>
      <c r="B62" s="6">
        <f>IFERROR(__xludf.DUMMYFUNCTION("""COMPUTED_VALUE"""),6.57)</f>
        <v>6.57</v>
      </c>
      <c r="C62" s="6">
        <f>IFERROR(__xludf.DUMMYFUNCTION("""COMPUTED_VALUE"""),7.16)</f>
        <v>7.16</v>
      </c>
      <c r="D62" s="6">
        <f>IFERROR(__xludf.DUMMYFUNCTION("""COMPUTED_VALUE"""),6.52)</f>
        <v>6.52</v>
      </c>
      <c r="E62" s="6">
        <f>IFERROR(__xludf.DUMMYFUNCTION("""COMPUTED_VALUE"""),7.12)</f>
        <v>7.12</v>
      </c>
      <c r="F62" s="6">
        <f>IFERROR(__xludf.DUMMYFUNCTION("""COMPUTED_VALUE"""),1.5927701E8)</f>
        <v>159277010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5">
        <f>IFERROR(__xludf.DUMMYFUNCTION("""COMPUTED_VALUE"""),44375.64583333333)</f>
        <v>44375.64583</v>
      </c>
      <c r="B63" s="6">
        <f>IFERROR(__xludf.DUMMYFUNCTION("""COMPUTED_VALUE"""),7.25)</f>
        <v>7.25</v>
      </c>
      <c r="C63" s="6">
        <f>IFERROR(__xludf.DUMMYFUNCTION("""COMPUTED_VALUE"""),7.44)</f>
        <v>7.44</v>
      </c>
      <c r="D63" s="6">
        <f>IFERROR(__xludf.DUMMYFUNCTION("""COMPUTED_VALUE"""),6.98)</f>
        <v>6.98</v>
      </c>
      <c r="E63" s="6">
        <f>IFERROR(__xludf.DUMMYFUNCTION("""COMPUTED_VALUE"""),7.21)</f>
        <v>7.21</v>
      </c>
      <c r="F63" s="6">
        <f>IFERROR(__xludf.DUMMYFUNCTION("""COMPUTED_VALUE"""),8.8823683E7)</f>
        <v>88823683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5">
        <f>IFERROR(__xludf.DUMMYFUNCTION("""COMPUTED_VALUE"""),44376.64583333333)</f>
        <v>44376.64583</v>
      </c>
      <c r="B64" s="6">
        <f>IFERROR(__xludf.DUMMYFUNCTION("""COMPUTED_VALUE"""),7.35)</f>
        <v>7.35</v>
      </c>
      <c r="C64" s="6">
        <f>IFERROR(__xludf.DUMMYFUNCTION("""COMPUTED_VALUE"""),7.35)</f>
        <v>7.35</v>
      </c>
      <c r="D64" s="6">
        <f>IFERROR(__xludf.DUMMYFUNCTION("""COMPUTED_VALUE"""),6.98)</f>
        <v>6.98</v>
      </c>
      <c r="E64" s="6">
        <f>IFERROR(__xludf.DUMMYFUNCTION("""COMPUTED_VALUE"""),7.02)</f>
        <v>7.02</v>
      </c>
      <c r="F64" s="6">
        <f>IFERROR(__xludf.DUMMYFUNCTION("""COMPUTED_VALUE"""),4.5136919E7)</f>
        <v>45136919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5">
        <f>IFERROR(__xludf.DUMMYFUNCTION("""COMPUTED_VALUE"""),44377.64583333333)</f>
        <v>44377.64583</v>
      </c>
      <c r="B65" s="6">
        <f>IFERROR(__xludf.DUMMYFUNCTION("""COMPUTED_VALUE"""),7.3)</f>
        <v>7.3</v>
      </c>
      <c r="C65" s="6">
        <f>IFERROR(__xludf.DUMMYFUNCTION("""COMPUTED_VALUE"""),7.35)</f>
        <v>7.35</v>
      </c>
      <c r="D65" s="6">
        <f>IFERROR(__xludf.DUMMYFUNCTION("""COMPUTED_VALUE"""),7.07)</f>
        <v>7.07</v>
      </c>
      <c r="E65" s="6">
        <f>IFERROR(__xludf.DUMMYFUNCTION("""COMPUTED_VALUE"""),7.35)</f>
        <v>7.35</v>
      </c>
      <c r="F65" s="6">
        <f>IFERROR(__xludf.DUMMYFUNCTION("""COMPUTED_VALUE"""),5.8147642E7)</f>
        <v>58147642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5">
        <f>IFERROR(__xludf.DUMMYFUNCTION("""COMPUTED_VALUE"""),44378.64583333333)</f>
        <v>44378.64583</v>
      </c>
      <c r="B66" s="6">
        <f>IFERROR(__xludf.DUMMYFUNCTION("""COMPUTED_VALUE"""),7.71)</f>
        <v>7.71</v>
      </c>
      <c r="C66" s="6">
        <f>IFERROR(__xludf.DUMMYFUNCTION("""COMPUTED_VALUE"""),7.71)</f>
        <v>7.71</v>
      </c>
      <c r="D66" s="6">
        <f>IFERROR(__xludf.DUMMYFUNCTION("""COMPUTED_VALUE"""),7.71)</f>
        <v>7.71</v>
      </c>
      <c r="E66" s="6">
        <f>IFERROR(__xludf.DUMMYFUNCTION("""COMPUTED_VALUE"""),7.71)</f>
        <v>7.71</v>
      </c>
      <c r="F66" s="6">
        <f>IFERROR(__xludf.DUMMYFUNCTION("""COMPUTED_VALUE"""),1.0801995E7)</f>
        <v>10801995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5">
        <f>IFERROR(__xludf.DUMMYFUNCTION("""COMPUTED_VALUE"""),44379.64583333333)</f>
        <v>44379.64583</v>
      </c>
      <c r="B67" s="6">
        <f>IFERROR(__xludf.DUMMYFUNCTION("""COMPUTED_VALUE"""),8.08)</f>
        <v>8.08</v>
      </c>
      <c r="C67" s="6">
        <f>IFERROR(__xludf.DUMMYFUNCTION("""COMPUTED_VALUE"""),8.08)</f>
        <v>8.08</v>
      </c>
      <c r="D67" s="6">
        <f>IFERROR(__xludf.DUMMYFUNCTION("""COMPUTED_VALUE"""),8.08)</f>
        <v>8.08</v>
      </c>
      <c r="E67" s="6">
        <f>IFERROR(__xludf.DUMMYFUNCTION("""COMPUTED_VALUE"""),8.08)</f>
        <v>8.08</v>
      </c>
      <c r="F67" s="6">
        <f>IFERROR(__xludf.DUMMYFUNCTION("""COMPUTED_VALUE"""),5888442.0)</f>
        <v>5888442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5">
        <f>IFERROR(__xludf.DUMMYFUNCTION("""COMPUTED_VALUE"""),44382.64583333333)</f>
        <v>44382.64583</v>
      </c>
      <c r="B68" s="6">
        <f>IFERROR(__xludf.DUMMYFUNCTION("""COMPUTED_VALUE"""),8.45)</f>
        <v>8.45</v>
      </c>
      <c r="C68" s="6">
        <f>IFERROR(__xludf.DUMMYFUNCTION("""COMPUTED_VALUE"""),8.45)</f>
        <v>8.45</v>
      </c>
      <c r="D68" s="6">
        <f>IFERROR(__xludf.DUMMYFUNCTION("""COMPUTED_VALUE"""),8.45)</f>
        <v>8.45</v>
      </c>
      <c r="E68" s="6">
        <f>IFERROR(__xludf.DUMMYFUNCTION("""COMPUTED_VALUE"""),8.45)</f>
        <v>8.45</v>
      </c>
      <c r="F68" s="6">
        <f>IFERROR(__xludf.DUMMYFUNCTION("""COMPUTED_VALUE"""),3931543.0)</f>
        <v>3931543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5">
        <f>IFERROR(__xludf.DUMMYFUNCTION("""COMPUTED_VALUE"""),44383.64583333333)</f>
        <v>44383.64583</v>
      </c>
      <c r="B69" s="6">
        <f>IFERROR(__xludf.DUMMYFUNCTION("""COMPUTED_VALUE"""),8.49)</f>
        <v>8.49</v>
      </c>
      <c r="C69" s="6">
        <f>IFERROR(__xludf.DUMMYFUNCTION("""COMPUTED_VALUE"""),8.68)</f>
        <v>8.68</v>
      </c>
      <c r="D69" s="6">
        <f>IFERROR(__xludf.DUMMYFUNCTION("""COMPUTED_VALUE"""),8.03)</f>
        <v>8.03</v>
      </c>
      <c r="E69" s="6">
        <f>IFERROR(__xludf.DUMMYFUNCTION("""COMPUTED_VALUE"""),8.03)</f>
        <v>8.03</v>
      </c>
      <c r="F69" s="6">
        <f>IFERROR(__xludf.DUMMYFUNCTION("""COMPUTED_VALUE"""),2.50129839E8)</f>
        <v>250129839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5">
        <f>IFERROR(__xludf.DUMMYFUNCTION("""COMPUTED_VALUE"""),44384.64583333333)</f>
        <v>44384.64583</v>
      </c>
      <c r="B70" s="6">
        <f>IFERROR(__xludf.DUMMYFUNCTION("""COMPUTED_VALUE"""),7.67)</f>
        <v>7.67</v>
      </c>
      <c r="C70" s="6">
        <f>IFERROR(__xludf.DUMMYFUNCTION("""COMPUTED_VALUE"""),7.8)</f>
        <v>7.8</v>
      </c>
      <c r="D70" s="6">
        <f>IFERROR(__xludf.DUMMYFUNCTION("""COMPUTED_VALUE"""),7.67)</f>
        <v>7.67</v>
      </c>
      <c r="E70" s="6">
        <f>IFERROR(__xludf.DUMMYFUNCTION("""COMPUTED_VALUE"""),7.67)</f>
        <v>7.67</v>
      </c>
      <c r="F70" s="6">
        <f>IFERROR(__xludf.DUMMYFUNCTION("""COMPUTED_VALUE"""),2.9294864E7)</f>
        <v>29294864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5">
        <f>IFERROR(__xludf.DUMMYFUNCTION("""COMPUTED_VALUE"""),44385.64583333333)</f>
        <v>44385.64583</v>
      </c>
      <c r="B71" s="6">
        <f>IFERROR(__xludf.DUMMYFUNCTION("""COMPUTED_VALUE"""),7.53)</f>
        <v>7.53</v>
      </c>
      <c r="C71" s="6">
        <f>IFERROR(__xludf.DUMMYFUNCTION("""COMPUTED_VALUE"""),8.03)</f>
        <v>8.03</v>
      </c>
      <c r="D71" s="6">
        <f>IFERROR(__xludf.DUMMYFUNCTION("""COMPUTED_VALUE"""),7.53)</f>
        <v>7.53</v>
      </c>
      <c r="E71" s="6">
        <f>IFERROR(__xludf.DUMMYFUNCTION("""COMPUTED_VALUE"""),7.85)</f>
        <v>7.85</v>
      </c>
      <c r="F71" s="6">
        <f>IFERROR(__xludf.DUMMYFUNCTION("""COMPUTED_VALUE"""),1.17058795E8)</f>
        <v>117058795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5">
        <f>IFERROR(__xludf.DUMMYFUNCTION("""COMPUTED_VALUE"""),44386.64583333333)</f>
        <v>44386.64583</v>
      </c>
      <c r="B72" s="6">
        <f>IFERROR(__xludf.DUMMYFUNCTION("""COMPUTED_VALUE"""),7.9)</f>
        <v>7.9</v>
      </c>
      <c r="C72" s="6">
        <f>IFERROR(__xludf.DUMMYFUNCTION("""COMPUTED_VALUE"""),8.03)</f>
        <v>8.03</v>
      </c>
      <c r="D72" s="6">
        <f>IFERROR(__xludf.DUMMYFUNCTION("""COMPUTED_VALUE"""),7.62)</f>
        <v>7.62</v>
      </c>
      <c r="E72" s="6">
        <f>IFERROR(__xludf.DUMMYFUNCTION("""COMPUTED_VALUE"""),7.8)</f>
        <v>7.8</v>
      </c>
      <c r="F72" s="6">
        <f>IFERROR(__xludf.DUMMYFUNCTION("""COMPUTED_VALUE"""),5.0295103E7)</f>
        <v>50295103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5">
        <f>IFERROR(__xludf.DUMMYFUNCTION("""COMPUTED_VALUE"""),44389.64583333333)</f>
        <v>44389.64583</v>
      </c>
      <c r="B73" s="6">
        <f>IFERROR(__xludf.DUMMYFUNCTION("""COMPUTED_VALUE"""),7.9)</f>
        <v>7.9</v>
      </c>
      <c r="C73" s="6">
        <f>IFERROR(__xludf.DUMMYFUNCTION("""COMPUTED_VALUE"""),7.94)</f>
        <v>7.94</v>
      </c>
      <c r="D73" s="6">
        <f>IFERROR(__xludf.DUMMYFUNCTION("""COMPUTED_VALUE"""),7.53)</f>
        <v>7.53</v>
      </c>
      <c r="E73" s="6">
        <f>IFERROR(__xludf.DUMMYFUNCTION("""COMPUTED_VALUE"""),7.62)</f>
        <v>7.62</v>
      </c>
      <c r="F73" s="6">
        <f>IFERROR(__xludf.DUMMYFUNCTION("""COMPUTED_VALUE"""),4.0446326E7)</f>
        <v>40446326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5">
        <f>IFERROR(__xludf.DUMMYFUNCTION("""COMPUTED_VALUE"""),44390.64583333333)</f>
        <v>44390.64583</v>
      </c>
      <c r="B74" s="6">
        <f>IFERROR(__xludf.DUMMYFUNCTION("""COMPUTED_VALUE"""),7.67)</f>
        <v>7.67</v>
      </c>
      <c r="C74" s="6">
        <f>IFERROR(__xludf.DUMMYFUNCTION("""COMPUTED_VALUE"""),7.71)</f>
        <v>7.71</v>
      </c>
      <c r="D74" s="6">
        <f>IFERROR(__xludf.DUMMYFUNCTION("""COMPUTED_VALUE"""),7.25)</f>
        <v>7.25</v>
      </c>
      <c r="E74" s="6">
        <f>IFERROR(__xludf.DUMMYFUNCTION("""COMPUTED_VALUE"""),7.35)</f>
        <v>7.35</v>
      </c>
      <c r="F74" s="6">
        <f>IFERROR(__xludf.DUMMYFUNCTION("""COMPUTED_VALUE"""),4.3429329E7)</f>
        <v>43429329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5">
        <f>IFERROR(__xludf.DUMMYFUNCTION("""COMPUTED_VALUE"""),44391.64583333333)</f>
        <v>44391.64583</v>
      </c>
      <c r="B75" s="6">
        <f>IFERROR(__xludf.DUMMYFUNCTION("""COMPUTED_VALUE"""),7.3)</f>
        <v>7.3</v>
      </c>
      <c r="C75" s="6">
        <f>IFERROR(__xludf.DUMMYFUNCTION("""COMPUTED_VALUE"""),7.53)</f>
        <v>7.53</v>
      </c>
      <c r="D75" s="6">
        <f>IFERROR(__xludf.DUMMYFUNCTION("""COMPUTED_VALUE"""),7.16)</f>
        <v>7.16</v>
      </c>
      <c r="E75" s="6">
        <f>IFERROR(__xludf.DUMMYFUNCTION("""COMPUTED_VALUE"""),7.25)</f>
        <v>7.25</v>
      </c>
      <c r="F75" s="6">
        <f>IFERROR(__xludf.DUMMYFUNCTION("""COMPUTED_VALUE"""),4.7824479E7)</f>
        <v>47824479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5">
        <f>IFERROR(__xludf.DUMMYFUNCTION("""COMPUTED_VALUE"""),44392.64583333333)</f>
        <v>44392.64583</v>
      </c>
      <c r="B76" s="6">
        <f>IFERROR(__xludf.DUMMYFUNCTION("""COMPUTED_VALUE"""),7.3)</f>
        <v>7.3</v>
      </c>
      <c r="C76" s="6">
        <f>IFERROR(__xludf.DUMMYFUNCTION("""COMPUTED_VALUE"""),7.58)</f>
        <v>7.58</v>
      </c>
      <c r="D76" s="6">
        <f>IFERROR(__xludf.DUMMYFUNCTION("""COMPUTED_VALUE"""),7.21)</f>
        <v>7.21</v>
      </c>
      <c r="E76" s="6">
        <f>IFERROR(__xludf.DUMMYFUNCTION("""COMPUTED_VALUE"""),7.53)</f>
        <v>7.53</v>
      </c>
      <c r="F76" s="6">
        <f>IFERROR(__xludf.DUMMYFUNCTION("""COMPUTED_VALUE"""),8.7103209E7)</f>
        <v>87103209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5">
        <f>IFERROR(__xludf.DUMMYFUNCTION("""COMPUTED_VALUE"""),44393.64583333333)</f>
        <v>44393.64583</v>
      </c>
      <c r="B77" s="6">
        <f>IFERROR(__xludf.DUMMYFUNCTION("""COMPUTED_VALUE"""),7.44)</f>
        <v>7.44</v>
      </c>
      <c r="C77" s="6">
        <f>IFERROR(__xludf.DUMMYFUNCTION("""COMPUTED_VALUE"""),7.48)</f>
        <v>7.48</v>
      </c>
      <c r="D77" s="6">
        <f>IFERROR(__xludf.DUMMYFUNCTION("""COMPUTED_VALUE"""),7.25)</f>
        <v>7.25</v>
      </c>
      <c r="E77" s="6">
        <f>IFERROR(__xludf.DUMMYFUNCTION("""COMPUTED_VALUE"""),7.3)</f>
        <v>7.3</v>
      </c>
      <c r="F77" s="6">
        <f>IFERROR(__xludf.DUMMYFUNCTION("""COMPUTED_VALUE"""),2.796862E7)</f>
        <v>27968620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5">
        <f>IFERROR(__xludf.DUMMYFUNCTION("""COMPUTED_VALUE"""),44396.64583333333)</f>
        <v>44396.64583</v>
      </c>
      <c r="B78" s="6">
        <f>IFERROR(__xludf.DUMMYFUNCTION("""COMPUTED_VALUE"""),7.16)</f>
        <v>7.16</v>
      </c>
      <c r="C78" s="6">
        <f>IFERROR(__xludf.DUMMYFUNCTION("""COMPUTED_VALUE"""),7.3)</f>
        <v>7.3</v>
      </c>
      <c r="D78" s="6">
        <f>IFERROR(__xludf.DUMMYFUNCTION("""COMPUTED_VALUE"""),7.02)</f>
        <v>7.02</v>
      </c>
      <c r="E78" s="6">
        <f>IFERROR(__xludf.DUMMYFUNCTION("""COMPUTED_VALUE"""),7.07)</f>
        <v>7.07</v>
      </c>
      <c r="F78" s="6">
        <f>IFERROR(__xludf.DUMMYFUNCTION("""COMPUTED_VALUE"""),4.179505E7)</f>
        <v>41795050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5">
        <f>IFERROR(__xludf.DUMMYFUNCTION("""COMPUTED_VALUE"""),44397.64583333333)</f>
        <v>44397.64583</v>
      </c>
      <c r="B79" s="6">
        <f>IFERROR(__xludf.DUMMYFUNCTION("""COMPUTED_VALUE"""),7.12)</f>
        <v>7.12</v>
      </c>
      <c r="C79" s="6">
        <f>IFERROR(__xludf.DUMMYFUNCTION("""COMPUTED_VALUE"""),7.16)</f>
        <v>7.16</v>
      </c>
      <c r="D79" s="6">
        <f>IFERROR(__xludf.DUMMYFUNCTION("""COMPUTED_VALUE"""),6.75)</f>
        <v>6.75</v>
      </c>
      <c r="E79" s="6">
        <f>IFERROR(__xludf.DUMMYFUNCTION("""COMPUTED_VALUE"""),6.79)</f>
        <v>6.79</v>
      </c>
      <c r="F79" s="6">
        <f>IFERROR(__xludf.DUMMYFUNCTION("""COMPUTED_VALUE"""),3.4788776E7)</f>
        <v>34788776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5">
        <f>IFERROR(__xludf.DUMMYFUNCTION("""COMPUTED_VALUE"""),44399.64583333333)</f>
        <v>44399.64583</v>
      </c>
      <c r="B80" s="6">
        <f>IFERROR(__xludf.DUMMYFUNCTION("""COMPUTED_VALUE"""),6.79)</f>
        <v>6.79</v>
      </c>
      <c r="C80" s="6">
        <f>IFERROR(__xludf.DUMMYFUNCTION("""COMPUTED_VALUE"""),7.02)</f>
        <v>7.02</v>
      </c>
      <c r="D80" s="6">
        <f>IFERROR(__xludf.DUMMYFUNCTION("""COMPUTED_VALUE"""),6.79)</f>
        <v>6.79</v>
      </c>
      <c r="E80" s="6">
        <f>IFERROR(__xludf.DUMMYFUNCTION("""COMPUTED_VALUE"""),6.98)</f>
        <v>6.98</v>
      </c>
      <c r="F80" s="6">
        <f>IFERROR(__xludf.DUMMYFUNCTION("""COMPUTED_VALUE"""),2.4313554E7)</f>
        <v>24313554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5">
        <f>IFERROR(__xludf.DUMMYFUNCTION("""COMPUTED_VALUE"""),44400.64583333333)</f>
        <v>44400.64583</v>
      </c>
      <c r="B81" s="6">
        <f>IFERROR(__xludf.DUMMYFUNCTION("""COMPUTED_VALUE"""),6.98)</f>
        <v>6.98</v>
      </c>
      <c r="C81" s="6">
        <f>IFERROR(__xludf.DUMMYFUNCTION("""COMPUTED_VALUE"""),7.02)</f>
        <v>7.02</v>
      </c>
      <c r="D81" s="6">
        <f>IFERROR(__xludf.DUMMYFUNCTION("""COMPUTED_VALUE"""),6.66)</f>
        <v>6.66</v>
      </c>
      <c r="E81" s="6">
        <f>IFERROR(__xludf.DUMMYFUNCTION("""COMPUTED_VALUE"""),6.75)</f>
        <v>6.75</v>
      </c>
      <c r="F81" s="6">
        <f>IFERROR(__xludf.DUMMYFUNCTION("""COMPUTED_VALUE"""),2.7107134E7)</f>
        <v>27107134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5">
        <f>IFERROR(__xludf.DUMMYFUNCTION("""COMPUTED_VALUE"""),44403.64583333333)</f>
        <v>44403.64583</v>
      </c>
      <c r="B82" s="6">
        <f>IFERROR(__xludf.DUMMYFUNCTION("""COMPUTED_VALUE"""),6.79)</f>
        <v>6.79</v>
      </c>
      <c r="C82" s="6">
        <f>IFERROR(__xludf.DUMMYFUNCTION("""COMPUTED_VALUE"""),6.98)</f>
        <v>6.98</v>
      </c>
      <c r="D82" s="6">
        <f>IFERROR(__xludf.DUMMYFUNCTION("""COMPUTED_VALUE"""),6.61)</f>
        <v>6.61</v>
      </c>
      <c r="E82" s="6">
        <f>IFERROR(__xludf.DUMMYFUNCTION("""COMPUTED_VALUE"""),6.7)</f>
        <v>6.7</v>
      </c>
      <c r="F82" s="6">
        <f>IFERROR(__xludf.DUMMYFUNCTION("""COMPUTED_VALUE"""),3.404644E7)</f>
        <v>34046440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5">
        <f>IFERROR(__xludf.DUMMYFUNCTION("""COMPUTED_VALUE"""),44404.64583333333)</f>
        <v>44404.64583</v>
      </c>
      <c r="B83" s="6">
        <f>IFERROR(__xludf.DUMMYFUNCTION("""COMPUTED_VALUE"""),6.75)</f>
        <v>6.75</v>
      </c>
      <c r="C83" s="6">
        <f>IFERROR(__xludf.DUMMYFUNCTION("""COMPUTED_VALUE"""),6.79)</f>
        <v>6.79</v>
      </c>
      <c r="D83" s="6">
        <f>IFERROR(__xludf.DUMMYFUNCTION("""COMPUTED_VALUE"""),6.38)</f>
        <v>6.38</v>
      </c>
      <c r="E83" s="6">
        <f>IFERROR(__xludf.DUMMYFUNCTION("""COMPUTED_VALUE"""),6.38)</f>
        <v>6.38</v>
      </c>
      <c r="F83" s="6">
        <f>IFERROR(__xludf.DUMMYFUNCTION("""COMPUTED_VALUE"""),7.9388171E7)</f>
        <v>79388171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5">
        <f>IFERROR(__xludf.DUMMYFUNCTION("""COMPUTED_VALUE"""),44405.64583333333)</f>
        <v>44405.64583</v>
      </c>
      <c r="B84" s="6">
        <f>IFERROR(__xludf.DUMMYFUNCTION("""COMPUTED_VALUE"""),6.2)</f>
        <v>6.2</v>
      </c>
      <c r="C84" s="6">
        <f>IFERROR(__xludf.DUMMYFUNCTION("""COMPUTED_VALUE"""),6.24)</f>
        <v>6.24</v>
      </c>
      <c r="D84" s="6">
        <f>IFERROR(__xludf.DUMMYFUNCTION("""COMPUTED_VALUE"""),6.11)</f>
        <v>6.11</v>
      </c>
      <c r="E84" s="6">
        <f>IFERROR(__xludf.DUMMYFUNCTION("""COMPUTED_VALUE"""),6.11)</f>
        <v>6.11</v>
      </c>
      <c r="F84" s="6">
        <f>IFERROR(__xludf.DUMMYFUNCTION("""COMPUTED_VALUE"""),6.752277E7)</f>
        <v>67522770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5">
        <f>IFERROR(__xludf.DUMMYFUNCTION("""COMPUTED_VALUE"""),44406.64583333333)</f>
        <v>44406.64583</v>
      </c>
      <c r="B85" s="6">
        <f>IFERROR(__xludf.DUMMYFUNCTION("""COMPUTED_VALUE"""),5.97)</f>
        <v>5.97</v>
      </c>
      <c r="C85" s="6">
        <f>IFERROR(__xludf.DUMMYFUNCTION("""COMPUTED_VALUE"""),6.01)</f>
        <v>6.01</v>
      </c>
      <c r="D85" s="6">
        <f>IFERROR(__xludf.DUMMYFUNCTION("""COMPUTED_VALUE"""),5.83)</f>
        <v>5.83</v>
      </c>
      <c r="E85" s="6">
        <f>IFERROR(__xludf.DUMMYFUNCTION("""COMPUTED_VALUE"""),5.83)</f>
        <v>5.83</v>
      </c>
      <c r="F85" s="6">
        <f>IFERROR(__xludf.DUMMYFUNCTION("""COMPUTED_VALUE"""),5.7005949E7)</f>
        <v>57005949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5">
        <f>IFERROR(__xludf.DUMMYFUNCTION("""COMPUTED_VALUE"""),44407.64583333333)</f>
        <v>44407.64583</v>
      </c>
      <c r="B86" s="6">
        <f>IFERROR(__xludf.DUMMYFUNCTION("""COMPUTED_VALUE"""),5.65)</f>
        <v>5.65</v>
      </c>
      <c r="C86" s="6">
        <f>IFERROR(__xludf.DUMMYFUNCTION("""COMPUTED_VALUE"""),6.01)</f>
        <v>6.01</v>
      </c>
      <c r="D86" s="6">
        <f>IFERROR(__xludf.DUMMYFUNCTION("""COMPUTED_VALUE"""),5.56)</f>
        <v>5.56</v>
      </c>
      <c r="E86" s="6">
        <f>IFERROR(__xludf.DUMMYFUNCTION("""COMPUTED_VALUE"""),5.78)</f>
        <v>5.78</v>
      </c>
      <c r="F86" s="6">
        <f>IFERROR(__xludf.DUMMYFUNCTION("""COMPUTED_VALUE"""),1.91541754E8)</f>
        <v>191541754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5">
        <f>IFERROR(__xludf.DUMMYFUNCTION("""COMPUTED_VALUE"""),44410.64583333333)</f>
        <v>44410.64583</v>
      </c>
      <c r="B87" s="6">
        <f>IFERROR(__xludf.DUMMYFUNCTION("""COMPUTED_VALUE"""),5.78)</f>
        <v>5.78</v>
      </c>
      <c r="C87" s="6">
        <f>IFERROR(__xludf.DUMMYFUNCTION("""COMPUTED_VALUE"""),6.06)</f>
        <v>6.06</v>
      </c>
      <c r="D87" s="6">
        <f>IFERROR(__xludf.DUMMYFUNCTION("""COMPUTED_VALUE"""),5.74)</f>
        <v>5.74</v>
      </c>
      <c r="E87" s="6">
        <f>IFERROR(__xludf.DUMMYFUNCTION("""COMPUTED_VALUE"""),6.06)</f>
        <v>6.06</v>
      </c>
      <c r="F87" s="6">
        <f>IFERROR(__xludf.DUMMYFUNCTION("""COMPUTED_VALUE"""),5.4149825E7)</f>
        <v>54149825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5">
        <f>IFERROR(__xludf.DUMMYFUNCTION("""COMPUTED_VALUE"""),44411.64583333333)</f>
        <v>44411.64583</v>
      </c>
      <c r="B88" s="6">
        <f>IFERROR(__xludf.DUMMYFUNCTION("""COMPUTED_VALUE"""),6.2)</f>
        <v>6.2</v>
      </c>
      <c r="C88" s="6">
        <f>IFERROR(__xludf.DUMMYFUNCTION("""COMPUTED_VALUE"""),6.34)</f>
        <v>6.34</v>
      </c>
      <c r="D88" s="6">
        <f>IFERROR(__xludf.DUMMYFUNCTION("""COMPUTED_VALUE"""),6.15)</f>
        <v>6.15</v>
      </c>
      <c r="E88" s="6">
        <f>IFERROR(__xludf.DUMMYFUNCTION("""COMPUTED_VALUE"""),6.34)</f>
        <v>6.34</v>
      </c>
      <c r="F88" s="6">
        <f>IFERROR(__xludf.DUMMYFUNCTION("""COMPUTED_VALUE"""),3.2240998E7)</f>
        <v>32240998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5">
        <f>IFERROR(__xludf.DUMMYFUNCTION("""COMPUTED_VALUE"""),44412.64583333333)</f>
        <v>44412.64583</v>
      </c>
      <c r="B89" s="6">
        <f>IFERROR(__xludf.DUMMYFUNCTION("""COMPUTED_VALUE"""),6.61)</f>
        <v>6.61</v>
      </c>
      <c r="C89" s="6">
        <f>IFERROR(__xludf.DUMMYFUNCTION("""COMPUTED_VALUE"""),6.61)</f>
        <v>6.61</v>
      </c>
      <c r="D89" s="6">
        <f>IFERROR(__xludf.DUMMYFUNCTION("""COMPUTED_VALUE"""),6.06)</f>
        <v>6.06</v>
      </c>
      <c r="E89" s="6">
        <f>IFERROR(__xludf.DUMMYFUNCTION("""COMPUTED_VALUE"""),6.2)</f>
        <v>6.2</v>
      </c>
      <c r="F89" s="6">
        <f>IFERROR(__xludf.DUMMYFUNCTION("""COMPUTED_VALUE"""),1.60330519E8)</f>
        <v>160330519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5">
        <f>IFERROR(__xludf.DUMMYFUNCTION("""COMPUTED_VALUE"""),44413.64583333333)</f>
        <v>44413.64583</v>
      </c>
      <c r="B90" s="6">
        <f>IFERROR(__xludf.DUMMYFUNCTION("""COMPUTED_VALUE"""),6.29)</f>
        <v>6.29</v>
      </c>
      <c r="C90" s="6">
        <f>IFERROR(__xludf.DUMMYFUNCTION("""COMPUTED_VALUE"""),6.47)</f>
        <v>6.47</v>
      </c>
      <c r="D90" s="6">
        <f>IFERROR(__xludf.DUMMYFUNCTION("""COMPUTED_VALUE"""),5.92)</f>
        <v>5.92</v>
      </c>
      <c r="E90" s="6">
        <f>IFERROR(__xludf.DUMMYFUNCTION("""COMPUTED_VALUE"""),6.38)</f>
        <v>6.38</v>
      </c>
      <c r="F90" s="6">
        <f>IFERROR(__xludf.DUMMYFUNCTION("""COMPUTED_VALUE"""),7.2262679E7)</f>
        <v>72262679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5">
        <f>IFERROR(__xludf.DUMMYFUNCTION("""COMPUTED_VALUE"""),44414.64583333333)</f>
        <v>44414.64583</v>
      </c>
      <c r="B91" s="6">
        <f>IFERROR(__xludf.DUMMYFUNCTION("""COMPUTED_VALUE"""),6.43)</f>
        <v>6.43</v>
      </c>
      <c r="C91" s="6">
        <f>IFERROR(__xludf.DUMMYFUNCTION("""COMPUTED_VALUE"""),6.43)</f>
        <v>6.43</v>
      </c>
      <c r="D91" s="6">
        <f>IFERROR(__xludf.DUMMYFUNCTION("""COMPUTED_VALUE"""),6.15)</f>
        <v>6.15</v>
      </c>
      <c r="E91" s="6">
        <f>IFERROR(__xludf.DUMMYFUNCTION("""COMPUTED_VALUE"""),6.24)</f>
        <v>6.24</v>
      </c>
      <c r="F91" s="6">
        <f>IFERROR(__xludf.DUMMYFUNCTION("""COMPUTED_VALUE"""),3.9343481E7)</f>
        <v>39343481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5">
        <f>IFERROR(__xludf.DUMMYFUNCTION("""COMPUTED_VALUE"""),44417.64583333333)</f>
        <v>44417.64583</v>
      </c>
      <c r="B92" s="6">
        <f>IFERROR(__xludf.DUMMYFUNCTION("""COMPUTED_VALUE"""),6.43)</f>
        <v>6.43</v>
      </c>
      <c r="C92" s="6">
        <f>IFERROR(__xludf.DUMMYFUNCTION("""COMPUTED_VALUE"""),6.43)</f>
        <v>6.43</v>
      </c>
      <c r="D92" s="6">
        <f>IFERROR(__xludf.DUMMYFUNCTION("""COMPUTED_VALUE"""),6.06)</f>
        <v>6.06</v>
      </c>
      <c r="E92" s="6">
        <f>IFERROR(__xludf.DUMMYFUNCTION("""COMPUTED_VALUE"""),6.11)</f>
        <v>6.11</v>
      </c>
      <c r="F92" s="6">
        <f>IFERROR(__xludf.DUMMYFUNCTION("""COMPUTED_VALUE"""),2.1252135E7)</f>
        <v>21252135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5">
        <f>IFERROR(__xludf.DUMMYFUNCTION("""COMPUTED_VALUE"""),44418.64583333333)</f>
        <v>44418.64583</v>
      </c>
      <c r="B93" s="6">
        <f>IFERROR(__xludf.DUMMYFUNCTION("""COMPUTED_VALUE"""),6.15)</f>
        <v>6.15</v>
      </c>
      <c r="C93" s="6">
        <f>IFERROR(__xludf.DUMMYFUNCTION("""COMPUTED_VALUE"""),6.2)</f>
        <v>6.2</v>
      </c>
      <c r="D93" s="6">
        <f>IFERROR(__xludf.DUMMYFUNCTION("""COMPUTED_VALUE"""),5.83)</f>
        <v>5.83</v>
      </c>
      <c r="E93" s="6">
        <f>IFERROR(__xludf.DUMMYFUNCTION("""COMPUTED_VALUE"""),5.92)</f>
        <v>5.92</v>
      </c>
      <c r="F93" s="6">
        <f>IFERROR(__xludf.DUMMYFUNCTION("""COMPUTED_VALUE"""),2.5976914E7)</f>
        <v>25976914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5">
        <f>IFERROR(__xludf.DUMMYFUNCTION("""COMPUTED_VALUE"""),44419.64583333333)</f>
        <v>44419.64583</v>
      </c>
      <c r="B94" s="6">
        <f>IFERROR(__xludf.DUMMYFUNCTION("""COMPUTED_VALUE"""),5.92)</f>
        <v>5.92</v>
      </c>
      <c r="C94" s="6">
        <f>IFERROR(__xludf.DUMMYFUNCTION("""COMPUTED_VALUE"""),5.97)</f>
        <v>5.97</v>
      </c>
      <c r="D94" s="6">
        <f>IFERROR(__xludf.DUMMYFUNCTION("""COMPUTED_VALUE"""),5.65)</f>
        <v>5.65</v>
      </c>
      <c r="E94" s="6">
        <f>IFERROR(__xludf.DUMMYFUNCTION("""COMPUTED_VALUE"""),5.74)</f>
        <v>5.74</v>
      </c>
      <c r="F94" s="6">
        <f>IFERROR(__xludf.DUMMYFUNCTION("""COMPUTED_VALUE"""),4.1759379E7)</f>
        <v>41759379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5">
        <f>IFERROR(__xludf.DUMMYFUNCTION("""COMPUTED_VALUE"""),44420.64583333333)</f>
        <v>44420.64583</v>
      </c>
      <c r="B95" s="6">
        <f>IFERROR(__xludf.DUMMYFUNCTION("""COMPUTED_VALUE"""),5.78)</f>
        <v>5.78</v>
      </c>
      <c r="C95" s="6">
        <f>IFERROR(__xludf.DUMMYFUNCTION("""COMPUTED_VALUE"""),6.01)</f>
        <v>6.01</v>
      </c>
      <c r="D95" s="6">
        <f>IFERROR(__xludf.DUMMYFUNCTION("""COMPUTED_VALUE"""),5.74)</f>
        <v>5.74</v>
      </c>
      <c r="E95" s="6">
        <f>IFERROR(__xludf.DUMMYFUNCTION("""COMPUTED_VALUE"""),6.01)</f>
        <v>6.01</v>
      </c>
      <c r="F95" s="6">
        <f>IFERROR(__xludf.DUMMYFUNCTION("""COMPUTED_VALUE"""),2.7908552E7)</f>
        <v>27908552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5">
        <f>IFERROR(__xludf.DUMMYFUNCTION("""COMPUTED_VALUE"""),44421.64583333333)</f>
        <v>44421.64583</v>
      </c>
      <c r="B96" s="6">
        <f>IFERROR(__xludf.DUMMYFUNCTION("""COMPUTED_VALUE"""),6.11)</f>
        <v>6.11</v>
      </c>
      <c r="C96" s="6">
        <f>IFERROR(__xludf.DUMMYFUNCTION("""COMPUTED_VALUE"""),6.11)</f>
        <v>6.11</v>
      </c>
      <c r="D96" s="6">
        <f>IFERROR(__xludf.DUMMYFUNCTION("""COMPUTED_VALUE"""),5.78)</f>
        <v>5.78</v>
      </c>
      <c r="E96" s="6">
        <f>IFERROR(__xludf.DUMMYFUNCTION("""COMPUTED_VALUE"""),5.97)</f>
        <v>5.97</v>
      </c>
      <c r="F96" s="6">
        <f>IFERROR(__xludf.DUMMYFUNCTION("""COMPUTED_VALUE"""),3.0024525E7)</f>
        <v>30024525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5">
        <f>IFERROR(__xludf.DUMMYFUNCTION("""COMPUTED_VALUE"""),44424.64583333333)</f>
        <v>44424.64583</v>
      </c>
      <c r="B97" s="6">
        <f>IFERROR(__xludf.DUMMYFUNCTION("""COMPUTED_VALUE"""),6.2)</f>
        <v>6.2</v>
      </c>
      <c r="C97" s="6">
        <f>IFERROR(__xludf.DUMMYFUNCTION("""COMPUTED_VALUE"""),6.24)</f>
        <v>6.24</v>
      </c>
      <c r="D97" s="6">
        <f>IFERROR(__xludf.DUMMYFUNCTION("""COMPUTED_VALUE"""),6.06)</f>
        <v>6.06</v>
      </c>
      <c r="E97" s="6">
        <f>IFERROR(__xludf.DUMMYFUNCTION("""COMPUTED_VALUE"""),6.11)</f>
        <v>6.11</v>
      </c>
      <c r="F97" s="6">
        <f>IFERROR(__xludf.DUMMYFUNCTION("""COMPUTED_VALUE"""),4.2035671E7)</f>
        <v>42035671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5">
        <f>IFERROR(__xludf.DUMMYFUNCTION("""COMPUTED_VALUE"""),44425.64583333333)</f>
        <v>44425.64583</v>
      </c>
      <c r="B98" s="6">
        <f>IFERROR(__xludf.DUMMYFUNCTION("""COMPUTED_VALUE"""),5.97)</f>
        <v>5.97</v>
      </c>
      <c r="C98" s="6">
        <f>IFERROR(__xludf.DUMMYFUNCTION("""COMPUTED_VALUE"""),6.01)</f>
        <v>6.01</v>
      </c>
      <c r="D98" s="6">
        <f>IFERROR(__xludf.DUMMYFUNCTION("""COMPUTED_VALUE"""),5.83)</f>
        <v>5.83</v>
      </c>
      <c r="E98" s="6">
        <f>IFERROR(__xludf.DUMMYFUNCTION("""COMPUTED_VALUE"""),5.83)</f>
        <v>5.83</v>
      </c>
      <c r="F98" s="6">
        <f>IFERROR(__xludf.DUMMYFUNCTION("""COMPUTED_VALUE"""),2.8642206E7)</f>
        <v>28642206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5">
        <f>IFERROR(__xludf.DUMMYFUNCTION("""COMPUTED_VALUE"""),44426.64583333333)</f>
        <v>44426.64583</v>
      </c>
      <c r="B99" s="6">
        <f>IFERROR(__xludf.DUMMYFUNCTION("""COMPUTED_VALUE"""),5.83)</f>
        <v>5.83</v>
      </c>
      <c r="C99" s="6">
        <f>IFERROR(__xludf.DUMMYFUNCTION("""COMPUTED_VALUE"""),5.88)</f>
        <v>5.88</v>
      </c>
      <c r="D99" s="6">
        <f>IFERROR(__xludf.DUMMYFUNCTION("""COMPUTED_VALUE"""),5.56)</f>
        <v>5.56</v>
      </c>
      <c r="E99" s="6">
        <f>IFERROR(__xludf.DUMMYFUNCTION("""COMPUTED_VALUE"""),5.56)</f>
        <v>5.56</v>
      </c>
      <c r="F99" s="6">
        <f>IFERROR(__xludf.DUMMYFUNCTION("""COMPUTED_VALUE"""),5.9089424E7)</f>
        <v>59089424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5">
        <f>IFERROR(__xludf.DUMMYFUNCTION("""COMPUTED_VALUE"""),44428.64583333333)</f>
        <v>44428.64583</v>
      </c>
      <c r="B100" s="6">
        <f>IFERROR(__xludf.DUMMYFUNCTION("""COMPUTED_VALUE"""),5.28)</f>
        <v>5.28</v>
      </c>
      <c r="C100" s="6">
        <f>IFERROR(__xludf.DUMMYFUNCTION("""COMPUTED_VALUE"""),5.56)</f>
        <v>5.56</v>
      </c>
      <c r="D100" s="6">
        <f>IFERROR(__xludf.DUMMYFUNCTION("""COMPUTED_VALUE"""),5.28)</f>
        <v>5.28</v>
      </c>
      <c r="E100" s="6">
        <f>IFERROR(__xludf.DUMMYFUNCTION("""COMPUTED_VALUE"""),5.33)</f>
        <v>5.33</v>
      </c>
      <c r="F100" s="6">
        <f>IFERROR(__xludf.DUMMYFUNCTION("""COMPUTED_VALUE"""),3.657301E7)</f>
        <v>36573010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5">
        <f>IFERROR(__xludf.DUMMYFUNCTION("""COMPUTED_VALUE"""),44431.64583333333)</f>
        <v>44431.64583</v>
      </c>
      <c r="B101" s="6">
        <f>IFERROR(__xludf.DUMMYFUNCTION("""COMPUTED_VALUE"""),5.37)</f>
        <v>5.37</v>
      </c>
      <c r="C101" s="6">
        <f>IFERROR(__xludf.DUMMYFUNCTION("""COMPUTED_VALUE"""),5.56)</f>
        <v>5.56</v>
      </c>
      <c r="D101" s="6">
        <f>IFERROR(__xludf.DUMMYFUNCTION("""COMPUTED_VALUE"""),5.23)</f>
        <v>5.23</v>
      </c>
      <c r="E101" s="6">
        <f>IFERROR(__xludf.DUMMYFUNCTION("""COMPUTED_VALUE"""),5.42)</f>
        <v>5.42</v>
      </c>
      <c r="F101" s="6">
        <f>IFERROR(__xludf.DUMMYFUNCTION("""COMPUTED_VALUE"""),3.7935672E7)</f>
        <v>37935672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5">
        <f>IFERROR(__xludf.DUMMYFUNCTION("""COMPUTED_VALUE"""),44432.64583333333)</f>
        <v>44432.64583</v>
      </c>
      <c r="B102" s="6">
        <f>IFERROR(__xludf.DUMMYFUNCTION("""COMPUTED_VALUE"""),5.42)</f>
        <v>5.42</v>
      </c>
      <c r="C102" s="6">
        <f>IFERROR(__xludf.DUMMYFUNCTION("""COMPUTED_VALUE"""),5.65)</f>
        <v>5.65</v>
      </c>
      <c r="D102" s="6">
        <f>IFERROR(__xludf.DUMMYFUNCTION("""COMPUTED_VALUE"""),5.28)</f>
        <v>5.28</v>
      </c>
      <c r="E102" s="6">
        <f>IFERROR(__xludf.DUMMYFUNCTION("""COMPUTED_VALUE"""),5.51)</f>
        <v>5.51</v>
      </c>
      <c r="F102" s="6">
        <f>IFERROR(__xludf.DUMMYFUNCTION("""COMPUTED_VALUE"""),4.1518319E7)</f>
        <v>41518319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5">
        <f>IFERROR(__xludf.DUMMYFUNCTION("""COMPUTED_VALUE"""),44433.64583333333)</f>
        <v>44433.64583</v>
      </c>
      <c r="B103" s="6">
        <f>IFERROR(__xludf.DUMMYFUNCTION("""COMPUTED_VALUE"""),5.6)</f>
        <v>5.6</v>
      </c>
      <c r="C103" s="6">
        <f>IFERROR(__xludf.DUMMYFUNCTION("""COMPUTED_VALUE"""),5.74)</f>
        <v>5.74</v>
      </c>
      <c r="D103" s="6">
        <f>IFERROR(__xludf.DUMMYFUNCTION("""COMPUTED_VALUE"""),5.46)</f>
        <v>5.46</v>
      </c>
      <c r="E103" s="6">
        <f>IFERROR(__xludf.DUMMYFUNCTION("""COMPUTED_VALUE"""),5.6)</f>
        <v>5.6</v>
      </c>
      <c r="F103" s="6">
        <f>IFERROR(__xludf.DUMMYFUNCTION("""COMPUTED_VALUE"""),2.9108936E7)</f>
        <v>29108936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5">
        <f>IFERROR(__xludf.DUMMYFUNCTION("""COMPUTED_VALUE"""),44434.64583333333)</f>
        <v>44434.64583</v>
      </c>
      <c r="B104" s="6">
        <f>IFERROR(__xludf.DUMMYFUNCTION("""COMPUTED_VALUE"""),5.6)</f>
        <v>5.6</v>
      </c>
      <c r="C104" s="6">
        <f>IFERROR(__xludf.DUMMYFUNCTION("""COMPUTED_VALUE"""),5.65)</f>
        <v>5.65</v>
      </c>
      <c r="D104" s="6">
        <f>IFERROR(__xludf.DUMMYFUNCTION("""COMPUTED_VALUE"""),5.46)</f>
        <v>5.46</v>
      </c>
      <c r="E104" s="6">
        <f>IFERROR(__xludf.DUMMYFUNCTION("""COMPUTED_VALUE"""),5.51)</f>
        <v>5.51</v>
      </c>
      <c r="F104" s="6">
        <f>IFERROR(__xludf.DUMMYFUNCTION("""COMPUTED_VALUE"""),1.5813338E7)</f>
        <v>15813338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5">
        <f>IFERROR(__xludf.DUMMYFUNCTION("""COMPUTED_VALUE"""),44435.64583333333)</f>
        <v>44435.64583</v>
      </c>
      <c r="B105" s="6">
        <f>IFERROR(__xludf.DUMMYFUNCTION("""COMPUTED_VALUE"""),5.51)</f>
        <v>5.51</v>
      </c>
      <c r="C105" s="6">
        <f>IFERROR(__xludf.DUMMYFUNCTION("""COMPUTED_VALUE"""),5.6)</f>
        <v>5.6</v>
      </c>
      <c r="D105" s="6">
        <f>IFERROR(__xludf.DUMMYFUNCTION("""COMPUTED_VALUE"""),5.37)</f>
        <v>5.37</v>
      </c>
      <c r="E105" s="6">
        <f>IFERROR(__xludf.DUMMYFUNCTION("""COMPUTED_VALUE"""),5.51)</f>
        <v>5.51</v>
      </c>
      <c r="F105" s="6">
        <f>IFERROR(__xludf.DUMMYFUNCTION("""COMPUTED_VALUE"""),1.7297957E7)</f>
        <v>17297957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5">
        <f>IFERROR(__xludf.DUMMYFUNCTION("""COMPUTED_VALUE"""),44438.64583333333)</f>
        <v>44438.64583</v>
      </c>
      <c r="B106" s="6">
        <f>IFERROR(__xludf.DUMMYFUNCTION("""COMPUTED_VALUE"""),5.51)</f>
        <v>5.51</v>
      </c>
      <c r="C106" s="6">
        <f>IFERROR(__xludf.DUMMYFUNCTION("""COMPUTED_VALUE"""),5.78)</f>
        <v>5.78</v>
      </c>
      <c r="D106" s="6">
        <f>IFERROR(__xludf.DUMMYFUNCTION("""COMPUTED_VALUE"""),5.51)</f>
        <v>5.51</v>
      </c>
      <c r="E106" s="6">
        <f>IFERROR(__xludf.DUMMYFUNCTION("""COMPUTED_VALUE"""),5.69)</f>
        <v>5.69</v>
      </c>
      <c r="F106" s="6">
        <f>IFERROR(__xludf.DUMMYFUNCTION("""COMPUTED_VALUE"""),4.6689755E7)</f>
        <v>46689755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5">
        <f>IFERROR(__xludf.DUMMYFUNCTION("""COMPUTED_VALUE"""),44439.64583333333)</f>
        <v>44439.64583</v>
      </c>
      <c r="B107" s="6">
        <f>IFERROR(__xludf.DUMMYFUNCTION("""COMPUTED_VALUE"""),5.69)</f>
        <v>5.69</v>
      </c>
      <c r="C107" s="6">
        <f>IFERROR(__xludf.DUMMYFUNCTION("""COMPUTED_VALUE"""),5.74)</f>
        <v>5.74</v>
      </c>
      <c r="D107" s="6">
        <f>IFERROR(__xludf.DUMMYFUNCTION("""COMPUTED_VALUE"""),5.46)</f>
        <v>5.46</v>
      </c>
      <c r="E107" s="6">
        <f>IFERROR(__xludf.DUMMYFUNCTION("""COMPUTED_VALUE"""),5.56)</f>
        <v>5.56</v>
      </c>
      <c r="F107" s="6">
        <f>IFERROR(__xludf.DUMMYFUNCTION("""COMPUTED_VALUE"""),2.5099694E7)</f>
        <v>25099694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5">
        <f>IFERROR(__xludf.DUMMYFUNCTION("""COMPUTED_VALUE"""),44440.64583333333)</f>
        <v>44440.64583</v>
      </c>
      <c r="B108" s="6">
        <f>IFERROR(__xludf.DUMMYFUNCTION("""COMPUTED_VALUE"""),5.6)</f>
        <v>5.6</v>
      </c>
      <c r="C108" s="6">
        <f>IFERROR(__xludf.DUMMYFUNCTION("""COMPUTED_VALUE"""),5.69)</f>
        <v>5.69</v>
      </c>
      <c r="D108" s="6">
        <f>IFERROR(__xludf.DUMMYFUNCTION("""COMPUTED_VALUE"""),5.46)</f>
        <v>5.46</v>
      </c>
      <c r="E108" s="6">
        <f>IFERROR(__xludf.DUMMYFUNCTION("""COMPUTED_VALUE"""),5.56)</f>
        <v>5.56</v>
      </c>
      <c r="F108" s="6">
        <f>IFERROR(__xludf.DUMMYFUNCTION("""COMPUTED_VALUE"""),1.7565815E7)</f>
        <v>17565815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5">
        <f>IFERROR(__xludf.DUMMYFUNCTION("""COMPUTED_VALUE"""),44441.64583333333)</f>
        <v>44441.64583</v>
      </c>
      <c r="B109" s="6">
        <f>IFERROR(__xludf.DUMMYFUNCTION("""COMPUTED_VALUE"""),5.51)</f>
        <v>5.51</v>
      </c>
      <c r="C109" s="6">
        <f>IFERROR(__xludf.DUMMYFUNCTION("""COMPUTED_VALUE"""),5.83)</f>
        <v>5.83</v>
      </c>
      <c r="D109" s="6">
        <f>IFERROR(__xludf.DUMMYFUNCTION("""COMPUTED_VALUE"""),5.51)</f>
        <v>5.51</v>
      </c>
      <c r="E109" s="6">
        <f>IFERROR(__xludf.DUMMYFUNCTION("""COMPUTED_VALUE"""),5.74)</f>
        <v>5.74</v>
      </c>
      <c r="F109" s="6">
        <f>IFERROR(__xludf.DUMMYFUNCTION("""COMPUTED_VALUE"""),6.7580316E7)</f>
        <v>67580316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5">
        <f>IFERROR(__xludf.DUMMYFUNCTION("""COMPUTED_VALUE"""),44442.64583333333)</f>
        <v>44442.64583</v>
      </c>
      <c r="B110" s="6">
        <f>IFERROR(__xludf.DUMMYFUNCTION("""COMPUTED_VALUE"""),5.78)</f>
        <v>5.78</v>
      </c>
      <c r="C110" s="6">
        <f>IFERROR(__xludf.DUMMYFUNCTION("""COMPUTED_VALUE"""),5.78)</f>
        <v>5.78</v>
      </c>
      <c r="D110" s="6">
        <f>IFERROR(__xludf.DUMMYFUNCTION("""COMPUTED_VALUE"""),5.56)</f>
        <v>5.56</v>
      </c>
      <c r="E110" s="6">
        <f>IFERROR(__xludf.DUMMYFUNCTION("""COMPUTED_VALUE"""),5.65)</f>
        <v>5.65</v>
      </c>
      <c r="F110" s="6">
        <f>IFERROR(__xludf.DUMMYFUNCTION("""COMPUTED_VALUE"""),2.3531284E7)</f>
        <v>23531284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5">
        <f>IFERROR(__xludf.DUMMYFUNCTION("""COMPUTED_VALUE"""),44445.64583333333)</f>
        <v>44445.64583</v>
      </c>
      <c r="B111" s="6">
        <f>IFERROR(__xludf.DUMMYFUNCTION("""COMPUTED_VALUE"""),5.6)</f>
        <v>5.6</v>
      </c>
      <c r="C111" s="6">
        <f>IFERROR(__xludf.DUMMYFUNCTION("""COMPUTED_VALUE"""),5.74)</f>
        <v>5.74</v>
      </c>
      <c r="D111" s="6">
        <f>IFERROR(__xludf.DUMMYFUNCTION("""COMPUTED_VALUE"""),5.56)</f>
        <v>5.56</v>
      </c>
      <c r="E111" s="6">
        <f>IFERROR(__xludf.DUMMYFUNCTION("""COMPUTED_VALUE"""),5.6)</f>
        <v>5.6</v>
      </c>
      <c r="F111" s="6">
        <f>IFERROR(__xludf.DUMMYFUNCTION("""COMPUTED_VALUE"""),1.3354102E7)</f>
        <v>13354102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5">
        <f>IFERROR(__xludf.DUMMYFUNCTION("""COMPUTED_VALUE"""),44446.64583333333)</f>
        <v>44446.64583</v>
      </c>
      <c r="B112" s="6">
        <f>IFERROR(__xludf.DUMMYFUNCTION("""COMPUTED_VALUE"""),5.65)</f>
        <v>5.65</v>
      </c>
      <c r="C112" s="6">
        <f>IFERROR(__xludf.DUMMYFUNCTION("""COMPUTED_VALUE"""),5.65)</f>
        <v>5.65</v>
      </c>
      <c r="D112" s="6">
        <f>IFERROR(__xludf.DUMMYFUNCTION("""COMPUTED_VALUE"""),5.46)</f>
        <v>5.46</v>
      </c>
      <c r="E112" s="6">
        <f>IFERROR(__xludf.DUMMYFUNCTION("""COMPUTED_VALUE"""),5.56)</f>
        <v>5.56</v>
      </c>
      <c r="F112" s="6">
        <f>IFERROR(__xludf.DUMMYFUNCTION("""COMPUTED_VALUE"""),2.1858723E7)</f>
        <v>21858723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5">
        <f>IFERROR(__xludf.DUMMYFUNCTION("""COMPUTED_VALUE"""),44447.64583333333)</f>
        <v>44447.64583</v>
      </c>
      <c r="B113" s="6">
        <f>IFERROR(__xludf.DUMMYFUNCTION("""COMPUTED_VALUE"""),5.6)</f>
        <v>5.6</v>
      </c>
      <c r="C113" s="6">
        <f>IFERROR(__xludf.DUMMYFUNCTION("""COMPUTED_VALUE"""),5.69)</f>
        <v>5.69</v>
      </c>
      <c r="D113" s="6">
        <f>IFERROR(__xludf.DUMMYFUNCTION("""COMPUTED_VALUE"""),5.56)</f>
        <v>5.56</v>
      </c>
      <c r="E113" s="6">
        <f>IFERROR(__xludf.DUMMYFUNCTION("""COMPUTED_VALUE"""),5.6)</f>
        <v>5.6</v>
      </c>
      <c r="F113" s="6">
        <f>IFERROR(__xludf.DUMMYFUNCTION("""COMPUTED_VALUE"""),1.8517149E7)</f>
        <v>18517149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5">
        <f>IFERROR(__xludf.DUMMYFUNCTION("""COMPUTED_VALUE"""),44448.64583333333)</f>
        <v>44448.64583</v>
      </c>
      <c r="B114" s="6">
        <f>IFERROR(__xludf.DUMMYFUNCTION("""COMPUTED_VALUE"""),5.56)</f>
        <v>5.56</v>
      </c>
      <c r="C114" s="6">
        <f>IFERROR(__xludf.DUMMYFUNCTION("""COMPUTED_VALUE"""),5.88)</f>
        <v>5.88</v>
      </c>
      <c r="D114" s="6">
        <f>IFERROR(__xludf.DUMMYFUNCTION("""COMPUTED_VALUE"""),5.56)</f>
        <v>5.56</v>
      </c>
      <c r="E114" s="6">
        <f>IFERROR(__xludf.DUMMYFUNCTION("""COMPUTED_VALUE"""),5.74)</f>
        <v>5.74</v>
      </c>
      <c r="F114" s="6">
        <f>IFERROR(__xludf.DUMMYFUNCTION("""COMPUTED_VALUE"""),3.7193929E7)</f>
        <v>37193929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5">
        <f>IFERROR(__xludf.DUMMYFUNCTION("""COMPUTED_VALUE"""),44452.64583333333)</f>
        <v>44452.64583</v>
      </c>
      <c r="B115" s="6">
        <f>IFERROR(__xludf.DUMMYFUNCTION("""COMPUTED_VALUE"""),5.74)</f>
        <v>5.74</v>
      </c>
      <c r="C115" s="6">
        <f>IFERROR(__xludf.DUMMYFUNCTION("""COMPUTED_VALUE"""),5.92)</f>
        <v>5.92</v>
      </c>
      <c r="D115" s="6">
        <f>IFERROR(__xludf.DUMMYFUNCTION("""COMPUTED_VALUE"""),5.6)</f>
        <v>5.6</v>
      </c>
      <c r="E115" s="6">
        <f>IFERROR(__xludf.DUMMYFUNCTION("""COMPUTED_VALUE"""),5.74)</f>
        <v>5.74</v>
      </c>
      <c r="F115" s="6">
        <f>IFERROR(__xludf.DUMMYFUNCTION("""COMPUTED_VALUE"""),2.3255404E7)</f>
        <v>23255404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5">
        <f>IFERROR(__xludf.DUMMYFUNCTION("""COMPUTED_VALUE"""),44453.64583333333)</f>
        <v>44453.64583</v>
      </c>
      <c r="B116" s="6">
        <f>IFERROR(__xludf.DUMMYFUNCTION("""COMPUTED_VALUE"""),5.78)</f>
        <v>5.78</v>
      </c>
      <c r="C116" s="6">
        <f>IFERROR(__xludf.DUMMYFUNCTION("""COMPUTED_VALUE"""),6.01)</f>
        <v>6.01</v>
      </c>
      <c r="D116" s="6">
        <f>IFERROR(__xludf.DUMMYFUNCTION("""COMPUTED_VALUE"""),5.74)</f>
        <v>5.74</v>
      </c>
      <c r="E116" s="6">
        <f>IFERROR(__xludf.DUMMYFUNCTION("""COMPUTED_VALUE"""),5.97)</f>
        <v>5.97</v>
      </c>
      <c r="F116" s="6">
        <f>IFERROR(__xludf.DUMMYFUNCTION("""COMPUTED_VALUE"""),4.1938487E7)</f>
        <v>41938487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5">
        <f>IFERROR(__xludf.DUMMYFUNCTION("""COMPUTED_VALUE"""),44454.64583333333)</f>
        <v>44454.64583</v>
      </c>
      <c r="B117" s="6">
        <f>IFERROR(__xludf.DUMMYFUNCTION("""COMPUTED_VALUE"""),6.01)</f>
        <v>6.01</v>
      </c>
      <c r="C117" s="6">
        <f>IFERROR(__xludf.DUMMYFUNCTION("""COMPUTED_VALUE"""),6.2)</f>
        <v>6.2</v>
      </c>
      <c r="D117" s="6">
        <f>IFERROR(__xludf.DUMMYFUNCTION("""COMPUTED_VALUE"""),5.97)</f>
        <v>5.97</v>
      </c>
      <c r="E117" s="6">
        <f>IFERROR(__xludf.DUMMYFUNCTION("""COMPUTED_VALUE"""),6.01)</f>
        <v>6.01</v>
      </c>
      <c r="F117" s="6">
        <f>IFERROR(__xludf.DUMMYFUNCTION("""COMPUTED_VALUE"""),3.1632827E7)</f>
        <v>31632827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5">
        <f>IFERROR(__xludf.DUMMYFUNCTION("""COMPUTED_VALUE"""),44455.64583333333)</f>
        <v>44455.64583</v>
      </c>
      <c r="B118" s="6">
        <f>IFERROR(__xludf.DUMMYFUNCTION("""COMPUTED_VALUE"""),6.06)</f>
        <v>6.06</v>
      </c>
      <c r="C118" s="6">
        <f>IFERROR(__xludf.DUMMYFUNCTION("""COMPUTED_VALUE"""),6.11)</f>
        <v>6.11</v>
      </c>
      <c r="D118" s="6">
        <f>IFERROR(__xludf.DUMMYFUNCTION("""COMPUTED_VALUE"""),5.88)</f>
        <v>5.88</v>
      </c>
      <c r="E118" s="6">
        <f>IFERROR(__xludf.DUMMYFUNCTION("""COMPUTED_VALUE"""),5.97)</f>
        <v>5.97</v>
      </c>
      <c r="F118" s="6">
        <f>IFERROR(__xludf.DUMMYFUNCTION("""COMPUTED_VALUE"""),2.0751011E7)</f>
        <v>20751011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5">
        <f>IFERROR(__xludf.DUMMYFUNCTION("""COMPUTED_VALUE"""),44456.64583333333)</f>
        <v>44456.64583</v>
      </c>
      <c r="B119" s="6">
        <f>IFERROR(__xludf.DUMMYFUNCTION("""COMPUTED_VALUE"""),6.01)</f>
        <v>6.01</v>
      </c>
      <c r="C119" s="6">
        <f>IFERROR(__xludf.DUMMYFUNCTION("""COMPUTED_VALUE"""),6.11)</f>
        <v>6.11</v>
      </c>
      <c r="D119" s="6">
        <f>IFERROR(__xludf.DUMMYFUNCTION("""COMPUTED_VALUE"""),5.78)</f>
        <v>5.78</v>
      </c>
      <c r="E119" s="6">
        <f>IFERROR(__xludf.DUMMYFUNCTION("""COMPUTED_VALUE"""),5.92)</f>
        <v>5.92</v>
      </c>
      <c r="F119" s="6">
        <f>IFERROR(__xludf.DUMMYFUNCTION("""COMPUTED_VALUE"""),4.8877531E7)</f>
        <v>48877531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5">
        <f>IFERROR(__xludf.DUMMYFUNCTION("""COMPUTED_VALUE"""),44459.64583333333)</f>
        <v>44459.64583</v>
      </c>
      <c r="B120" s="6">
        <f>IFERROR(__xludf.DUMMYFUNCTION("""COMPUTED_VALUE"""),5.88)</f>
        <v>5.88</v>
      </c>
      <c r="C120" s="6">
        <f>IFERROR(__xludf.DUMMYFUNCTION("""COMPUTED_VALUE"""),6.2)</f>
        <v>6.2</v>
      </c>
      <c r="D120" s="6">
        <f>IFERROR(__xludf.DUMMYFUNCTION("""COMPUTED_VALUE"""),5.78)</f>
        <v>5.78</v>
      </c>
      <c r="E120" s="6">
        <f>IFERROR(__xludf.DUMMYFUNCTION("""COMPUTED_VALUE"""),5.97)</f>
        <v>5.97</v>
      </c>
      <c r="F120" s="6">
        <f>IFERROR(__xludf.DUMMYFUNCTION("""COMPUTED_VALUE"""),5.6059593E7)</f>
        <v>56059593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5">
        <f>IFERROR(__xludf.DUMMYFUNCTION("""COMPUTED_VALUE"""),44460.64583333333)</f>
        <v>44460.64583</v>
      </c>
      <c r="B121" s="6">
        <f>IFERROR(__xludf.DUMMYFUNCTION("""COMPUTED_VALUE"""),5.97)</f>
        <v>5.97</v>
      </c>
      <c r="C121" s="6">
        <f>IFERROR(__xludf.DUMMYFUNCTION("""COMPUTED_VALUE"""),6.06)</f>
        <v>6.06</v>
      </c>
      <c r="D121" s="6">
        <f>IFERROR(__xludf.DUMMYFUNCTION("""COMPUTED_VALUE"""),5.74)</f>
        <v>5.74</v>
      </c>
      <c r="E121" s="6">
        <f>IFERROR(__xludf.DUMMYFUNCTION("""COMPUTED_VALUE"""),5.88)</f>
        <v>5.88</v>
      </c>
      <c r="F121" s="6">
        <f>IFERROR(__xludf.DUMMYFUNCTION("""COMPUTED_VALUE"""),2.2679099E7)</f>
        <v>22679099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5">
        <f>IFERROR(__xludf.DUMMYFUNCTION("""COMPUTED_VALUE"""),44461.64583333333)</f>
        <v>44461.64583</v>
      </c>
      <c r="B122" s="6">
        <f>IFERROR(__xludf.DUMMYFUNCTION("""COMPUTED_VALUE"""),5.92)</f>
        <v>5.92</v>
      </c>
      <c r="C122" s="6">
        <f>IFERROR(__xludf.DUMMYFUNCTION("""COMPUTED_VALUE"""),6.01)</f>
        <v>6.01</v>
      </c>
      <c r="D122" s="6">
        <f>IFERROR(__xludf.DUMMYFUNCTION("""COMPUTED_VALUE"""),5.88)</f>
        <v>5.88</v>
      </c>
      <c r="E122" s="6">
        <f>IFERROR(__xludf.DUMMYFUNCTION("""COMPUTED_VALUE"""),5.88)</f>
        <v>5.88</v>
      </c>
      <c r="F122" s="6">
        <f>IFERROR(__xludf.DUMMYFUNCTION("""COMPUTED_VALUE"""),1.3636819E7)</f>
        <v>13636819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5">
        <f>IFERROR(__xludf.DUMMYFUNCTION("""COMPUTED_VALUE"""),44462.64583333333)</f>
        <v>44462.64583</v>
      </c>
      <c r="B123" s="6">
        <f>IFERROR(__xludf.DUMMYFUNCTION("""COMPUTED_VALUE"""),5.97)</f>
        <v>5.97</v>
      </c>
      <c r="C123" s="6">
        <f>IFERROR(__xludf.DUMMYFUNCTION("""COMPUTED_VALUE"""),6.01)</f>
        <v>6.01</v>
      </c>
      <c r="D123" s="6">
        <f>IFERROR(__xludf.DUMMYFUNCTION("""COMPUTED_VALUE"""),5.83)</f>
        <v>5.83</v>
      </c>
      <c r="E123" s="6">
        <f>IFERROR(__xludf.DUMMYFUNCTION("""COMPUTED_VALUE"""),5.83)</f>
        <v>5.83</v>
      </c>
      <c r="F123" s="6">
        <f>IFERROR(__xludf.DUMMYFUNCTION("""COMPUTED_VALUE"""),1.5299267E7)</f>
        <v>15299267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5">
        <f>IFERROR(__xludf.DUMMYFUNCTION("""COMPUTED_VALUE"""),44463.64583333333)</f>
        <v>44463.64583</v>
      </c>
      <c r="B124" s="6">
        <f>IFERROR(__xludf.DUMMYFUNCTION("""COMPUTED_VALUE"""),5.88)</f>
        <v>5.88</v>
      </c>
      <c r="C124" s="6">
        <f>IFERROR(__xludf.DUMMYFUNCTION("""COMPUTED_VALUE"""),5.92)</f>
        <v>5.92</v>
      </c>
      <c r="D124" s="6">
        <f>IFERROR(__xludf.DUMMYFUNCTION("""COMPUTED_VALUE"""),5.78)</f>
        <v>5.78</v>
      </c>
      <c r="E124" s="6">
        <f>IFERROR(__xludf.DUMMYFUNCTION("""COMPUTED_VALUE"""),5.78)</f>
        <v>5.78</v>
      </c>
      <c r="F124" s="6">
        <f>IFERROR(__xludf.DUMMYFUNCTION("""COMPUTED_VALUE"""),1.5764674E7)</f>
        <v>15764674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5">
        <f>IFERROR(__xludf.DUMMYFUNCTION("""COMPUTED_VALUE"""),44466.64583333333)</f>
        <v>44466.64583</v>
      </c>
      <c r="B125" s="6">
        <f>IFERROR(__xludf.DUMMYFUNCTION("""COMPUTED_VALUE"""),5.83)</f>
        <v>5.83</v>
      </c>
      <c r="C125" s="6">
        <f>IFERROR(__xludf.DUMMYFUNCTION("""COMPUTED_VALUE"""),5.88)</f>
        <v>5.88</v>
      </c>
      <c r="D125" s="6">
        <f>IFERROR(__xludf.DUMMYFUNCTION("""COMPUTED_VALUE"""),5.74)</f>
        <v>5.74</v>
      </c>
      <c r="E125" s="6">
        <f>IFERROR(__xludf.DUMMYFUNCTION("""COMPUTED_VALUE"""),5.78)</f>
        <v>5.78</v>
      </c>
      <c r="F125" s="6">
        <f>IFERROR(__xludf.DUMMYFUNCTION("""COMPUTED_VALUE"""),1.3457353E7)</f>
        <v>13457353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5">
        <f>IFERROR(__xludf.DUMMYFUNCTION("""COMPUTED_VALUE"""),44467.64583333333)</f>
        <v>44467.64583</v>
      </c>
      <c r="B126" s="6">
        <f>IFERROR(__xludf.DUMMYFUNCTION("""COMPUTED_VALUE"""),5.78)</f>
        <v>5.78</v>
      </c>
      <c r="C126" s="6">
        <f>IFERROR(__xludf.DUMMYFUNCTION("""COMPUTED_VALUE"""),5.83)</f>
        <v>5.83</v>
      </c>
      <c r="D126" s="6">
        <f>IFERROR(__xludf.DUMMYFUNCTION("""COMPUTED_VALUE"""),5.6)</f>
        <v>5.6</v>
      </c>
      <c r="E126" s="6">
        <f>IFERROR(__xludf.DUMMYFUNCTION("""COMPUTED_VALUE"""),5.69)</f>
        <v>5.69</v>
      </c>
      <c r="F126" s="6">
        <f>IFERROR(__xludf.DUMMYFUNCTION("""COMPUTED_VALUE"""),2.4673048E7)</f>
        <v>24673048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5">
        <f>IFERROR(__xludf.DUMMYFUNCTION("""COMPUTED_VALUE"""),44468.64583333333)</f>
        <v>44468.64583</v>
      </c>
      <c r="B127" s="6">
        <f>IFERROR(__xludf.DUMMYFUNCTION("""COMPUTED_VALUE"""),5.69)</f>
        <v>5.69</v>
      </c>
      <c r="C127" s="6">
        <f>IFERROR(__xludf.DUMMYFUNCTION("""COMPUTED_VALUE"""),5.97)</f>
        <v>5.97</v>
      </c>
      <c r="D127" s="6">
        <f>IFERROR(__xludf.DUMMYFUNCTION("""COMPUTED_VALUE"""),5.6)</f>
        <v>5.6</v>
      </c>
      <c r="E127" s="6">
        <f>IFERROR(__xludf.DUMMYFUNCTION("""COMPUTED_VALUE"""),5.92)</f>
        <v>5.92</v>
      </c>
      <c r="F127" s="6">
        <f>IFERROR(__xludf.DUMMYFUNCTION("""COMPUTED_VALUE"""),4.6956893E7)</f>
        <v>46956893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5">
        <f>IFERROR(__xludf.DUMMYFUNCTION("""COMPUTED_VALUE"""),44469.64583333333)</f>
        <v>44469.64583</v>
      </c>
      <c r="B128" s="6">
        <f>IFERROR(__xludf.DUMMYFUNCTION("""COMPUTED_VALUE"""),6.01)</f>
        <v>6.01</v>
      </c>
      <c r="C128" s="6">
        <f>IFERROR(__xludf.DUMMYFUNCTION("""COMPUTED_VALUE"""),6.15)</f>
        <v>6.15</v>
      </c>
      <c r="D128" s="6">
        <f>IFERROR(__xludf.DUMMYFUNCTION("""COMPUTED_VALUE"""),5.88)</f>
        <v>5.88</v>
      </c>
      <c r="E128" s="6">
        <f>IFERROR(__xludf.DUMMYFUNCTION("""COMPUTED_VALUE"""),5.92)</f>
        <v>5.92</v>
      </c>
      <c r="F128" s="6">
        <f>IFERROR(__xludf.DUMMYFUNCTION("""COMPUTED_VALUE"""),2.762767E7)</f>
        <v>27627670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5">
        <f>IFERROR(__xludf.DUMMYFUNCTION("""COMPUTED_VALUE"""),44470.64583333333)</f>
        <v>44470.64583</v>
      </c>
      <c r="B129" s="6">
        <f>IFERROR(__xludf.DUMMYFUNCTION("""COMPUTED_VALUE"""),5.88)</f>
        <v>5.88</v>
      </c>
      <c r="C129" s="6">
        <f>IFERROR(__xludf.DUMMYFUNCTION("""COMPUTED_VALUE"""),6.11)</f>
        <v>6.11</v>
      </c>
      <c r="D129" s="6">
        <f>IFERROR(__xludf.DUMMYFUNCTION("""COMPUTED_VALUE"""),5.78)</f>
        <v>5.78</v>
      </c>
      <c r="E129" s="6">
        <f>IFERROR(__xludf.DUMMYFUNCTION("""COMPUTED_VALUE"""),5.97)</f>
        <v>5.97</v>
      </c>
      <c r="F129" s="6">
        <f>IFERROR(__xludf.DUMMYFUNCTION("""COMPUTED_VALUE"""),2.2996288E7)</f>
        <v>22996288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5">
        <f>IFERROR(__xludf.DUMMYFUNCTION("""COMPUTED_VALUE"""),44473.64583333333)</f>
        <v>44473.64583</v>
      </c>
      <c r="B130" s="6">
        <f>IFERROR(__xludf.DUMMYFUNCTION("""COMPUTED_VALUE"""),6.01)</f>
        <v>6.01</v>
      </c>
      <c r="C130" s="6">
        <f>IFERROR(__xludf.DUMMYFUNCTION("""COMPUTED_VALUE"""),6.24)</f>
        <v>6.24</v>
      </c>
      <c r="D130" s="6">
        <f>IFERROR(__xludf.DUMMYFUNCTION("""COMPUTED_VALUE"""),5.97)</f>
        <v>5.97</v>
      </c>
      <c r="E130" s="6">
        <f>IFERROR(__xludf.DUMMYFUNCTION("""COMPUTED_VALUE"""),6.24)</f>
        <v>6.24</v>
      </c>
      <c r="F130" s="6">
        <f>IFERROR(__xludf.DUMMYFUNCTION("""COMPUTED_VALUE"""),4.2406643E7)</f>
        <v>42406643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5">
        <f>IFERROR(__xludf.DUMMYFUNCTION("""COMPUTED_VALUE"""),44474.64583333333)</f>
        <v>44474.64583</v>
      </c>
      <c r="B131" s="6">
        <f>IFERROR(__xludf.DUMMYFUNCTION("""COMPUTED_VALUE"""),6.52)</f>
        <v>6.52</v>
      </c>
      <c r="C131" s="6">
        <f>IFERROR(__xludf.DUMMYFUNCTION("""COMPUTED_VALUE"""),6.52)</f>
        <v>6.52</v>
      </c>
      <c r="D131" s="6">
        <f>IFERROR(__xludf.DUMMYFUNCTION("""COMPUTED_VALUE"""),6.38)</f>
        <v>6.38</v>
      </c>
      <c r="E131" s="6">
        <f>IFERROR(__xludf.DUMMYFUNCTION("""COMPUTED_VALUE"""),6.52)</f>
        <v>6.52</v>
      </c>
      <c r="F131" s="6">
        <f>IFERROR(__xludf.DUMMYFUNCTION("""COMPUTED_VALUE"""),3.1668556E7)</f>
        <v>31668556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5">
        <f>IFERROR(__xludf.DUMMYFUNCTION("""COMPUTED_VALUE"""),44475.64583333333)</f>
        <v>44475.64583</v>
      </c>
      <c r="B132" s="6">
        <f>IFERROR(__xludf.DUMMYFUNCTION("""COMPUTED_VALUE"""),6.84)</f>
        <v>6.84</v>
      </c>
      <c r="C132" s="6">
        <f>IFERROR(__xludf.DUMMYFUNCTION("""COMPUTED_VALUE"""),6.84)</f>
        <v>6.84</v>
      </c>
      <c r="D132" s="6">
        <f>IFERROR(__xludf.DUMMYFUNCTION("""COMPUTED_VALUE"""),6.24)</f>
        <v>6.24</v>
      </c>
      <c r="E132" s="6">
        <f>IFERROR(__xludf.DUMMYFUNCTION("""COMPUTED_VALUE"""),6.29)</f>
        <v>6.29</v>
      </c>
      <c r="F132" s="6">
        <f>IFERROR(__xludf.DUMMYFUNCTION("""COMPUTED_VALUE"""),1.56395995E8)</f>
        <v>156395995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5">
        <f>IFERROR(__xludf.DUMMYFUNCTION("""COMPUTED_VALUE"""),44476.64583333333)</f>
        <v>44476.64583</v>
      </c>
      <c r="B133" s="6">
        <f>IFERROR(__xludf.DUMMYFUNCTION("""COMPUTED_VALUE"""),6.34)</f>
        <v>6.34</v>
      </c>
      <c r="C133" s="6">
        <f>IFERROR(__xludf.DUMMYFUNCTION("""COMPUTED_VALUE"""),6.57)</f>
        <v>6.57</v>
      </c>
      <c r="D133" s="6">
        <f>IFERROR(__xludf.DUMMYFUNCTION("""COMPUTED_VALUE"""),6.29)</f>
        <v>6.29</v>
      </c>
      <c r="E133" s="6">
        <f>IFERROR(__xludf.DUMMYFUNCTION("""COMPUTED_VALUE"""),6.52)</f>
        <v>6.52</v>
      </c>
      <c r="F133" s="6">
        <f>IFERROR(__xludf.DUMMYFUNCTION("""COMPUTED_VALUE"""),5.6185858E7)</f>
        <v>56185858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5">
        <f>IFERROR(__xludf.DUMMYFUNCTION("""COMPUTED_VALUE"""),44477.64583333333)</f>
        <v>44477.64583</v>
      </c>
      <c r="B134" s="6">
        <f>IFERROR(__xludf.DUMMYFUNCTION("""COMPUTED_VALUE"""),6.61)</f>
        <v>6.61</v>
      </c>
      <c r="C134" s="6">
        <f>IFERROR(__xludf.DUMMYFUNCTION("""COMPUTED_VALUE"""),6.75)</f>
        <v>6.75</v>
      </c>
      <c r="D134" s="6">
        <f>IFERROR(__xludf.DUMMYFUNCTION("""COMPUTED_VALUE"""),6.57)</f>
        <v>6.57</v>
      </c>
      <c r="E134" s="6">
        <f>IFERROR(__xludf.DUMMYFUNCTION("""COMPUTED_VALUE"""),6.7)</f>
        <v>6.7</v>
      </c>
      <c r="F134" s="6">
        <f>IFERROR(__xludf.DUMMYFUNCTION("""COMPUTED_VALUE"""),4.1430182E7)</f>
        <v>41430182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5">
        <f>IFERROR(__xludf.DUMMYFUNCTION("""COMPUTED_VALUE"""),44480.64583333333)</f>
        <v>44480.64583</v>
      </c>
      <c r="B135" s="6">
        <f>IFERROR(__xludf.DUMMYFUNCTION("""COMPUTED_VALUE"""),6.84)</f>
        <v>6.84</v>
      </c>
      <c r="C135" s="6">
        <f>IFERROR(__xludf.DUMMYFUNCTION("""COMPUTED_VALUE"""),7.02)</f>
        <v>7.02</v>
      </c>
      <c r="D135" s="6">
        <f>IFERROR(__xludf.DUMMYFUNCTION("""COMPUTED_VALUE"""),6.84)</f>
        <v>6.84</v>
      </c>
      <c r="E135" s="6">
        <f>IFERROR(__xludf.DUMMYFUNCTION("""COMPUTED_VALUE"""),7.02)</f>
        <v>7.02</v>
      </c>
      <c r="F135" s="6">
        <f>IFERROR(__xludf.DUMMYFUNCTION("""COMPUTED_VALUE"""),8.6906474E7)</f>
        <v>86906474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5">
        <f>IFERROR(__xludf.DUMMYFUNCTION("""COMPUTED_VALUE"""),44481.64583333333)</f>
        <v>44481.64583</v>
      </c>
      <c r="B136" s="6">
        <f>IFERROR(__xludf.DUMMYFUNCTION("""COMPUTED_VALUE"""),7.25)</f>
        <v>7.25</v>
      </c>
      <c r="C136" s="6">
        <f>IFERROR(__xludf.DUMMYFUNCTION("""COMPUTED_VALUE"""),7.3)</f>
        <v>7.3</v>
      </c>
      <c r="D136" s="6">
        <f>IFERROR(__xludf.DUMMYFUNCTION("""COMPUTED_VALUE"""),6.7)</f>
        <v>6.7</v>
      </c>
      <c r="E136" s="6">
        <f>IFERROR(__xludf.DUMMYFUNCTION("""COMPUTED_VALUE"""),6.75)</f>
        <v>6.75</v>
      </c>
      <c r="F136" s="6">
        <f>IFERROR(__xludf.DUMMYFUNCTION("""COMPUTED_VALUE"""),1.08287093E8)</f>
        <v>108287093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5">
        <f>IFERROR(__xludf.DUMMYFUNCTION("""COMPUTED_VALUE"""),44482.64583333333)</f>
        <v>44482.64583</v>
      </c>
      <c r="B137" s="6">
        <f>IFERROR(__xludf.DUMMYFUNCTION("""COMPUTED_VALUE"""),6.79)</f>
        <v>6.79</v>
      </c>
      <c r="C137" s="6">
        <f>IFERROR(__xludf.DUMMYFUNCTION("""COMPUTED_VALUE"""),6.89)</f>
        <v>6.89</v>
      </c>
      <c r="D137" s="6">
        <f>IFERROR(__xludf.DUMMYFUNCTION("""COMPUTED_VALUE"""),6.43)</f>
        <v>6.43</v>
      </c>
      <c r="E137" s="6">
        <f>IFERROR(__xludf.DUMMYFUNCTION("""COMPUTED_VALUE"""),6.52)</f>
        <v>6.52</v>
      </c>
      <c r="F137" s="6">
        <f>IFERROR(__xludf.DUMMYFUNCTION("""COMPUTED_VALUE"""),4.7880156E7)</f>
        <v>47880156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5">
        <f>IFERROR(__xludf.DUMMYFUNCTION("""COMPUTED_VALUE"""),44483.64583333333)</f>
        <v>44483.64583</v>
      </c>
      <c r="B138" s="6">
        <f>IFERROR(__xludf.DUMMYFUNCTION("""COMPUTED_VALUE"""),6.57)</f>
        <v>6.57</v>
      </c>
      <c r="C138" s="6">
        <f>IFERROR(__xludf.DUMMYFUNCTION("""COMPUTED_VALUE"""),6.66)</f>
        <v>6.66</v>
      </c>
      <c r="D138" s="6">
        <f>IFERROR(__xludf.DUMMYFUNCTION("""COMPUTED_VALUE"""),6.43)</f>
        <v>6.43</v>
      </c>
      <c r="E138" s="6">
        <f>IFERROR(__xludf.DUMMYFUNCTION("""COMPUTED_VALUE"""),6.47)</f>
        <v>6.47</v>
      </c>
      <c r="F138" s="6">
        <f>IFERROR(__xludf.DUMMYFUNCTION("""COMPUTED_VALUE"""),4.3790636E7)</f>
        <v>43790636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5">
        <f>IFERROR(__xludf.DUMMYFUNCTION("""COMPUTED_VALUE"""),44487.64583333333)</f>
        <v>44487.64583</v>
      </c>
      <c r="B139" s="6">
        <f>IFERROR(__xludf.DUMMYFUNCTION("""COMPUTED_VALUE"""),6.57)</f>
        <v>6.57</v>
      </c>
      <c r="C139" s="6">
        <f>IFERROR(__xludf.DUMMYFUNCTION("""COMPUTED_VALUE"""),6.79)</f>
        <v>6.79</v>
      </c>
      <c r="D139" s="6">
        <f>IFERROR(__xludf.DUMMYFUNCTION("""COMPUTED_VALUE"""),6.52)</f>
        <v>6.52</v>
      </c>
      <c r="E139" s="6">
        <f>IFERROR(__xludf.DUMMYFUNCTION("""COMPUTED_VALUE"""),6.79)</f>
        <v>6.79</v>
      </c>
      <c r="F139" s="6">
        <f>IFERROR(__xludf.DUMMYFUNCTION("""COMPUTED_VALUE"""),6.613487E7)</f>
        <v>66134870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5">
        <f>IFERROR(__xludf.DUMMYFUNCTION("""COMPUTED_VALUE"""),44488.64583333333)</f>
        <v>44488.64583</v>
      </c>
      <c r="B140" s="6">
        <f>IFERROR(__xludf.DUMMYFUNCTION("""COMPUTED_VALUE"""),6.98)</f>
        <v>6.98</v>
      </c>
      <c r="C140" s="6">
        <f>IFERROR(__xludf.DUMMYFUNCTION("""COMPUTED_VALUE"""),6.98)</f>
        <v>6.98</v>
      </c>
      <c r="D140" s="6">
        <f>IFERROR(__xludf.DUMMYFUNCTION("""COMPUTED_VALUE"""),6.52)</f>
        <v>6.52</v>
      </c>
      <c r="E140" s="6">
        <f>IFERROR(__xludf.DUMMYFUNCTION("""COMPUTED_VALUE"""),6.57)</f>
        <v>6.57</v>
      </c>
      <c r="F140" s="6">
        <f>IFERROR(__xludf.DUMMYFUNCTION("""COMPUTED_VALUE"""),4.0116385E7)</f>
        <v>40116385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5">
        <f>IFERROR(__xludf.DUMMYFUNCTION("""COMPUTED_VALUE"""),44489.64583333333)</f>
        <v>44489.64583</v>
      </c>
      <c r="B141" s="6">
        <f>IFERROR(__xludf.DUMMYFUNCTION("""COMPUTED_VALUE"""),6.57)</f>
        <v>6.57</v>
      </c>
      <c r="C141" s="6">
        <f>IFERROR(__xludf.DUMMYFUNCTION("""COMPUTED_VALUE"""),6.61)</f>
        <v>6.61</v>
      </c>
      <c r="D141" s="6">
        <f>IFERROR(__xludf.DUMMYFUNCTION("""COMPUTED_VALUE"""),6.29)</f>
        <v>6.29</v>
      </c>
      <c r="E141" s="6">
        <f>IFERROR(__xludf.DUMMYFUNCTION("""COMPUTED_VALUE"""),6.43)</f>
        <v>6.43</v>
      </c>
      <c r="F141" s="6">
        <f>IFERROR(__xludf.DUMMYFUNCTION("""COMPUTED_VALUE"""),2.6400729E7)</f>
        <v>26400729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5">
        <f>IFERROR(__xludf.DUMMYFUNCTION("""COMPUTED_VALUE"""),44490.64583333333)</f>
        <v>44490.64583</v>
      </c>
      <c r="B142" s="6">
        <f>IFERROR(__xludf.DUMMYFUNCTION("""COMPUTED_VALUE"""),6.52)</f>
        <v>6.52</v>
      </c>
      <c r="C142" s="6">
        <f>IFERROR(__xludf.DUMMYFUNCTION("""COMPUTED_VALUE"""),6.66)</f>
        <v>6.66</v>
      </c>
      <c r="D142" s="6">
        <f>IFERROR(__xludf.DUMMYFUNCTION("""COMPUTED_VALUE"""),6.43)</f>
        <v>6.43</v>
      </c>
      <c r="E142" s="6">
        <f>IFERROR(__xludf.DUMMYFUNCTION("""COMPUTED_VALUE"""),6.52)</f>
        <v>6.52</v>
      </c>
      <c r="F142" s="6">
        <f>IFERROR(__xludf.DUMMYFUNCTION("""COMPUTED_VALUE"""),2.0587618E7)</f>
        <v>20587618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5">
        <f>IFERROR(__xludf.DUMMYFUNCTION("""COMPUTED_VALUE"""),44491.64583333333)</f>
        <v>44491.64583</v>
      </c>
      <c r="B143" s="6">
        <f>IFERROR(__xludf.DUMMYFUNCTION("""COMPUTED_VALUE"""),6.61)</f>
        <v>6.61</v>
      </c>
      <c r="C143" s="6">
        <f>IFERROR(__xludf.DUMMYFUNCTION("""COMPUTED_VALUE"""),6.66)</f>
        <v>6.66</v>
      </c>
      <c r="D143" s="6">
        <f>IFERROR(__xludf.DUMMYFUNCTION("""COMPUTED_VALUE"""),6.43)</f>
        <v>6.43</v>
      </c>
      <c r="E143" s="6">
        <f>IFERROR(__xludf.DUMMYFUNCTION("""COMPUTED_VALUE"""),6.47)</f>
        <v>6.47</v>
      </c>
      <c r="F143" s="6">
        <f>IFERROR(__xludf.DUMMYFUNCTION("""COMPUTED_VALUE"""),1.6572669E7)</f>
        <v>16572669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5">
        <f>IFERROR(__xludf.DUMMYFUNCTION("""COMPUTED_VALUE"""),44494.64583333333)</f>
        <v>44494.64583</v>
      </c>
      <c r="B144" s="6">
        <f>IFERROR(__xludf.DUMMYFUNCTION("""COMPUTED_VALUE"""),6.52)</f>
        <v>6.52</v>
      </c>
      <c r="C144" s="6">
        <f>IFERROR(__xludf.DUMMYFUNCTION("""COMPUTED_VALUE"""),6.57)</f>
        <v>6.57</v>
      </c>
      <c r="D144" s="6">
        <f>IFERROR(__xludf.DUMMYFUNCTION("""COMPUTED_VALUE"""),6.15)</f>
        <v>6.15</v>
      </c>
      <c r="E144" s="6">
        <f>IFERROR(__xludf.DUMMYFUNCTION("""COMPUTED_VALUE"""),6.34)</f>
        <v>6.34</v>
      </c>
      <c r="F144" s="6">
        <f>IFERROR(__xludf.DUMMYFUNCTION("""COMPUTED_VALUE"""),2.0330775E7)</f>
        <v>20330775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5">
        <f>IFERROR(__xludf.DUMMYFUNCTION("""COMPUTED_VALUE"""),44495.64583333333)</f>
        <v>44495.64583</v>
      </c>
      <c r="B145" s="6">
        <f>IFERROR(__xludf.DUMMYFUNCTION("""COMPUTED_VALUE"""),6.38)</f>
        <v>6.38</v>
      </c>
      <c r="C145" s="6">
        <f>IFERROR(__xludf.DUMMYFUNCTION("""COMPUTED_VALUE"""),6.57)</f>
        <v>6.57</v>
      </c>
      <c r="D145" s="6">
        <f>IFERROR(__xludf.DUMMYFUNCTION("""COMPUTED_VALUE"""),6.34)</f>
        <v>6.34</v>
      </c>
      <c r="E145" s="6">
        <f>IFERROR(__xludf.DUMMYFUNCTION("""COMPUTED_VALUE"""),6.47)</f>
        <v>6.47</v>
      </c>
      <c r="F145" s="6">
        <f>IFERROR(__xludf.DUMMYFUNCTION("""COMPUTED_VALUE"""),1.6596032E7)</f>
        <v>16596032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5">
        <f>IFERROR(__xludf.DUMMYFUNCTION("""COMPUTED_VALUE"""),44496.64583333333)</f>
        <v>44496.64583</v>
      </c>
      <c r="B146" s="6">
        <f>IFERROR(__xludf.DUMMYFUNCTION("""COMPUTED_VALUE"""),6.52)</f>
        <v>6.52</v>
      </c>
      <c r="C146" s="6">
        <f>IFERROR(__xludf.DUMMYFUNCTION("""COMPUTED_VALUE"""),6.52)</f>
        <v>6.52</v>
      </c>
      <c r="D146" s="6">
        <f>IFERROR(__xludf.DUMMYFUNCTION("""COMPUTED_VALUE"""),6.38)</f>
        <v>6.38</v>
      </c>
      <c r="E146" s="6">
        <f>IFERROR(__xludf.DUMMYFUNCTION("""COMPUTED_VALUE"""),6.38)</f>
        <v>6.38</v>
      </c>
      <c r="F146" s="6">
        <f>IFERROR(__xludf.DUMMYFUNCTION("""COMPUTED_VALUE"""),1.0577478E7)</f>
        <v>10577478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5">
        <f>IFERROR(__xludf.DUMMYFUNCTION("""COMPUTED_VALUE"""),44497.64583333333)</f>
        <v>44497.64583</v>
      </c>
      <c r="B147" s="6">
        <f>IFERROR(__xludf.DUMMYFUNCTION("""COMPUTED_VALUE"""),6.43)</f>
        <v>6.43</v>
      </c>
      <c r="C147" s="6">
        <f>IFERROR(__xludf.DUMMYFUNCTION("""COMPUTED_VALUE"""),6.43)</f>
        <v>6.43</v>
      </c>
      <c r="D147" s="6">
        <f>IFERROR(__xludf.DUMMYFUNCTION("""COMPUTED_VALUE"""),6.15)</f>
        <v>6.15</v>
      </c>
      <c r="E147" s="6">
        <f>IFERROR(__xludf.DUMMYFUNCTION("""COMPUTED_VALUE"""),6.2)</f>
        <v>6.2</v>
      </c>
      <c r="F147" s="6">
        <f>IFERROR(__xludf.DUMMYFUNCTION("""COMPUTED_VALUE"""),2.2688609E7)</f>
        <v>22688609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5">
        <f>IFERROR(__xludf.DUMMYFUNCTION("""COMPUTED_VALUE"""),44498.64583333333)</f>
        <v>44498.64583</v>
      </c>
      <c r="B148" s="6">
        <f>IFERROR(__xludf.DUMMYFUNCTION("""COMPUTED_VALUE"""),6.24)</f>
        <v>6.24</v>
      </c>
      <c r="C148" s="6">
        <f>IFERROR(__xludf.DUMMYFUNCTION("""COMPUTED_VALUE"""),6.29)</f>
        <v>6.29</v>
      </c>
      <c r="D148" s="6">
        <f>IFERROR(__xludf.DUMMYFUNCTION("""COMPUTED_VALUE"""),6.01)</f>
        <v>6.01</v>
      </c>
      <c r="E148" s="6">
        <f>IFERROR(__xludf.DUMMYFUNCTION("""COMPUTED_VALUE"""),6.2)</f>
        <v>6.2</v>
      </c>
      <c r="F148" s="6">
        <f>IFERROR(__xludf.DUMMYFUNCTION("""COMPUTED_VALUE"""),1.7282985E7)</f>
        <v>17282985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5">
        <f>IFERROR(__xludf.DUMMYFUNCTION("""COMPUTED_VALUE"""),44501.64583333333)</f>
        <v>44501.64583</v>
      </c>
      <c r="B149" s="6">
        <f>IFERROR(__xludf.DUMMYFUNCTION("""COMPUTED_VALUE"""),6.34)</f>
        <v>6.34</v>
      </c>
      <c r="C149" s="6">
        <f>IFERROR(__xludf.DUMMYFUNCTION("""COMPUTED_VALUE"""),6.47)</f>
        <v>6.47</v>
      </c>
      <c r="D149" s="6">
        <f>IFERROR(__xludf.DUMMYFUNCTION("""COMPUTED_VALUE"""),6.29)</f>
        <v>6.29</v>
      </c>
      <c r="E149" s="6">
        <f>IFERROR(__xludf.DUMMYFUNCTION("""COMPUTED_VALUE"""),6.47)</f>
        <v>6.47</v>
      </c>
      <c r="F149" s="6">
        <f>IFERROR(__xludf.DUMMYFUNCTION("""COMPUTED_VALUE"""),1.5605951E7)</f>
        <v>15605951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5">
        <f>IFERROR(__xludf.DUMMYFUNCTION("""COMPUTED_VALUE"""),44502.64583333333)</f>
        <v>44502.64583</v>
      </c>
      <c r="B150" s="6">
        <f>IFERROR(__xludf.DUMMYFUNCTION("""COMPUTED_VALUE"""),6.43)</f>
        <v>6.43</v>
      </c>
      <c r="C150" s="6">
        <f>IFERROR(__xludf.DUMMYFUNCTION("""COMPUTED_VALUE"""),6.57)</f>
        <v>6.57</v>
      </c>
      <c r="D150" s="6">
        <f>IFERROR(__xludf.DUMMYFUNCTION("""COMPUTED_VALUE"""),6.34)</f>
        <v>6.34</v>
      </c>
      <c r="E150" s="6">
        <f>IFERROR(__xludf.DUMMYFUNCTION("""COMPUTED_VALUE"""),6.43)</f>
        <v>6.43</v>
      </c>
      <c r="F150" s="6">
        <f>IFERROR(__xludf.DUMMYFUNCTION("""COMPUTED_VALUE"""),1.8548241E7)</f>
        <v>18548241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5">
        <f>IFERROR(__xludf.DUMMYFUNCTION("""COMPUTED_VALUE"""),44503.64583333333)</f>
        <v>44503.64583</v>
      </c>
      <c r="B151" s="6">
        <f>IFERROR(__xludf.DUMMYFUNCTION("""COMPUTED_VALUE"""),6.47)</f>
        <v>6.47</v>
      </c>
      <c r="C151" s="6">
        <f>IFERROR(__xludf.DUMMYFUNCTION("""COMPUTED_VALUE"""),6.57)</f>
        <v>6.57</v>
      </c>
      <c r="D151" s="6">
        <f>IFERROR(__xludf.DUMMYFUNCTION("""COMPUTED_VALUE"""),6.38)</f>
        <v>6.38</v>
      </c>
      <c r="E151" s="6">
        <f>IFERROR(__xludf.DUMMYFUNCTION("""COMPUTED_VALUE"""),6.38)</f>
        <v>6.38</v>
      </c>
      <c r="F151" s="6">
        <f>IFERROR(__xludf.DUMMYFUNCTION("""COMPUTED_VALUE"""),1.1936211E7)</f>
        <v>11936211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5">
        <f>IFERROR(__xludf.DUMMYFUNCTION("""COMPUTED_VALUE"""),44504.80208333333)</f>
        <v>44504.80208</v>
      </c>
      <c r="B152" s="6">
        <f>IFERROR(__xludf.DUMMYFUNCTION("""COMPUTED_VALUE"""),6.47)</f>
        <v>6.47</v>
      </c>
      <c r="C152" s="6">
        <f>IFERROR(__xludf.DUMMYFUNCTION("""COMPUTED_VALUE"""),6.57)</f>
        <v>6.57</v>
      </c>
      <c r="D152" s="6">
        <f>IFERROR(__xludf.DUMMYFUNCTION("""COMPUTED_VALUE"""),6.43)</f>
        <v>6.43</v>
      </c>
      <c r="E152" s="6">
        <f>IFERROR(__xludf.DUMMYFUNCTION("""COMPUTED_VALUE"""),6.52)</f>
        <v>6.52</v>
      </c>
      <c r="F152" s="6">
        <f>IFERROR(__xludf.DUMMYFUNCTION("""COMPUTED_VALUE"""),7823115.0)</f>
        <v>7823115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5">
        <f>IFERROR(__xludf.DUMMYFUNCTION("""COMPUTED_VALUE"""),44508.64583333333)</f>
        <v>44508.64583</v>
      </c>
      <c r="B153" s="6">
        <f>IFERROR(__xludf.DUMMYFUNCTION("""COMPUTED_VALUE"""),6.57)</f>
        <v>6.57</v>
      </c>
      <c r="C153" s="6">
        <f>IFERROR(__xludf.DUMMYFUNCTION("""COMPUTED_VALUE"""),6.79)</f>
        <v>6.79</v>
      </c>
      <c r="D153" s="6">
        <f>IFERROR(__xludf.DUMMYFUNCTION("""COMPUTED_VALUE"""),6.52)</f>
        <v>6.52</v>
      </c>
      <c r="E153" s="6">
        <f>IFERROR(__xludf.DUMMYFUNCTION("""COMPUTED_VALUE"""),6.61)</f>
        <v>6.61</v>
      </c>
      <c r="F153" s="6">
        <f>IFERROR(__xludf.DUMMYFUNCTION("""COMPUTED_VALUE"""),2.6799579E7)</f>
        <v>26799579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5">
        <f>IFERROR(__xludf.DUMMYFUNCTION("""COMPUTED_VALUE"""),44509.64583333333)</f>
        <v>44509.64583</v>
      </c>
      <c r="B154" s="6">
        <f>IFERROR(__xludf.DUMMYFUNCTION("""COMPUTED_VALUE"""),6.66)</f>
        <v>6.66</v>
      </c>
      <c r="C154" s="6">
        <f>IFERROR(__xludf.DUMMYFUNCTION("""COMPUTED_VALUE"""),6.66)</f>
        <v>6.66</v>
      </c>
      <c r="D154" s="6">
        <f>IFERROR(__xludf.DUMMYFUNCTION("""COMPUTED_VALUE"""),6.47)</f>
        <v>6.47</v>
      </c>
      <c r="E154" s="6">
        <f>IFERROR(__xludf.DUMMYFUNCTION("""COMPUTED_VALUE"""),6.52)</f>
        <v>6.52</v>
      </c>
      <c r="F154" s="6">
        <f>IFERROR(__xludf.DUMMYFUNCTION("""COMPUTED_VALUE"""),1.6348919E7)</f>
        <v>16348919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5">
        <f>IFERROR(__xludf.DUMMYFUNCTION("""COMPUTED_VALUE"""),44510.64583333333)</f>
        <v>44510.64583</v>
      </c>
      <c r="B155" s="6">
        <f>IFERROR(__xludf.DUMMYFUNCTION("""COMPUTED_VALUE"""),6.52)</f>
        <v>6.52</v>
      </c>
      <c r="C155" s="6">
        <f>IFERROR(__xludf.DUMMYFUNCTION("""COMPUTED_VALUE"""),6.52)</f>
        <v>6.52</v>
      </c>
      <c r="D155" s="6">
        <f>IFERROR(__xludf.DUMMYFUNCTION("""COMPUTED_VALUE"""),6.38)</f>
        <v>6.38</v>
      </c>
      <c r="E155" s="6">
        <f>IFERROR(__xludf.DUMMYFUNCTION("""COMPUTED_VALUE"""),6.43)</f>
        <v>6.43</v>
      </c>
      <c r="F155" s="6">
        <f>IFERROR(__xludf.DUMMYFUNCTION("""COMPUTED_VALUE"""),1.8060521E7)</f>
        <v>18060521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5">
        <f>IFERROR(__xludf.DUMMYFUNCTION("""COMPUTED_VALUE"""),44511.64583333333)</f>
        <v>44511.64583</v>
      </c>
      <c r="B156" s="6">
        <f>IFERROR(__xludf.DUMMYFUNCTION("""COMPUTED_VALUE"""),6.47)</f>
        <v>6.47</v>
      </c>
      <c r="C156" s="6">
        <f>IFERROR(__xludf.DUMMYFUNCTION("""COMPUTED_VALUE"""),6.52)</f>
        <v>6.52</v>
      </c>
      <c r="D156" s="6">
        <f>IFERROR(__xludf.DUMMYFUNCTION("""COMPUTED_VALUE"""),6.43)</f>
        <v>6.43</v>
      </c>
      <c r="E156" s="6">
        <f>IFERROR(__xludf.DUMMYFUNCTION("""COMPUTED_VALUE"""),6.52)</f>
        <v>6.52</v>
      </c>
      <c r="F156" s="6">
        <f>IFERROR(__xludf.DUMMYFUNCTION("""COMPUTED_VALUE"""),1.4038609E7)</f>
        <v>14038609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5">
        <f>IFERROR(__xludf.DUMMYFUNCTION("""COMPUTED_VALUE"""),44512.64583333333)</f>
        <v>44512.64583</v>
      </c>
      <c r="B157" s="6">
        <f>IFERROR(__xludf.DUMMYFUNCTION("""COMPUTED_VALUE"""),6.52)</f>
        <v>6.52</v>
      </c>
      <c r="C157" s="6">
        <f>IFERROR(__xludf.DUMMYFUNCTION("""COMPUTED_VALUE"""),6.7)</f>
        <v>6.7</v>
      </c>
      <c r="D157" s="6">
        <f>IFERROR(__xludf.DUMMYFUNCTION("""COMPUTED_VALUE"""),6.47)</f>
        <v>6.47</v>
      </c>
      <c r="E157" s="6">
        <f>IFERROR(__xludf.DUMMYFUNCTION("""COMPUTED_VALUE"""),6.52)</f>
        <v>6.52</v>
      </c>
      <c r="F157" s="6">
        <f>IFERROR(__xludf.DUMMYFUNCTION("""COMPUTED_VALUE"""),2.8835161E7)</f>
        <v>28835161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5">
        <f>IFERROR(__xludf.DUMMYFUNCTION("""COMPUTED_VALUE"""),44515.64583333333)</f>
        <v>44515.64583</v>
      </c>
      <c r="B158" s="6">
        <f>IFERROR(__xludf.DUMMYFUNCTION("""COMPUTED_VALUE"""),6.61)</f>
        <v>6.61</v>
      </c>
      <c r="C158" s="6">
        <f>IFERROR(__xludf.DUMMYFUNCTION("""COMPUTED_VALUE"""),6.61)</f>
        <v>6.61</v>
      </c>
      <c r="D158" s="6">
        <f>IFERROR(__xludf.DUMMYFUNCTION("""COMPUTED_VALUE"""),6.34)</f>
        <v>6.34</v>
      </c>
      <c r="E158" s="6">
        <f>IFERROR(__xludf.DUMMYFUNCTION("""COMPUTED_VALUE"""),6.38)</f>
        <v>6.38</v>
      </c>
      <c r="F158" s="6">
        <f>IFERROR(__xludf.DUMMYFUNCTION("""COMPUTED_VALUE"""),2.1136719E7)</f>
        <v>21136719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5">
        <f>IFERROR(__xludf.DUMMYFUNCTION("""COMPUTED_VALUE"""),44516.64583333333)</f>
        <v>44516.64583</v>
      </c>
      <c r="B159" s="6">
        <f>IFERROR(__xludf.DUMMYFUNCTION("""COMPUTED_VALUE"""),6.43)</f>
        <v>6.43</v>
      </c>
      <c r="C159" s="6">
        <f>IFERROR(__xludf.DUMMYFUNCTION("""COMPUTED_VALUE"""),6.66)</f>
        <v>6.66</v>
      </c>
      <c r="D159" s="6">
        <f>IFERROR(__xludf.DUMMYFUNCTION("""COMPUTED_VALUE"""),6.34)</f>
        <v>6.34</v>
      </c>
      <c r="E159" s="6">
        <f>IFERROR(__xludf.DUMMYFUNCTION("""COMPUTED_VALUE"""),6.43)</f>
        <v>6.43</v>
      </c>
      <c r="F159" s="6">
        <f>IFERROR(__xludf.DUMMYFUNCTION("""COMPUTED_VALUE"""),6.0243878E7)</f>
        <v>60243878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5">
        <f>IFERROR(__xludf.DUMMYFUNCTION("""COMPUTED_VALUE"""),44517.64583333333)</f>
        <v>44517.64583</v>
      </c>
      <c r="B160" s="6">
        <f>IFERROR(__xludf.DUMMYFUNCTION("""COMPUTED_VALUE"""),6.38)</f>
        <v>6.38</v>
      </c>
      <c r="C160" s="6">
        <f>IFERROR(__xludf.DUMMYFUNCTION("""COMPUTED_VALUE"""),6.47)</f>
        <v>6.47</v>
      </c>
      <c r="D160" s="6">
        <f>IFERROR(__xludf.DUMMYFUNCTION("""COMPUTED_VALUE"""),6.38)</f>
        <v>6.38</v>
      </c>
      <c r="E160" s="6">
        <f>IFERROR(__xludf.DUMMYFUNCTION("""COMPUTED_VALUE"""),6.38)</f>
        <v>6.38</v>
      </c>
      <c r="F160" s="6">
        <f>IFERROR(__xludf.DUMMYFUNCTION("""COMPUTED_VALUE"""),2.0599142E7)</f>
        <v>20599142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5">
        <f>IFERROR(__xludf.DUMMYFUNCTION("""COMPUTED_VALUE"""),44518.64583333333)</f>
        <v>44518.64583</v>
      </c>
      <c r="B161" s="6">
        <f>IFERROR(__xludf.DUMMYFUNCTION("""COMPUTED_VALUE"""),6.43)</f>
        <v>6.43</v>
      </c>
      <c r="C161" s="6">
        <f>IFERROR(__xludf.DUMMYFUNCTION("""COMPUTED_VALUE"""),6.57)</f>
        <v>6.57</v>
      </c>
      <c r="D161" s="6">
        <f>IFERROR(__xludf.DUMMYFUNCTION("""COMPUTED_VALUE"""),6.24)</f>
        <v>6.24</v>
      </c>
      <c r="E161" s="6">
        <f>IFERROR(__xludf.DUMMYFUNCTION("""COMPUTED_VALUE"""),6.34)</f>
        <v>6.34</v>
      </c>
      <c r="F161" s="6">
        <f>IFERROR(__xludf.DUMMYFUNCTION("""COMPUTED_VALUE"""),2.5742984E7)</f>
        <v>25742984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5">
        <f>IFERROR(__xludf.DUMMYFUNCTION("""COMPUTED_VALUE"""),44522.64583333333)</f>
        <v>44522.64583</v>
      </c>
      <c r="B162" s="6">
        <f>IFERROR(__xludf.DUMMYFUNCTION("""COMPUTED_VALUE"""),6.43)</f>
        <v>6.43</v>
      </c>
      <c r="C162" s="6">
        <f>IFERROR(__xludf.DUMMYFUNCTION("""COMPUTED_VALUE"""),6.47)</f>
        <v>6.47</v>
      </c>
      <c r="D162" s="6">
        <f>IFERROR(__xludf.DUMMYFUNCTION("""COMPUTED_VALUE"""),6.24)</f>
        <v>6.24</v>
      </c>
      <c r="E162" s="6">
        <f>IFERROR(__xludf.DUMMYFUNCTION("""COMPUTED_VALUE"""),6.29)</f>
        <v>6.29</v>
      </c>
      <c r="F162" s="6">
        <f>IFERROR(__xludf.DUMMYFUNCTION("""COMPUTED_VALUE"""),2.4003175E7)</f>
        <v>24003175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5">
        <f>IFERROR(__xludf.DUMMYFUNCTION("""COMPUTED_VALUE"""),44523.64583333333)</f>
        <v>44523.64583</v>
      </c>
      <c r="B163" s="6">
        <f>IFERROR(__xludf.DUMMYFUNCTION("""COMPUTED_VALUE"""),6.29)</f>
        <v>6.29</v>
      </c>
      <c r="C163" s="6">
        <f>IFERROR(__xludf.DUMMYFUNCTION("""COMPUTED_VALUE"""),6.38)</f>
        <v>6.38</v>
      </c>
      <c r="D163" s="6">
        <f>IFERROR(__xludf.DUMMYFUNCTION("""COMPUTED_VALUE"""),6.2)</f>
        <v>6.2</v>
      </c>
      <c r="E163" s="6">
        <f>IFERROR(__xludf.DUMMYFUNCTION("""COMPUTED_VALUE"""),6.34)</f>
        <v>6.34</v>
      </c>
      <c r="F163" s="6">
        <f>IFERROR(__xludf.DUMMYFUNCTION("""COMPUTED_VALUE"""),1.8515651E7)</f>
        <v>18515651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5">
        <f>IFERROR(__xludf.DUMMYFUNCTION("""COMPUTED_VALUE"""),44524.64583333333)</f>
        <v>44524.64583</v>
      </c>
      <c r="B164" s="6">
        <f>IFERROR(__xludf.DUMMYFUNCTION("""COMPUTED_VALUE"""),6.38)</f>
        <v>6.38</v>
      </c>
      <c r="C164" s="6">
        <f>IFERROR(__xludf.DUMMYFUNCTION("""COMPUTED_VALUE"""),6.52)</f>
        <v>6.52</v>
      </c>
      <c r="D164" s="6">
        <f>IFERROR(__xludf.DUMMYFUNCTION("""COMPUTED_VALUE"""),6.29)</f>
        <v>6.29</v>
      </c>
      <c r="E164" s="6">
        <f>IFERROR(__xludf.DUMMYFUNCTION("""COMPUTED_VALUE"""),6.38)</f>
        <v>6.38</v>
      </c>
      <c r="F164" s="6">
        <f>IFERROR(__xludf.DUMMYFUNCTION("""COMPUTED_VALUE"""),2.8226344E7)</f>
        <v>28226344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5">
        <f>IFERROR(__xludf.DUMMYFUNCTION("""COMPUTED_VALUE"""),44525.64583333333)</f>
        <v>44525.64583</v>
      </c>
      <c r="B165" s="6">
        <f>IFERROR(__xludf.DUMMYFUNCTION("""COMPUTED_VALUE"""),6.43)</f>
        <v>6.43</v>
      </c>
      <c r="C165" s="6">
        <f>IFERROR(__xludf.DUMMYFUNCTION("""COMPUTED_VALUE"""),6.52)</f>
        <v>6.52</v>
      </c>
      <c r="D165" s="6">
        <f>IFERROR(__xludf.DUMMYFUNCTION("""COMPUTED_VALUE"""),6.38)</f>
        <v>6.38</v>
      </c>
      <c r="E165" s="6">
        <f>IFERROR(__xludf.DUMMYFUNCTION("""COMPUTED_VALUE"""),6.47)</f>
        <v>6.47</v>
      </c>
      <c r="F165" s="6">
        <f>IFERROR(__xludf.DUMMYFUNCTION("""COMPUTED_VALUE"""),2.0552052E7)</f>
        <v>20552052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5">
        <f>IFERROR(__xludf.DUMMYFUNCTION("""COMPUTED_VALUE"""),44526.64583333333)</f>
        <v>44526.64583</v>
      </c>
      <c r="B166" s="6">
        <f>IFERROR(__xludf.DUMMYFUNCTION("""COMPUTED_VALUE"""),6.47)</f>
        <v>6.47</v>
      </c>
      <c r="C166" s="6">
        <f>IFERROR(__xludf.DUMMYFUNCTION("""COMPUTED_VALUE"""),6.47)</f>
        <v>6.47</v>
      </c>
      <c r="D166" s="6">
        <f>IFERROR(__xludf.DUMMYFUNCTION("""COMPUTED_VALUE"""),6.24)</f>
        <v>6.24</v>
      </c>
      <c r="E166" s="6">
        <f>IFERROR(__xludf.DUMMYFUNCTION("""COMPUTED_VALUE"""),6.29)</f>
        <v>6.29</v>
      </c>
      <c r="F166" s="6">
        <f>IFERROR(__xludf.DUMMYFUNCTION("""COMPUTED_VALUE"""),2.7534845E7)</f>
        <v>27534845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5">
        <f>IFERROR(__xludf.DUMMYFUNCTION("""COMPUTED_VALUE"""),44529.64583333333)</f>
        <v>44529.64583</v>
      </c>
      <c r="B167" s="6">
        <f>IFERROR(__xludf.DUMMYFUNCTION("""COMPUTED_VALUE"""),6.29)</f>
        <v>6.29</v>
      </c>
      <c r="C167" s="6">
        <f>IFERROR(__xludf.DUMMYFUNCTION("""COMPUTED_VALUE"""),6.34)</f>
        <v>6.34</v>
      </c>
      <c r="D167" s="6">
        <f>IFERROR(__xludf.DUMMYFUNCTION("""COMPUTED_VALUE"""),6.01)</f>
        <v>6.01</v>
      </c>
      <c r="E167" s="6">
        <f>IFERROR(__xludf.DUMMYFUNCTION("""COMPUTED_VALUE"""),6.06)</f>
        <v>6.06</v>
      </c>
      <c r="F167" s="6">
        <f>IFERROR(__xludf.DUMMYFUNCTION("""COMPUTED_VALUE"""),2.4158441E7)</f>
        <v>24158441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5">
        <f>IFERROR(__xludf.DUMMYFUNCTION("""COMPUTED_VALUE"""),44530.64583333333)</f>
        <v>44530.64583</v>
      </c>
      <c r="B168" s="6">
        <f>IFERROR(__xludf.DUMMYFUNCTION("""COMPUTED_VALUE"""),6.11)</f>
        <v>6.11</v>
      </c>
      <c r="C168" s="6">
        <f>IFERROR(__xludf.DUMMYFUNCTION("""COMPUTED_VALUE"""),6.34)</f>
        <v>6.34</v>
      </c>
      <c r="D168" s="6">
        <f>IFERROR(__xludf.DUMMYFUNCTION("""COMPUTED_VALUE"""),6.06)</f>
        <v>6.06</v>
      </c>
      <c r="E168" s="6">
        <f>IFERROR(__xludf.DUMMYFUNCTION("""COMPUTED_VALUE"""),6.29)</f>
        <v>6.29</v>
      </c>
      <c r="F168" s="6">
        <f>IFERROR(__xludf.DUMMYFUNCTION("""COMPUTED_VALUE"""),1.10048148E8)</f>
        <v>110048148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5">
        <f>IFERROR(__xludf.DUMMYFUNCTION("""COMPUTED_VALUE"""),44531.64583333333)</f>
        <v>44531.64583</v>
      </c>
      <c r="B169" s="6">
        <f>IFERROR(__xludf.DUMMYFUNCTION("""COMPUTED_VALUE"""),6.43)</f>
        <v>6.43</v>
      </c>
      <c r="C169" s="6">
        <f>IFERROR(__xludf.DUMMYFUNCTION("""COMPUTED_VALUE"""),6.57)</f>
        <v>6.57</v>
      </c>
      <c r="D169" s="6">
        <f>IFERROR(__xludf.DUMMYFUNCTION("""COMPUTED_VALUE"""),6.34)</f>
        <v>6.34</v>
      </c>
      <c r="E169" s="6">
        <f>IFERROR(__xludf.DUMMYFUNCTION("""COMPUTED_VALUE"""),6.57)</f>
        <v>6.57</v>
      </c>
      <c r="F169" s="6">
        <f>IFERROR(__xludf.DUMMYFUNCTION("""COMPUTED_VALUE"""),4.2323739E7)</f>
        <v>42323739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5">
        <f>IFERROR(__xludf.DUMMYFUNCTION("""COMPUTED_VALUE"""),44532.64583333333)</f>
        <v>44532.64583</v>
      </c>
      <c r="B170" s="6">
        <f>IFERROR(__xludf.DUMMYFUNCTION("""COMPUTED_VALUE"""),6.79)</f>
        <v>6.79</v>
      </c>
      <c r="C170" s="6">
        <f>IFERROR(__xludf.DUMMYFUNCTION("""COMPUTED_VALUE"""),6.79)</f>
        <v>6.79</v>
      </c>
      <c r="D170" s="6">
        <f>IFERROR(__xludf.DUMMYFUNCTION("""COMPUTED_VALUE"""),6.43)</f>
        <v>6.43</v>
      </c>
      <c r="E170" s="6">
        <f>IFERROR(__xludf.DUMMYFUNCTION("""COMPUTED_VALUE"""),6.47)</f>
        <v>6.47</v>
      </c>
      <c r="F170" s="6">
        <f>IFERROR(__xludf.DUMMYFUNCTION("""COMPUTED_VALUE"""),5.5157601E7)</f>
        <v>55157601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5">
        <f>IFERROR(__xludf.DUMMYFUNCTION("""COMPUTED_VALUE"""),44533.64583333333)</f>
        <v>44533.64583</v>
      </c>
      <c r="B171" s="6">
        <f>IFERROR(__xludf.DUMMYFUNCTION("""COMPUTED_VALUE"""),6.47)</f>
        <v>6.47</v>
      </c>
      <c r="C171" s="6">
        <f>IFERROR(__xludf.DUMMYFUNCTION("""COMPUTED_VALUE"""),6.52)</f>
        <v>6.52</v>
      </c>
      <c r="D171" s="6">
        <f>IFERROR(__xludf.DUMMYFUNCTION("""COMPUTED_VALUE"""),6.38)</f>
        <v>6.38</v>
      </c>
      <c r="E171" s="6">
        <f>IFERROR(__xludf.DUMMYFUNCTION("""COMPUTED_VALUE"""),6.43)</f>
        <v>6.43</v>
      </c>
      <c r="F171" s="6">
        <f>IFERROR(__xludf.DUMMYFUNCTION("""COMPUTED_VALUE"""),1.7162856E7)</f>
        <v>17162856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5">
        <f>IFERROR(__xludf.DUMMYFUNCTION("""COMPUTED_VALUE"""),44536.64583333333)</f>
        <v>44536.64583</v>
      </c>
      <c r="B172" s="6">
        <f>IFERROR(__xludf.DUMMYFUNCTION("""COMPUTED_VALUE"""),6.43)</f>
        <v>6.43</v>
      </c>
      <c r="C172" s="6">
        <f>IFERROR(__xludf.DUMMYFUNCTION("""COMPUTED_VALUE"""),6.61)</f>
        <v>6.61</v>
      </c>
      <c r="D172" s="6">
        <f>IFERROR(__xludf.DUMMYFUNCTION("""COMPUTED_VALUE"""),6.38)</f>
        <v>6.38</v>
      </c>
      <c r="E172" s="6">
        <f>IFERROR(__xludf.DUMMYFUNCTION("""COMPUTED_VALUE"""),6.43)</f>
        <v>6.43</v>
      </c>
      <c r="F172" s="6">
        <f>IFERROR(__xludf.DUMMYFUNCTION("""COMPUTED_VALUE"""),4.2431828E7)</f>
        <v>42431828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5">
        <f>IFERROR(__xludf.DUMMYFUNCTION("""COMPUTED_VALUE"""),44537.64583333333)</f>
        <v>44537.64583</v>
      </c>
      <c r="B173" s="6">
        <f>IFERROR(__xludf.DUMMYFUNCTION("""COMPUTED_VALUE"""),6.47)</f>
        <v>6.47</v>
      </c>
      <c r="C173" s="6">
        <f>IFERROR(__xludf.DUMMYFUNCTION("""COMPUTED_VALUE"""),6.57)</f>
        <v>6.57</v>
      </c>
      <c r="D173" s="6">
        <f>IFERROR(__xludf.DUMMYFUNCTION("""COMPUTED_VALUE"""),6.43)</f>
        <v>6.43</v>
      </c>
      <c r="E173" s="6">
        <f>IFERROR(__xludf.DUMMYFUNCTION("""COMPUTED_VALUE"""),6.43)</f>
        <v>6.43</v>
      </c>
      <c r="F173" s="6">
        <f>IFERROR(__xludf.DUMMYFUNCTION("""COMPUTED_VALUE"""),2.8237672E7)</f>
        <v>28237672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5">
        <f>IFERROR(__xludf.DUMMYFUNCTION("""COMPUTED_VALUE"""),44538.64583333333)</f>
        <v>44538.64583</v>
      </c>
      <c r="B174" s="6">
        <f>IFERROR(__xludf.DUMMYFUNCTION("""COMPUTED_VALUE"""),6.47)</f>
        <v>6.47</v>
      </c>
      <c r="C174" s="6">
        <f>IFERROR(__xludf.DUMMYFUNCTION("""COMPUTED_VALUE"""),6.75)</f>
        <v>6.75</v>
      </c>
      <c r="D174" s="6">
        <f>IFERROR(__xludf.DUMMYFUNCTION("""COMPUTED_VALUE"""),6.47)</f>
        <v>6.47</v>
      </c>
      <c r="E174" s="6">
        <f>IFERROR(__xludf.DUMMYFUNCTION("""COMPUTED_VALUE"""),6.57)</f>
        <v>6.57</v>
      </c>
      <c r="F174" s="6">
        <f>IFERROR(__xludf.DUMMYFUNCTION("""COMPUTED_VALUE"""),4.9781867E7)</f>
        <v>49781867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5">
        <f>IFERROR(__xludf.DUMMYFUNCTION("""COMPUTED_VALUE"""),44539.64583333333)</f>
        <v>44539.64583</v>
      </c>
      <c r="B175" s="6">
        <f>IFERROR(__xludf.DUMMYFUNCTION("""COMPUTED_VALUE"""),6.61)</f>
        <v>6.61</v>
      </c>
      <c r="C175" s="6">
        <f>IFERROR(__xludf.DUMMYFUNCTION("""COMPUTED_VALUE"""),6.89)</f>
        <v>6.89</v>
      </c>
      <c r="D175" s="6">
        <f>IFERROR(__xludf.DUMMYFUNCTION("""COMPUTED_VALUE"""),6.52)</f>
        <v>6.52</v>
      </c>
      <c r="E175" s="6">
        <f>IFERROR(__xludf.DUMMYFUNCTION("""COMPUTED_VALUE"""),6.89)</f>
        <v>6.89</v>
      </c>
      <c r="F175" s="6">
        <f>IFERROR(__xludf.DUMMYFUNCTION("""COMPUTED_VALUE"""),1.02797428E8)</f>
        <v>102797428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5">
        <f>IFERROR(__xludf.DUMMYFUNCTION("""COMPUTED_VALUE"""),44540.64583333333)</f>
        <v>44540.64583</v>
      </c>
      <c r="B176" s="6">
        <f>IFERROR(__xludf.DUMMYFUNCTION("""COMPUTED_VALUE"""),7.07)</f>
        <v>7.07</v>
      </c>
      <c r="C176" s="6">
        <f>IFERROR(__xludf.DUMMYFUNCTION("""COMPUTED_VALUE"""),7.21)</f>
        <v>7.21</v>
      </c>
      <c r="D176" s="6">
        <f>IFERROR(__xludf.DUMMYFUNCTION("""COMPUTED_VALUE"""),7.02)</f>
        <v>7.02</v>
      </c>
      <c r="E176" s="6">
        <f>IFERROR(__xludf.DUMMYFUNCTION("""COMPUTED_VALUE"""),7.21)</f>
        <v>7.21</v>
      </c>
      <c r="F176" s="6">
        <f>IFERROR(__xludf.DUMMYFUNCTION("""COMPUTED_VALUE"""),1.19073478E8)</f>
        <v>119073478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5">
        <f>IFERROR(__xludf.DUMMYFUNCTION("""COMPUTED_VALUE"""),44543.64583333333)</f>
        <v>44543.64583</v>
      </c>
      <c r="B177" s="6">
        <f>IFERROR(__xludf.DUMMYFUNCTION("""COMPUTED_VALUE"""),7.25)</f>
        <v>7.25</v>
      </c>
      <c r="C177" s="6">
        <f>IFERROR(__xludf.DUMMYFUNCTION("""COMPUTED_VALUE"""),7.35)</f>
        <v>7.35</v>
      </c>
      <c r="D177" s="6">
        <f>IFERROR(__xludf.DUMMYFUNCTION("""COMPUTED_VALUE"""),6.89)</f>
        <v>6.89</v>
      </c>
      <c r="E177" s="6">
        <f>IFERROR(__xludf.DUMMYFUNCTION("""COMPUTED_VALUE"""),6.89)</f>
        <v>6.89</v>
      </c>
      <c r="F177" s="6">
        <f>IFERROR(__xludf.DUMMYFUNCTION("""COMPUTED_VALUE"""),7.7112976E7)</f>
        <v>77112976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5">
        <f>IFERROR(__xludf.DUMMYFUNCTION("""COMPUTED_VALUE"""),44544.64583333333)</f>
        <v>44544.64583</v>
      </c>
      <c r="B178" s="6">
        <f>IFERROR(__xludf.DUMMYFUNCTION("""COMPUTED_VALUE"""),6.84)</f>
        <v>6.84</v>
      </c>
      <c r="C178" s="6">
        <f>IFERROR(__xludf.DUMMYFUNCTION("""COMPUTED_VALUE"""),6.93)</f>
        <v>6.93</v>
      </c>
      <c r="D178" s="6">
        <f>IFERROR(__xludf.DUMMYFUNCTION("""COMPUTED_VALUE"""),6.61)</f>
        <v>6.61</v>
      </c>
      <c r="E178" s="6">
        <f>IFERROR(__xludf.DUMMYFUNCTION("""COMPUTED_VALUE"""),6.7)</f>
        <v>6.7</v>
      </c>
      <c r="F178" s="6">
        <f>IFERROR(__xludf.DUMMYFUNCTION("""COMPUTED_VALUE"""),5.0775292E7)</f>
        <v>50775292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5">
        <f>IFERROR(__xludf.DUMMYFUNCTION("""COMPUTED_VALUE"""),44545.64583333333)</f>
        <v>44545.64583</v>
      </c>
      <c r="B179" s="6">
        <f>IFERROR(__xludf.DUMMYFUNCTION("""COMPUTED_VALUE"""),6.66)</f>
        <v>6.66</v>
      </c>
      <c r="C179" s="6">
        <f>IFERROR(__xludf.DUMMYFUNCTION("""COMPUTED_VALUE"""),6.84)</f>
        <v>6.84</v>
      </c>
      <c r="D179" s="6">
        <f>IFERROR(__xludf.DUMMYFUNCTION("""COMPUTED_VALUE"""),6.61)</f>
        <v>6.61</v>
      </c>
      <c r="E179" s="6">
        <f>IFERROR(__xludf.DUMMYFUNCTION("""COMPUTED_VALUE"""),6.7)</f>
        <v>6.7</v>
      </c>
      <c r="F179" s="6">
        <f>IFERROR(__xludf.DUMMYFUNCTION("""COMPUTED_VALUE"""),3.6116121E7)</f>
        <v>36116121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5">
        <f>IFERROR(__xludf.DUMMYFUNCTION("""COMPUTED_VALUE"""),44546.64583333333)</f>
        <v>44546.64583</v>
      </c>
      <c r="B180" s="6">
        <f>IFERROR(__xludf.DUMMYFUNCTION("""COMPUTED_VALUE"""),6.7)</f>
        <v>6.7</v>
      </c>
      <c r="C180" s="6">
        <f>IFERROR(__xludf.DUMMYFUNCTION("""COMPUTED_VALUE"""),6.75)</f>
        <v>6.75</v>
      </c>
      <c r="D180" s="6">
        <f>IFERROR(__xludf.DUMMYFUNCTION("""COMPUTED_VALUE"""),6.38)</f>
        <v>6.38</v>
      </c>
      <c r="E180" s="6">
        <f>IFERROR(__xludf.DUMMYFUNCTION("""COMPUTED_VALUE"""),6.47)</f>
        <v>6.47</v>
      </c>
      <c r="F180" s="6">
        <f>IFERROR(__xludf.DUMMYFUNCTION("""COMPUTED_VALUE"""),8.5938379E7)</f>
        <v>85938379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5">
        <f>IFERROR(__xludf.DUMMYFUNCTION("""COMPUTED_VALUE"""),44547.64583333333)</f>
        <v>44547.64583</v>
      </c>
      <c r="B181" s="6">
        <f>IFERROR(__xludf.DUMMYFUNCTION("""COMPUTED_VALUE"""),6.52)</f>
        <v>6.52</v>
      </c>
      <c r="C181" s="6">
        <f>IFERROR(__xludf.DUMMYFUNCTION("""COMPUTED_VALUE"""),6.52)</f>
        <v>6.52</v>
      </c>
      <c r="D181" s="6">
        <f>IFERROR(__xludf.DUMMYFUNCTION("""COMPUTED_VALUE"""),6.15)</f>
        <v>6.15</v>
      </c>
      <c r="E181" s="6">
        <f>IFERROR(__xludf.DUMMYFUNCTION("""COMPUTED_VALUE"""),6.24)</f>
        <v>6.24</v>
      </c>
      <c r="F181" s="6">
        <f>IFERROR(__xludf.DUMMYFUNCTION("""COMPUTED_VALUE"""),4.7714038E7)</f>
        <v>47714038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5">
        <f>IFERROR(__xludf.DUMMYFUNCTION("""COMPUTED_VALUE"""),44550.64583333333)</f>
        <v>44550.64583</v>
      </c>
      <c r="B182" s="6">
        <f>IFERROR(__xludf.DUMMYFUNCTION("""COMPUTED_VALUE"""),6.24)</f>
        <v>6.24</v>
      </c>
      <c r="C182" s="6">
        <f>IFERROR(__xludf.DUMMYFUNCTION("""COMPUTED_VALUE"""),6.52)</f>
        <v>6.52</v>
      </c>
      <c r="D182" s="6">
        <f>IFERROR(__xludf.DUMMYFUNCTION("""COMPUTED_VALUE"""),6.06)</f>
        <v>6.06</v>
      </c>
      <c r="E182" s="6">
        <f>IFERROR(__xludf.DUMMYFUNCTION("""COMPUTED_VALUE"""),6.52)</f>
        <v>6.52</v>
      </c>
      <c r="F182" s="6">
        <f>IFERROR(__xludf.DUMMYFUNCTION("""COMPUTED_VALUE"""),5.0166975E7)</f>
        <v>50166975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5">
        <f>IFERROR(__xludf.DUMMYFUNCTION("""COMPUTED_VALUE"""),44551.64583333333)</f>
        <v>44551.64583</v>
      </c>
      <c r="B183" s="6">
        <f>IFERROR(__xludf.DUMMYFUNCTION("""COMPUTED_VALUE"""),6.7)</f>
        <v>6.7</v>
      </c>
      <c r="C183" s="6">
        <f>IFERROR(__xludf.DUMMYFUNCTION("""COMPUTED_VALUE"""),6.84)</f>
        <v>6.84</v>
      </c>
      <c r="D183" s="6">
        <f>IFERROR(__xludf.DUMMYFUNCTION("""COMPUTED_VALUE"""),6.7)</f>
        <v>6.7</v>
      </c>
      <c r="E183" s="6">
        <f>IFERROR(__xludf.DUMMYFUNCTION("""COMPUTED_VALUE"""),6.84)</f>
        <v>6.84</v>
      </c>
      <c r="F183" s="6">
        <f>IFERROR(__xludf.DUMMYFUNCTION("""COMPUTED_VALUE"""),3.7274894E7)</f>
        <v>37274894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5">
        <f>IFERROR(__xludf.DUMMYFUNCTION("""COMPUTED_VALUE"""),44552.64583333333)</f>
        <v>44552.64583</v>
      </c>
      <c r="B184" s="6">
        <f>IFERROR(__xludf.DUMMYFUNCTION("""COMPUTED_VALUE"""),7.16)</f>
        <v>7.16</v>
      </c>
      <c r="C184" s="6">
        <f>IFERROR(__xludf.DUMMYFUNCTION("""COMPUTED_VALUE"""),7.16)</f>
        <v>7.16</v>
      </c>
      <c r="D184" s="6">
        <f>IFERROR(__xludf.DUMMYFUNCTION("""COMPUTED_VALUE"""),7.16)</f>
        <v>7.16</v>
      </c>
      <c r="E184" s="6">
        <f>IFERROR(__xludf.DUMMYFUNCTION("""COMPUTED_VALUE"""),7.16)</f>
        <v>7.16</v>
      </c>
      <c r="F184" s="6">
        <f>IFERROR(__xludf.DUMMYFUNCTION("""COMPUTED_VALUE"""),7762150.0)</f>
        <v>7762150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5">
        <f>IFERROR(__xludf.DUMMYFUNCTION("""COMPUTED_VALUE"""),44553.64583333333)</f>
        <v>44553.64583</v>
      </c>
      <c r="B185" s="6">
        <f>IFERROR(__xludf.DUMMYFUNCTION("""COMPUTED_VALUE"""),7.48)</f>
        <v>7.48</v>
      </c>
      <c r="C185" s="6">
        <f>IFERROR(__xludf.DUMMYFUNCTION("""COMPUTED_VALUE"""),7.48)</f>
        <v>7.48</v>
      </c>
      <c r="D185" s="6">
        <f>IFERROR(__xludf.DUMMYFUNCTION("""COMPUTED_VALUE"""),7.07)</f>
        <v>7.07</v>
      </c>
      <c r="E185" s="6">
        <f>IFERROR(__xludf.DUMMYFUNCTION("""COMPUTED_VALUE"""),7.12)</f>
        <v>7.12</v>
      </c>
      <c r="F185" s="6">
        <f>IFERROR(__xludf.DUMMYFUNCTION("""COMPUTED_VALUE"""),1.42814213E8)</f>
        <v>142814213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5">
        <f>IFERROR(__xludf.DUMMYFUNCTION("""COMPUTED_VALUE"""),44554.64583333333)</f>
        <v>44554.64583</v>
      </c>
      <c r="B186" s="6">
        <f>IFERROR(__xludf.DUMMYFUNCTION("""COMPUTED_VALUE"""),7.21)</f>
        <v>7.21</v>
      </c>
      <c r="C186" s="6">
        <f>IFERROR(__xludf.DUMMYFUNCTION("""COMPUTED_VALUE"""),7.44)</f>
        <v>7.44</v>
      </c>
      <c r="D186" s="6">
        <f>IFERROR(__xludf.DUMMYFUNCTION("""COMPUTED_VALUE"""),6.84)</f>
        <v>6.84</v>
      </c>
      <c r="E186" s="6">
        <f>IFERROR(__xludf.DUMMYFUNCTION("""COMPUTED_VALUE"""),7.44)</f>
        <v>7.44</v>
      </c>
      <c r="F186" s="6">
        <f>IFERROR(__xludf.DUMMYFUNCTION("""COMPUTED_VALUE"""),7.6693591E7)</f>
        <v>76693591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5">
        <f>IFERROR(__xludf.DUMMYFUNCTION("""COMPUTED_VALUE"""),44557.64583333333)</f>
        <v>44557.64583</v>
      </c>
      <c r="B187" s="6">
        <f>IFERROR(__xludf.DUMMYFUNCTION("""COMPUTED_VALUE"""),7.71)</f>
        <v>7.71</v>
      </c>
      <c r="C187" s="6">
        <f>IFERROR(__xludf.DUMMYFUNCTION("""COMPUTED_VALUE"""),7.8)</f>
        <v>7.8</v>
      </c>
      <c r="D187" s="6">
        <f>IFERROR(__xludf.DUMMYFUNCTION("""COMPUTED_VALUE"""),7.62)</f>
        <v>7.62</v>
      </c>
      <c r="E187" s="6">
        <f>IFERROR(__xludf.DUMMYFUNCTION("""COMPUTED_VALUE"""),7.8)</f>
        <v>7.8</v>
      </c>
      <c r="F187" s="6">
        <f>IFERROR(__xludf.DUMMYFUNCTION("""COMPUTED_VALUE"""),2.7786223E7)</f>
        <v>27786223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5">
        <f>IFERROR(__xludf.DUMMYFUNCTION("""COMPUTED_VALUE"""),44558.64583333333)</f>
        <v>44558.64583</v>
      </c>
      <c r="B188" s="6">
        <f>IFERROR(__xludf.DUMMYFUNCTION("""COMPUTED_VALUE"""),8.17)</f>
        <v>8.17</v>
      </c>
      <c r="C188" s="6">
        <f>IFERROR(__xludf.DUMMYFUNCTION("""COMPUTED_VALUE"""),8.17)</f>
        <v>8.17</v>
      </c>
      <c r="D188" s="6">
        <f>IFERROR(__xludf.DUMMYFUNCTION("""COMPUTED_VALUE"""),8.17)</f>
        <v>8.17</v>
      </c>
      <c r="E188" s="6">
        <f>IFERROR(__xludf.DUMMYFUNCTION("""COMPUTED_VALUE"""),8.17)</f>
        <v>8.17</v>
      </c>
      <c r="F188" s="6">
        <f>IFERROR(__xludf.DUMMYFUNCTION("""COMPUTED_VALUE"""),4939710.0)</f>
        <v>4939710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5">
        <f>IFERROR(__xludf.DUMMYFUNCTION("""COMPUTED_VALUE"""),44559.64583333333)</f>
        <v>44559.64583</v>
      </c>
      <c r="B189" s="6">
        <f>IFERROR(__xludf.DUMMYFUNCTION("""COMPUTED_VALUE"""),8.54)</f>
        <v>8.54</v>
      </c>
      <c r="C189" s="6">
        <f>IFERROR(__xludf.DUMMYFUNCTION("""COMPUTED_VALUE"""),8.54)</f>
        <v>8.54</v>
      </c>
      <c r="D189" s="6">
        <f>IFERROR(__xludf.DUMMYFUNCTION("""COMPUTED_VALUE"""),8.08)</f>
        <v>8.08</v>
      </c>
      <c r="E189" s="6">
        <f>IFERROR(__xludf.DUMMYFUNCTION("""COMPUTED_VALUE"""),8.54)</f>
        <v>8.54</v>
      </c>
      <c r="F189" s="6">
        <f>IFERROR(__xludf.DUMMYFUNCTION("""COMPUTED_VALUE"""),2.37558976E8)</f>
        <v>237558976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5">
        <f>IFERROR(__xludf.DUMMYFUNCTION("""COMPUTED_VALUE"""),44560.64583333333)</f>
        <v>44560.64583</v>
      </c>
      <c r="B190" s="6">
        <f>IFERROR(__xludf.DUMMYFUNCTION("""COMPUTED_VALUE"""),8.86)</f>
        <v>8.86</v>
      </c>
      <c r="C190" s="6">
        <f>IFERROR(__xludf.DUMMYFUNCTION("""COMPUTED_VALUE"""),8.95)</f>
        <v>8.95</v>
      </c>
      <c r="D190" s="6">
        <f>IFERROR(__xludf.DUMMYFUNCTION("""COMPUTED_VALUE"""),8.77)</f>
        <v>8.77</v>
      </c>
      <c r="E190" s="6">
        <f>IFERROR(__xludf.DUMMYFUNCTION("""COMPUTED_VALUE"""),8.95)</f>
        <v>8.95</v>
      </c>
      <c r="F190" s="6">
        <f>IFERROR(__xludf.DUMMYFUNCTION("""COMPUTED_VALUE"""),6.5608733E7)</f>
        <v>65608733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5">
        <f>IFERROR(__xludf.DUMMYFUNCTION("""COMPUTED_VALUE"""),44561.64583333333)</f>
        <v>44561.64583</v>
      </c>
      <c r="B191" s="6">
        <f>IFERROR(__xludf.DUMMYFUNCTION("""COMPUTED_VALUE"""),9.23)</f>
        <v>9.23</v>
      </c>
      <c r="C191" s="6">
        <f>IFERROR(__xludf.DUMMYFUNCTION("""COMPUTED_VALUE"""),9.37)</f>
        <v>9.37</v>
      </c>
      <c r="D191" s="6">
        <f>IFERROR(__xludf.DUMMYFUNCTION("""COMPUTED_VALUE"""),9.09)</f>
        <v>9.09</v>
      </c>
      <c r="E191" s="6">
        <f>IFERROR(__xludf.DUMMYFUNCTION("""COMPUTED_VALUE"""),9.37)</f>
        <v>9.37</v>
      </c>
      <c r="F191" s="6">
        <f>IFERROR(__xludf.DUMMYFUNCTION("""COMPUTED_VALUE"""),4.5312941E7)</f>
        <v>45312941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5">
        <f>IFERROR(__xludf.DUMMYFUNCTION("""COMPUTED_VALUE"""),44564.64583333333)</f>
        <v>44564.64583</v>
      </c>
      <c r="B192" s="6">
        <f>IFERROR(__xludf.DUMMYFUNCTION("""COMPUTED_VALUE"""),9.82)</f>
        <v>9.82</v>
      </c>
      <c r="C192" s="6">
        <f>IFERROR(__xludf.DUMMYFUNCTION("""COMPUTED_VALUE"""),9.82)</f>
        <v>9.82</v>
      </c>
      <c r="D192" s="6">
        <f>IFERROR(__xludf.DUMMYFUNCTION("""COMPUTED_VALUE"""),9.64)</f>
        <v>9.64</v>
      </c>
      <c r="E192" s="6">
        <f>IFERROR(__xludf.DUMMYFUNCTION("""COMPUTED_VALUE"""),9.82)</f>
        <v>9.82</v>
      </c>
      <c r="F192" s="6">
        <f>IFERROR(__xludf.DUMMYFUNCTION("""COMPUTED_VALUE"""),3.7827124E7)</f>
        <v>37827124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5">
        <f>IFERROR(__xludf.DUMMYFUNCTION("""COMPUTED_VALUE"""),44565.64583333333)</f>
        <v>44565.64583</v>
      </c>
      <c r="B193" s="6">
        <f>IFERROR(__xludf.DUMMYFUNCTION("""COMPUTED_VALUE"""),10.01)</f>
        <v>10.01</v>
      </c>
      <c r="C193" s="6">
        <f>IFERROR(__xludf.DUMMYFUNCTION("""COMPUTED_VALUE"""),10.28)</f>
        <v>10.28</v>
      </c>
      <c r="D193" s="6">
        <f>IFERROR(__xludf.DUMMYFUNCTION("""COMPUTED_VALUE"""),9.37)</f>
        <v>9.37</v>
      </c>
      <c r="E193" s="6">
        <f>IFERROR(__xludf.DUMMYFUNCTION("""COMPUTED_VALUE"""),9.37)</f>
        <v>9.37</v>
      </c>
      <c r="F193" s="6">
        <f>IFERROR(__xludf.DUMMYFUNCTION("""COMPUTED_VALUE"""),2.85651349E8)</f>
        <v>285651349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5">
        <f>IFERROR(__xludf.DUMMYFUNCTION("""COMPUTED_VALUE"""),44566.64583333333)</f>
        <v>44566.64583</v>
      </c>
      <c r="B194" s="6">
        <f>IFERROR(__xludf.DUMMYFUNCTION("""COMPUTED_VALUE"""),9.09)</f>
        <v>9.09</v>
      </c>
      <c r="C194" s="6">
        <f>IFERROR(__xludf.DUMMYFUNCTION("""COMPUTED_VALUE"""),9.14)</f>
        <v>9.14</v>
      </c>
      <c r="D194" s="6">
        <f>IFERROR(__xludf.DUMMYFUNCTION("""COMPUTED_VALUE"""),8.91)</f>
        <v>8.91</v>
      </c>
      <c r="E194" s="6">
        <f>IFERROR(__xludf.DUMMYFUNCTION("""COMPUTED_VALUE"""),8.91)</f>
        <v>8.91</v>
      </c>
      <c r="F194" s="6">
        <f>IFERROR(__xludf.DUMMYFUNCTION("""COMPUTED_VALUE"""),4.9630125E7)</f>
        <v>49630125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5">
        <f>IFERROR(__xludf.DUMMYFUNCTION("""COMPUTED_VALUE"""),44567.64583333333)</f>
        <v>44567.64583</v>
      </c>
      <c r="B195" s="6">
        <f>IFERROR(__xludf.DUMMYFUNCTION("""COMPUTED_VALUE"""),8.63)</f>
        <v>8.63</v>
      </c>
      <c r="C195" s="6">
        <f>IFERROR(__xludf.DUMMYFUNCTION("""COMPUTED_VALUE"""),9.32)</f>
        <v>9.32</v>
      </c>
      <c r="D195" s="6">
        <f>IFERROR(__xludf.DUMMYFUNCTION("""COMPUTED_VALUE"""),8.54)</f>
        <v>8.54</v>
      </c>
      <c r="E195" s="6">
        <f>IFERROR(__xludf.DUMMYFUNCTION("""COMPUTED_VALUE"""),9.32)</f>
        <v>9.32</v>
      </c>
      <c r="F195" s="6">
        <f>IFERROR(__xludf.DUMMYFUNCTION("""COMPUTED_VALUE"""),1.19655199E8)</f>
        <v>119655199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5">
        <f>IFERROR(__xludf.DUMMYFUNCTION("""COMPUTED_VALUE"""),44568.64583333333)</f>
        <v>44568.64583</v>
      </c>
      <c r="B196" s="6">
        <f>IFERROR(__xludf.DUMMYFUNCTION("""COMPUTED_VALUE"""),9.78)</f>
        <v>9.78</v>
      </c>
      <c r="C196" s="6">
        <f>IFERROR(__xludf.DUMMYFUNCTION("""COMPUTED_VALUE"""),9.78)</f>
        <v>9.78</v>
      </c>
      <c r="D196" s="6">
        <f>IFERROR(__xludf.DUMMYFUNCTION("""COMPUTED_VALUE"""),9.6)</f>
        <v>9.6</v>
      </c>
      <c r="E196" s="6">
        <f>IFERROR(__xludf.DUMMYFUNCTION("""COMPUTED_VALUE"""),9.78)</f>
        <v>9.78</v>
      </c>
      <c r="F196" s="6">
        <f>IFERROR(__xludf.DUMMYFUNCTION("""COMPUTED_VALUE"""),1.11832189E8)</f>
        <v>111832189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5">
        <f>IFERROR(__xludf.DUMMYFUNCTION("""COMPUTED_VALUE"""),44571.64583333333)</f>
        <v>44571.64583</v>
      </c>
      <c r="B197" s="6">
        <f>IFERROR(__xludf.DUMMYFUNCTION("""COMPUTED_VALUE"""),10.24)</f>
        <v>10.24</v>
      </c>
      <c r="C197" s="6">
        <f>IFERROR(__xludf.DUMMYFUNCTION("""COMPUTED_VALUE"""),10.24)</f>
        <v>10.24</v>
      </c>
      <c r="D197" s="6">
        <f>IFERROR(__xludf.DUMMYFUNCTION("""COMPUTED_VALUE"""),10.24)</f>
        <v>10.24</v>
      </c>
      <c r="E197" s="6">
        <f>IFERROR(__xludf.DUMMYFUNCTION("""COMPUTED_VALUE"""),10.24)</f>
        <v>10.24</v>
      </c>
      <c r="F197" s="6">
        <f>IFERROR(__xludf.DUMMYFUNCTION("""COMPUTED_VALUE"""),8823599.0)</f>
        <v>8823599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5">
        <f>IFERROR(__xludf.DUMMYFUNCTION("""COMPUTED_VALUE"""),44572.64583333333)</f>
        <v>44572.64583</v>
      </c>
      <c r="B198" s="6">
        <f>IFERROR(__xludf.DUMMYFUNCTION("""COMPUTED_VALUE"""),10.74)</f>
        <v>10.74</v>
      </c>
      <c r="C198" s="6">
        <f>IFERROR(__xludf.DUMMYFUNCTION("""COMPUTED_VALUE"""),10.74)</f>
        <v>10.74</v>
      </c>
      <c r="D198" s="6">
        <f>IFERROR(__xludf.DUMMYFUNCTION("""COMPUTED_VALUE"""),9.92)</f>
        <v>9.92</v>
      </c>
      <c r="E198" s="6">
        <f>IFERROR(__xludf.DUMMYFUNCTION("""COMPUTED_VALUE"""),10.74)</f>
        <v>10.74</v>
      </c>
      <c r="F198" s="6">
        <f>IFERROR(__xludf.DUMMYFUNCTION("""COMPUTED_VALUE"""),2.54753919E8)</f>
        <v>254753919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5">
        <f>IFERROR(__xludf.DUMMYFUNCTION("""COMPUTED_VALUE"""),44573.64583333333)</f>
        <v>44573.64583</v>
      </c>
      <c r="B199" s="6">
        <f>IFERROR(__xludf.DUMMYFUNCTION("""COMPUTED_VALUE"""),11.02)</f>
        <v>11.02</v>
      </c>
      <c r="C199" s="6">
        <f>IFERROR(__xludf.DUMMYFUNCTION("""COMPUTED_VALUE"""),11.25)</f>
        <v>11.25</v>
      </c>
      <c r="D199" s="6">
        <f>IFERROR(__xludf.DUMMYFUNCTION("""COMPUTED_VALUE"""),10.42)</f>
        <v>10.42</v>
      </c>
      <c r="E199" s="6">
        <f>IFERROR(__xludf.DUMMYFUNCTION("""COMPUTED_VALUE"""),11.25)</f>
        <v>11.25</v>
      </c>
      <c r="F199" s="6">
        <f>IFERROR(__xludf.DUMMYFUNCTION("""COMPUTED_VALUE"""),3.59597336E8)</f>
        <v>359597336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5">
        <f>IFERROR(__xludf.DUMMYFUNCTION("""COMPUTED_VALUE"""),44574.64583333333)</f>
        <v>44574.64583</v>
      </c>
      <c r="B200" s="6">
        <f>IFERROR(__xludf.DUMMYFUNCTION("""COMPUTED_VALUE"""),11.25)</f>
        <v>11.25</v>
      </c>
      <c r="C200" s="6">
        <f>IFERROR(__xludf.DUMMYFUNCTION("""COMPUTED_VALUE"""),11.25)</f>
        <v>11.25</v>
      </c>
      <c r="D200" s="6">
        <f>IFERROR(__xludf.DUMMYFUNCTION("""COMPUTED_VALUE"""),10.7)</f>
        <v>10.7</v>
      </c>
      <c r="E200" s="6">
        <f>IFERROR(__xludf.DUMMYFUNCTION("""COMPUTED_VALUE"""),10.7)</f>
        <v>10.7</v>
      </c>
      <c r="F200" s="6">
        <f>IFERROR(__xludf.DUMMYFUNCTION("""COMPUTED_VALUE"""),2.44718188E8)</f>
        <v>244718188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5">
        <f>IFERROR(__xludf.DUMMYFUNCTION("""COMPUTED_VALUE"""),44575.64583333333)</f>
        <v>44575.64583</v>
      </c>
      <c r="B201" s="6">
        <f>IFERROR(__xludf.DUMMYFUNCTION("""COMPUTED_VALUE"""),10.56)</f>
        <v>10.56</v>
      </c>
      <c r="C201" s="6">
        <f>IFERROR(__xludf.DUMMYFUNCTION("""COMPUTED_VALUE"""),11.2)</f>
        <v>11.2</v>
      </c>
      <c r="D201" s="6">
        <f>IFERROR(__xludf.DUMMYFUNCTION("""COMPUTED_VALUE"""),10.33)</f>
        <v>10.33</v>
      </c>
      <c r="E201" s="6">
        <f>IFERROR(__xludf.DUMMYFUNCTION("""COMPUTED_VALUE"""),11.2)</f>
        <v>11.2</v>
      </c>
      <c r="F201" s="6">
        <f>IFERROR(__xludf.DUMMYFUNCTION("""COMPUTED_VALUE"""),1.38039334E8)</f>
        <v>138039334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5">
        <f>IFERROR(__xludf.DUMMYFUNCTION("""COMPUTED_VALUE"""),44578.64583333333)</f>
        <v>44578.64583</v>
      </c>
      <c r="B202" s="6">
        <f>IFERROR(__xludf.DUMMYFUNCTION("""COMPUTED_VALUE"""),11.43)</f>
        <v>11.43</v>
      </c>
      <c r="C202" s="6">
        <f>IFERROR(__xludf.DUMMYFUNCTION("""COMPUTED_VALUE"""),11.75)</f>
        <v>11.75</v>
      </c>
      <c r="D202" s="6">
        <f>IFERROR(__xludf.DUMMYFUNCTION("""COMPUTED_VALUE"""),11.39)</f>
        <v>11.39</v>
      </c>
      <c r="E202" s="6">
        <f>IFERROR(__xludf.DUMMYFUNCTION("""COMPUTED_VALUE"""),11.75)</f>
        <v>11.75</v>
      </c>
      <c r="F202" s="6">
        <f>IFERROR(__xludf.DUMMYFUNCTION("""COMPUTED_VALUE"""),4.9242768E7)</f>
        <v>49242768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5">
        <f>IFERROR(__xludf.DUMMYFUNCTION("""COMPUTED_VALUE"""),44579.64583333333)</f>
        <v>44579.64583</v>
      </c>
      <c r="B203" s="6">
        <f>IFERROR(__xludf.DUMMYFUNCTION("""COMPUTED_VALUE"""),11.75)</f>
        <v>11.75</v>
      </c>
      <c r="C203" s="6">
        <f>IFERROR(__xludf.DUMMYFUNCTION("""COMPUTED_VALUE"""),12.03)</f>
        <v>12.03</v>
      </c>
      <c r="D203" s="6">
        <f>IFERROR(__xludf.DUMMYFUNCTION("""COMPUTED_VALUE"""),11.2)</f>
        <v>11.2</v>
      </c>
      <c r="E203" s="6">
        <f>IFERROR(__xludf.DUMMYFUNCTION("""COMPUTED_VALUE"""),11.2)</f>
        <v>11.2</v>
      </c>
      <c r="F203" s="6">
        <f>IFERROR(__xludf.DUMMYFUNCTION("""COMPUTED_VALUE"""),1.70355227E8)</f>
        <v>170355227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5">
        <f>IFERROR(__xludf.DUMMYFUNCTION("""COMPUTED_VALUE"""),44580.64583333333)</f>
        <v>44580.64583</v>
      </c>
      <c r="B204" s="6">
        <f>IFERROR(__xludf.DUMMYFUNCTION("""COMPUTED_VALUE"""),10.88)</f>
        <v>10.88</v>
      </c>
      <c r="C204" s="6">
        <f>IFERROR(__xludf.DUMMYFUNCTION("""COMPUTED_VALUE"""),10.97)</f>
        <v>10.97</v>
      </c>
      <c r="D204" s="6">
        <f>IFERROR(__xludf.DUMMYFUNCTION("""COMPUTED_VALUE"""),10.65)</f>
        <v>10.65</v>
      </c>
      <c r="E204" s="6">
        <f>IFERROR(__xludf.DUMMYFUNCTION("""COMPUTED_VALUE"""),10.65)</f>
        <v>10.65</v>
      </c>
      <c r="F204" s="6">
        <f>IFERROR(__xludf.DUMMYFUNCTION("""COMPUTED_VALUE"""),1.11713148E8)</f>
        <v>111713148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5">
        <f>IFERROR(__xludf.DUMMYFUNCTION("""COMPUTED_VALUE"""),44581.64583333333)</f>
        <v>44581.64583</v>
      </c>
      <c r="B205" s="6">
        <f>IFERROR(__xludf.DUMMYFUNCTION("""COMPUTED_VALUE"""),10.51)</f>
        <v>10.51</v>
      </c>
      <c r="C205" s="6">
        <f>IFERROR(__xludf.DUMMYFUNCTION("""COMPUTED_VALUE"""),11.16)</f>
        <v>11.16</v>
      </c>
      <c r="D205" s="6">
        <f>IFERROR(__xludf.DUMMYFUNCTION("""COMPUTED_VALUE"""),10.47)</f>
        <v>10.47</v>
      </c>
      <c r="E205" s="6">
        <f>IFERROR(__xludf.DUMMYFUNCTION("""COMPUTED_VALUE"""),11.16)</f>
        <v>11.16</v>
      </c>
      <c r="F205" s="6">
        <f>IFERROR(__xludf.DUMMYFUNCTION("""COMPUTED_VALUE"""),1.09449158E8)</f>
        <v>109449158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5">
        <f>IFERROR(__xludf.DUMMYFUNCTION("""COMPUTED_VALUE"""),44582.64583333333)</f>
        <v>44582.64583</v>
      </c>
      <c r="B206" s="6">
        <f>IFERROR(__xludf.DUMMYFUNCTION("""COMPUTED_VALUE"""),11.29)</f>
        <v>11.29</v>
      </c>
      <c r="C206" s="6">
        <f>IFERROR(__xludf.DUMMYFUNCTION("""COMPUTED_VALUE"""),11.57)</f>
        <v>11.57</v>
      </c>
      <c r="D206" s="6">
        <f>IFERROR(__xludf.DUMMYFUNCTION("""COMPUTED_VALUE"""),10.61)</f>
        <v>10.61</v>
      </c>
      <c r="E206" s="6">
        <f>IFERROR(__xludf.DUMMYFUNCTION("""COMPUTED_VALUE"""),10.7)</f>
        <v>10.7</v>
      </c>
      <c r="F206" s="6">
        <f>IFERROR(__xludf.DUMMYFUNCTION("""COMPUTED_VALUE"""),1.25154259E8)</f>
        <v>125154259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5">
        <f>IFERROR(__xludf.DUMMYFUNCTION("""COMPUTED_VALUE"""),44585.64583333333)</f>
        <v>44585.64583</v>
      </c>
      <c r="B207" s="6">
        <f>IFERROR(__xludf.DUMMYFUNCTION("""COMPUTED_VALUE"""),10.79)</f>
        <v>10.79</v>
      </c>
      <c r="C207" s="6">
        <f>IFERROR(__xludf.DUMMYFUNCTION("""COMPUTED_VALUE"""),11.11)</f>
        <v>11.11</v>
      </c>
      <c r="D207" s="6">
        <f>IFERROR(__xludf.DUMMYFUNCTION("""COMPUTED_VALUE"""),10.19)</f>
        <v>10.19</v>
      </c>
      <c r="E207" s="6">
        <f>IFERROR(__xludf.DUMMYFUNCTION("""COMPUTED_VALUE"""),10.19)</f>
        <v>10.19</v>
      </c>
      <c r="F207" s="6">
        <f>IFERROR(__xludf.DUMMYFUNCTION("""COMPUTED_VALUE"""),7.6853899E7)</f>
        <v>76853899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5">
        <f>IFERROR(__xludf.DUMMYFUNCTION("""COMPUTED_VALUE"""),44586.64583333333)</f>
        <v>44586.64583</v>
      </c>
      <c r="B208" s="6">
        <f>IFERROR(__xludf.DUMMYFUNCTION("""COMPUTED_VALUE"""),9.78)</f>
        <v>9.78</v>
      </c>
      <c r="C208" s="6">
        <f>IFERROR(__xludf.DUMMYFUNCTION("""COMPUTED_VALUE"""),10.24)</f>
        <v>10.24</v>
      </c>
      <c r="D208" s="6">
        <f>IFERROR(__xludf.DUMMYFUNCTION("""COMPUTED_VALUE"""),9.69)</f>
        <v>9.69</v>
      </c>
      <c r="E208" s="6">
        <f>IFERROR(__xludf.DUMMYFUNCTION("""COMPUTED_VALUE"""),10.1)</f>
        <v>10.1</v>
      </c>
      <c r="F208" s="6">
        <f>IFERROR(__xludf.DUMMYFUNCTION("""COMPUTED_VALUE"""),1.46562574E8)</f>
        <v>146562574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5">
        <f>IFERROR(__xludf.DUMMYFUNCTION("""COMPUTED_VALUE"""),44588.64583333333)</f>
        <v>44588.64583</v>
      </c>
      <c r="B209" s="6">
        <f>IFERROR(__xludf.DUMMYFUNCTION("""COMPUTED_VALUE"""),9.96)</f>
        <v>9.96</v>
      </c>
      <c r="C209" s="6">
        <f>IFERROR(__xludf.DUMMYFUNCTION("""COMPUTED_VALUE"""),10.61)</f>
        <v>10.61</v>
      </c>
      <c r="D209" s="6">
        <f>IFERROR(__xludf.DUMMYFUNCTION("""COMPUTED_VALUE"""),9.82)</f>
        <v>9.82</v>
      </c>
      <c r="E209" s="6">
        <f>IFERROR(__xludf.DUMMYFUNCTION("""COMPUTED_VALUE"""),10.61)</f>
        <v>10.61</v>
      </c>
      <c r="F209" s="6">
        <f>IFERROR(__xludf.DUMMYFUNCTION("""COMPUTED_VALUE"""),9.1947918E7)</f>
        <v>91947918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5">
        <f>IFERROR(__xludf.DUMMYFUNCTION("""COMPUTED_VALUE"""),44589.64583333333)</f>
        <v>44589.64583</v>
      </c>
      <c r="B210" s="6">
        <f>IFERROR(__xludf.DUMMYFUNCTION("""COMPUTED_VALUE"""),10.97)</f>
        <v>10.97</v>
      </c>
      <c r="C210" s="6">
        <f>IFERROR(__xludf.DUMMYFUNCTION("""COMPUTED_VALUE"""),11.06)</f>
        <v>11.06</v>
      </c>
      <c r="D210" s="6">
        <f>IFERROR(__xludf.DUMMYFUNCTION("""COMPUTED_VALUE"""),10.42)</f>
        <v>10.42</v>
      </c>
      <c r="E210" s="6">
        <f>IFERROR(__xludf.DUMMYFUNCTION("""COMPUTED_VALUE"""),10.47)</f>
        <v>10.47</v>
      </c>
      <c r="F210" s="6">
        <f>IFERROR(__xludf.DUMMYFUNCTION("""COMPUTED_VALUE"""),8.6149828E7)</f>
        <v>86149828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5">
        <f>IFERROR(__xludf.DUMMYFUNCTION("""COMPUTED_VALUE"""),44592.64583333333)</f>
        <v>44592.64583</v>
      </c>
      <c r="B211" s="6">
        <f>IFERROR(__xludf.DUMMYFUNCTION("""COMPUTED_VALUE"""),10.97)</f>
        <v>10.97</v>
      </c>
      <c r="C211" s="6">
        <f>IFERROR(__xludf.DUMMYFUNCTION("""COMPUTED_VALUE"""),10.97)</f>
        <v>10.97</v>
      </c>
      <c r="D211" s="6">
        <f>IFERROR(__xludf.DUMMYFUNCTION("""COMPUTED_VALUE"""),10.97)</f>
        <v>10.97</v>
      </c>
      <c r="E211" s="6">
        <f>IFERROR(__xludf.DUMMYFUNCTION("""COMPUTED_VALUE"""),10.97)</f>
        <v>10.97</v>
      </c>
      <c r="F211" s="6">
        <f>IFERROR(__xludf.DUMMYFUNCTION("""COMPUTED_VALUE"""),1.6066541E7)</f>
        <v>16066541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5">
        <f>IFERROR(__xludf.DUMMYFUNCTION("""COMPUTED_VALUE"""),44593.64583333333)</f>
        <v>44593.64583</v>
      </c>
      <c r="B212" s="6">
        <f>IFERROR(__xludf.DUMMYFUNCTION("""COMPUTED_VALUE"""),11.48)</f>
        <v>11.48</v>
      </c>
      <c r="C212" s="6">
        <f>IFERROR(__xludf.DUMMYFUNCTION("""COMPUTED_VALUE"""),11.48)</f>
        <v>11.48</v>
      </c>
      <c r="D212" s="6">
        <f>IFERROR(__xludf.DUMMYFUNCTION("""COMPUTED_VALUE"""),10.61)</f>
        <v>10.61</v>
      </c>
      <c r="E212" s="6">
        <f>IFERROR(__xludf.DUMMYFUNCTION("""COMPUTED_VALUE"""),11.29)</f>
        <v>11.29</v>
      </c>
      <c r="F212" s="6">
        <f>IFERROR(__xludf.DUMMYFUNCTION("""COMPUTED_VALUE"""),2.31095807E8)</f>
        <v>231095807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5">
        <f>IFERROR(__xludf.DUMMYFUNCTION("""COMPUTED_VALUE"""),44594.64583333333)</f>
        <v>44594.64583</v>
      </c>
      <c r="B213" s="6">
        <f>IFERROR(__xludf.DUMMYFUNCTION("""COMPUTED_VALUE"""),11.48)</f>
        <v>11.48</v>
      </c>
      <c r="C213" s="6">
        <f>IFERROR(__xludf.DUMMYFUNCTION("""COMPUTED_VALUE"""),11.48)</f>
        <v>11.48</v>
      </c>
      <c r="D213" s="6">
        <f>IFERROR(__xludf.DUMMYFUNCTION("""COMPUTED_VALUE"""),10.83)</f>
        <v>10.83</v>
      </c>
      <c r="E213" s="6">
        <f>IFERROR(__xludf.DUMMYFUNCTION("""COMPUTED_VALUE"""),10.93)</f>
        <v>10.93</v>
      </c>
      <c r="F213" s="6">
        <f>IFERROR(__xludf.DUMMYFUNCTION("""COMPUTED_VALUE"""),6.7243369E7)</f>
        <v>67243369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5">
        <f>IFERROR(__xludf.DUMMYFUNCTION("""COMPUTED_VALUE"""),44595.64583333333)</f>
        <v>44595.64583</v>
      </c>
      <c r="B214" s="6">
        <f>IFERROR(__xludf.DUMMYFUNCTION("""COMPUTED_VALUE"""),10.79)</f>
        <v>10.79</v>
      </c>
      <c r="C214" s="6">
        <f>IFERROR(__xludf.DUMMYFUNCTION("""COMPUTED_VALUE"""),11.16)</f>
        <v>11.16</v>
      </c>
      <c r="D214" s="6">
        <f>IFERROR(__xludf.DUMMYFUNCTION("""COMPUTED_VALUE"""),10.56)</f>
        <v>10.56</v>
      </c>
      <c r="E214" s="6">
        <f>IFERROR(__xludf.DUMMYFUNCTION("""COMPUTED_VALUE"""),10.83)</f>
        <v>10.83</v>
      </c>
      <c r="F214" s="6">
        <f>IFERROR(__xludf.DUMMYFUNCTION("""COMPUTED_VALUE"""),5.2852279E7)</f>
        <v>52852279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5">
        <f>IFERROR(__xludf.DUMMYFUNCTION("""COMPUTED_VALUE"""),44596.64583333333)</f>
        <v>44596.64583</v>
      </c>
      <c r="B215" s="6">
        <f>IFERROR(__xludf.DUMMYFUNCTION("""COMPUTED_VALUE"""),10.88)</f>
        <v>10.88</v>
      </c>
      <c r="C215" s="6">
        <f>IFERROR(__xludf.DUMMYFUNCTION("""COMPUTED_VALUE"""),10.97)</f>
        <v>10.97</v>
      </c>
      <c r="D215" s="6">
        <f>IFERROR(__xludf.DUMMYFUNCTION("""COMPUTED_VALUE"""),10.61)</f>
        <v>10.61</v>
      </c>
      <c r="E215" s="6">
        <f>IFERROR(__xludf.DUMMYFUNCTION("""COMPUTED_VALUE"""),10.65)</f>
        <v>10.65</v>
      </c>
      <c r="F215" s="6">
        <f>IFERROR(__xludf.DUMMYFUNCTION("""COMPUTED_VALUE"""),3.6160244E7)</f>
        <v>36160244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5">
        <f>IFERROR(__xludf.DUMMYFUNCTION("""COMPUTED_VALUE"""),44599.64583333333)</f>
        <v>44599.64583</v>
      </c>
      <c r="B216" s="6">
        <f>IFERROR(__xludf.DUMMYFUNCTION("""COMPUTED_VALUE"""),10.7)</f>
        <v>10.7</v>
      </c>
      <c r="C216" s="6">
        <f>IFERROR(__xludf.DUMMYFUNCTION("""COMPUTED_VALUE"""),10.83)</f>
        <v>10.83</v>
      </c>
      <c r="D216" s="6">
        <f>IFERROR(__xludf.DUMMYFUNCTION("""COMPUTED_VALUE"""),10.15)</f>
        <v>10.15</v>
      </c>
      <c r="E216" s="6">
        <f>IFERROR(__xludf.DUMMYFUNCTION("""COMPUTED_VALUE"""),10.19)</f>
        <v>10.19</v>
      </c>
      <c r="F216" s="6">
        <f>IFERROR(__xludf.DUMMYFUNCTION("""COMPUTED_VALUE"""),8.2922151E7)</f>
        <v>82922151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5">
        <f>IFERROR(__xludf.DUMMYFUNCTION("""COMPUTED_VALUE"""),44600.64583333333)</f>
        <v>44600.64583</v>
      </c>
      <c r="B217" s="6">
        <f>IFERROR(__xludf.DUMMYFUNCTION("""COMPUTED_VALUE"""),10.19)</f>
        <v>10.19</v>
      </c>
      <c r="C217" s="6">
        <f>IFERROR(__xludf.DUMMYFUNCTION("""COMPUTED_VALUE"""),10.24)</f>
        <v>10.24</v>
      </c>
      <c r="D217" s="6">
        <f>IFERROR(__xludf.DUMMYFUNCTION("""COMPUTED_VALUE"""),9.69)</f>
        <v>9.69</v>
      </c>
      <c r="E217" s="6">
        <f>IFERROR(__xludf.DUMMYFUNCTION("""COMPUTED_VALUE"""),9.69)</f>
        <v>9.69</v>
      </c>
      <c r="F217" s="6">
        <f>IFERROR(__xludf.DUMMYFUNCTION("""COMPUTED_VALUE"""),1.20624897E8)</f>
        <v>120624897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5">
        <f>IFERROR(__xludf.DUMMYFUNCTION("""COMPUTED_VALUE"""),44601.64583333333)</f>
        <v>44601.64583</v>
      </c>
      <c r="B218" s="6">
        <f>IFERROR(__xludf.DUMMYFUNCTION("""COMPUTED_VALUE"""),9.73)</f>
        <v>9.73</v>
      </c>
      <c r="C218" s="6">
        <f>IFERROR(__xludf.DUMMYFUNCTION("""COMPUTED_VALUE"""),9.96)</f>
        <v>9.96</v>
      </c>
      <c r="D218" s="6">
        <f>IFERROR(__xludf.DUMMYFUNCTION("""COMPUTED_VALUE"""),9.32)</f>
        <v>9.32</v>
      </c>
      <c r="E218" s="6">
        <f>IFERROR(__xludf.DUMMYFUNCTION("""COMPUTED_VALUE"""),9.73)</f>
        <v>9.73</v>
      </c>
      <c r="F218" s="6">
        <f>IFERROR(__xludf.DUMMYFUNCTION("""COMPUTED_VALUE"""),7.7452831E7)</f>
        <v>77452831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5">
        <f>IFERROR(__xludf.DUMMYFUNCTION("""COMPUTED_VALUE"""),44602.64583333333)</f>
        <v>44602.64583</v>
      </c>
      <c r="B219" s="6">
        <f>IFERROR(__xludf.DUMMYFUNCTION("""COMPUTED_VALUE"""),9.78)</f>
        <v>9.78</v>
      </c>
      <c r="C219" s="6">
        <f>IFERROR(__xludf.DUMMYFUNCTION("""COMPUTED_VALUE"""),10.1)</f>
        <v>10.1</v>
      </c>
      <c r="D219" s="6">
        <f>IFERROR(__xludf.DUMMYFUNCTION("""COMPUTED_VALUE"""),9.46)</f>
        <v>9.46</v>
      </c>
      <c r="E219" s="6">
        <f>IFERROR(__xludf.DUMMYFUNCTION("""COMPUTED_VALUE"""),9.69)</f>
        <v>9.69</v>
      </c>
      <c r="F219" s="6">
        <f>IFERROR(__xludf.DUMMYFUNCTION("""COMPUTED_VALUE"""),8.0919888E7)</f>
        <v>80919888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5">
        <f>IFERROR(__xludf.DUMMYFUNCTION("""COMPUTED_VALUE"""),44603.64583333333)</f>
        <v>44603.64583</v>
      </c>
      <c r="B220" s="6">
        <f>IFERROR(__xludf.DUMMYFUNCTION("""COMPUTED_VALUE"""),9.6)</f>
        <v>9.6</v>
      </c>
      <c r="C220" s="6">
        <f>IFERROR(__xludf.DUMMYFUNCTION("""COMPUTED_VALUE"""),9.82)</f>
        <v>9.82</v>
      </c>
      <c r="D220" s="6">
        <f>IFERROR(__xludf.DUMMYFUNCTION("""COMPUTED_VALUE"""),9.46)</f>
        <v>9.46</v>
      </c>
      <c r="E220" s="6">
        <f>IFERROR(__xludf.DUMMYFUNCTION("""COMPUTED_VALUE"""),9.5)</f>
        <v>9.5</v>
      </c>
      <c r="F220" s="6">
        <f>IFERROR(__xludf.DUMMYFUNCTION("""COMPUTED_VALUE"""),3.6340349E7)</f>
        <v>36340349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5">
        <f>IFERROR(__xludf.DUMMYFUNCTION("""COMPUTED_VALUE"""),44606.64583333333)</f>
        <v>44606.64583</v>
      </c>
      <c r="B221" s="6">
        <f>IFERROR(__xludf.DUMMYFUNCTION("""COMPUTED_VALUE"""),9.09)</f>
        <v>9.09</v>
      </c>
      <c r="C221" s="6">
        <f>IFERROR(__xludf.DUMMYFUNCTION("""COMPUTED_VALUE"""),9.23)</f>
        <v>9.23</v>
      </c>
      <c r="D221" s="6">
        <f>IFERROR(__xludf.DUMMYFUNCTION("""COMPUTED_VALUE"""),9.04)</f>
        <v>9.04</v>
      </c>
      <c r="E221" s="6">
        <f>IFERROR(__xludf.DUMMYFUNCTION("""COMPUTED_VALUE"""),9.04)</f>
        <v>9.04</v>
      </c>
      <c r="F221" s="6">
        <f>IFERROR(__xludf.DUMMYFUNCTION("""COMPUTED_VALUE"""),6.5401054E7)</f>
        <v>65401054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5">
        <f>IFERROR(__xludf.DUMMYFUNCTION("""COMPUTED_VALUE"""),44607.64583333333)</f>
        <v>44607.64583</v>
      </c>
      <c r="B222" s="6">
        <f>IFERROR(__xludf.DUMMYFUNCTION("""COMPUTED_VALUE"""),8.81)</f>
        <v>8.81</v>
      </c>
      <c r="C222" s="6">
        <f>IFERROR(__xludf.DUMMYFUNCTION("""COMPUTED_VALUE"""),9.0)</f>
        <v>9</v>
      </c>
      <c r="D222" s="6">
        <f>IFERROR(__xludf.DUMMYFUNCTION("""COMPUTED_VALUE"""),8.63)</f>
        <v>8.63</v>
      </c>
      <c r="E222" s="6">
        <f>IFERROR(__xludf.DUMMYFUNCTION("""COMPUTED_VALUE"""),8.91)</f>
        <v>8.91</v>
      </c>
      <c r="F222" s="6">
        <f>IFERROR(__xludf.DUMMYFUNCTION("""COMPUTED_VALUE"""),1.21837023E8)</f>
        <v>121837023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5">
        <f>IFERROR(__xludf.DUMMYFUNCTION("""COMPUTED_VALUE"""),44608.64583333333)</f>
        <v>44608.64583</v>
      </c>
      <c r="B223" s="6">
        <f>IFERROR(__xludf.DUMMYFUNCTION("""COMPUTED_VALUE"""),9.0)</f>
        <v>9</v>
      </c>
      <c r="C223" s="6">
        <f>IFERROR(__xludf.DUMMYFUNCTION("""COMPUTED_VALUE"""),9.32)</f>
        <v>9.32</v>
      </c>
      <c r="D223" s="6">
        <f>IFERROR(__xludf.DUMMYFUNCTION("""COMPUTED_VALUE"""),9.0)</f>
        <v>9</v>
      </c>
      <c r="E223" s="6">
        <f>IFERROR(__xludf.DUMMYFUNCTION("""COMPUTED_VALUE"""),9.32)</f>
        <v>9.32</v>
      </c>
      <c r="F223" s="6">
        <f>IFERROR(__xludf.DUMMYFUNCTION("""COMPUTED_VALUE"""),5.8922897E7)</f>
        <v>58922897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5">
        <f>IFERROR(__xludf.DUMMYFUNCTION("""COMPUTED_VALUE"""),44609.64583333333)</f>
        <v>44609.64583</v>
      </c>
      <c r="B224" s="6">
        <f>IFERROR(__xludf.DUMMYFUNCTION("""COMPUTED_VALUE"""),9.6)</f>
        <v>9.6</v>
      </c>
      <c r="C224" s="6">
        <f>IFERROR(__xludf.DUMMYFUNCTION("""COMPUTED_VALUE"""),9.78)</f>
        <v>9.78</v>
      </c>
      <c r="D224" s="6">
        <f>IFERROR(__xludf.DUMMYFUNCTION("""COMPUTED_VALUE"""),9.55)</f>
        <v>9.55</v>
      </c>
      <c r="E224" s="6">
        <f>IFERROR(__xludf.DUMMYFUNCTION("""COMPUTED_VALUE"""),9.78)</f>
        <v>9.78</v>
      </c>
      <c r="F224" s="6">
        <f>IFERROR(__xludf.DUMMYFUNCTION("""COMPUTED_VALUE"""),4.0290034E7)</f>
        <v>40290034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5">
        <f>IFERROR(__xludf.DUMMYFUNCTION("""COMPUTED_VALUE"""),44610.64583333333)</f>
        <v>44610.64583</v>
      </c>
      <c r="B225" s="6">
        <f>IFERROR(__xludf.DUMMYFUNCTION("""COMPUTED_VALUE"""),10.01)</f>
        <v>10.01</v>
      </c>
      <c r="C225" s="6">
        <f>IFERROR(__xludf.DUMMYFUNCTION("""COMPUTED_VALUE"""),10.01)</f>
        <v>10.01</v>
      </c>
      <c r="D225" s="6">
        <f>IFERROR(__xludf.DUMMYFUNCTION("""COMPUTED_VALUE"""),9.32)</f>
        <v>9.32</v>
      </c>
      <c r="E225" s="6">
        <f>IFERROR(__xludf.DUMMYFUNCTION("""COMPUTED_VALUE"""),9.32)</f>
        <v>9.32</v>
      </c>
      <c r="F225" s="6">
        <f>IFERROR(__xludf.DUMMYFUNCTION("""COMPUTED_VALUE"""),4.8651171E7)</f>
        <v>48651171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5">
        <f>IFERROR(__xludf.DUMMYFUNCTION("""COMPUTED_VALUE"""),44613.64583333333)</f>
        <v>44613.64583</v>
      </c>
      <c r="B226" s="6">
        <f>IFERROR(__xludf.DUMMYFUNCTION("""COMPUTED_VALUE"""),8.95)</f>
        <v>8.95</v>
      </c>
      <c r="C226" s="6">
        <f>IFERROR(__xludf.DUMMYFUNCTION("""COMPUTED_VALUE"""),9.14)</f>
        <v>9.14</v>
      </c>
      <c r="D226" s="6">
        <f>IFERROR(__xludf.DUMMYFUNCTION("""COMPUTED_VALUE"""),8.86)</f>
        <v>8.86</v>
      </c>
      <c r="E226" s="6">
        <f>IFERROR(__xludf.DUMMYFUNCTION("""COMPUTED_VALUE"""),8.86)</f>
        <v>8.86</v>
      </c>
      <c r="F226" s="6">
        <f>IFERROR(__xludf.DUMMYFUNCTION("""COMPUTED_VALUE"""),9.6950621E7)</f>
        <v>96950621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5">
        <f>IFERROR(__xludf.DUMMYFUNCTION("""COMPUTED_VALUE"""),44614.64583333333)</f>
        <v>44614.64583</v>
      </c>
      <c r="B227" s="6">
        <f>IFERROR(__xludf.DUMMYFUNCTION("""COMPUTED_VALUE"""),8.45)</f>
        <v>8.45</v>
      </c>
      <c r="C227" s="6">
        <f>IFERROR(__xludf.DUMMYFUNCTION("""COMPUTED_VALUE"""),8.54)</f>
        <v>8.54</v>
      </c>
      <c r="D227" s="6">
        <f>IFERROR(__xludf.DUMMYFUNCTION("""COMPUTED_VALUE"""),8.45)</f>
        <v>8.45</v>
      </c>
      <c r="E227" s="6">
        <f>IFERROR(__xludf.DUMMYFUNCTION("""COMPUTED_VALUE"""),8.45)</f>
        <v>8.45</v>
      </c>
      <c r="F227" s="6">
        <f>IFERROR(__xludf.DUMMYFUNCTION("""COMPUTED_VALUE"""),5.3625875E7)</f>
        <v>53625875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5">
        <f>IFERROR(__xludf.DUMMYFUNCTION("""COMPUTED_VALUE"""),44615.64583333333)</f>
        <v>44615.64583</v>
      </c>
      <c r="B228" s="6">
        <f>IFERROR(__xludf.DUMMYFUNCTION("""COMPUTED_VALUE"""),8.36)</f>
        <v>8.36</v>
      </c>
      <c r="C228" s="6">
        <f>IFERROR(__xludf.DUMMYFUNCTION("""COMPUTED_VALUE"""),8.86)</f>
        <v>8.86</v>
      </c>
      <c r="D228" s="6">
        <f>IFERROR(__xludf.DUMMYFUNCTION("""COMPUTED_VALUE"""),8.36)</f>
        <v>8.36</v>
      </c>
      <c r="E228" s="6">
        <f>IFERROR(__xludf.DUMMYFUNCTION("""COMPUTED_VALUE"""),8.72)</f>
        <v>8.72</v>
      </c>
      <c r="F228" s="6">
        <f>IFERROR(__xludf.DUMMYFUNCTION("""COMPUTED_VALUE"""),6.496293E7)</f>
        <v>64962930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5">
        <f>IFERROR(__xludf.DUMMYFUNCTION("""COMPUTED_VALUE"""),44616.64583333333)</f>
        <v>44616.64583</v>
      </c>
      <c r="B229" s="6">
        <f>IFERROR(__xludf.DUMMYFUNCTION("""COMPUTED_VALUE"""),8.31)</f>
        <v>8.31</v>
      </c>
      <c r="C229" s="6">
        <f>IFERROR(__xludf.DUMMYFUNCTION("""COMPUTED_VALUE"""),8.36)</f>
        <v>8.36</v>
      </c>
      <c r="D229" s="6">
        <f>IFERROR(__xludf.DUMMYFUNCTION("""COMPUTED_VALUE"""),8.31)</f>
        <v>8.31</v>
      </c>
      <c r="E229" s="6">
        <f>IFERROR(__xludf.DUMMYFUNCTION("""COMPUTED_VALUE"""),8.31)</f>
        <v>8.31</v>
      </c>
      <c r="F229" s="6">
        <f>IFERROR(__xludf.DUMMYFUNCTION("""COMPUTED_VALUE"""),2.407126E7)</f>
        <v>24071260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5">
        <f>IFERROR(__xludf.DUMMYFUNCTION("""COMPUTED_VALUE"""),44617.64583333333)</f>
        <v>44617.64583</v>
      </c>
      <c r="B230" s="6">
        <f>IFERROR(__xludf.DUMMYFUNCTION("""COMPUTED_VALUE"""),8.13)</f>
        <v>8.13</v>
      </c>
      <c r="C230" s="6">
        <f>IFERROR(__xludf.DUMMYFUNCTION("""COMPUTED_VALUE"""),8.54)</f>
        <v>8.54</v>
      </c>
      <c r="D230" s="6">
        <f>IFERROR(__xludf.DUMMYFUNCTION("""COMPUTED_VALUE"""),8.13)</f>
        <v>8.13</v>
      </c>
      <c r="E230" s="6">
        <f>IFERROR(__xludf.DUMMYFUNCTION("""COMPUTED_VALUE"""),8.26)</f>
        <v>8.26</v>
      </c>
      <c r="F230" s="6">
        <f>IFERROR(__xludf.DUMMYFUNCTION("""COMPUTED_VALUE"""),5.4808193E7)</f>
        <v>54808193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5">
        <f>IFERROR(__xludf.DUMMYFUNCTION("""COMPUTED_VALUE"""),44620.64583333333)</f>
        <v>44620.64583</v>
      </c>
      <c r="B231" s="6">
        <f>IFERROR(__xludf.DUMMYFUNCTION("""COMPUTED_VALUE"""),8.45)</f>
        <v>8.45</v>
      </c>
      <c r="C231" s="6">
        <f>IFERROR(__xludf.DUMMYFUNCTION("""COMPUTED_VALUE"""),8.68)</f>
        <v>8.68</v>
      </c>
      <c r="D231" s="6">
        <f>IFERROR(__xludf.DUMMYFUNCTION("""COMPUTED_VALUE"""),7.94)</f>
        <v>7.94</v>
      </c>
      <c r="E231" s="6">
        <f>IFERROR(__xludf.DUMMYFUNCTION("""COMPUTED_VALUE"""),8.63)</f>
        <v>8.63</v>
      </c>
      <c r="F231" s="6">
        <f>IFERROR(__xludf.DUMMYFUNCTION("""COMPUTED_VALUE"""),7.1897736E7)</f>
        <v>71897736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5">
        <f>IFERROR(__xludf.DUMMYFUNCTION("""COMPUTED_VALUE"""),44622.64583333333)</f>
        <v>44622.64583</v>
      </c>
      <c r="B232" s="6">
        <f>IFERROR(__xludf.DUMMYFUNCTION("""COMPUTED_VALUE"""),8.54)</f>
        <v>8.54</v>
      </c>
      <c r="C232" s="6">
        <f>IFERROR(__xludf.DUMMYFUNCTION("""COMPUTED_VALUE"""),9.04)</f>
        <v>9.04</v>
      </c>
      <c r="D232" s="6">
        <f>IFERROR(__xludf.DUMMYFUNCTION("""COMPUTED_VALUE"""),8.4)</f>
        <v>8.4</v>
      </c>
      <c r="E232" s="6">
        <f>IFERROR(__xludf.DUMMYFUNCTION("""COMPUTED_VALUE"""),8.95)</f>
        <v>8.95</v>
      </c>
      <c r="F232" s="6">
        <f>IFERROR(__xludf.DUMMYFUNCTION("""COMPUTED_VALUE"""),5.8364654E7)</f>
        <v>58364654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5">
        <f>IFERROR(__xludf.DUMMYFUNCTION("""COMPUTED_VALUE"""),44623.64583333333)</f>
        <v>44623.64583</v>
      </c>
      <c r="B233" s="6">
        <f>IFERROR(__xludf.DUMMYFUNCTION("""COMPUTED_VALUE"""),9.18)</f>
        <v>9.18</v>
      </c>
      <c r="C233" s="6">
        <f>IFERROR(__xludf.DUMMYFUNCTION("""COMPUTED_VALUE"""),9.32)</f>
        <v>9.32</v>
      </c>
      <c r="D233" s="6">
        <f>IFERROR(__xludf.DUMMYFUNCTION("""COMPUTED_VALUE"""),8.95)</f>
        <v>8.95</v>
      </c>
      <c r="E233" s="6">
        <f>IFERROR(__xludf.DUMMYFUNCTION("""COMPUTED_VALUE"""),9.09)</f>
        <v>9.09</v>
      </c>
      <c r="F233" s="6">
        <f>IFERROR(__xludf.DUMMYFUNCTION("""COMPUTED_VALUE"""),5.7799474E7)</f>
        <v>57799474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5">
        <f>IFERROR(__xludf.DUMMYFUNCTION("""COMPUTED_VALUE"""),44624.64583333333)</f>
        <v>44624.64583</v>
      </c>
      <c r="B234" s="6">
        <f>IFERROR(__xludf.DUMMYFUNCTION("""COMPUTED_VALUE"""),9.14)</f>
        <v>9.14</v>
      </c>
      <c r="C234" s="6">
        <f>IFERROR(__xludf.DUMMYFUNCTION("""COMPUTED_VALUE"""),9.5)</f>
        <v>9.5</v>
      </c>
      <c r="D234" s="6">
        <f>IFERROR(__xludf.DUMMYFUNCTION("""COMPUTED_VALUE"""),9.04)</f>
        <v>9.04</v>
      </c>
      <c r="E234" s="6">
        <f>IFERROR(__xludf.DUMMYFUNCTION("""COMPUTED_VALUE"""),9.32)</f>
        <v>9.32</v>
      </c>
      <c r="F234" s="6">
        <f>IFERROR(__xludf.DUMMYFUNCTION("""COMPUTED_VALUE"""),5.6562754E7)</f>
        <v>56562754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5">
        <f>IFERROR(__xludf.DUMMYFUNCTION("""COMPUTED_VALUE"""),44627.64583333333)</f>
        <v>44627.64583</v>
      </c>
      <c r="B235" s="6">
        <f>IFERROR(__xludf.DUMMYFUNCTION("""COMPUTED_VALUE"""),9.0)</f>
        <v>9</v>
      </c>
      <c r="C235" s="6">
        <f>IFERROR(__xludf.DUMMYFUNCTION("""COMPUTED_VALUE"""),9.04)</f>
        <v>9.04</v>
      </c>
      <c r="D235" s="6">
        <f>IFERROR(__xludf.DUMMYFUNCTION("""COMPUTED_VALUE"""),8.86)</f>
        <v>8.86</v>
      </c>
      <c r="E235" s="6">
        <f>IFERROR(__xludf.DUMMYFUNCTION("""COMPUTED_VALUE"""),8.86)</f>
        <v>8.86</v>
      </c>
      <c r="F235" s="6">
        <f>IFERROR(__xludf.DUMMYFUNCTION("""COMPUTED_VALUE"""),4.5796049E7)</f>
        <v>45796049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5">
        <f>IFERROR(__xludf.DUMMYFUNCTION("""COMPUTED_VALUE"""),44628.64583333333)</f>
        <v>44628.64583</v>
      </c>
      <c r="B236" s="6">
        <f>IFERROR(__xludf.DUMMYFUNCTION("""COMPUTED_VALUE"""),8.77)</f>
        <v>8.77</v>
      </c>
      <c r="C236" s="6">
        <f>IFERROR(__xludf.DUMMYFUNCTION("""COMPUTED_VALUE"""),9.14)</f>
        <v>9.14</v>
      </c>
      <c r="D236" s="6">
        <f>IFERROR(__xludf.DUMMYFUNCTION("""COMPUTED_VALUE"""),8.63)</f>
        <v>8.63</v>
      </c>
      <c r="E236" s="6">
        <f>IFERROR(__xludf.DUMMYFUNCTION("""COMPUTED_VALUE"""),8.91)</f>
        <v>8.91</v>
      </c>
      <c r="F236" s="6">
        <f>IFERROR(__xludf.DUMMYFUNCTION("""COMPUTED_VALUE"""),4.0954672E7)</f>
        <v>40954672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5">
        <f>IFERROR(__xludf.DUMMYFUNCTION("""COMPUTED_VALUE"""),44629.64583333333)</f>
        <v>44629.64583</v>
      </c>
      <c r="B237" s="6">
        <f>IFERROR(__xludf.DUMMYFUNCTION("""COMPUTED_VALUE"""),9.0)</f>
        <v>9</v>
      </c>
      <c r="C237" s="6">
        <f>IFERROR(__xludf.DUMMYFUNCTION("""COMPUTED_VALUE"""),9.27)</f>
        <v>9.27</v>
      </c>
      <c r="D237" s="6">
        <f>IFERROR(__xludf.DUMMYFUNCTION("""COMPUTED_VALUE"""),8.95)</f>
        <v>8.95</v>
      </c>
      <c r="E237" s="6">
        <f>IFERROR(__xludf.DUMMYFUNCTION("""COMPUTED_VALUE"""),9.14)</f>
        <v>9.14</v>
      </c>
      <c r="F237" s="6">
        <f>IFERROR(__xludf.DUMMYFUNCTION("""COMPUTED_VALUE"""),3.8987013E7)</f>
        <v>38987013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5">
        <f>IFERROR(__xludf.DUMMYFUNCTION("""COMPUTED_VALUE"""),44630.64583333333)</f>
        <v>44630.64583</v>
      </c>
      <c r="B238" s="6">
        <f>IFERROR(__xludf.DUMMYFUNCTION("""COMPUTED_VALUE"""),9.27)</f>
        <v>9.27</v>
      </c>
      <c r="C238" s="6">
        <f>IFERROR(__xludf.DUMMYFUNCTION("""COMPUTED_VALUE"""),9.37)</f>
        <v>9.37</v>
      </c>
      <c r="D238" s="6">
        <f>IFERROR(__xludf.DUMMYFUNCTION("""COMPUTED_VALUE"""),9.09)</f>
        <v>9.09</v>
      </c>
      <c r="E238" s="6">
        <f>IFERROR(__xludf.DUMMYFUNCTION("""COMPUTED_VALUE"""),9.23)</f>
        <v>9.23</v>
      </c>
      <c r="F238" s="6">
        <f>IFERROR(__xludf.DUMMYFUNCTION("""COMPUTED_VALUE"""),2.123519E7)</f>
        <v>21235190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5">
        <f>IFERROR(__xludf.DUMMYFUNCTION("""COMPUTED_VALUE"""),44631.64583333333)</f>
        <v>44631.64583</v>
      </c>
      <c r="B239" s="6">
        <f>IFERROR(__xludf.DUMMYFUNCTION("""COMPUTED_VALUE"""),9.27)</f>
        <v>9.27</v>
      </c>
      <c r="C239" s="6">
        <f>IFERROR(__xludf.DUMMYFUNCTION("""COMPUTED_VALUE"""),9.46)</f>
        <v>9.46</v>
      </c>
      <c r="D239" s="6">
        <f>IFERROR(__xludf.DUMMYFUNCTION("""COMPUTED_VALUE"""),9.09)</f>
        <v>9.09</v>
      </c>
      <c r="E239" s="6">
        <f>IFERROR(__xludf.DUMMYFUNCTION("""COMPUTED_VALUE"""),9.14)</f>
        <v>9.14</v>
      </c>
      <c r="F239" s="6">
        <f>IFERROR(__xludf.DUMMYFUNCTION("""COMPUTED_VALUE"""),2.4718655E7)</f>
        <v>24718655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5">
        <f>IFERROR(__xludf.DUMMYFUNCTION("""COMPUTED_VALUE"""),44634.64583333333)</f>
        <v>44634.64583</v>
      </c>
      <c r="B240" s="6">
        <f>IFERROR(__xludf.DUMMYFUNCTION("""COMPUTED_VALUE"""),9.18)</f>
        <v>9.18</v>
      </c>
      <c r="C240" s="6">
        <f>IFERROR(__xludf.DUMMYFUNCTION("""COMPUTED_VALUE"""),9.23)</f>
        <v>9.23</v>
      </c>
      <c r="D240" s="6">
        <f>IFERROR(__xludf.DUMMYFUNCTION("""COMPUTED_VALUE"""),8.95)</f>
        <v>8.95</v>
      </c>
      <c r="E240" s="6">
        <f>IFERROR(__xludf.DUMMYFUNCTION("""COMPUTED_VALUE"""),8.95)</f>
        <v>8.95</v>
      </c>
      <c r="F240" s="6">
        <f>IFERROR(__xludf.DUMMYFUNCTION("""COMPUTED_VALUE"""),1.7711769E7)</f>
        <v>17711769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5">
        <f>IFERROR(__xludf.DUMMYFUNCTION("""COMPUTED_VALUE"""),44635.64583333333)</f>
        <v>44635.64583</v>
      </c>
      <c r="B241" s="6">
        <f>IFERROR(__xludf.DUMMYFUNCTION("""COMPUTED_VALUE"""),9.04)</f>
        <v>9.04</v>
      </c>
      <c r="C241" s="6">
        <f>IFERROR(__xludf.DUMMYFUNCTION("""COMPUTED_VALUE"""),9.37)</f>
        <v>9.37</v>
      </c>
      <c r="D241" s="6">
        <f>IFERROR(__xludf.DUMMYFUNCTION("""COMPUTED_VALUE"""),8.86)</f>
        <v>8.86</v>
      </c>
      <c r="E241" s="6">
        <f>IFERROR(__xludf.DUMMYFUNCTION("""COMPUTED_VALUE"""),9.0)</f>
        <v>9</v>
      </c>
      <c r="F241" s="6">
        <f>IFERROR(__xludf.DUMMYFUNCTION("""COMPUTED_VALUE"""),4.1099467E7)</f>
        <v>41099467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5">
        <f>IFERROR(__xludf.DUMMYFUNCTION("""COMPUTED_VALUE"""),44636.64583333333)</f>
        <v>44636.64583</v>
      </c>
      <c r="B242" s="6">
        <f>IFERROR(__xludf.DUMMYFUNCTION("""COMPUTED_VALUE"""),9.27)</f>
        <v>9.27</v>
      </c>
      <c r="C242" s="6">
        <f>IFERROR(__xludf.DUMMYFUNCTION("""COMPUTED_VALUE"""),9.32)</f>
        <v>9.32</v>
      </c>
      <c r="D242" s="6">
        <f>IFERROR(__xludf.DUMMYFUNCTION("""COMPUTED_VALUE"""),9.09)</f>
        <v>9.09</v>
      </c>
      <c r="E242" s="6">
        <f>IFERROR(__xludf.DUMMYFUNCTION("""COMPUTED_VALUE"""),9.18)</f>
        <v>9.18</v>
      </c>
      <c r="F242" s="6">
        <f>IFERROR(__xludf.DUMMYFUNCTION("""COMPUTED_VALUE"""),1.9690829E7)</f>
        <v>19690829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5">
        <f>IFERROR(__xludf.DUMMYFUNCTION("""COMPUTED_VALUE"""),44637.64583333333)</f>
        <v>44637.64583</v>
      </c>
      <c r="B243" s="6">
        <f>IFERROR(__xludf.DUMMYFUNCTION("""COMPUTED_VALUE"""),9.27)</f>
        <v>9.27</v>
      </c>
      <c r="C243" s="6">
        <f>IFERROR(__xludf.DUMMYFUNCTION("""COMPUTED_VALUE"""),9.32)</f>
        <v>9.32</v>
      </c>
      <c r="D243" s="6">
        <f>IFERROR(__xludf.DUMMYFUNCTION("""COMPUTED_VALUE"""),8.77)</f>
        <v>8.77</v>
      </c>
      <c r="E243" s="6">
        <f>IFERROR(__xludf.DUMMYFUNCTION("""COMPUTED_VALUE"""),8.95)</f>
        <v>8.95</v>
      </c>
      <c r="F243" s="6">
        <f>IFERROR(__xludf.DUMMYFUNCTION("""COMPUTED_VALUE"""),4.160495E7)</f>
        <v>41604950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5">
        <f>IFERROR(__xludf.DUMMYFUNCTION("""COMPUTED_VALUE"""),44641.64583333333)</f>
        <v>44641.64583</v>
      </c>
      <c r="B244" s="6">
        <f>IFERROR(__xludf.DUMMYFUNCTION("""COMPUTED_VALUE"""),9.04)</f>
        <v>9.04</v>
      </c>
      <c r="C244" s="6">
        <f>IFERROR(__xludf.DUMMYFUNCTION("""COMPUTED_VALUE"""),9.04)</f>
        <v>9.04</v>
      </c>
      <c r="D244" s="6">
        <f>IFERROR(__xludf.DUMMYFUNCTION("""COMPUTED_VALUE"""),8.72)</f>
        <v>8.72</v>
      </c>
      <c r="E244" s="6">
        <f>IFERROR(__xludf.DUMMYFUNCTION("""COMPUTED_VALUE"""),8.81)</f>
        <v>8.81</v>
      </c>
      <c r="F244" s="6">
        <f>IFERROR(__xludf.DUMMYFUNCTION("""COMPUTED_VALUE"""),2.2077359E7)</f>
        <v>22077359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5">
        <f>IFERROR(__xludf.DUMMYFUNCTION("""COMPUTED_VALUE"""),44642.64583333333)</f>
        <v>44642.64583</v>
      </c>
      <c r="B245" s="6">
        <f>IFERROR(__xludf.DUMMYFUNCTION("""COMPUTED_VALUE"""),8.86)</f>
        <v>8.86</v>
      </c>
      <c r="C245" s="6">
        <f>IFERROR(__xludf.DUMMYFUNCTION("""COMPUTED_VALUE"""),8.91)</f>
        <v>8.91</v>
      </c>
      <c r="D245" s="6">
        <f>IFERROR(__xludf.DUMMYFUNCTION("""COMPUTED_VALUE"""),8.68)</f>
        <v>8.68</v>
      </c>
      <c r="E245" s="6">
        <f>IFERROR(__xludf.DUMMYFUNCTION("""COMPUTED_VALUE"""),8.72)</f>
        <v>8.72</v>
      </c>
      <c r="F245" s="6">
        <f>IFERROR(__xludf.DUMMYFUNCTION("""COMPUTED_VALUE"""),1.5498103E7)</f>
        <v>15498103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5">
        <f>IFERROR(__xludf.DUMMYFUNCTION("""COMPUTED_VALUE"""),44643.64583333333)</f>
        <v>44643.64583</v>
      </c>
      <c r="B246" s="6">
        <f>IFERROR(__xludf.DUMMYFUNCTION("""COMPUTED_VALUE"""),8.81)</f>
        <v>8.81</v>
      </c>
      <c r="C246" s="6">
        <f>IFERROR(__xludf.DUMMYFUNCTION("""COMPUTED_VALUE"""),8.86)</f>
        <v>8.86</v>
      </c>
      <c r="D246" s="6">
        <f>IFERROR(__xludf.DUMMYFUNCTION("""COMPUTED_VALUE"""),8.63)</f>
        <v>8.63</v>
      </c>
      <c r="E246" s="6">
        <f>IFERROR(__xludf.DUMMYFUNCTION("""COMPUTED_VALUE"""),8.68)</f>
        <v>8.68</v>
      </c>
      <c r="F246" s="6">
        <f>IFERROR(__xludf.DUMMYFUNCTION("""COMPUTED_VALUE"""),1.28642E7)</f>
        <v>12864200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5">
        <f>IFERROR(__xludf.DUMMYFUNCTION("""COMPUTED_VALUE"""),44644.64583333333)</f>
        <v>44644.64583</v>
      </c>
      <c r="B247" s="6">
        <f>IFERROR(__xludf.DUMMYFUNCTION("""COMPUTED_VALUE"""),8.63)</f>
        <v>8.63</v>
      </c>
      <c r="C247" s="6">
        <f>IFERROR(__xludf.DUMMYFUNCTION("""COMPUTED_VALUE"""),8.77)</f>
        <v>8.77</v>
      </c>
      <c r="D247" s="6">
        <f>IFERROR(__xludf.DUMMYFUNCTION("""COMPUTED_VALUE"""),8.49)</f>
        <v>8.49</v>
      </c>
      <c r="E247" s="6">
        <f>IFERROR(__xludf.DUMMYFUNCTION("""COMPUTED_VALUE"""),8.54)</f>
        <v>8.54</v>
      </c>
      <c r="F247" s="6">
        <f>IFERROR(__xludf.DUMMYFUNCTION("""COMPUTED_VALUE"""),2.8229881E7)</f>
        <v>28229881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5">
        <f>IFERROR(__xludf.DUMMYFUNCTION("""COMPUTED_VALUE"""),44645.64583333333)</f>
        <v>44645.64583</v>
      </c>
      <c r="B248" s="6">
        <f>IFERROR(__xludf.DUMMYFUNCTION("""COMPUTED_VALUE"""),8.59)</f>
        <v>8.59</v>
      </c>
      <c r="C248" s="6">
        <f>IFERROR(__xludf.DUMMYFUNCTION("""COMPUTED_VALUE"""),8.91)</f>
        <v>8.91</v>
      </c>
      <c r="D248" s="6">
        <f>IFERROR(__xludf.DUMMYFUNCTION("""COMPUTED_VALUE"""),8.54)</f>
        <v>8.54</v>
      </c>
      <c r="E248" s="6">
        <f>IFERROR(__xludf.DUMMYFUNCTION("""COMPUTED_VALUE"""),8.59)</f>
        <v>8.59</v>
      </c>
      <c r="F248" s="6">
        <f>IFERROR(__xludf.DUMMYFUNCTION("""COMPUTED_VALUE"""),2.7334487E7)</f>
        <v>27334487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5">
        <f>IFERROR(__xludf.DUMMYFUNCTION("""COMPUTED_VALUE"""),44648.64583333333)</f>
        <v>44648.64583</v>
      </c>
      <c r="B249" s="6">
        <f>IFERROR(__xludf.DUMMYFUNCTION("""COMPUTED_VALUE"""),8.59)</f>
        <v>8.59</v>
      </c>
      <c r="C249" s="6">
        <f>IFERROR(__xludf.DUMMYFUNCTION("""COMPUTED_VALUE"""),8.63)</f>
        <v>8.63</v>
      </c>
      <c r="D249" s="6">
        <f>IFERROR(__xludf.DUMMYFUNCTION("""COMPUTED_VALUE"""),8.31)</f>
        <v>8.31</v>
      </c>
      <c r="E249" s="6">
        <f>IFERROR(__xludf.DUMMYFUNCTION("""COMPUTED_VALUE"""),8.36)</f>
        <v>8.36</v>
      </c>
      <c r="F249" s="6">
        <f>IFERROR(__xludf.DUMMYFUNCTION("""COMPUTED_VALUE"""),2.2590452E7)</f>
        <v>22590452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5">
        <f>IFERROR(__xludf.DUMMYFUNCTION("""COMPUTED_VALUE"""),44649.64583333333)</f>
        <v>44649.64583</v>
      </c>
      <c r="B250" s="6">
        <f>IFERROR(__xludf.DUMMYFUNCTION("""COMPUTED_VALUE"""),8.36)</f>
        <v>8.36</v>
      </c>
      <c r="C250" s="6">
        <f>IFERROR(__xludf.DUMMYFUNCTION("""COMPUTED_VALUE"""),8.77)</f>
        <v>8.77</v>
      </c>
      <c r="D250" s="6">
        <f>IFERROR(__xludf.DUMMYFUNCTION("""COMPUTED_VALUE"""),8.22)</f>
        <v>8.22</v>
      </c>
      <c r="E250" s="6">
        <f>IFERROR(__xludf.DUMMYFUNCTION("""COMPUTED_VALUE"""),8.49)</f>
        <v>8.49</v>
      </c>
      <c r="F250" s="6">
        <f>IFERROR(__xludf.DUMMYFUNCTION("""COMPUTED_VALUE"""),5.6957629E7)</f>
        <v>56957629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5">
        <f>IFERROR(__xludf.DUMMYFUNCTION("""COMPUTED_VALUE"""),44650.64583333333)</f>
        <v>44650.64583</v>
      </c>
      <c r="B251" s="6">
        <f>IFERROR(__xludf.DUMMYFUNCTION("""COMPUTED_VALUE"""),8.59)</f>
        <v>8.59</v>
      </c>
      <c r="C251" s="6">
        <f>IFERROR(__xludf.DUMMYFUNCTION("""COMPUTED_VALUE"""),8.86)</f>
        <v>8.86</v>
      </c>
      <c r="D251" s="6">
        <f>IFERROR(__xludf.DUMMYFUNCTION("""COMPUTED_VALUE"""),8.54)</f>
        <v>8.54</v>
      </c>
      <c r="E251" s="6">
        <f>IFERROR(__xludf.DUMMYFUNCTION("""COMPUTED_VALUE"""),8.59)</f>
        <v>8.59</v>
      </c>
      <c r="F251" s="6">
        <f>IFERROR(__xludf.DUMMYFUNCTION("""COMPUTED_VALUE"""),3.1686865E7)</f>
        <v>31686865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5">
        <f>IFERROR(__xludf.DUMMYFUNCTION("""COMPUTED_VALUE"""),44651.64583333333)</f>
        <v>44651.64583</v>
      </c>
      <c r="B252" s="6">
        <f>IFERROR(__xludf.DUMMYFUNCTION("""COMPUTED_VALUE"""),8.63)</f>
        <v>8.63</v>
      </c>
      <c r="C252" s="6">
        <f>IFERROR(__xludf.DUMMYFUNCTION("""COMPUTED_VALUE"""),8.68)</f>
        <v>8.68</v>
      </c>
      <c r="D252" s="6">
        <f>IFERROR(__xludf.DUMMYFUNCTION("""COMPUTED_VALUE"""),8.36)</f>
        <v>8.36</v>
      </c>
      <c r="E252" s="6">
        <f>IFERROR(__xludf.DUMMYFUNCTION("""COMPUTED_VALUE"""),8.4)</f>
        <v>8.4</v>
      </c>
      <c r="F252" s="6">
        <f>IFERROR(__xludf.DUMMYFUNCTION("""COMPUTED_VALUE"""),2.01255E7)</f>
        <v>20125500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5">
        <f>IFERROR(__xludf.DUMMYFUNCTION("""COMPUTED_VALUE"""),44652.64583333333)</f>
        <v>44652.64583</v>
      </c>
      <c r="B253" s="6">
        <f>IFERROR(__xludf.DUMMYFUNCTION("""COMPUTED_VALUE"""),8.45)</f>
        <v>8.45</v>
      </c>
      <c r="C253" s="6">
        <f>IFERROR(__xludf.DUMMYFUNCTION("""COMPUTED_VALUE"""),8.81)</f>
        <v>8.81</v>
      </c>
      <c r="D253" s="6">
        <f>IFERROR(__xludf.DUMMYFUNCTION("""COMPUTED_VALUE"""),8.4)</f>
        <v>8.4</v>
      </c>
      <c r="E253" s="6">
        <f>IFERROR(__xludf.DUMMYFUNCTION("""COMPUTED_VALUE"""),8.68)</f>
        <v>8.68</v>
      </c>
      <c r="F253" s="6">
        <f>IFERROR(__xludf.DUMMYFUNCTION("""COMPUTED_VALUE"""),2.2908144E7)</f>
        <v>22908144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5">
        <f>IFERROR(__xludf.DUMMYFUNCTION("""COMPUTED_VALUE"""),44655.64583333333)</f>
        <v>44655.64583</v>
      </c>
      <c r="B254" s="6">
        <f>IFERROR(__xludf.DUMMYFUNCTION("""COMPUTED_VALUE"""),8.91)</f>
        <v>8.91</v>
      </c>
      <c r="C254" s="6">
        <f>IFERROR(__xludf.DUMMYFUNCTION("""COMPUTED_VALUE"""),9.09)</f>
        <v>9.09</v>
      </c>
      <c r="D254" s="6">
        <f>IFERROR(__xludf.DUMMYFUNCTION("""COMPUTED_VALUE"""),8.86)</f>
        <v>8.86</v>
      </c>
      <c r="E254" s="6">
        <f>IFERROR(__xludf.DUMMYFUNCTION("""COMPUTED_VALUE"""),9.09)</f>
        <v>9.09</v>
      </c>
      <c r="F254" s="6">
        <f>IFERROR(__xludf.DUMMYFUNCTION("""COMPUTED_VALUE"""),2.9161531E7)</f>
        <v>29161531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5">
        <f>IFERROR(__xludf.DUMMYFUNCTION("""COMPUTED_VALUE"""),44656.64583333333)</f>
        <v>44656.64583</v>
      </c>
      <c r="B255" s="6">
        <f>IFERROR(__xludf.DUMMYFUNCTION("""COMPUTED_VALUE"""),9.5)</f>
        <v>9.5</v>
      </c>
      <c r="C255" s="6">
        <f>IFERROR(__xludf.DUMMYFUNCTION("""COMPUTED_VALUE"""),9.5)</f>
        <v>9.5</v>
      </c>
      <c r="D255" s="6">
        <f>IFERROR(__xludf.DUMMYFUNCTION("""COMPUTED_VALUE"""),9.5)</f>
        <v>9.5</v>
      </c>
      <c r="E255" s="6">
        <f>IFERROR(__xludf.DUMMYFUNCTION("""COMPUTED_VALUE"""),9.5)</f>
        <v>9.5</v>
      </c>
      <c r="F255" s="6">
        <f>IFERROR(__xludf.DUMMYFUNCTION("""COMPUTED_VALUE"""),6741392.0)</f>
        <v>6741392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5">
        <f>IFERROR(__xludf.DUMMYFUNCTION("""COMPUTED_VALUE"""),44657.64583333333)</f>
        <v>44657.64583</v>
      </c>
      <c r="B256" s="6">
        <f>IFERROR(__xludf.DUMMYFUNCTION("""COMPUTED_VALUE"""),9.96)</f>
        <v>9.96</v>
      </c>
      <c r="C256" s="6">
        <f>IFERROR(__xludf.DUMMYFUNCTION("""COMPUTED_VALUE"""),9.96)</f>
        <v>9.96</v>
      </c>
      <c r="D256" s="6">
        <f>IFERROR(__xludf.DUMMYFUNCTION("""COMPUTED_VALUE"""),9.96)</f>
        <v>9.96</v>
      </c>
      <c r="E256" s="6">
        <f>IFERROR(__xludf.DUMMYFUNCTION("""COMPUTED_VALUE"""),9.96)</f>
        <v>9.96</v>
      </c>
      <c r="F256" s="6">
        <f>IFERROR(__xludf.DUMMYFUNCTION("""COMPUTED_VALUE"""),5534021.0)</f>
        <v>5534021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5">
        <f>IFERROR(__xludf.DUMMYFUNCTION("""COMPUTED_VALUE"""),44658.64583333333)</f>
        <v>44658.64583</v>
      </c>
      <c r="B257" s="6">
        <f>IFERROR(__xludf.DUMMYFUNCTION("""COMPUTED_VALUE"""),10.38)</f>
        <v>10.38</v>
      </c>
      <c r="C257" s="6">
        <f>IFERROR(__xludf.DUMMYFUNCTION("""COMPUTED_VALUE"""),10.93)</f>
        <v>10.93</v>
      </c>
      <c r="D257" s="6">
        <f>IFERROR(__xludf.DUMMYFUNCTION("""COMPUTED_VALUE"""),9.96)</f>
        <v>9.96</v>
      </c>
      <c r="E257" s="6">
        <f>IFERROR(__xludf.DUMMYFUNCTION("""COMPUTED_VALUE"""),10.79)</f>
        <v>10.79</v>
      </c>
      <c r="F257" s="6">
        <f>IFERROR(__xludf.DUMMYFUNCTION("""COMPUTED_VALUE"""),2.28550422E8)</f>
        <v>228550422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5">
        <f>IFERROR(__xludf.DUMMYFUNCTION("""COMPUTED_VALUE"""),44659.64583333333)</f>
        <v>44659.64583</v>
      </c>
      <c r="B258" s="6">
        <f>IFERROR(__xludf.DUMMYFUNCTION("""COMPUTED_VALUE"""),11.29)</f>
        <v>11.29</v>
      </c>
      <c r="C258" s="6">
        <f>IFERROR(__xludf.DUMMYFUNCTION("""COMPUTED_VALUE"""),11.34)</f>
        <v>11.34</v>
      </c>
      <c r="D258" s="6">
        <f>IFERROR(__xludf.DUMMYFUNCTION("""COMPUTED_VALUE"""),10.79)</f>
        <v>10.79</v>
      </c>
      <c r="E258" s="6">
        <f>IFERROR(__xludf.DUMMYFUNCTION("""COMPUTED_VALUE"""),10.97)</f>
        <v>10.97</v>
      </c>
      <c r="F258" s="6">
        <f>IFERROR(__xludf.DUMMYFUNCTION("""COMPUTED_VALUE"""),8.2871097E7)</f>
        <v>82871097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>
        <f>IFERROR(__xludf.DUMMYFUNCTION("""COMPUTED_VALUE"""),44662.64583333333)</f>
        <v>44662.64583</v>
      </c>
      <c r="B259" s="6">
        <f>IFERROR(__xludf.DUMMYFUNCTION("""COMPUTED_VALUE"""),11.06)</f>
        <v>11.06</v>
      </c>
      <c r="C259" s="6">
        <f>IFERROR(__xludf.DUMMYFUNCTION("""COMPUTED_VALUE"""),11.2)</f>
        <v>11.2</v>
      </c>
      <c r="D259" s="6">
        <f>IFERROR(__xludf.DUMMYFUNCTION("""COMPUTED_VALUE"""),10.05)</f>
        <v>10.05</v>
      </c>
      <c r="E259" s="6">
        <f>IFERROR(__xludf.DUMMYFUNCTION("""COMPUTED_VALUE"""),10.19)</f>
        <v>10.19</v>
      </c>
      <c r="F259" s="6">
        <f>IFERROR(__xludf.DUMMYFUNCTION("""COMPUTED_VALUE"""),9.1430023E7)</f>
        <v>91430023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5">
        <f>IFERROR(__xludf.DUMMYFUNCTION("""COMPUTED_VALUE"""),44663.64583333333)</f>
        <v>44663.64583</v>
      </c>
      <c r="B260" s="6">
        <f>IFERROR(__xludf.DUMMYFUNCTION("""COMPUTED_VALUE"""),10.1)</f>
        <v>10.1</v>
      </c>
      <c r="C260" s="6">
        <f>IFERROR(__xludf.DUMMYFUNCTION("""COMPUTED_VALUE"""),10.65)</f>
        <v>10.65</v>
      </c>
      <c r="D260" s="6">
        <f>IFERROR(__xludf.DUMMYFUNCTION("""COMPUTED_VALUE"""),9.78)</f>
        <v>9.78</v>
      </c>
      <c r="E260" s="6">
        <f>IFERROR(__xludf.DUMMYFUNCTION("""COMPUTED_VALUE"""),10.42)</f>
        <v>10.42</v>
      </c>
      <c r="F260" s="6">
        <f>IFERROR(__xludf.DUMMYFUNCTION("""COMPUTED_VALUE"""),8.9145323E7)</f>
        <v>89145323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5">
        <f>IFERROR(__xludf.DUMMYFUNCTION("""COMPUTED_VALUE"""),44664.64583333333)</f>
        <v>44664.64583</v>
      </c>
      <c r="B261" s="6">
        <f>IFERROR(__xludf.DUMMYFUNCTION("""COMPUTED_VALUE"""),10.65)</f>
        <v>10.65</v>
      </c>
      <c r="C261" s="6">
        <f>IFERROR(__xludf.DUMMYFUNCTION("""COMPUTED_VALUE"""),10.74)</f>
        <v>10.74</v>
      </c>
      <c r="D261" s="6">
        <f>IFERROR(__xludf.DUMMYFUNCTION("""COMPUTED_VALUE"""),10.19)</f>
        <v>10.19</v>
      </c>
      <c r="E261" s="6">
        <f>IFERROR(__xludf.DUMMYFUNCTION("""COMPUTED_VALUE"""),10.28)</f>
        <v>10.28</v>
      </c>
      <c r="F261" s="6">
        <f>IFERROR(__xludf.DUMMYFUNCTION("""COMPUTED_VALUE"""),3.7851383E7)</f>
        <v>37851383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>
        <f>IFERROR(__xludf.DUMMYFUNCTION("""COMPUTED_VALUE"""),44669.64583333333)</f>
        <v>44669.64583</v>
      </c>
      <c r="B262" s="6">
        <f>IFERROR(__xludf.DUMMYFUNCTION("""COMPUTED_VALUE"""),10.19)</f>
        <v>10.19</v>
      </c>
      <c r="C262" s="6">
        <f>IFERROR(__xludf.DUMMYFUNCTION("""COMPUTED_VALUE"""),10.56)</f>
        <v>10.56</v>
      </c>
      <c r="D262" s="6">
        <f>IFERROR(__xludf.DUMMYFUNCTION("""COMPUTED_VALUE"""),9.92)</f>
        <v>9.92</v>
      </c>
      <c r="E262" s="6">
        <f>IFERROR(__xludf.DUMMYFUNCTION("""COMPUTED_VALUE"""),10.1)</f>
        <v>10.1</v>
      </c>
      <c r="F262" s="6">
        <f>IFERROR(__xludf.DUMMYFUNCTION("""COMPUTED_VALUE"""),5.0721535E7)</f>
        <v>50721535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5">
        <f>IFERROR(__xludf.DUMMYFUNCTION("""COMPUTED_VALUE"""),44670.64583333333)</f>
        <v>44670.64583</v>
      </c>
      <c r="B263" s="6">
        <f>IFERROR(__xludf.DUMMYFUNCTION("""COMPUTED_VALUE"""),10.24)</f>
        <v>10.24</v>
      </c>
      <c r="C263" s="6">
        <f>IFERROR(__xludf.DUMMYFUNCTION("""COMPUTED_VALUE"""),10.7)</f>
        <v>10.7</v>
      </c>
      <c r="D263" s="6">
        <f>IFERROR(__xludf.DUMMYFUNCTION("""COMPUTED_VALUE"""),9.55)</f>
        <v>9.55</v>
      </c>
      <c r="E263" s="6">
        <f>IFERROR(__xludf.DUMMYFUNCTION("""COMPUTED_VALUE"""),9.78)</f>
        <v>9.78</v>
      </c>
      <c r="F263" s="6">
        <f>IFERROR(__xludf.DUMMYFUNCTION("""COMPUTED_VALUE"""),6.3374263E7)</f>
        <v>63374263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5">
        <f>IFERROR(__xludf.DUMMYFUNCTION("""COMPUTED_VALUE"""),44671.64583333333)</f>
        <v>44671.64583</v>
      </c>
      <c r="B264" s="6">
        <f>IFERROR(__xludf.DUMMYFUNCTION("""COMPUTED_VALUE"""),9.73)</f>
        <v>9.73</v>
      </c>
      <c r="C264" s="6">
        <f>IFERROR(__xludf.DUMMYFUNCTION("""COMPUTED_VALUE"""),10.19)</f>
        <v>10.19</v>
      </c>
      <c r="D264" s="6">
        <f>IFERROR(__xludf.DUMMYFUNCTION("""COMPUTED_VALUE"""),9.69)</f>
        <v>9.69</v>
      </c>
      <c r="E264" s="6">
        <f>IFERROR(__xludf.DUMMYFUNCTION("""COMPUTED_VALUE"""),9.87)</f>
        <v>9.87</v>
      </c>
      <c r="F264" s="6">
        <f>IFERROR(__xludf.DUMMYFUNCTION("""COMPUTED_VALUE"""),2.6367256E7)</f>
        <v>26367256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5">
        <f>IFERROR(__xludf.DUMMYFUNCTION("""COMPUTED_VALUE"""),44672.64583333333)</f>
        <v>44672.64583</v>
      </c>
      <c r="B265" s="6">
        <f>IFERROR(__xludf.DUMMYFUNCTION("""COMPUTED_VALUE"""),10.1)</f>
        <v>10.1</v>
      </c>
      <c r="C265" s="6">
        <f>IFERROR(__xludf.DUMMYFUNCTION("""COMPUTED_VALUE"""),10.33)</f>
        <v>10.33</v>
      </c>
      <c r="D265" s="6">
        <f>IFERROR(__xludf.DUMMYFUNCTION("""COMPUTED_VALUE"""),10.01)</f>
        <v>10.01</v>
      </c>
      <c r="E265" s="6">
        <f>IFERROR(__xludf.DUMMYFUNCTION("""COMPUTED_VALUE"""),10.19)</f>
        <v>10.19</v>
      </c>
      <c r="F265" s="6">
        <f>IFERROR(__xludf.DUMMYFUNCTION("""COMPUTED_VALUE"""),4.1536029E7)</f>
        <v>41536029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5">
        <f>IFERROR(__xludf.DUMMYFUNCTION("""COMPUTED_VALUE"""),44673.64583333333)</f>
        <v>44673.64583</v>
      </c>
      <c r="B266" s="6">
        <f>IFERROR(__xludf.DUMMYFUNCTION("""COMPUTED_VALUE"""),10.1)</f>
        <v>10.1</v>
      </c>
      <c r="C266" s="6">
        <f>IFERROR(__xludf.DUMMYFUNCTION("""COMPUTED_VALUE"""),10.51)</f>
        <v>10.51</v>
      </c>
      <c r="D266" s="6">
        <f>IFERROR(__xludf.DUMMYFUNCTION("""COMPUTED_VALUE"""),10.05)</f>
        <v>10.05</v>
      </c>
      <c r="E266" s="6">
        <f>IFERROR(__xludf.DUMMYFUNCTION("""COMPUTED_VALUE"""),10.1)</f>
        <v>10.1</v>
      </c>
      <c r="F266" s="6">
        <f>IFERROR(__xludf.DUMMYFUNCTION("""COMPUTED_VALUE"""),7.1428411E7)</f>
        <v>71428411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5">
        <f>IFERROR(__xludf.DUMMYFUNCTION("""COMPUTED_VALUE"""),44676.64583333333)</f>
        <v>44676.64583</v>
      </c>
      <c r="B267" s="6">
        <f>IFERROR(__xludf.DUMMYFUNCTION("""COMPUTED_VALUE"""),10.01)</f>
        <v>10.01</v>
      </c>
      <c r="C267" s="6">
        <f>IFERROR(__xludf.DUMMYFUNCTION("""COMPUTED_VALUE"""),10.15)</f>
        <v>10.15</v>
      </c>
      <c r="D267" s="6">
        <f>IFERROR(__xludf.DUMMYFUNCTION("""COMPUTED_VALUE"""),9.69)</f>
        <v>9.69</v>
      </c>
      <c r="E267" s="6">
        <f>IFERROR(__xludf.DUMMYFUNCTION("""COMPUTED_VALUE"""),9.78)</f>
        <v>9.78</v>
      </c>
      <c r="F267" s="6">
        <f>IFERROR(__xludf.DUMMYFUNCTION("""COMPUTED_VALUE"""),4.8233296E7)</f>
        <v>48233296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5">
        <f>IFERROR(__xludf.DUMMYFUNCTION("""COMPUTED_VALUE"""),44677.64583333333)</f>
        <v>44677.64583</v>
      </c>
      <c r="B268" s="6">
        <f>IFERROR(__xludf.DUMMYFUNCTION("""COMPUTED_VALUE"""),9.96)</f>
        <v>9.96</v>
      </c>
      <c r="C268" s="6">
        <f>IFERROR(__xludf.DUMMYFUNCTION("""COMPUTED_VALUE"""),10.01)</f>
        <v>10.01</v>
      </c>
      <c r="D268" s="6">
        <f>IFERROR(__xludf.DUMMYFUNCTION("""COMPUTED_VALUE"""),9.73)</f>
        <v>9.73</v>
      </c>
      <c r="E268" s="6">
        <f>IFERROR(__xludf.DUMMYFUNCTION("""COMPUTED_VALUE"""),9.82)</f>
        <v>9.82</v>
      </c>
      <c r="F268" s="6">
        <f>IFERROR(__xludf.DUMMYFUNCTION("""COMPUTED_VALUE"""),2.6274232E7)</f>
        <v>26274232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5">
        <f>IFERROR(__xludf.DUMMYFUNCTION("""COMPUTED_VALUE"""),44678.64583333333)</f>
        <v>44678.64583</v>
      </c>
      <c r="B269" s="6">
        <f>IFERROR(__xludf.DUMMYFUNCTION("""COMPUTED_VALUE"""),9.69)</f>
        <v>9.69</v>
      </c>
      <c r="C269" s="6">
        <f>IFERROR(__xludf.DUMMYFUNCTION("""COMPUTED_VALUE"""),9.78)</f>
        <v>9.78</v>
      </c>
      <c r="D269" s="6">
        <f>IFERROR(__xludf.DUMMYFUNCTION("""COMPUTED_VALUE"""),9.23)</f>
        <v>9.23</v>
      </c>
      <c r="E269" s="6">
        <f>IFERROR(__xludf.DUMMYFUNCTION("""COMPUTED_VALUE"""),9.46)</f>
        <v>9.46</v>
      </c>
      <c r="F269" s="6">
        <f>IFERROR(__xludf.DUMMYFUNCTION("""COMPUTED_VALUE"""),4.0163846E7)</f>
        <v>40163846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5">
        <f>IFERROR(__xludf.DUMMYFUNCTION("""COMPUTED_VALUE"""),44679.64583333333)</f>
        <v>44679.64583</v>
      </c>
      <c r="B270" s="6">
        <f>IFERROR(__xludf.DUMMYFUNCTION("""COMPUTED_VALUE"""),9.6)</f>
        <v>9.6</v>
      </c>
      <c r="C270" s="6">
        <f>IFERROR(__xludf.DUMMYFUNCTION("""COMPUTED_VALUE"""),9.6)</f>
        <v>9.6</v>
      </c>
      <c r="D270" s="6">
        <f>IFERROR(__xludf.DUMMYFUNCTION("""COMPUTED_VALUE"""),9.04)</f>
        <v>9.04</v>
      </c>
      <c r="E270" s="6">
        <f>IFERROR(__xludf.DUMMYFUNCTION("""COMPUTED_VALUE"""),9.23)</f>
        <v>9.23</v>
      </c>
      <c r="F270" s="6">
        <f>IFERROR(__xludf.DUMMYFUNCTION("""COMPUTED_VALUE"""),3.2740588E7)</f>
        <v>32740588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5">
        <f>IFERROR(__xludf.DUMMYFUNCTION("""COMPUTED_VALUE"""),44680.64583333333)</f>
        <v>44680.64583</v>
      </c>
      <c r="B271" s="6">
        <f>IFERROR(__xludf.DUMMYFUNCTION("""COMPUTED_VALUE"""),9.27)</f>
        <v>9.27</v>
      </c>
      <c r="C271" s="6">
        <f>IFERROR(__xludf.DUMMYFUNCTION("""COMPUTED_VALUE"""),9.64)</f>
        <v>9.64</v>
      </c>
      <c r="D271" s="6">
        <f>IFERROR(__xludf.DUMMYFUNCTION("""COMPUTED_VALUE"""),9.14)</f>
        <v>9.14</v>
      </c>
      <c r="E271" s="6">
        <f>IFERROR(__xludf.DUMMYFUNCTION("""COMPUTED_VALUE"""),9.18)</f>
        <v>9.18</v>
      </c>
      <c r="F271" s="6">
        <f>IFERROR(__xludf.DUMMYFUNCTION("""COMPUTED_VALUE"""),4.5118733E7)</f>
        <v>45118733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5">
        <f>IFERROR(__xludf.DUMMYFUNCTION("""COMPUTED_VALUE"""),44683.64583333333)</f>
        <v>44683.64583</v>
      </c>
      <c r="B272" s="6">
        <f>IFERROR(__xludf.DUMMYFUNCTION("""COMPUTED_VALUE"""),8.95)</f>
        <v>8.95</v>
      </c>
      <c r="C272" s="6">
        <f>IFERROR(__xludf.DUMMYFUNCTION("""COMPUTED_VALUE"""),9.32)</f>
        <v>9.32</v>
      </c>
      <c r="D272" s="6">
        <f>IFERROR(__xludf.DUMMYFUNCTION("""COMPUTED_VALUE"""),8.91)</f>
        <v>8.91</v>
      </c>
      <c r="E272" s="6">
        <f>IFERROR(__xludf.DUMMYFUNCTION("""COMPUTED_VALUE"""),9.18)</f>
        <v>9.18</v>
      </c>
      <c r="F272" s="6">
        <f>IFERROR(__xludf.DUMMYFUNCTION("""COMPUTED_VALUE"""),1.9098344E7)</f>
        <v>19098344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5">
        <f>IFERROR(__xludf.DUMMYFUNCTION("""COMPUTED_VALUE"""),44685.64583333333)</f>
        <v>44685.64583</v>
      </c>
      <c r="B273" s="6">
        <f>IFERROR(__xludf.DUMMYFUNCTION("""COMPUTED_VALUE"""),9.27)</f>
        <v>9.27</v>
      </c>
      <c r="C273" s="6">
        <f>IFERROR(__xludf.DUMMYFUNCTION("""COMPUTED_VALUE"""),9.5)</f>
        <v>9.5</v>
      </c>
      <c r="D273" s="6">
        <f>IFERROR(__xludf.DUMMYFUNCTION("""COMPUTED_VALUE"""),8.81)</f>
        <v>8.81</v>
      </c>
      <c r="E273" s="6">
        <f>IFERROR(__xludf.DUMMYFUNCTION("""COMPUTED_VALUE"""),9.0)</f>
        <v>9</v>
      </c>
      <c r="F273" s="6">
        <f>IFERROR(__xludf.DUMMYFUNCTION("""COMPUTED_VALUE"""),3.9058078E7)</f>
        <v>39058078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5">
        <f>IFERROR(__xludf.DUMMYFUNCTION("""COMPUTED_VALUE"""),44686.64583333333)</f>
        <v>44686.64583</v>
      </c>
      <c r="B274" s="6">
        <f>IFERROR(__xludf.DUMMYFUNCTION("""COMPUTED_VALUE"""),9.04)</f>
        <v>9.04</v>
      </c>
      <c r="C274" s="6">
        <f>IFERROR(__xludf.DUMMYFUNCTION("""COMPUTED_VALUE"""),9.18)</f>
        <v>9.18</v>
      </c>
      <c r="D274" s="6">
        <f>IFERROR(__xludf.DUMMYFUNCTION("""COMPUTED_VALUE"""),8.86)</f>
        <v>8.86</v>
      </c>
      <c r="E274" s="6">
        <f>IFERROR(__xludf.DUMMYFUNCTION("""COMPUTED_VALUE"""),8.95)</f>
        <v>8.95</v>
      </c>
      <c r="F274" s="6">
        <f>IFERROR(__xludf.DUMMYFUNCTION("""COMPUTED_VALUE"""),1.9941312E7)</f>
        <v>19941312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5">
        <f>IFERROR(__xludf.DUMMYFUNCTION("""COMPUTED_VALUE"""),44687.64583333333)</f>
        <v>44687.64583</v>
      </c>
      <c r="B275" s="6">
        <f>IFERROR(__xludf.DUMMYFUNCTION("""COMPUTED_VALUE"""),8.81)</f>
        <v>8.81</v>
      </c>
      <c r="C275" s="6">
        <f>IFERROR(__xludf.DUMMYFUNCTION("""COMPUTED_VALUE"""),9.14)</f>
        <v>9.14</v>
      </c>
      <c r="D275" s="6">
        <f>IFERROR(__xludf.DUMMYFUNCTION("""COMPUTED_VALUE"""),8.59)</f>
        <v>8.59</v>
      </c>
      <c r="E275" s="6">
        <f>IFERROR(__xludf.DUMMYFUNCTION("""COMPUTED_VALUE"""),8.95)</f>
        <v>8.95</v>
      </c>
      <c r="F275" s="6">
        <f>IFERROR(__xludf.DUMMYFUNCTION("""COMPUTED_VALUE"""),3.0429399E7)</f>
        <v>30429399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5">
        <f>IFERROR(__xludf.DUMMYFUNCTION("""COMPUTED_VALUE"""),44690.64583333333)</f>
        <v>44690.64583</v>
      </c>
      <c r="B276" s="6">
        <f>IFERROR(__xludf.DUMMYFUNCTION("""COMPUTED_VALUE"""),9.04)</f>
        <v>9.04</v>
      </c>
      <c r="C276" s="6">
        <f>IFERROR(__xludf.DUMMYFUNCTION("""COMPUTED_VALUE"""),9.14)</f>
        <v>9.14</v>
      </c>
      <c r="D276" s="6">
        <f>IFERROR(__xludf.DUMMYFUNCTION("""COMPUTED_VALUE"""),8.77)</f>
        <v>8.77</v>
      </c>
      <c r="E276" s="6">
        <f>IFERROR(__xludf.DUMMYFUNCTION("""COMPUTED_VALUE"""),8.91)</f>
        <v>8.91</v>
      </c>
      <c r="F276" s="6">
        <f>IFERROR(__xludf.DUMMYFUNCTION("""COMPUTED_VALUE"""),2.4010023E7)</f>
        <v>24010023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5">
        <f>IFERROR(__xludf.DUMMYFUNCTION("""COMPUTED_VALUE"""),44691.64583333333)</f>
        <v>44691.64583</v>
      </c>
      <c r="B277" s="6">
        <f>IFERROR(__xludf.DUMMYFUNCTION("""COMPUTED_VALUE"""),8.81)</f>
        <v>8.81</v>
      </c>
      <c r="C277" s="6">
        <f>IFERROR(__xludf.DUMMYFUNCTION("""COMPUTED_VALUE"""),9.09)</f>
        <v>9.09</v>
      </c>
      <c r="D277" s="6">
        <f>IFERROR(__xludf.DUMMYFUNCTION("""COMPUTED_VALUE"""),8.72)</f>
        <v>8.72</v>
      </c>
      <c r="E277" s="6">
        <f>IFERROR(__xludf.DUMMYFUNCTION("""COMPUTED_VALUE"""),8.72)</f>
        <v>8.72</v>
      </c>
      <c r="F277" s="6">
        <f>IFERROR(__xludf.DUMMYFUNCTION("""COMPUTED_VALUE"""),2.7041923E7)</f>
        <v>27041923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5">
        <f>IFERROR(__xludf.DUMMYFUNCTION("""COMPUTED_VALUE"""),44692.64583333333)</f>
        <v>44692.64583</v>
      </c>
      <c r="B278" s="6">
        <f>IFERROR(__xludf.DUMMYFUNCTION("""COMPUTED_VALUE"""),8.81)</f>
        <v>8.81</v>
      </c>
      <c r="C278" s="6">
        <f>IFERROR(__xludf.DUMMYFUNCTION("""COMPUTED_VALUE"""),8.91)</f>
        <v>8.91</v>
      </c>
      <c r="D278" s="6">
        <f>IFERROR(__xludf.DUMMYFUNCTION("""COMPUTED_VALUE"""),8.31)</f>
        <v>8.31</v>
      </c>
      <c r="E278" s="6">
        <f>IFERROR(__xludf.DUMMYFUNCTION("""COMPUTED_VALUE"""),8.45)</f>
        <v>8.45</v>
      </c>
      <c r="F278" s="6">
        <f>IFERROR(__xludf.DUMMYFUNCTION("""COMPUTED_VALUE"""),3.6274728E7)</f>
        <v>36274728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5">
        <f>IFERROR(__xludf.DUMMYFUNCTION("""COMPUTED_VALUE"""),44693.64583333333)</f>
        <v>44693.64583</v>
      </c>
      <c r="B279" s="6">
        <f>IFERROR(__xludf.DUMMYFUNCTION("""COMPUTED_VALUE"""),8.36)</f>
        <v>8.36</v>
      </c>
      <c r="C279" s="6">
        <f>IFERROR(__xludf.DUMMYFUNCTION("""COMPUTED_VALUE"""),8.36)</f>
        <v>8.36</v>
      </c>
      <c r="D279" s="6">
        <f>IFERROR(__xludf.DUMMYFUNCTION("""COMPUTED_VALUE"""),7.85)</f>
        <v>7.85</v>
      </c>
      <c r="E279" s="6">
        <f>IFERROR(__xludf.DUMMYFUNCTION("""COMPUTED_VALUE"""),7.9)</f>
        <v>7.9</v>
      </c>
      <c r="F279" s="6">
        <f>IFERROR(__xludf.DUMMYFUNCTION("""COMPUTED_VALUE"""),3.5263854E7)</f>
        <v>35263854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5">
        <f>IFERROR(__xludf.DUMMYFUNCTION("""COMPUTED_VALUE"""),44694.64583333333)</f>
        <v>44694.64583</v>
      </c>
      <c r="B280" s="6">
        <f>IFERROR(__xludf.DUMMYFUNCTION("""COMPUTED_VALUE"""),8.03)</f>
        <v>8.03</v>
      </c>
      <c r="C280" s="6">
        <f>IFERROR(__xludf.DUMMYFUNCTION("""COMPUTED_VALUE"""),8.45)</f>
        <v>8.45</v>
      </c>
      <c r="D280" s="6">
        <f>IFERROR(__xludf.DUMMYFUNCTION("""COMPUTED_VALUE"""),7.99)</f>
        <v>7.99</v>
      </c>
      <c r="E280" s="6">
        <f>IFERROR(__xludf.DUMMYFUNCTION("""COMPUTED_VALUE"""),8.08)</f>
        <v>8.08</v>
      </c>
      <c r="F280" s="6">
        <f>IFERROR(__xludf.DUMMYFUNCTION("""COMPUTED_VALUE"""),3.6198974E7)</f>
        <v>36198974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5">
        <f>IFERROR(__xludf.DUMMYFUNCTION("""COMPUTED_VALUE"""),44697.64583333333)</f>
        <v>44697.64583</v>
      </c>
      <c r="B281" s="6">
        <f>IFERROR(__xludf.DUMMYFUNCTION("""COMPUTED_VALUE"""),8.26)</f>
        <v>8.26</v>
      </c>
      <c r="C281" s="6">
        <f>IFERROR(__xludf.DUMMYFUNCTION("""COMPUTED_VALUE"""),8.36)</f>
        <v>8.36</v>
      </c>
      <c r="D281" s="6">
        <f>IFERROR(__xludf.DUMMYFUNCTION("""COMPUTED_VALUE"""),8.08)</f>
        <v>8.08</v>
      </c>
      <c r="E281" s="6">
        <f>IFERROR(__xludf.DUMMYFUNCTION("""COMPUTED_VALUE"""),8.22)</f>
        <v>8.22</v>
      </c>
      <c r="F281" s="6">
        <f>IFERROR(__xludf.DUMMYFUNCTION("""COMPUTED_VALUE"""),2.2964983E7)</f>
        <v>22964983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5">
        <f>IFERROR(__xludf.DUMMYFUNCTION("""COMPUTED_VALUE"""),44698.64583333333)</f>
        <v>44698.64583</v>
      </c>
      <c r="B282" s="6">
        <f>IFERROR(__xludf.DUMMYFUNCTION("""COMPUTED_VALUE"""),8.31)</f>
        <v>8.31</v>
      </c>
      <c r="C282" s="6">
        <f>IFERROR(__xludf.DUMMYFUNCTION("""COMPUTED_VALUE"""),8.91)</f>
        <v>8.91</v>
      </c>
      <c r="D282" s="6">
        <f>IFERROR(__xludf.DUMMYFUNCTION("""COMPUTED_VALUE"""),8.26)</f>
        <v>8.26</v>
      </c>
      <c r="E282" s="6">
        <f>IFERROR(__xludf.DUMMYFUNCTION("""COMPUTED_VALUE"""),8.72)</f>
        <v>8.72</v>
      </c>
      <c r="F282" s="6">
        <f>IFERROR(__xludf.DUMMYFUNCTION("""COMPUTED_VALUE"""),5.4224881E7)</f>
        <v>54224881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5">
        <f>IFERROR(__xludf.DUMMYFUNCTION("""COMPUTED_VALUE"""),44699.64583333333)</f>
        <v>44699.64583</v>
      </c>
      <c r="B283" s="6">
        <f>IFERROR(__xludf.DUMMYFUNCTION("""COMPUTED_VALUE"""),8.81)</f>
        <v>8.81</v>
      </c>
      <c r="C283" s="6">
        <f>IFERROR(__xludf.DUMMYFUNCTION("""COMPUTED_VALUE"""),8.86)</f>
        <v>8.86</v>
      </c>
      <c r="D283" s="6">
        <f>IFERROR(__xludf.DUMMYFUNCTION("""COMPUTED_VALUE"""),8.49)</f>
        <v>8.49</v>
      </c>
      <c r="E283" s="6">
        <f>IFERROR(__xludf.DUMMYFUNCTION("""COMPUTED_VALUE"""),8.59)</f>
        <v>8.59</v>
      </c>
      <c r="F283" s="6">
        <f>IFERROR(__xludf.DUMMYFUNCTION("""COMPUTED_VALUE"""),3.6662689E7)</f>
        <v>36662689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5">
        <f>IFERROR(__xludf.DUMMYFUNCTION("""COMPUTED_VALUE"""),44700.64583333333)</f>
        <v>44700.64583</v>
      </c>
      <c r="B284" s="6">
        <f>IFERROR(__xludf.DUMMYFUNCTION("""COMPUTED_VALUE"""),8.31)</f>
        <v>8.31</v>
      </c>
      <c r="C284" s="6">
        <f>IFERROR(__xludf.DUMMYFUNCTION("""COMPUTED_VALUE"""),8.4)</f>
        <v>8.4</v>
      </c>
      <c r="D284" s="6">
        <f>IFERROR(__xludf.DUMMYFUNCTION("""COMPUTED_VALUE"""),8.13)</f>
        <v>8.13</v>
      </c>
      <c r="E284" s="6">
        <f>IFERROR(__xludf.DUMMYFUNCTION("""COMPUTED_VALUE"""),8.17)</f>
        <v>8.17</v>
      </c>
      <c r="F284" s="6">
        <f>IFERROR(__xludf.DUMMYFUNCTION("""COMPUTED_VALUE"""),2.7270694E7)</f>
        <v>27270694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5">
        <f>IFERROR(__xludf.DUMMYFUNCTION("""COMPUTED_VALUE"""),44701.64583333333)</f>
        <v>44701.64583</v>
      </c>
      <c r="B285" s="6">
        <f>IFERROR(__xludf.DUMMYFUNCTION("""COMPUTED_VALUE"""),8.4)</f>
        <v>8.4</v>
      </c>
      <c r="C285" s="6">
        <f>IFERROR(__xludf.DUMMYFUNCTION("""COMPUTED_VALUE"""),8.49)</f>
        <v>8.49</v>
      </c>
      <c r="D285" s="6">
        <f>IFERROR(__xludf.DUMMYFUNCTION("""COMPUTED_VALUE"""),8.26)</f>
        <v>8.26</v>
      </c>
      <c r="E285" s="6">
        <f>IFERROR(__xludf.DUMMYFUNCTION("""COMPUTED_VALUE"""),8.4)</f>
        <v>8.4</v>
      </c>
      <c r="F285" s="6">
        <f>IFERROR(__xludf.DUMMYFUNCTION("""COMPUTED_VALUE"""),2.083547E7)</f>
        <v>20835470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5">
        <f>IFERROR(__xludf.DUMMYFUNCTION("""COMPUTED_VALUE"""),44704.64583333333)</f>
        <v>44704.64583</v>
      </c>
      <c r="B286" s="6">
        <f>IFERROR(__xludf.DUMMYFUNCTION("""COMPUTED_VALUE"""),8.49)</f>
        <v>8.49</v>
      </c>
      <c r="C286" s="6">
        <f>IFERROR(__xludf.DUMMYFUNCTION("""COMPUTED_VALUE"""),8.54)</f>
        <v>8.54</v>
      </c>
      <c r="D286" s="6">
        <f>IFERROR(__xludf.DUMMYFUNCTION("""COMPUTED_VALUE"""),8.26)</f>
        <v>8.26</v>
      </c>
      <c r="E286" s="6">
        <f>IFERROR(__xludf.DUMMYFUNCTION("""COMPUTED_VALUE"""),8.31)</f>
        <v>8.31</v>
      </c>
      <c r="F286" s="6">
        <f>IFERROR(__xludf.DUMMYFUNCTION("""COMPUTED_VALUE"""),2.0333451E7)</f>
        <v>20333451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5">
        <f>IFERROR(__xludf.DUMMYFUNCTION("""COMPUTED_VALUE"""),44705.64583333333)</f>
        <v>44705.64583</v>
      </c>
      <c r="B287" s="6">
        <f>IFERROR(__xludf.DUMMYFUNCTION("""COMPUTED_VALUE"""),8.31)</f>
        <v>8.31</v>
      </c>
      <c r="C287" s="6">
        <f>IFERROR(__xludf.DUMMYFUNCTION("""COMPUTED_VALUE"""),8.54)</f>
        <v>8.54</v>
      </c>
      <c r="D287" s="6">
        <f>IFERROR(__xludf.DUMMYFUNCTION("""COMPUTED_VALUE"""),8.22)</f>
        <v>8.22</v>
      </c>
      <c r="E287" s="6">
        <f>IFERROR(__xludf.DUMMYFUNCTION("""COMPUTED_VALUE"""),8.31)</f>
        <v>8.31</v>
      </c>
      <c r="F287" s="6">
        <f>IFERROR(__xludf.DUMMYFUNCTION("""COMPUTED_VALUE"""),2.2572116E7)</f>
        <v>22572116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5">
        <f>IFERROR(__xludf.DUMMYFUNCTION("""COMPUTED_VALUE"""),44706.64583333333)</f>
        <v>44706.64583</v>
      </c>
      <c r="B288" s="6">
        <f>IFERROR(__xludf.DUMMYFUNCTION("""COMPUTED_VALUE"""),8.4)</f>
        <v>8.4</v>
      </c>
      <c r="C288" s="6">
        <f>IFERROR(__xludf.DUMMYFUNCTION("""COMPUTED_VALUE"""),8.45)</f>
        <v>8.45</v>
      </c>
      <c r="D288" s="6">
        <f>IFERROR(__xludf.DUMMYFUNCTION("""COMPUTED_VALUE"""),7.94)</f>
        <v>7.94</v>
      </c>
      <c r="E288" s="6">
        <f>IFERROR(__xludf.DUMMYFUNCTION("""COMPUTED_VALUE"""),7.99)</f>
        <v>7.99</v>
      </c>
      <c r="F288" s="6">
        <f>IFERROR(__xludf.DUMMYFUNCTION("""COMPUTED_VALUE"""),3.5893663E7)</f>
        <v>35893663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5">
        <f>IFERROR(__xludf.DUMMYFUNCTION("""COMPUTED_VALUE"""),44707.64583333333)</f>
        <v>44707.64583</v>
      </c>
      <c r="B289" s="6">
        <f>IFERROR(__xludf.DUMMYFUNCTION("""COMPUTED_VALUE"""),7.39)</f>
        <v>7.39</v>
      </c>
      <c r="C289" s="6">
        <f>IFERROR(__xludf.DUMMYFUNCTION("""COMPUTED_VALUE"""),7.53)</f>
        <v>7.53</v>
      </c>
      <c r="D289" s="6">
        <f>IFERROR(__xludf.DUMMYFUNCTION("""COMPUTED_VALUE"""),7.21)</f>
        <v>7.21</v>
      </c>
      <c r="E289" s="6">
        <f>IFERROR(__xludf.DUMMYFUNCTION("""COMPUTED_VALUE"""),7.21)</f>
        <v>7.21</v>
      </c>
      <c r="F289" s="6">
        <f>IFERROR(__xludf.DUMMYFUNCTION("""COMPUTED_VALUE"""),9.0846063E7)</f>
        <v>90846063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5">
        <f>IFERROR(__xludf.DUMMYFUNCTION("""COMPUTED_VALUE"""),44708.64583333333)</f>
        <v>44708.64583</v>
      </c>
      <c r="B290" s="6">
        <f>IFERROR(__xludf.DUMMYFUNCTION("""COMPUTED_VALUE"""),7.21)</f>
        <v>7.21</v>
      </c>
      <c r="C290" s="6">
        <f>IFERROR(__xludf.DUMMYFUNCTION("""COMPUTED_VALUE"""),7.3)</f>
        <v>7.3</v>
      </c>
      <c r="D290" s="6">
        <f>IFERROR(__xludf.DUMMYFUNCTION("""COMPUTED_VALUE"""),6.93)</f>
        <v>6.93</v>
      </c>
      <c r="E290" s="6">
        <f>IFERROR(__xludf.DUMMYFUNCTION("""COMPUTED_VALUE"""),7.07)</f>
        <v>7.07</v>
      </c>
      <c r="F290" s="6">
        <f>IFERROR(__xludf.DUMMYFUNCTION("""COMPUTED_VALUE"""),4.6294188E7)</f>
        <v>46294188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5">
        <f>IFERROR(__xludf.DUMMYFUNCTION("""COMPUTED_VALUE"""),44711.64583333333)</f>
        <v>44711.64583</v>
      </c>
      <c r="B291" s="6">
        <f>IFERROR(__xludf.DUMMYFUNCTION("""COMPUTED_VALUE"""),7.16)</f>
        <v>7.16</v>
      </c>
      <c r="C291" s="6">
        <f>IFERROR(__xludf.DUMMYFUNCTION("""COMPUTED_VALUE"""),7.76)</f>
        <v>7.76</v>
      </c>
      <c r="D291" s="6">
        <f>IFERROR(__xludf.DUMMYFUNCTION("""COMPUTED_VALUE"""),7.12)</f>
        <v>7.12</v>
      </c>
      <c r="E291" s="6">
        <f>IFERROR(__xludf.DUMMYFUNCTION("""COMPUTED_VALUE"""),7.3)</f>
        <v>7.3</v>
      </c>
      <c r="F291" s="6">
        <f>IFERROR(__xludf.DUMMYFUNCTION("""COMPUTED_VALUE"""),5.7507076E7)</f>
        <v>57507076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5">
        <f>IFERROR(__xludf.DUMMYFUNCTION("""COMPUTED_VALUE"""),44712.64583333333)</f>
        <v>44712.64583</v>
      </c>
      <c r="B292" s="6">
        <f>IFERROR(__xludf.DUMMYFUNCTION("""COMPUTED_VALUE"""),7.39)</f>
        <v>7.39</v>
      </c>
      <c r="C292" s="6">
        <f>IFERROR(__xludf.DUMMYFUNCTION("""COMPUTED_VALUE"""),7.99)</f>
        <v>7.99</v>
      </c>
      <c r="D292" s="6">
        <f>IFERROR(__xludf.DUMMYFUNCTION("""COMPUTED_VALUE"""),6.79)</f>
        <v>6.79</v>
      </c>
      <c r="E292" s="6">
        <f>IFERROR(__xludf.DUMMYFUNCTION("""COMPUTED_VALUE"""),7.85)</f>
        <v>7.85</v>
      </c>
      <c r="F292" s="6">
        <f>IFERROR(__xludf.DUMMYFUNCTION("""COMPUTED_VALUE"""),1.37442231E8)</f>
        <v>137442231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5">
        <f>IFERROR(__xludf.DUMMYFUNCTION("""COMPUTED_VALUE"""),44713.64583333333)</f>
        <v>44713.64583</v>
      </c>
      <c r="B293" s="6">
        <f>IFERROR(__xludf.DUMMYFUNCTION("""COMPUTED_VALUE"""),8.17)</f>
        <v>8.17</v>
      </c>
      <c r="C293" s="6">
        <f>IFERROR(__xludf.DUMMYFUNCTION("""COMPUTED_VALUE"""),8.63)</f>
        <v>8.63</v>
      </c>
      <c r="D293" s="6">
        <f>IFERROR(__xludf.DUMMYFUNCTION("""COMPUTED_VALUE"""),8.03)</f>
        <v>8.03</v>
      </c>
      <c r="E293" s="6">
        <f>IFERROR(__xludf.DUMMYFUNCTION("""COMPUTED_VALUE"""),8.63)</f>
        <v>8.63</v>
      </c>
      <c r="F293" s="6">
        <f>IFERROR(__xludf.DUMMYFUNCTION("""COMPUTED_VALUE"""),7.9584384E7)</f>
        <v>79584384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5">
        <f>IFERROR(__xludf.DUMMYFUNCTION("""COMPUTED_VALUE"""),44714.64583333333)</f>
        <v>44714.64583</v>
      </c>
      <c r="B294" s="6">
        <f>IFERROR(__xludf.DUMMYFUNCTION("""COMPUTED_VALUE"""),8.59)</f>
        <v>8.59</v>
      </c>
      <c r="C294" s="6">
        <f>IFERROR(__xludf.DUMMYFUNCTION("""COMPUTED_VALUE"""),9.41)</f>
        <v>9.41</v>
      </c>
      <c r="D294" s="6">
        <f>IFERROR(__xludf.DUMMYFUNCTION("""COMPUTED_VALUE"""),8.54)</f>
        <v>8.54</v>
      </c>
      <c r="E294" s="6">
        <f>IFERROR(__xludf.DUMMYFUNCTION("""COMPUTED_VALUE"""),9.0)</f>
        <v>9</v>
      </c>
      <c r="F294" s="6">
        <f>IFERROR(__xludf.DUMMYFUNCTION("""COMPUTED_VALUE"""),1.33301233E8)</f>
        <v>133301233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5">
        <f>IFERROR(__xludf.DUMMYFUNCTION("""COMPUTED_VALUE"""),44715.64583333333)</f>
        <v>44715.64583</v>
      </c>
      <c r="B295" s="6">
        <f>IFERROR(__xludf.DUMMYFUNCTION("""COMPUTED_VALUE"""),9.09)</f>
        <v>9.09</v>
      </c>
      <c r="C295" s="6">
        <f>IFERROR(__xludf.DUMMYFUNCTION("""COMPUTED_VALUE"""),9.14)</f>
        <v>9.14</v>
      </c>
      <c r="D295" s="6">
        <f>IFERROR(__xludf.DUMMYFUNCTION("""COMPUTED_VALUE"""),8.26)</f>
        <v>8.26</v>
      </c>
      <c r="E295" s="6">
        <f>IFERROR(__xludf.DUMMYFUNCTION("""COMPUTED_VALUE"""),8.36)</f>
        <v>8.36</v>
      </c>
      <c r="F295" s="6">
        <f>IFERROR(__xludf.DUMMYFUNCTION("""COMPUTED_VALUE"""),5.9600823E7)</f>
        <v>59600823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5">
        <f>IFERROR(__xludf.DUMMYFUNCTION("""COMPUTED_VALUE"""),44718.64583333333)</f>
        <v>44718.64583</v>
      </c>
      <c r="B296" s="6">
        <f>IFERROR(__xludf.DUMMYFUNCTION("""COMPUTED_VALUE"""),8.26)</f>
        <v>8.26</v>
      </c>
      <c r="C296" s="6">
        <f>IFERROR(__xludf.DUMMYFUNCTION("""COMPUTED_VALUE"""),8.4)</f>
        <v>8.4</v>
      </c>
      <c r="D296" s="6">
        <f>IFERROR(__xludf.DUMMYFUNCTION("""COMPUTED_VALUE"""),7.53)</f>
        <v>7.53</v>
      </c>
      <c r="E296" s="6">
        <f>IFERROR(__xludf.DUMMYFUNCTION("""COMPUTED_VALUE"""),7.58)</f>
        <v>7.58</v>
      </c>
      <c r="F296" s="6">
        <f>IFERROR(__xludf.DUMMYFUNCTION("""COMPUTED_VALUE"""),1.07993541E8)</f>
        <v>107993541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5">
        <f>IFERROR(__xludf.DUMMYFUNCTION("""COMPUTED_VALUE"""),44719.64583333333)</f>
        <v>44719.64583</v>
      </c>
      <c r="B297" s="6">
        <f>IFERROR(__xludf.DUMMYFUNCTION("""COMPUTED_VALUE"""),7.3)</f>
        <v>7.3</v>
      </c>
      <c r="C297" s="6">
        <f>IFERROR(__xludf.DUMMYFUNCTION("""COMPUTED_VALUE"""),7.62)</f>
        <v>7.62</v>
      </c>
      <c r="D297" s="6">
        <f>IFERROR(__xludf.DUMMYFUNCTION("""COMPUTED_VALUE"""),7.3)</f>
        <v>7.3</v>
      </c>
      <c r="E297" s="6">
        <f>IFERROR(__xludf.DUMMYFUNCTION("""COMPUTED_VALUE"""),7.44)</f>
        <v>7.44</v>
      </c>
      <c r="F297" s="6">
        <f>IFERROR(__xludf.DUMMYFUNCTION("""COMPUTED_VALUE"""),4.9422447E7)</f>
        <v>49422447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5">
        <f>IFERROR(__xludf.DUMMYFUNCTION("""COMPUTED_VALUE"""),44720.64583333333)</f>
        <v>44720.64583</v>
      </c>
      <c r="B298" s="6">
        <f>IFERROR(__xludf.DUMMYFUNCTION("""COMPUTED_VALUE"""),7.39)</f>
        <v>7.39</v>
      </c>
      <c r="C298" s="6">
        <f>IFERROR(__xludf.DUMMYFUNCTION("""COMPUTED_VALUE"""),7.67)</f>
        <v>7.67</v>
      </c>
      <c r="D298" s="6">
        <f>IFERROR(__xludf.DUMMYFUNCTION("""COMPUTED_VALUE"""),7.3)</f>
        <v>7.3</v>
      </c>
      <c r="E298" s="6">
        <f>IFERROR(__xludf.DUMMYFUNCTION("""COMPUTED_VALUE"""),7.48)</f>
        <v>7.48</v>
      </c>
      <c r="F298" s="6">
        <f>IFERROR(__xludf.DUMMYFUNCTION("""COMPUTED_VALUE"""),4.791204E7)</f>
        <v>47912040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5">
        <f>IFERROR(__xludf.DUMMYFUNCTION("""COMPUTED_VALUE"""),44721.64583333333)</f>
        <v>44721.64583</v>
      </c>
      <c r="B299" s="6">
        <f>IFERROR(__xludf.DUMMYFUNCTION("""COMPUTED_VALUE"""),7.44)</f>
        <v>7.44</v>
      </c>
      <c r="C299" s="6">
        <f>IFERROR(__xludf.DUMMYFUNCTION("""COMPUTED_VALUE"""),8.22)</f>
        <v>8.22</v>
      </c>
      <c r="D299" s="6">
        <f>IFERROR(__xludf.DUMMYFUNCTION("""COMPUTED_VALUE"""),7.44)</f>
        <v>7.44</v>
      </c>
      <c r="E299" s="6">
        <f>IFERROR(__xludf.DUMMYFUNCTION("""COMPUTED_VALUE"""),8.17)</f>
        <v>8.17</v>
      </c>
      <c r="F299" s="6">
        <f>IFERROR(__xludf.DUMMYFUNCTION("""COMPUTED_VALUE"""),7.4758204E7)</f>
        <v>74758204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5">
        <f>IFERROR(__xludf.DUMMYFUNCTION("""COMPUTED_VALUE"""),44722.64583333333)</f>
        <v>44722.64583</v>
      </c>
      <c r="B300" s="6">
        <f>IFERROR(__xludf.DUMMYFUNCTION("""COMPUTED_VALUE"""),7.94)</f>
        <v>7.94</v>
      </c>
      <c r="C300" s="6">
        <f>IFERROR(__xludf.DUMMYFUNCTION("""COMPUTED_VALUE"""),8.13)</f>
        <v>8.13</v>
      </c>
      <c r="D300" s="6">
        <f>IFERROR(__xludf.DUMMYFUNCTION("""COMPUTED_VALUE"""),7.67)</f>
        <v>7.67</v>
      </c>
      <c r="E300" s="6">
        <f>IFERROR(__xludf.DUMMYFUNCTION("""COMPUTED_VALUE"""),7.9)</f>
        <v>7.9</v>
      </c>
      <c r="F300" s="6">
        <f>IFERROR(__xludf.DUMMYFUNCTION("""COMPUTED_VALUE"""),4.5786005E7)</f>
        <v>45786005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5">
        <f>IFERROR(__xludf.DUMMYFUNCTION("""COMPUTED_VALUE"""),44725.64583333333)</f>
        <v>44725.64583</v>
      </c>
      <c r="B301" s="6">
        <f>IFERROR(__xludf.DUMMYFUNCTION("""COMPUTED_VALUE"""),7.67)</f>
        <v>7.67</v>
      </c>
      <c r="C301" s="6">
        <f>IFERROR(__xludf.DUMMYFUNCTION("""COMPUTED_VALUE"""),7.67)</f>
        <v>7.67</v>
      </c>
      <c r="D301" s="6">
        <f>IFERROR(__xludf.DUMMYFUNCTION("""COMPUTED_VALUE"""),7.35)</f>
        <v>7.35</v>
      </c>
      <c r="E301" s="6">
        <f>IFERROR(__xludf.DUMMYFUNCTION("""COMPUTED_VALUE"""),7.48)</f>
        <v>7.48</v>
      </c>
      <c r="F301" s="6">
        <f>IFERROR(__xludf.DUMMYFUNCTION("""COMPUTED_VALUE"""),2.9607902E7)</f>
        <v>29607902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5">
        <f>IFERROR(__xludf.DUMMYFUNCTION("""COMPUTED_VALUE"""),44726.64583333333)</f>
        <v>44726.64583</v>
      </c>
      <c r="B302" s="6">
        <f>IFERROR(__xludf.DUMMYFUNCTION("""COMPUTED_VALUE"""),7.44)</f>
        <v>7.44</v>
      </c>
      <c r="C302" s="6">
        <f>IFERROR(__xludf.DUMMYFUNCTION("""COMPUTED_VALUE"""),7.8)</f>
        <v>7.8</v>
      </c>
      <c r="D302" s="6">
        <f>IFERROR(__xludf.DUMMYFUNCTION("""COMPUTED_VALUE"""),7.39)</f>
        <v>7.39</v>
      </c>
      <c r="E302" s="6">
        <f>IFERROR(__xludf.DUMMYFUNCTION("""COMPUTED_VALUE"""),7.62)</f>
        <v>7.62</v>
      </c>
      <c r="F302" s="6">
        <f>IFERROR(__xludf.DUMMYFUNCTION("""COMPUTED_VALUE"""),2.1899911E7)</f>
        <v>21899911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5">
        <f>IFERROR(__xludf.DUMMYFUNCTION("""COMPUTED_VALUE"""),44727.64583333333)</f>
        <v>44727.64583</v>
      </c>
      <c r="B303" s="6">
        <f>IFERROR(__xludf.DUMMYFUNCTION("""COMPUTED_VALUE"""),7.71)</f>
        <v>7.71</v>
      </c>
      <c r="C303" s="6">
        <f>IFERROR(__xludf.DUMMYFUNCTION("""COMPUTED_VALUE"""),7.76)</f>
        <v>7.76</v>
      </c>
      <c r="D303" s="6">
        <f>IFERROR(__xludf.DUMMYFUNCTION("""COMPUTED_VALUE"""),7.39)</f>
        <v>7.39</v>
      </c>
      <c r="E303" s="6">
        <f>IFERROR(__xludf.DUMMYFUNCTION("""COMPUTED_VALUE"""),7.44)</f>
        <v>7.44</v>
      </c>
      <c r="F303" s="6">
        <f>IFERROR(__xludf.DUMMYFUNCTION("""COMPUTED_VALUE"""),3.3987263E7)</f>
        <v>33987263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5">
        <f>IFERROR(__xludf.DUMMYFUNCTION("""COMPUTED_VALUE"""),44728.64583333333)</f>
        <v>44728.64583</v>
      </c>
      <c r="B304" s="6">
        <f>IFERROR(__xludf.DUMMYFUNCTION("""COMPUTED_VALUE"""),7.67)</f>
        <v>7.67</v>
      </c>
      <c r="C304" s="6">
        <f>IFERROR(__xludf.DUMMYFUNCTION("""COMPUTED_VALUE"""),7.67)</f>
        <v>7.67</v>
      </c>
      <c r="D304" s="6">
        <f>IFERROR(__xludf.DUMMYFUNCTION("""COMPUTED_VALUE"""),7.07)</f>
        <v>7.07</v>
      </c>
      <c r="E304" s="6">
        <f>IFERROR(__xludf.DUMMYFUNCTION("""COMPUTED_VALUE"""),7.12)</f>
        <v>7.12</v>
      </c>
      <c r="F304" s="6">
        <f>IFERROR(__xludf.DUMMYFUNCTION("""COMPUTED_VALUE"""),4.2420402E7)</f>
        <v>42420402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5">
        <f>IFERROR(__xludf.DUMMYFUNCTION("""COMPUTED_VALUE"""),44729.64583333333)</f>
        <v>44729.64583</v>
      </c>
      <c r="B305" s="6">
        <f>IFERROR(__xludf.DUMMYFUNCTION("""COMPUTED_VALUE"""),7.02)</f>
        <v>7.02</v>
      </c>
      <c r="C305" s="6">
        <f>IFERROR(__xludf.DUMMYFUNCTION("""COMPUTED_VALUE"""),7.35)</f>
        <v>7.35</v>
      </c>
      <c r="D305" s="6">
        <f>IFERROR(__xludf.DUMMYFUNCTION("""COMPUTED_VALUE"""),6.93)</f>
        <v>6.93</v>
      </c>
      <c r="E305" s="6">
        <f>IFERROR(__xludf.DUMMYFUNCTION("""COMPUTED_VALUE"""),7.07)</f>
        <v>7.07</v>
      </c>
      <c r="F305" s="6">
        <f>IFERROR(__xludf.DUMMYFUNCTION("""COMPUTED_VALUE"""),4.6644019E7)</f>
        <v>46644019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5">
        <f>IFERROR(__xludf.DUMMYFUNCTION("""COMPUTED_VALUE"""),44732.64583333333)</f>
        <v>44732.64583</v>
      </c>
      <c r="B306" s="6">
        <f>IFERROR(__xludf.DUMMYFUNCTION("""COMPUTED_VALUE"""),7.16)</f>
        <v>7.16</v>
      </c>
      <c r="C306" s="6">
        <f>IFERROR(__xludf.DUMMYFUNCTION("""COMPUTED_VALUE"""),7.25)</f>
        <v>7.25</v>
      </c>
      <c r="D306" s="6">
        <f>IFERROR(__xludf.DUMMYFUNCTION("""COMPUTED_VALUE"""),6.43)</f>
        <v>6.43</v>
      </c>
      <c r="E306" s="6">
        <f>IFERROR(__xludf.DUMMYFUNCTION("""COMPUTED_VALUE"""),6.52)</f>
        <v>6.52</v>
      </c>
      <c r="F306" s="6">
        <f>IFERROR(__xludf.DUMMYFUNCTION("""COMPUTED_VALUE"""),6.0253502E7)</f>
        <v>60253502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5">
        <f>IFERROR(__xludf.DUMMYFUNCTION("""COMPUTED_VALUE"""),44733.64583333333)</f>
        <v>44733.64583</v>
      </c>
      <c r="B307" s="6">
        <f>IFERROR(__xludf.DUMMYFUNCTION("""COMPUTED_VALUE"""),6.66)</f>
        <v>6.66</v>
      </c>
      <c r="C307" s="6">
        <f>IFERROR(__xludf.DUMMYFUNCTION("""COMPUTED_VALUE"""),6.98)</f>
        <v>6.98</v>
      </c>
      <c r="D307" s="6">
        <f>IFERROR(__xludf.DUMMYFUNCTION("""COMPUTED_VALUE"""),6.61)</f>
        <v>6.61</v>
      </c>
      <c r="E307" s="6">
        <f>IFERROR(__xludf.DUMMYFUNCTION("""COMPUTED_VALUE"""),6.84)</f>
        <v>6.84</v>
      </c>
      <c r="F307" s="6">
        <f>IFERROR(__xludf.DUMMYFUNCTION("""COMPUTED_VALUE"""),4.6106746E7)</f>
        <v>46106746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5">
        <f>IFERROR(__xludf.DUMMYFUNCTION("""COMPUTED_VALUE"""),44734.64583333333)</f>
        <v>44734.64583</v>
      </c>
      <c r="B308" s="6">
        <f>IFERROR(__xludf.DUMMYFUNCTION("""COMPUTED_VALUE"""),6.79)</f>
        <v>6.79</v>
      </c>
      <c r="C308" s="6">
        <f>IFERROR(__xludf.DUMMYFUNCTION("""COMPUTED_VALUE"""),6.79)</f>
        <v>6.79</v>
      </c>
      <c r="D308" s="6">
        <f>IFERROR(__xludf.DUMMYFUNCTION("""COMPUTED_VALUE"""),6.47)</f>
        <v>6.47</v>
      </c>
      <c r="E308" s="6">
        <f>IFERROR(__xludf.DUMMYFUNCTION("""COMPUTED_VALUE"""),6.57)</f>
        <v>6.57</v>
      </c>
      <c r="F308" s="6">
        <f>IFERROR(__xludf.DUMMYFUNCTION("""COMPUTED_VALUE"""),5.201429E7)</f>
        <v>52014290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5">
        <f>IFERROR(__xludf.DUMMYFUNCTION("""COMPUTED_VALUE"""),44735.64583333333)</f>
        <v>44735.64583</v>
      </c>
      <c r="B309" s="6">
        <f>IFERROR(__xludf.DUMMYFUNCTION("""COMPUTED_VALUE"""),6.61)</f>
        <v>6.61</v>
      </c>
      <c r="C309" s="6">
        <f>IFERROR(__xludf.DUMMYFUNCTION("""COMPUTED_VALUE"""),6.79)</f>
        <v>6.79</v>
      </c>
      <c r="D309" s="6">
        <f>IFERROR(__xludf.DUMMYFUNCTION("""COMPUTED_VALUE"""),6.52)</f>
        <v>6.52</v>
      </c>
      <c r="E309" s="6">
        <f>IFERROR(__xludf.DUMMYFUNCTION("""COMPUTED_VALUE"""),6.61)</f>
        <v>6.61</v>
      </c>
      <c r="F309" s="6">
        <f>IFERROR(__xludf.DUMMYFUNCTION("""COMPUTED_VALUE"""),3.696627E7)</f>
        <v>36966270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5">
        <f>IFERROR(__xludf.DUMMYFUNCTION("""COMPUTED_VALUE"""),44736.64583333333)</f>
        <v>44736.64583</v>
      </c>
      <c r="B310" s="6">
        <f>IFERROR(__xludf.DUMMYFUNCTION("""COMPUTED_VALUE"""),6.75)</f>
        <v>6.75</v>
      </c>
      <c r="C310" s="6">
        <f>IFERROR(__xludf.DUMMYFUNCTION("""COMPUTED_VALUE"""),6.79)</f>
        <v>6.79</v>
      </c>
      <c r="D310" s="6">
        <f>IFERROR(__xludf.DUMMYFUNCTION("""COMPUTED_VALUE"""),6.52)</f>
        <v>6.52</v>
      </c>
      <c r="E310" s="6">
        <f>IFERROR(__xludf.DUMMYFUNCTION("""COMPUTED_VALUE"""),6.61)</f>
        <v>6.61</v>
      </c>
      <c r="F310" s="6">
        <f>IFERROR(__xludf.DUMMYFUNCTION("""COMPUTED_VALUE"""),4.2613823E7)</f>
        <v>42613823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5">
        <f>IFERROR(__xludf.DUMMYFUNCTION("""COMPUTED_VALUE"""),44739.64583333333)</f>
        <v>44739.64583</v>
      </c>
      <c r="B311" s="6">
        <f>IFERROR(__xludf.DUMMYFUNCTION("""COMPUTED_VALUE"""),6.79)</f>
        <v>6.79</v>
      </c>
      <c r="C311" s="6">
        <f>IFERROR(__xludf.DUMMYFUNCTION("""COMPUTED_VALUE"""),6.79)</f>
        <v>6.79</v>
      </c>
      <c r="D311" s="6">
        <f>IFERROR(__xludf.DUMMYFUNCTION("""COMPUTED_VALUE"""),6.57)</f>
        <v>6.57</v>
      </c>
      <c r="E311" s="6">
        <f>IFERROR(__xludf.DUMMYFUNCTION("""COMPUTED_VALUE"""),6.57)</f>
        <v>6.57</v>
      </c>
      <c r="F311" s="6">
        <f>IFERROR(__xludf.DUMMYFUNCTION("""COMPUTED_VALUE"""),3.3544666E7)</f>
        <v>33544666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5">
        <f>IFERROR(__xludf.DUMMYFUNCTION("""COMPUTED_VALUE"""),44740.64583333333)</f>
        <v>44740.64583</v>
      </c>
      <c r="B312" s="6">
        <f>IFERROR(__xludf.DUMMYFUNCTION("""COMPUTED_VALUE"""),6.57)</f>
        <v>6.57</v>
      </c>
      <c r="C312" s="6">
        <f>IFERROR(__xludf.DUMMYFUNCTION("""COMPUTED_VALUE"""),6.7)</f>
        <v>6.7</v>
      </c>
      <c r="D312" s="6">
        <f>IFERROR(__xludf.DUMMYFUNCTION("""COMPUTED_VALUE"""),6.43)</f>
        <v>6.43</v>
      </c>
      <c r="E312" s="6">
        <f>IFERROR(__xludf.DUMMYFUNCTION("""COMPUTED_VALUE"""),6.47)</f>
        <v>6.47</v>
      </c>
      <c r="F312" s="6">
        <f>IFERROR(__xludf.DUMMYFUNCTION("""COMPUTED_VALUE"""),3.7170884E7)</f>
        <v>37170884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5">
        <f>IFERROR(__xludf.DUMMYFUNCTION("""COMPUTED_VALUE"""),44741.64583333333)</f>
        <v>44741.64583</v>
      </c>
      <c r="B313" s="6">
        <f>IFERROR(__xludf.DUMMYFUNCTION("""COMPUTED_VALUE"""),6.38)</f>
        <v>6.38</v>
      </c>
      <c r="C313" s="6">
        <f>IFERROR(__xludf.DUMMYFUNCTION("""COMPUTED_VALUE"""),6.57)</f>
        <v>6.57</v>
      </c>
      <c r="D313" s="6">
        <f>IFERROR(__xludf.DUMMYFUNCTION("""COMPUTED_VALUE"""),6.34)</f>
        <v>6.34</v>
      </c>
      <c r="E313" s="6">
        <f>IFERROR(__xludf.DUMMYFUNCTION("""COMPUTED_VALUE"""),6.38)</f>
        <v>6.38</v>
      </c>
      <c r="F313" s="6">
        <f>IFERROR(__xludf.DUMMYFUNCTION("""COMPUTED_VALUE"""),2.7863515E7)</f>
        <v>27863515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5">
        <f>IFERROR(__xludf.DUMMYFUNCTION("""COMPUTED_VALUE"""),44742.64583333333)</f>
        <v>44742.64583</v>
      </c>
      <c r="B314" s="6">
        <f>IFERROR(__xludf.DUMMYFUNCTION("""COMPUTED_VALUE"""),6.43)</f>
        <v>6.43</v>
      </c>
      <c r="C314" s="6">
        <f>IFERROR(__xludf.DUMMYFUNCTION("""COMPUTED_VALUE"""),6.52)</f>
        <v>6.52</v>
      </c>
      <c r="D314" s="6">
        <f>IFERROR(__xludf.DUMMYFUNCTION("""COMPUTED_VALUE"""),6.24)</f>
        <v>6.24</v>
      </c>
      <c r="E314" s="6">
        <f>IFERROR(__xludf.DUMMYFUNCTION("""COMPUTED_VALUE"""),6.29)</f>
        <v>6.29</v>
      </c>
      <c r="F314" s="6">
        <f>IFERROR(__xludf.DUMMYFUNCTION("""COMPUTED_VALUE"""),3.460855E7)</f>
        <v>34608550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5">
        <f>IFERROR(__xludf.DUMMYFUNCTION("""COMPUTED_VALUE"""),44743.64583333333)</f>
        <v>44743.64583</v>
      </c>
      <c r="B315" s="6">
        <f>IFERROR(__xludf.DUMMYFUNCTION("""COMPUTED_VALUE"""),6.2)</f>
        <v>6.2</v>
      </c>
      <c r="C315" s="6">
        <f>IFERROR(__xludf.DUMMYFUNCTION("""COMPUTED_VALUE"""),6.38)</f>
        <v>6.38</v>
      </c>
      <c r="D315" s="6">
        <f>IFERROR(__xludf.DUMMYFUNCTION("""COMPUTED_VALUE"""),6.15)</f>
        <v>6.15</v>
      </c>
      <c r="E315" s="6">
        <f>IFERROR(__xludf.DUMMYFUNCTION("""COMPUTED_VALUE"""),6.2)</f>
        <v>6.2</v>
      </c>
      <c r="F315" s="6">
        <f>IFERROR(__xludf.DUMMYFUNCTION("""COMPUTED_VALUE"""),3.6152847E7)</f>
        <v>36152847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5">
        <f>IFERROR(__xludf.DUMMYFUNCTION("""COMPUTED_VALUE"""),44746.64583333333)</f>
        <v>44746.64583</v>
      </c>
      <c r="B316" s="6">
        <f>IFERROR(__xludf.DUMMYFUNCTION("""COMPUTED_VALUE"""),6.24)</f>
        <v>6.24</v>
      </c>
      <c r="C316" s="6">
        <f>IFERROR(__xludf.DUMMYFUNCTION("""COMPUTED_VALUE"""),6.34)</f>
        <v>6.34</v>
      </c>
      <c r="D316" s="6">
        <f>IFERROR(__xludf.DUMMYFUNCTION("""COMPUTED_VALUE"""),6.06)</f>
        <v>6.06</v>
      </c>
      <c r="E316" s="6">
        <f>IFERROR(__xludf.DUMMYFUNCTION("""COMPUTED_VALUE"""),6.11)</f>
        <v>6.11</v>
      </c>
      <c r="F316" s="6">
        <f>IFERROR(__xludf.DUMMYFUNCTION("""COMPUTED_VALUE"""),3.088308E7)</f>
        <v>30883080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5">
        <f>IFERROR(__xludf.DUMMYFUNCTION("""COMPUTED_VALUE"""),44747.64583333333)</f>
        <v>44747.64583</v>
      </c>
      <c r="B317" s="6">
        <f>IFERROR(__xludf.DUMMYFUNCTION("""COMPUTED_VALUE"""),6.15)</f>
        <v>6.15</v>
      </c>
      <c r="C317" s="6">
        <f>IFERROR(__xludf.DUMMYFUNCTION("""COMPUTED_VALUE"""),6.34)</f>
        <v>6.34</v>
      </c>
      <c r="D317" s="6">
        <f>IFERROR(__xludf.DUMMYFUNCTION("""COMPUTED_VALUE"""),6.06)</f>
        <v>6.06</v>
      </c>
      <c r="E317" s="6">
        <f>IFERROR(__xludf.DUMMYFUNCTION("""COMPUTED_VALUE"""),6.11)</f>
        <v>6.11</v>
      </c>
      <c r="F317" s="6">
        <f>IFERROR(__xludf.DUMMYFUNCTION("""COMPUTED_VALUE"""),4.6517085E7)</f>
        <v>46517085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5">
        <f>IFERROR(__xludf.DUMMYFUNCTION("""COMPUTED_VALUE"""),44748.64583333333)</f>
        <v>44748.64583</v>
      </c>
      <c r="B318" s="6">
        <f>IFERROR(__xludf.DUMMYFUNCTION("""COMPUTED_VALUE"""),6.15)</f>
        <v>6.15</v>
      </c>
      <c r="C318" s="6">
        <f>IFERROR(__xludf.DUMMYFUNCTION("""COMPUTED_VALUE"""),6.2)</f>
        <v>6.2</v>
      </c>
      <c r="D318" s="6">
        <f>IFERROR(__xludf.DUMMYFUNCTION("""COMPUTED_VALUE"""),6.01)</f>
        <v>6.01</v>
      </c>
      <c r="E318" s="6">
        <f>IFERROR(__xludf.DUMMYFUNCTION("""COMPUTED_VALUE"""),6.06)</f>
        <v>6.06</v>
      </c>
      <c r="F318" s="6">
        <f>IFERROR(__xludf.DUMMYFUNCTION("""COMPUTED_VALUE"""),4.304986E7)</f>
        <v>43049860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5">
        <f>IFERROR(__xludf.DUMMYFUNCTION("""COMPUTED_VALUE"""),44749.64583333333)</f>
        <v>44749.64583</v>
      </c>
      <c r="B319" s="6">
        <f>IFERROR(__xludf.DUMMYFUNCTION("""COMPUTED_VALUE"""),6.15)</f>
        <v>6.15</v>
      </c>
      <c r="C319" s="6">
        <f>IFERROR(__xludf.DUMMYFUNCTION("""COMPUTED_VALUE"""),6.2)</f>
        <v>6.2</v>
      </c>
      <c r="D319" s="6">
        <f>IFERROR(__xludf.DUMMYFUNCTION("""COMPUTED_VALUE"""),6.01)</f>
        <v>6.01</v>
      </c>
      <c r="E319" s="6">
        <f>IFERROR(__xludf.DUMMYFUNCTION("""COMPUTED_VALUE"""),6.06)</f>
        <v>6.06</v>
      </c>
      <c r="F319" s="6">
        <f>IFERROR(__xludf.DUMMYFUNCTION("""COMPUTED_VALUE"""),3.4675803E7)</f>
        <v>34675803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5">
        <f>IFERROR(__xludf.DUMMYFUNCTION("""COMPUTED_VALUE"""),44750.64583333333)</f>
        <v>44750.64583</v>
      </c>
      <c r="B320" s="6">
        <f>IFERROR(__xludf.DUMMYFUNCTION("""COMPUTED_VALUE"""),6.15)</f>
        <v>6.15</v>
      </c>
      <c r="C320" s="6">
        <f>IFERROR(__xludf.DUMMYFUNCTION("""COMPUTED_VALUE"""),6.29)</f>
        <v>6.29</v>
      </c>
      <c r="D320" s="6">
        <f>IFERROR(__xludf.DUMMYFUNCTION("""COMPUTED_VALUE"""),6.01)</f>
        <v>6.01</v>
      </c>
      <c r="E320" s="6">
        <f>IFERROR(__xludf.DUMMYFUNCTION("""COMPUTED_VALUE"""),6.11)</f>
        <v>6.11</v>
      </c>
      <c r="F320" s="6">
        <f>IFERROR(__xludf.DUMMYFUNCTION("""COMPUTED_VALUE"""),5.0072293E7)</f>
        <v>50072293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5">
        <f>IFERROR(__xludf.DUMMYFUNCTION("""COMPUTED_VALUE"""),44753.64583333333)</f>
        <v>44753.64583</v>
      </c>
      <c r="B321" s="6">
        <f>IFERROR(__xludf.DUMMYFUNCTION("""COMPUTED_VALUE"""),6.11)</f>
        <v>6.11</v>
      </c>
      <c r="C321" s="6">
        <f>IFERROR(__xludf.DUMMYFUNCTION("""COMPUTED_VALUE"""),6.24)</f>
        <v>6.24</v>
      </c>
      <c r="D321" s="6">
        <f>IFERROR(__xludf.DUMMYFUNCTION("""COMPUTED_VALUE"""),6.11)</f>
        <v>6.11</v>
      </c>
      <c r="E321" s="6">
        <f>IFERROR(__xludf.DUMMYFUNCTION("""COMPUTED_VALUE"""),6.15)</f>
        <v>6.15</v>
      </c>
      <c r="F321" s="6">
        <f>IFERROR(__xludf.DUMMYFUNCTION("""COMPUTED_VALUE"""),3.7959012E7)</f>
        <v>37959012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5">
        <f>IFERROR(__xludf.DUMMYFUNCTION("""COMPUTED_VALUE"""),44754.64583333333)</f>
        <v>44754.64583</v>
      </c>
      <c r="B322" s="6">
        <f>IFERROR(__xludf.DUMMYFUNCTION("""COMPUTED_VALUE"""),6.15)</f>
        <v>6.15</v>
      </c>
      <c r="C322" s="6">
        <f>IFERROR(__xludf.DUMMYFUNCTION("""COMPUTED_VALUE"""),6.34)</f>
        <v>6.34</v>
      </c>
      <c r="D322" s="6">
        <f>IFERROR(__xludf.DUMMYFUNCTION("""COMPUTED_VALUE"""),6.11)</f>
        <v>6.11</v>
      </c>
      <c r="E322" s="6">
        <f>IFERROR(__xludf.DUMMYFUNCTION("""COMPUTED_VALUE"""),6.2)</f>
        <v>6.2</v>
      </c>
      <c r="F322" s="6">
        <f>IFERROR(__xludf.DUMMYFUNCTION("""COMPUTED_VALUE"""),4.7797659E7)</f>
        <v>47797659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5">
        <f>IFERROR(__xludf.DUMMYFUNCTION("""COMPUTED_VALUE"""),44755.64583333333)</f>
        <v>44755.64583</v>
      </c>
      <c r="B323" s="6">
        <f>IFERROR(__xludf.DUMMYFUNCTION("""COMPUTED_VALUE"""),6.29)</f>
        <v>6.29</v>
      </c>
      <c r="C323" s="6">
        <f>IFERROR(__xludf.DUMMYFUNCTION("""COMPUTED_VALUE"""),6.34)</f>
        <v>6.34</v>
      </c>
      <c r="D323" s="6">
        <f>IFERROR(__xludf.DUMMYFUNCTION("""COMPUTED_VALUE"""),5.88)</f>
        <v>5.88</v>
      </c>
      <c r="E323" s="6">
        <f>IFERROR(__xludf.DUMMYFUNCTION("""COMPUTED_VALUE"""),5.92)</f>
        <v>5.92</v>
      </c>
      <c r="F323" s="6">
        <f>IFERROR(__xludf.DUMMYFUNCTION("""COMPUTED_VALUE"""),6.7701448E7)</f>
        <v>67701448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5">
        <f>IFERROR(__xludf.DUMMYFUNCTION("""COMPUTED_VALUE"""),44756.64583333333)</f>
        <v>44756.64583</v>
      </c>
      <c r="B324" s="6">
        <f>IFERROR(__xludf.DUMMYFUNCTION("""COMPUTED_VALUE"""),5.97)</f>
        <v>5.97</v>
      </c>
      <c r="C324" s="6">
        <f>IFERROR(__xludf.DUMMYFUNCTION("""COMPUTED_VALUE"""),6.01)</f>
        <v>6.01</v>
      </c>
      <c r="D324" s="6">
        <f>IFERROR(__xludf.DUMMYFUNCTION("""COMPUTED_VALUE"""),5.65)</f>
        <v>5.65</v>
      </c>
      <c r="E324" s="6">
        <f>IFERROR(__xludf.DUMMYFUNCTION("""COMPUTED_VALUE"""),5.83)</f>
        <v>5.83</v>
      </c>
      <c r="F324" s="6">
        <f>IFERROR(__xludf.DUMMYFUNCTION("""COMPUTED_VALUE"""),6.6152802E7)</f>
        <v>66152802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5">
        <f>IFERROR(__xludf.DUMMYFUNCTION("""COMPUTED_VALUE"""),44757.64583333333)</f>
        <v>44757.64583</v>
      </c>
      <c r="B325" s="6">
        <f>IFERROR(__xludf.DUMMYFUNCTION("""COMPUTED_VALUE"""),5.83)</f>
        <v>5.83</v>
      </c>
      <c r="C325" s="6">
        <f>IFERROR(__xludf.DUMMYFUNCTION("""COMPUTED_VALUE"""),5.97)</f>
        <v>5.97</v>
      </c>
      <c r="D325" s="6">
        <f>IFERROR(__xludf.DUMMYFUNCTION("""COMPUTED_VALUE"""),5.69)</f>
        <v>5.69</v>
      </c>
      <c r="E325" s="6">
        <f>IFERROR(__xludf.DUMMYFUNCTION("""COMPUTED_VALUE"""),5.83)</f>
        <v>5.83</v>
      </c>
      <c r="F325" s="6">
        <f>IFERROR(__xludf.DUMMYFUNCTION("""COMPUTED_VALUE"""),4.5845256E7)</f>
        <v>45845256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5">
        <f>IFERROR(__xludf.DUMMYFUNCTION("""COMPUTED_VALUE"""),44760.64583333333)</f>
        <v>44760.64583</v>
      </c>
      <c r="B326" s="6">
        <f>IFERROR(__xludf.DUMMYFUNCTION("""COMPUTED_VALUE"""),5.88)</f>
        <v>5.88</v>
      </c>
      <c r="C326" s="6">
        <f>IFERROR(__xludf.DUMMYFUNCTION("""COMPUTED_VALUE"""),5.92)</f>
        <v>5.92</v>
      </c>
      <c r="D326" s="6">
        <f>IFERROR(__xludf.DUMMYFUNCTION("""COMPUTED_VALUE"""),5.74)</f>
        <v>5.74</v>
      </c>
      <c r="E326" s="6">
        <f>IFERROR(__xludf.DUMMYFUNCTION("""COMPUTED_VALUE"""),5.83)</f>
        <v>5.83</v>
      </c>
      <c r="F326" s="6">
        <f>IFERROR(__xludf.DUMMYFUNCTION("""COMPUTED_VALUE"""),3.7612206E7)</f>
        <v>37612206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5">
        <f>IFERROR(__xludf.DUMMYFUNCTION("""COMPUTED_VALUE"""),44761.64583333333)</f>
        <v>44761.64583</v>
      </c>
      <c r="B327" s="6">
        <f>IFERROR(__xludf.DUMMYFUNCTION("""COMPUTED_VALUE"""),5.83)</f>
        <v>5.83</v>
      </c>
      <c r="C327" s="6">
        <f>IFERROR(__xludf.DUMMYFUNCTION("""COMPUTED_VALUE"""),6.15)</f>
        <v>6.15</v>
      </c>
      <c r="D327" s="6">
        <f>IFERROR(__xludf.DUMMYFUNCTION("""COMPUTED_VALUE"""),5.78)</f>
        <v>5.78</v>
      </c>
      <c r="E327" s="6">
        <f>IFERROR(__xludf.DUMMYFUNCTION("""COMPUTED_VALUE"""),6.01)</f>
        <v>6.01</v>
      </c>
      <c r="F327" s="6">
        <f>IFERROR(__xludf.DUMMYFUNCTION("""COMPUTED_VALUE"""),7.5448493E7)</f>
        <v>75448493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5">
        <f>IFERROR(__xludf.DUMMYFUNCTION("""COMPUTED_VALUE"""),44762.64583333333)</f>
        <v>44762.64583</v>
      </c>
      <c r="B328" s="6">
        <f>IFERROR(__xludf.DUMMYFUNCTION("""COMPUTED_VALUE"""),6.11)</f>
        <v>6.11</v>
      </c>
      <c r="C328" s="6">
        <f>IFERROR(__xludf.DUMMYFUNCTION("""COMPUTED_VALUE"""),6.29)</f>
        <v>6.29</v>
      </c>
      <c r="D328" s="6">
        <f>IFERROR(__xludf.DUMMYFUNCTION("""COMPUTED_VALUE"""),6.01)</f>
        <v>6.01</v>
      </c>
      <c r="E328" s="6">
        <f>IFERROR(__xludf.DUMMYFUNCTION("""COMPUTED_VALUE"""),6.06)</f>
        <v>6.06</v>
      </c>
      <c r="F328" s="6">
        <f>IFERROR(__xludf.DUMMYFUNCTION("""COMPUTED_VALUE"""),5.2166345E7)</f>
        <v>52166345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5">
        <f>IFERROR(__xludf.DUMMYFUNCTION("""COMPUTED_VALUE"""),44763.64583333333)</f>
        <v>44763.64583</v>
      </c>
      <c r="B329" s="6">
        <f>IFERROR(__xludf.DUMMYFUNCTION("""COMPUTED_VALUE"""),6.11)</f>
        <v>6.11</v>
      </c>
      <c r="C329" s="6">
        <f>IFERROR(__xludf.DUMMYFUNCTION("""COMPUTED_VALUE"""),6.24)</f>
        <v>6.24</v>
      </c>
      <c r="D329" s="6">
        <f>IFERROR(__xludf.DUMMYFUNCTION("""COMPUTED_VALUE"""),6.01)</f>
        <v>6.01</v>
      </c>
      <c r="E329" s="6">
        <f>IFERROR(__xludf.DUMMYFUNCTION("""COMPUTED_VALUE"""),6.11)</f>
        <v>6.11</v>
      </c>
      <c r="F329" s="6">
        <f>IFERROR(__xludf.DUMMYFUNCTION("""COMPUTED_VALUE"""),3.9692544E7)</f>
        <v>39692544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5">
        <f>IFERROR(__xludf.DUMMYFUNCTION("""COMPUTED_VALUE"""),44764.64583333333)</f>
        <v>44764.64583</v>
      </c>
      <c r="B330" s="6">
        <f>IFERROR(__xludf.DUMMYFUNCTION("""COMPUTED_VALUE"""),6.15)</f>
        <v>6.15</v>
      </c>
      <c r="C330" s="6">
        <f>IFERROR(__xludf.DUMMYFUNCTION("""COMPUTED_VALUE"""),6.2)</f>
        <v>6.2</v>
      </c>
      <c r="D330" s="6">
        <f>IFERROR(__xludf.DUMMYFUNCTION("""COMPUTED_VALUE"""),6.06)</f>
        <v>6.06</v>
      </c>
      <c r="E330" s="6">
        <f>IFERROR(__xludf.DUMMYFUNCTION("""COMPUTED_VALUE"""),6.11)</f>
        <v>6.11</v>
      </c>
      <c r="F330" s="6">
        <f>IFERROR(__xludf.DUMMYFUNCTION("""COMPUTED_VALUE"""),3.3895763E7)</f>
        <v>33895763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5">
        <f>IFERROR(__xludf.DUMMYFUNCTION("""COMPUTED_VALUE"""),44767.64583333333)</f>
        <v>44767.64583</v>
      </c>
      <c r="B331" s="6">
        <f>IFERROR(__xludf.DUMMYFUNCTION("""COMPUTED_VALUE"""),6.11)</f>
        <v>6.11</v>
      </c>
      <c r="C331" s="6">
        <f>IFERROR(__xludf.DUMMYFUNCTION("""COMPUTED_VALUE"""),6.15)</f>
        <v>6.15</v>
      </c>
      <c r="D331" s="6">
        <f>IFERROR(__xludf.DUMMYFUNCTION("""COMPUTED_VALUE"""),5.88)</f>
        <v>5.88</v>
      </c>
      <c r="E331" s="6">
        <f>IFERROR(__xludf.DUMMYFUNCTION("""COMPUTED_VALUE"""),5.88)</f>
        <v>5.88</v>
      </c>
      <c r="F331" s="6">
        <f>IFERROR(__xludf.DUMMYFUNCTION("""COMPUTED_VALUE"""),4.0148672E7)</f>
        <v>40148672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5">
        <f>IFERROR(__xludf.DUMMYFUNCTION("""COMPUTED_VALUE"""),44768.64583333333)</f>
        <v>44768.64583</v>
      </c>
      <c r="B332" s="6">
        <f>IFERROR(__xludf.DUMMYFUNCTION("""COMPUTED_VALUE"""),5.92)</f>
        <v>5.92</v>
      </c>
      <c r="C332" s="6">
        <f>IFERROR(__xludf.DUMMYFUNCTION("""COMPUTED_VALUE"""),5.92)</f>
        <v>5.92</v>
      </c>
      <c r="D332" s="6">
        <f>IFERROR(__xludf.DUMMYFUNCTION("""COMPUTED_VALUE"""),5.74)</f>
        <v>5.74</v>
      </c>
      <c r="E332" s="6">
        <f>IFERROR(__xludf.DUMMYFUNCTION("""COMPUTED_VALUE"""),5.74)</f>
        <v>5.74</v>
      </c>
      <c r="F332" s="6">
        <f>IFERROR(__xludf.DUMMYFUNCTION("""COMPUTED_VALUE"""),3.7311013E7)</f>
        <v>37311013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5">
        <f>IFERROR(__xludf.DUMMYFUNCTION("""COMPUTED_VALUE"""),44769.64583333333)</f>
        <v>44769.64583</v>
      </c>
      <c r="B333" s="6">
        <f>IFERROR(__xludf.DUMMYFUNCTION("""COMPUTED_VALUE"""),5.74)</f>
        <v>5.74</v>
      </c>
      <c r="C333" s="6">
        <f>IFERROR(__xludf.DUMMYFUNCTION("""COMPUTED_VALUE"""),5.83)</f>
        <v>5.83</v>
      </c>
      <c r="D333" s="6">
        <f>IFERROR(__xludf.DUMMYFUNCTION("""COMPUTED_VALUE"""),5.69)</f>
        <v>5.69</v>
      </c>
      <c r="E333" s="6">
        <f>IFERROR(__xludf.DUMMYFUNCTION("""COMPUTED_VALUE"""),5.69)</f>
        <v>5.69</v>
      </c>
      <c r="F333" s="6">
        <f>IFERROR(__xludf.DUMMYFUNCTION("""COMPUTED_VALUE"""),4.0686545E7)</f>
        <v>40686545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5">
        <f>IFERROR(__xludf.DUMMYFUNCTION("""COMPUTED_VALUE"""),44770.64583333333)</f>
        <v>44770.64583</v>
      </c>
      <c r="B334" s="6">
        <f>IFERROR(__xludf.DUMMYFUNCTION("""COMPUTED_VALUE"""),5.74)</f>
        <v>5.74</v>
      </c>
      <c r="C334" s="6">
        <f>IFERROR(__xludf.DUMMYFUNCTION("""COMPUTED_VALUE"""),5.83)</f>
        <v>5.83</v>
      </c>
      <c r="D334" s="6">
        <f>IFERROR(__xludf.DUMMYFUNCTION("""COMPUTED_VALUE"""),5.42)</f>
        <v>5.42</v>
      </c>
      <c r="E334" s="6">
        <f>IFERROR(__xludf.DUMMYFUNCTION("""COMPUTED_VALUE"""),5.6)</f>
        <v>5.6</v>
      </c>
      <c r="F334" s="6">
        <f>IFERROR(__xludf.DUMMYFUNCTION("""COMPUTED_VALUE"""),5.2902576E7)</f>
        <v>52902576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5">
        <f>IFERROR(__xludf.DUMMYFUNCTION("""COMPUTED_VALUE"""),44771.64583333333)</f>
        <v>44771.64583</v>
      </c>
      <c r="B335" s="6">
        <f>IFERROR(__xludf.DUMMYFUNCTION("""COMPUTED_VALUE"""),5.65)</f>
        <v>5.65</v>
      </c>
      <c r="C335" s="6">
        <f>IFERROR(__xludf.DUMMYFUNCTION("""COMPUTED_VALUE"""),6.15)</f>
        <v>6.15</v>
      </c>
      <c r="D335" s="6">
        <f>IFERROR(__xludf.DUMMYFUNCTION("""COMPUTED_VALUE"""),5.6)</f>
        <v>5.6</v>
      </c>
      <c r="E335" s="6">
        <f>IFERROR(__xludf.DUMMYFUNCTION("""COMPUTED_VALUE"""),6.06)</f>
        <v>6.06</v>
      </c>
      <c r="F335" s="6">
        <f>IFERROR(__xludf.DUMMYFUNCTION("""COMPUTED_VALUE"""),6.5990709E7)</f>
        <v>65990709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5">
        <f>IFERROR(__xludf.DUMMYFUNCTION("""COMPUTED_VALUE"""),44774.64583333333)</f>
        <v>44774.64583</v>
      </c>
      <c r="B336" s="6">
        <f>IFERROR(__xludf.DUMMYFUNCTION("""COMPUTED_VALUE"""),6.2)</f>
        <v>6.2</v>
      </c>
      <c r="C336" s="6">
        <f>IFERROR(__xludf.DUMMYFUNCTION("""COMPUTED_VALUE"""),6.43)</f>
        <v>6.43</v>
      </c>
      <c r="D336" s="6">
        <f>IFERROR(__xludf.DUMMYFUNCTION("""COMPUTED_VALUE"""),6.01)</f>
        <v>6.01</v>
      </c>
      <c r="E336" s="6">
        <f>IFERROR(__xludf.DUMMYFUNCTION("""COMPUTED_VALUE"""),6.34)</f>
        <v>6.34</v>
      </c>
      <c r="F336" s="6">
        <f>IFERROR(__xludf.DUMMYFUNCTION("""COMPUTED_VALUE"""),9.1485573E7)</f>
        <v>91485573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5">
        <f>IFERROR(__xludf.DUMMYFUNCTION("""COMPUTED_VALUE"""),44775.64583333333)</f>
        <v>44775.64583</v>
      </c>
      <c r="B337" s="6">
        <f>IFERROR(__xludf.DUMMYFUNCTION("""COMPUTED_VALUE"""),6.34)</f>
        <v>6.34</v>
      </c>
      <c r="C337" s="6">
        <f>IFERROR(__xludf.DUMMYFUNCTION("""COMPUTED_VALUE"""),6.75)</f>
        <v>6.75</v>
      </c>
      <c r="D337" s="6">
        <f>IFERROR(__xludf.DUMMYFUNCTION("""COMPUTED_VALUE"""),6.2)</f>
        <v>6.2</v>
      </c>
      <c r="E337" s="6">
        <f>IFERROR(__xludf.DUMMYFUNCTION("""COMPUTED_VALUE"""),6.66)</f>
        <v>6.66</v>
      </c>
      <c r="F337" s="6">
        <f>IFERROR(__xludf.DUMMYFUNCTION("""COMPUTED_VALUE"""),8.7850636E7)</f>
        <v>87850636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5">
        <f>IFERROR(__xludf.DUMMYFUNCTION("""COMPUTED_VALUE"""),44776.64583333333)</f>
        <v>44776.64583</v>
      </c>
      <c r="B338" s="6">
        <f>IFERROR(__xludf.DUMMYFUNCTION("""COMPUTED_VALUE"""),6.61)</f>
        <v>6.61</v>
      </c>
      <c r="C338" s="6">
        <f>IFERROR(__xludf.DUMMYFUNCTION("""COMPUTED_VALUE"""),6.7)</f>
        <v>6.7</v>
      </c>
      <c r="D338" s="6">
        <f>IFERROR(__xludf.DUMMYFUNCTION("""COMPUTED_VALUE"""),6.43)</f>
        <v>6.43</v>
      </c>
      <c r="E338" s="6">
        <f>IFERROR(__xludf.DUMMYFUNCTION("""COMPUTED_VALUE"""),6.52)</f>
        <v>6.52</v>
      </c>
      <c r="F338" s="6">
        <f>IFERROR(__xludf.DUMMYFUNCTION("""COMPUTED_VALUE"""),3.8600344E7)</f>
        <v>38600344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5">
        <f>IFERROR(__xludf.DUMMYFUNCTION("""COMPUTED_VALUE"""),44777.64583333333)</f>
        <v>44777.64583</v>
      </c>
      <c r="B339" s="6">
        <f>IFERROR(__xludf.DUMMYFUNCTION("""COMPUTED_VALUE"""),6.52)</f>
        <v>6.52</v>
      </c>
      <c r="C339" s="6">
        <f>IFERROR(__xludf.DUMMYFUNCTION("""COMPUTED_VALUE"""),6.75)</f>
        <v>6.75</v>
      </c>
      <c r="D339" s="6">
        <f>IFERROR(__xludf.DUMMYFUNCTION("""COMPUTED_VALUE"""),6.38)</f>
        <v>6.38</v>
      </c>
      <c r="E339" s="6">
        <f>IFERROR(__xludf.DUMMYFUNCTION("""COMPUTED_VALUE"""),6.52)</f>
        <v>6.52</v>
      </c>
      <c r="F339" s="6">
        <f>IFERROR(__xludf.DUMMYFUNCTION("""COMPUTED_VALUE"""),6.2344561E7)</f>
        <v>62344561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5">
        <f>IFERROR(__xludf.DUMMYFUNCTION("""COMPUTED_VALUE"""),44778.64583333333)</f>
        <v>44778.64583</v>
      </c>
      <c r="B340" s="6">
        <f>IFERROR(__xludf.DUMMYFUNCTION("""COMPUTED_VALUE"""),6.66)</f>
        <v>6.66</v>
      </c>
      <c r="C340" s="6">
        <f>IFERROR(__xludf.DUMMYFUNCTION("""COMPUTED_VALUE"""),7.02)</f>
        <v>7.02</v>
      </c>
      <c r="D340" s="6">
        <f>IFERROR(__xludf.DUMMYFUNCTION("""COMPUTED_VALUE"""),6.61)</f>
        <v>6.61</v>
      </c>
      <c r="E340" s="6">
        <f>IFERROR(__xludf.DUMMYFUNCTION("""COMPUTED_VALUE"""),6.84)</f>
        <v>6.84</v>
      </c>
      <c r="F340" s="6">
        <f>IFERROR(__xludf.DUMMYFUNCTION("""COMPUTED_VALUE"""),1.06350894E8)</f>
        <v>106350894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5">
        <f>IFERROR(__xludf.DUMMYFUNCTION("""COMPUTED_VALUE"""),44781.64583333333)</f>
        <v>44781.64583</v>
      </c>
      <c r="B341" s="6">
        <f>IFERROR(__xludf.DUMMYFUNCTION("""COMPUTED_VALUE"""),6.93)</f>
        <v>6.93</v>
      </c>
      <c r="C341" s="6">
        <f>IFERROR(__xludf.DUMMYFUNCTION("""COMPUTED_VALUE"""),7.12)</f>
        <v>7.12</v>
      </c>
      <c r="D341" s="6">
        <f>IFERROR(__xludf.DUMMYFUNCTION("""COMPUTED_VALUE"""),6.89)</f>
        <v>6.89</v>
      </c>
      <c r="E341" s="6">
        <f>IFERROR(__xludf.DUMMYFUNCTION("""COMPUTED_VALUE"""),7.07)</f>
        <v>7.07</v>
      </c>
      <c r="F341" s="6">
        <f>IFERROR(__xludf.DUMMYFUNCTION("""COMPUTED_VALUE"""),6.394621E7)</f>
        <v>63946210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5">
        <f>IFERROR(__xludf.DUMMYFUNCTION("""COMPUTED_VALUE"""),44783.64583333333)</f>
        <v>44783.64583</v>
      </c>
      <c r="B342" s="6">
        <f>IFERROR(__xludf.DUMMYFUNCTION("""COMPUTED_VALUE"""),7.21)</f>
        <v>7.21</v>
      </c>
      <c r="C342" s="6">
        <f>IFERROR(__xludf.DUMMYFUNCTION("""COMPUTED_VALUE"""),7.3)</f>
        <v>7.3</v>
      </c>
      <c r="D342" s="6">
        <f>IFERROR(__xludf.DUMMYFUNCTION("""COMPUTED_VALUE"""),6.75)</f>
        <v>6.75</v>
      </c>
      <c r="E342" s="6">
        <f>IFERROR(__xludf.DUMMYFUNCTION("""COMPUTED_VALUE"""),6.79)</f>
        <v>6.79</v>
      </c>
      <c r="F342" s="6">
        <f>IFERROR(__xludf.DUMMYFUNCTION("""COMPUTED_VALUE"""),8.3210765E7)</f>
        <v>83210765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5">
        <f>IFERROR(__xludf.DUMMYFUNCTION("""COMPUTED_VALUE"""),44784.64583333333)</f>
        <v>44784.64583</v>
      </c>
      <c r="B343" s="6">
        <f>IFERROR(__xludf.DUMMYFUNCTION("""COMPUTED_VALUE"""),7.07)</f>
        <v>7.07</v>
      </c>
      <c r="C343" s="6">
        <f>IFERROR(__xludf.DUMMYFUNCTION("""COMPUTED_VALUE"""),7.25)</f>
        <v>7.25</v>
      </c>
      <c r="D343" s="6">
        <f>IFERROR(__xludf.DUMMYFUNCTION("""COMPUTED_VALUE"""),6.98)</f>
        <v>6.98</v>
      </c>
      <c r="E343" s="6">
        <f>IFERROR(__xludf.DUMMYFUNCTION("""COMPUTED_VALUE"""),7.07)</f>
        <v>7.07</v>
      </c>
      <c r="F343" s="6">
        <f>IFERROR(__xludf.DUMMYFUNCTION("""COMPUTED_VALUE"""),7.1202486E7)</f>
        <v>71202486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5">
        <f>IFERROR(__xludf.DUMMYFUNCTION("""COMPUTED_VALUE"""),44785.64583333333)</f>
        <v>44785.64583</v>
      </c>
      <c r="B344" s="6">
        <f>IFERROR(__xludf.DUMMYFUNCTION("""COMPUTED_VALUE"""),7.16)</f>
        <v>7.16</v>
      </c>
      <c r="C344" s="6">
        <f>IFERROR(__xludf.DUMMYFUNCTION("""COMPUTED_VALUE"""),7.21)</f>
        <v>7.21</v>
      </c>
      <c r="D344" s="6">
        <f>IFERROR(__xludf.DUMMYFUNCTION("""COMPUTED_VALUE"""),6.84)</f>
        <v>6.84</v>
      </c>
      <c r="E344" s="6">
        <f>IFERROR(__xludf.DUMMYFUNCTION("""COMPUTED_VALUE"""),6.93)</f>
        <v>6.93</v>
      </c>
      <c r="F344" s="6">
        <f>IFERROR(__xludf.DUMMYFUNCTION("""COMPUTED_VALUE"""),7.0665554E7)</f>
        <v>70665554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>
        <f>IFERROR(__xludf.DUMMYFUNCTION("""COMPUTED_VALUE"""),44789.64583333333)</f>
        <v>44789.64583</v>
      </c>
      <c r="B345" s="6">
        <f>IFERROR(__xludf.DUMMYFUNCTION("""COMPUTED_VALUE"""),7.02)</f>
        <v>7.02</v>
      </c>
      <c r="C345" s="6">
        <f>IFERROR(__xludf.DUMMYFUNCTION("""COMPUTED_VALUE"""),7.07)</f>
        <v>7.07</v>
      </c>
      <c r="D345" s="6">
        <f>IFERROR(__xludf.DUMMYFUNCTION("""COMPUTED_VALUE"""),6.93)</f>
        <v>6.93</v>
      </c>
      <c r="E345" s="6">
        <f>IFERROR(__xludf.DUMMYFUNCTION("""COMPUTED_VALUE"""),7.07)</f>
        <v>7.07</v>
      </c>
      <c r="F345" s="6">
        <f>IFERROR(__xludf.DUMMYFUNCTION("""COMPUTED_VALUE"""),5.6172347E7)</f>
        <v>56172347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5">
        <f>IFERROR(__xludf.DUMMYFUNCTION("""COMPUTED_VALUE"""),44790.64583333333)</f>
        <v>44790.64583</v>
      </c>
      <c r="B346" s="6">
        <f>IFERROR(__xludf.DUMMYFUNCTION("""COMPUTED_VALUE"""),7.12)</f>
        <v>7.12</v>
      </c>
      <c r="C346" s="6">
        <f>IFERROR(__xludf.DUMMYFUNCTION("""COMPUTED_VALUE"""),7.16)</f>
        <v>7.16</v>
      </c>
      <c r="D346" s="6">
        <f>IFERROR(__xludf.DUMMYFUNCTION("""COMPUTED_VALUE"""),6.93)</f>
        <v>6.93</v>
      </c>
      <c r="E346" s="6">
        <f>IFERROR(__xludf.DUMMYFUNCTION("""COMPUTED_VALUE"""),6.98)</f>
        <v>6.98</v>
      </c>
      <c r="F346" s="6">
        <f>IFERROR(__xludf.DUMMYFUNCTION("""COMPUTED_VALUE"""),4.1060982E7)</f>
        <v>41060982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5">
        <f>IFERROR(__xludf.DUMMYFUNCTION("""COMPUTED_VALUE"""),44791.64583333333)</f>
        <v>44791.64583</v>
      </c>
      <c r="B347" s="6">
        <f>IFERROR(__xludf.DUMMYFUNCTION("""COMPUTED_VALUE"""),6.98)</f>
        <v>6.98</v>
      </c>
      <c r="C347" s="6">
        <f>IFERROR(__xludf.DUMMYFUNCTION("""COMPUTED_VALUE"""),7.12)</f>
        <v>7.12</v>
      </c>
      <c r="D347" s="6">
        <f>IFERROR(__xludf.DUMMYFUNCTION("""COMPUTED_VALUE"""),6.84)</f>
        <v>6.84</v>
      </c>
      <c r="E347" s="6">
        <f>IFERROR(__xludf.DUMMYFUNCTION("""COMPUTED_VALUE"""),7.07)</f>
        <v>7.07</v>
      </c>
      <c r="F347" s="6">
        <f>IFERROR(__xludf.DUMMYFUNCTION("""COMPUTED_VALUE"""),4.4579874E7)</f>
        <v>44579874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>
        <f>IFERROR(__xludf.DUMMYFUNCTION("""COMPUTED_VALUE"""),44792.64583333333)</f>
        <v>44792.64583</v>
      </c>
      <c r="B348" s="6">
        <f>IFERROR(__xludf.DUMMYFUNCTION("""COMPUTED_VALUE"""),7.07)</f>
        <v>7.07</v>
      </c>
      <c r="C348" s="6">
        <f>IFERROR(__xludf.DUMMYFUNCTION("""COMPUTED_VALUE"""),7.16)</f>
        <v>7.16</v>
      </c>
      <c r="D348" s="6">
        <f>IFERROR(__xludf.DUMMYFUNCTION("""COMPUTED_VALUE"""),6.98)</f>
        <v>6.98</v>
      </c>
      <c r="E348" s="6">
        <f>IFERROR(__xludf.DUMMYFUNCTION("""COMPUTED_VALUE"""),7.07)</f>
        <v>7.07</v>
      </c>
      <c r="F348" s="6">
        <f>IFERROR(__xludf.DUMMYFUNCTION("""COMPUTED_VALUE"""),5.2620962E7)</f>
        <v>52620962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5">
        <f>IFERROR(__xludf.DUMMYFUNCTION("""COMPUTED_VALUE"""),44795.64583333333)</f>
        <v>44795.64583</v>
      </c>
      <c r="B349" s="6">
        <f>IFERROR(__xludf.DUMMYFUNCTION("""COMPUTED_VALUE"""),7.12)</f>
        <v>7.12</v>
      </c>
      <c r="C349" s="6">
        <f>IFERROR(__xludf.DUMMYFUNCTION("""COMPUTED_VALUE"""),7.99)</f>
        <v>7.99</v>
      </c>
      <c r="D349" s="6">
        <f>IFERROR(__xludf.DUMMYFUNCTION("""COMPUTED_VALUE"""),6.98)</f>
        <v>6.98</v>
      </c>
      <c r="E349" s="6">
        <f>IFERROR(__xludf.DUMMYFUNCTION("""COMPUTED_VALUE"""),7.9)</f>
        <v>7.9</v>
      </c>
      <c r="F349" s="6">
        <f>IFERROR(__xludf.DUMMYFUNCTION("""COMPUTED_VALUE"""),2.37183416E8)</f>
        <v>237183416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5">
        <f>IFERROR(__xludf.DUMMYFUNCTION("""COMPUTED_VALUE"""),44796.64583333333)</f>
        <v>44796.64583</v>
      </c>
      <c r="B350" s="6">
        <f>IFERROR(__xludf.DUMMYFUNCTION("""COMPUTED_VALUE"""),7.99)</f>
        <v>7.99</v>
      </c>
      <c r="C350" s="6">
        <f>IFERROR(__xludf.DUMMYFUNCTION("""COMPUTED_VALUE"""),8.54)</f>
        <v>8.54</v>
      </c>
      <c r="D350" s="6">
        <f>IFERROR(__xludf.DUMMYFUNCTION("""COMPUTED_VALUE"""),7.9)</f>
        <v>7.9</v>
      </c>
      <c r="E350" s="6">
        <f>IFERROR(__xludf.DUMMYFUNCTION("""COMPUTED_VALUE"""),8.22)</f>
        <v>8.22</v>
      </c>
      <c r="F350" s="6">
        <f>IFERROR(__xludf.DUMMYFUNCTION("""COMPUTED_VALUE"""),2.28223893E8)</f>
        <v>228223893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5">
        <f>IFERROR(__xludf.DUMMYFUNCTION("""COMPUTED_VALUE"""),44797.64583333333)</f>
        <v>44797.64583</v>
      </c>
      <c r="B351" s="6">
        <f>IFERROR(__xludf.DUMMYFUNCTION("""COMPUTED_VALUE"""),8.26)</f>
        <v>8.26</v>
      </c>
      <c r="C351" s="6">
        <f>IFERROR(__xludf.DUMMYFUNCTION("""COMPUTED_VALUE"""),8.45)</f>
        <v>8.45</v>
      </c>
      <c r="D351" s="6">
        <f>IFERROR(__xludf.DUMMYFUNCTION("""COMPUTED_VALUE"""),7.94)</f>
        <v>7.94</v>
      </c>
      <c r="E351" s="6">
        <f>IFERROR(__xludf.DUMMYFUNCTION("""COMPUTED_VALUE"""),8.03)</f>
        <v>8.03</v>
      </c>
      <c r="F351" s="6">
        <f>IFERROR(__xludf.DUMMYFUNCTION("""COMPUTED_VALUE"""),1.32622829E8)</f>
        <v>132622829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5">
        <f>IFERROR(__xludf.DUMMYFUNCTION("""COMPUTED_VALUE"""),44798.64583333333)</f>
        <v>44798.64583</v>
      </c>
      <c r="B352" s="6">
        <f>IFERROR(__xludf.DUMMYFUNCTION("""COMPUTED_VALUE"""),8.03)</f>
        <v>8.03</v>
      </c>
      <c r="C352" s="6">
        <f>IFERROR(__xludf.DUMMYFUNCTION("""COMPUTED_VALUE"""),8.17)</f>
        <v>8.17</v>
      </c>
      <c r="D352" s="6">
        <f>IFERROR(__xludf.DUMMYFUNCTION("""COMPUTED_VALUE"""),7.71)</f>
        <v>7.71</v>
      </c>
      <c r="E352" s="6">
        <f>IFERROR(__xludf.DUMMYFUNCTION("""COMPUTED_VALUE"""),7.76)</f>
        <v>7.76</v>
      </c>
      <c r="F352" s="6">
        <f>IFERROR(__xludf.DUMMYFUNCTION("""COMPUTED_VALUE"""),8.0007392E7)</f>
        <v>80007392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5">
        <f>IFERROR(__xludf.DUMMYFUNCTION("""COMPUTED_VALUE"""),44799.64583333333)</f>
        <v>44799.64583</v>
      </c>
      <c r="B353" s="6">
        <f>IFERROR(__xludf.DUMMYFUNCTION("""COMPUTED_VALUE"""),7.85)</f>
        <v>7.85</v>
      </c>
      <c r="C353" s="6">
        <f>IFERROR(__xludf.DUMMYFUNCTION("""COMPUTED_VALUE"""),7.94)</f>
        <v>7.94</v>
      </c>
      <c r="D353" s="6">
        <f>IFERROR(__xludf.DUMMYFUNCTION("""COMPUTED_VALUE"""),7.44)</f>
        <v>7.44</v>
      </c>
      <c r="E353" s="6">
        <f>IFERROR(__xludf.DUMMYFUNCTION("""COMPUTED_VALUE"""),7.53)</f>
        <v>7.53</v>
      </c>
      <c r="F353" s="6">
        <f>IFERROR(__xludf.DUMMYFUNCTION("""COMPUTED_VALUE"""),7.5943548E7)</f>
        <v>75943548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5">
        <f>IFERROR(__xludf.DUMMYFUNCTION("""COMPUTED_VALUE"""),44802.64583333333)</f>
        <v>44802.64583</v>
      </c>
      <c r="B354" s="6">
        <f>IFERROR(__xludf.DUMMYFUNCTION("""COMPUTED_VALUE"""),7.25)</f>
        <v>7.25</v>
      </c>
      <c r="C354" s="6">
        <f>IFERROR(__xludf.DUMMYFUNCTION("""COMPUTED_VALUE"""),7.71)</f>
        <v>7.71</v>
      </c>
      <c r="D354" s="6">
        <f>IFERROR(__xludf.DUMMYFUNCTION("""COMPUTED_VALUE"""),7.07)</f>
        <v>7.07</v>
      </c>
      <c r="E354" s="6">
        <f>IFERROR(__xludf.DUMMYFUNCTION("""COMPUTED_VALUE"""),7.39)</f>
        <v>7.39</v>
      </c>
      <c r="F354" s="6">
        <f>IFERROR(__xludf.DUMMYFUNCTION("""COMPUTED_VALUE"""),9.6126036E7)</f>
        <v>96126036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5">
        <f>IFERROR(__xludf.DUMMYFUNCTION("""COMPUTED_VALUE"""),44803.64583333333)</f>
        <v>44803.64583</v>
      </c>
      <c r="B355" s="6">
        <f>IFERROR(__xludf.DUMMYFUNCTION("""COMPUTED_VALUE"""),7.48)</f>
        <v>7.48</v>
      </c>
      <c r="C355" s="6">
        <f>IFERROR(__xludf.DUMMYFUNCTION("""COMPUTED_VALUE"""),7.67)</f>
        <v>7.67</v>
      </c>
      <c r="D355" s="6">
        <f>IFERROR(__xludf.DUMMYFUNCTION("""COMPUTED_VALUE"""),7.44)</f>
        <v>7.44</v>
      </c>
      <c r="E355" s="6">
        <f>IFERROR(__xludf.DUMMYFUNCTION("""COMPUTED_VALUE"""),7.53)</f>
        <v>7.53</v>
      </c>
      <c r="F355" s="6">
        <f>IFERROR(__xludf.DUMMYFUNCTION("""COMPUTED_VALUE"""),5.3606905E7)</f>
        <v>53606905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5">
        <f>IFERROR(__xludf.DUMMYFUNCTION("""COMPUTED_VALUE"""),44805.64583333333)</f>
        <v>44805.64583</v>
      </c>
      <c r="B356" s="6">
        <f>IFERROR(__xludf.DUMMYFUNCTION("""COMPUTED_VALUE"""),7.48)</f>
        <v>7.48</v>
      </c>
      <c r="C356" s="6">
        <f>IFERROR(__xludf.DUMMYFUNCTION("""COMPUTED_VALUE"""),8.22)</f>
        <v>8.22</v>
      </c>
      <c r="D356" s="6">
        <f>IFERROR(__xludf.DUMMYFUNCTION("""COMPUTED_VALUE"""),7.44)</f>
        <v>7.44</v>
      </c>
      <c r="E356" s="6">
        <f>IFERROR(__xludf.DUMMYFUNCTION("""COMPUTED_VALUE"""),8.08)</f>
        <v>8.08</v>
      </c>
      <c r="F356" s="6">
        <f>IFERROR(__xludf.DUMMYFUNCTION("""COMPUTED_VALUE"""),1.64496064E8)</f>
        <v>164496064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5">
        <f>IFERROR(__xludf.DUMMYFUNCTION("""COMPUTED_VALUE"""),44806.64583333333)</f>
        <v>44806.64583</v>
      </c>
      <c r="B357" s="6">
        <f>IFERROR(__xludf.DUMMYFUNCTION("""COMPUTED_VALUE"""),8.22)</f>
        <v>8.22</v>
      </c>
      <c r="C357" s="6">
        <f>IFERROR(__xludf.DUMMYFUNCTION("""COMPUTED_VALUE"""),8.45)</f>
        <v>8.45</v>
      </c>
      <c r="D357" s="6">
        <f>IFERROR(__xludf.DUMMYFUNCTION("""COMPUTED_VALUE"""),8.03)</f>
        <v>8.03</v>
      </c>
      <c r="E357" s="6">
        <f>IFERROR(__xludf.DUMMYFUNCTION("""COMPUTED_VALUE"""),8.08)</f>
        <v>8.08</v>
      </c>
      <c r="F357" s="6">
        <f>IFERROR(__xludf.DUMMYFUNCTION("""COMPUTED_VALUE"""),1.56280546E8)</f>
        <v>156280546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5">
        <f>IFERROR(__xludf.DUMMYFUNCTION("""COMPUTED_VALUE"""),44809.64583333333)</f>
        <v>44809.64583</v>
      </c>
      <c r="B358" s="6">
        <f>IFERROR(__xludf.DUMMYFUNCTION("""COMPUTED_VALUE"""),8.4)</f>
        <v>8.4</v>
      </c>
      <c r="C358" s="6">
        <f>IFERROR(__xludf.DUMMYFUNCTION("""COMPUTED_VALUE"""),9.69)</f>
        <v>9.69</v>
      </c>
      <c r="D358" s="6">
        <f>IFERROR(__xludf.DUMMYFUNCTION("""COMPUTED_VALUE"""),8.31)</f>
        <v>8.31</v>
      </c>
      <c r="E358" s="6">
        <f>IFERROR(__xludf.DUMMYFUNCTION("""COMPUTED_VALUE"""),9.69)</f>
        <v>9.69</v>
      </c>
      <c r="F358" s="6">
        <f>IFERROR(__xludf.DUMMYFUNCTION("""COMPUTED_VALUE"""),4.3614136E8)</f>
        <v>436141360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5">
        <f>IFERROR(__xludf.DUMMYFUNCTION("""COMPUTED_VALUE"""),44810.64583333333)</f>
        <v>44810.64583</v>
      </c>
      <c r="B359" s="6">
        <f>IFERROR(__xludf.DUMMYFUNCTION("""COMPUTED_VALUE"""),10.47)</f>
        <v>10.47</v>
      </c>
      <c r="C359" s="6">
        <f>IFERROR(__xludf.DUMMYFUNCTION("""COMPUTED_VALUE"""),10.74)</f>
        <v>10.74</v>
      </c>
      <c r="D359" s="6">
        <f>IFERROR(__xludf.DUMMYFUNCTION("""COMPUTED_VALUE"""),8.95)</f>
        <v>8.95</v>
      </c>
      <c r="E359" s="6">
        <f>IFERROR(__xludf.DUMMYFUNCTION("""COMPUTED_VALUE"""),9.82)</f>
        <v>9.82</v>
      </c>
      <c r="F359" s="6">
        <f>IFERROR(__xludf.DUMMYFUNCTION("""COMPUTED_VALUE"""),6.66232827E8)</f>
        <v>666232827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5">
        <f>IFERROR(__xludf.DUMMYFUNCTION("""COMPUTED_VALUE"""),44811.64583333333)</f>
        <v>44811.64583</v>
      </c>
      <c r="B360" s="6">
        <f>IFERROR(__xludf.DUMMYFUNCTION("""COMPUTED_VALUE"""),9.73)</f>
        <v>9.73</v>
      </c>
      <c r="C360" s="6">
        <f>IFERROR(__xludf.DUMMYFUNCTION("""COMPUTED_VALUE"""),10.24)</f>
        <v>10.24</v>
      </c>
      <c r="D360" s="6">
        <f>IFERROR(__xludf.DUMMYFUNCTION("""COMPUTED_VALUE"""),9.55)</f>
        <v>9.55</v>
      </c>
      <c r="E360" s="6">
        <f>IFERROR(__xludf.DUMMYFUNCTION("""COMPUTED_VALUE"""),9.6)</f>
        <v>9.6</v>
      </c>
      <c r="F360" s="6">
        <f>IFERROR(__xludf.DUMMYFUNCTION("""COMPUTED_VALUE"""),1.43434159E8)</f>
        <v>143434159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5">
        <f>IFERROR(__xludf.DUMMYFUNCTION("""COMPUTED_VALUE"""),44812.64583333333)</f>
        <v>44812.64583</v>
      </c>
      <c r="B361" s="6">
        <f>IFERROR(__xludf.DUMMYFUNCTION("""COMPUTED_VALUE"""),9.78)</f>
        <v>9.78</v>
      </c>
      <c r="C361" s="6">
        <f>IFERROR(__xludf.DUMMYFUNCTION("""COMPUTED_VALUE"""),9.92)</f>
        <v>9.92</v>
      </c>
      <c r="D361" s="6">
        <f>IFERROR(__xludf.DUMMYFUNCTION("""COMPUTED_VALUE"""),9.18)</f>
        <v>9.18</v>
      </c>
      <c r="E361" s="6">
        <f>IFERROR(__xludf.DUMMYFUNCTION("""COMPUTED_VALUE"""),9.32)</f>
        <v>9.32</v>
      </c>
      <c r="F361" s="6">
        <f>IFERROR(__xludf.DUMMYFUNCTION("""COMPUTED_VALUE"""),1.17674858E8)</f>
        <v>117674858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5">
        <f>IFERROR(__xludf.DUMMYFUNCTION("""COMPUTED_VALUE"""),44813.64583333333)</f>
        <v>44813.64583</v>
      </c>
      <c r="B362" s="6">
        <f>IFERROR(__xludf.DUMMYFUNCTION("""COMPUTED_VALUE"""),9.41)</f>
        <v>9.41</v>
      </c>
      <c r="C362" s="6">
        <f>IFERROR(__xludf.DUMMYFUNCTION("""COMPUTED_VALUE"""),9.46)</f>
        <v>9.46</v>
      </c>
      <c r="D362" s="6">
        <f>IFERROR(__xludf.DUMMYFUNCTION("""COMPUTED_VALUE"""),8.77)</f>
        <v>8.77</v>
      </c>
      <c r="E362" s="6">
        <f>IFERROR(__xludf.DUMMYFUNCTION("""COMPUTED_VALUE"""),8.81)</f>
        <v>8.81</v>
      </c>
      <c r="F362" s="6">
        <f>IFERROR(__xludf.DUMMYFUNCTION("""COMPUTED_VALUE"""),1.13013451E8)</f>
        <v>113013451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5">
        <f>IFERROR(__xludf.DUMMYFUNCTION("""COMPUTED_VALUE"""),44816.64583333333)</f>
        <v>44816.64583</v>
      </c>
      <c r="B363" s="6">
        <f>IFERROR(__xludf.DUMMYFUNCTION("""COMPUTED_VALUE"""),9.7)</f>
        <v>9.7</v>
      </c>
      <c r="C363" s="6">
        <f>IFERROR(__xludf.DUMMYFUNCTION("""COMPUTED_VALUE"""),10.0)</f>
        <v>10</v>
      </c>
      <c r="D363" s="6">
        <f>IFERROR(__xludf.DUMMYFUNCTION("""COMPUTED_VALUE"""),9.6)</f>
        <v>9.6</v>
      </c>
      <c r="E363" s="6">
        <f>IFERROR(__xludf.DUMMYFUNCTION("""COMPUTED_VALUE"""),9.85)</f>
        <v>9.85</v>
      </c>
      <c r="F363" s="6">
        <f>IFERROR(__xludf.DUMMYFUNCTION("""COMPUTED_VALUE"""),7.1201395E7)</f>
        <v>71201395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5">
        <f>IFERROR(__xludf.DUMMYFUNCTION("""COMPUTED_VALUE"""),44817.64583333333)</f>
        <v>44817.64583</v>
      </c>
      <c r="B364" s="6">
        <f>IFERROR(__xludf.DUMMYFUNCTION("""COMPUTED_VALUE"""),9.09)</f>
        <v>9.09</v>
      </c>
      <c r="C364" s="6">
        <f>IFERROR(__xludf.DUMMYFUNCTION("""COMPUTED_VALUE"""),9.14)</f>
        <v>9.14</v>
      </c>
      <c r="D364" s="6">
        <f>IFERROR(__xludf.DUMMYFUNCTION("""COMPUTED_VALUE"""),8.72)</f>
        <v>8.72</v>
      </c>
      <c r="E364" s="6">
        <f>IFERROR(__xludf.DUMMYFUNCTION("""COMPUTED_VALUE"""),8.77)</f>
        <v>8.77</v>
      </c>
      <c r="F364" s="6">
        <f>IFERROR(__xludf.DUMMYFUNCTION("""COMPUTED_VALUE"""),7.4547686E7)</f>
        <v>74547686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5">
        <f>IFERROR(__xludf.DUMMYFUNCTION("""COMPUTED_VALUE"""),44818.64583333333)</f>
        <v>44818.64583</v>
      </c>
      <c r="B365" s="6">
        <f>IFERROR(__xludf.DUMMYFUNCTION("""COMPUTED_VALUE"""),8.49)</f>
        <v>8.49</v>
      </c>
      <c r="C365" s="6">
        <f>IFERROR(__xludf.DUMMYFUNCTION("""COMPUTED_VALUE"""),8.68)</f>
        <v>8.68</v>
      </c>
      <c r="D365" s="6">
        <f>IFERROR(__xludf.DUMMYFUNCTION("""COMPUTED_VALUE"""),8.36)</f>
        <v>8.36</v>
      </c>
      <c r="E365" s="6">
        <f>IFERROR(__xludf.DUMMYFUNCTION("""COMPUTED_VALUE"""),8.4)</f>
        <v>8.4</v>
      </c>
      <c r="F365" s="6">
        <f>IFERROR(__xludf.DUMMYFUNCTION("""COMPUTED_VALUE"""),9.8151363E7)</f>
        <v>98151363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5">
        <f>IFERROR(__xludf.DUMMYFUNCTION("""COMPUTED_VALUE"""),44819.64583333333)</f>
        <v>44819.64583</v>
      </c>
      <c r="B366" s="6">
        <f>IFERROR(__xludf.DUMMYFUNCTION("""COMPUTED_VALUE"""),8.49)</f>
        <v>8.49</v>
      </c>
      <c r="C366" s="6">
        <f>IFERROR(__xludf.DUMMYFUNCTION("""COMPUTED_VALUE"""),8.63)</f>
        <v>8.63</v>
      </c>
      <c r="D366" s="6">
        <f>IFERROR(__xludf.DUMMYFUNCTION("""COMPUTED_VALUE"""),8.26)</f>
        <v>8.26</v>
      </c>
      <c r="E366" s="6">
        <f>IFERROR(__xludf.DUMMYFUNCTION("""COMPUTED_VALUE"""),8.4)</f>
        <v>8.4</v>
      </c>
      <c r="F366" s="6">
        <f>IFERROR(__xludf.DUMMYFUNCTION("""COMPUTED_VALUE"""),6.9627969E7)</f>
        <v>69627969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5">
        <f>IFERROR(__xludf.DUMMYFUNCTION("""COMPUTED_VALUE"""),44820.64583333333)</f>
        <v>44820.64583</v>
      </c>
      <c r="B367" s="6">
        <f>IFERROR(__xludf.DUMMYFUNCTION("""COMPUTED_VALUE"""),8.45)</f>
        <v>8.45</v>
      </c>
      <c r="C367" s="6">
        <f>IFERROR(__xludf.DUMMYFUNCTION("""COMPUTED_VALUE"""),8.49)</f>
        <v>8.49</v>
      </c>
      <c r="D367" s="6">
        <f>IFERROR(__xludf.DUMMYFUNCTION("""COMPUTED_VALUE"""),8.13)</f>
        <v>8.13</v>
      </c>
      <c r="E367" s="6">
        <f>IFERROR(__xludf.DUMMYFUNCTION("""COMPUTED_VALUE"""),8.31)</f>
        <v>8.31</v>
      </c>
      <c r="F367" s="6">
        <f>IFERROR(__xludf.DUMMYFUNCTION("""COMPUTED_VALUE"""),7.9414648E7)</f>
        <v>79414648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5">
        <f>IFERROR(__xludf.DUMMYFUNCTION("""COMPUTED_VALUE"""),44823.64583333333)</f>
        <v>44823.64583</v>
      </c>
      <c r="B368" s="6">
        <f>IFERROR(__xludf.DUMMYFUNCTION("""COMPUTED_VALUE"""),8.4)</f>
        <v>8.4</v>
      </c>
      <c r="C368" s="6">
        <f>IFERROR(__xludf.DUMMYFUNCTION("""COMPUTED_VALUE"""),8.45)</f>
        <v>8.45</v>
      </c>
      <c r="D368" s="6">
        <f>IFERROR(__xludf.DUMMYFUNCTION("""COMPUTED_VALUE"""),7.99)</f>
        <v>7.99</v>
      </c>
      <c r="E368" s="6">
        <f>IFERROR(__xludf.DUMMYFUNCTION("""COMPUTED_VALUE"""),8.13)</f>
        <v>8.13</v>
      </c>
      <c r="F368" s="6">
        <f>IFERROR(__xludf.DUMMYFUNCTION("""COMPUTED_VALUE"""),6.0061596E7)</f>
        <v>60061596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5">
        <f>IFERROR(__xludf.DUMMYFUNCTION("""COMPUTED_VALUE"""),44824.64583333333)</f>
        <v>44824.64583</v>
      </c>
      <c r="B369" s="6">
        <f>IFERROR(__xludf.DUMMYFUNCTION("""COMPUTED_VALUE"""),8.08)</f>
        <v>8.08</v>
      </c>
      <c r="C369" s="6">
        <f>IFERROR(__xludf.DUMMYFUNCTION("""COMPUTED_VALUE"""),8.17)</f>
        <v>8.17</v>
      </c>
      <c r="D369" s="6">
        <f>IFERROR(__xludf.DUMMYFUNCTION("""COMPUTED_VALUE"""),7.9)</f>
        <v>7.9</v>
      </c>
      <c r="E369" s="6">
        <f>IFERROR(__xludf.DUMMYFUNCTION("""COMPUTED_VALUE"""),7.94)</f>
        <v>7.94</v>
      </c>
      <c r="F369" s="6">
        <f>IFERROR(__xludf.DUMMYFUNCTION("""COMPUTED_VALUE"""),5.783574E7)</f>
        <v>57835740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5">
        <f>IFERROR(__xludf.DUMMYFUNCTION("""COMPUTED_VALUE"""),44825.64583333333)</f>
        <v>44825.64583</v>
      </c>
      <c r="B370" s="6">
        <f>IFERROR(__xludf.DUMMYFUNCTION("""COMPUTED_VALUE"""),7.62)</f>
        <v>7.62</v>
      </c>
      <c r="C370" s="6">
        <f>IFERROR(__xludf.DUMMYFUNCTION("""COMPUTED_VALUE"""),8.08)</f>
        <v>8.08</v>
      </c>
      <c r="D370" s="6">
        <f>IFERROR(__xludf.DUMMYFUNCTION("""COMPUTED_VALUE"""),7.58)</f>
        <v>7.58</v>
      </c>
      <c r="E370" s="6">
        <f>IFERROR(__xludf.DUMMYFUNCTION("""COMPUTED_VALUE"""),7.85)</f>
        <v>7.85</v>
      </c>
      <c r="F370" s="6">
        <f>IFERROR(__xludf.DUMMYFUNCTION("""COMPUTED_VALUE"""),5.4726598E7)</f>
        <v>54726598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5">
        <f>IFERROR(__xludf.DUMMYFUNCTION("""COMPUTED_VALUE"""),44826.64583333333)</f>
        <v>44826.64583</v>
      </c>
      <c r="B371" s="6">
        <f>IFERROR(__xludf.DUMMYFUNCTION("""COMPUTED_VALUE"""),7.8)</f>
        <v>7.8</v>
      </c>
      <c r="C371" s="6">
        <f>IFERROR(__xludf.DUMMYFUNCTION("""COMPUTED_VALUE"""),9.04)</f>
        <v>9.04</v>
      </c>
      <c r="D371" s="6">
        <f>IFERROR(__xludf.DUMMYFUNCTION("""COMPUTED_VALUE"""),7.8)</f>
        <v>7.8</v>
      </c>
      <c r="E371" s="6">
        <f>IFERROR(__xludf.DUMMYFUNCTION("""COMPUTED_VALUE"""),8.81)</f>
        <v>8.81</v>
      </c>
      <c r="F371" s="6">
        <f>IFERROR(__xludf.DUMMYFUNCTION("""COMPUTED_VALUE"""),3.25155902E8)</f>
        <v>325155902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5">
        <f>IFERROR(__xludf.DUMMYFUNCTION("""COMPUTED_VALUE"""),44827.64583333333)</f>
        <v>44827.64583</v>
      </c>
      <c r="B372" s="6">
        <f>IFERROR(__xludf.DUMMYFUNCTION("""COMPUTED_VALUE"""),8.95)</f>
        <v>8.95</v>
      </c>
      <c r="C372" s="6">
        <f>IFERROR(__xludf.DUMMYFUNCTION("""COMPUTED_VALUE"""),9.09)</f>
        <v>9.09</v>
      </c>
      <c r="D372" s="6">
        <f>IFERROR(__xludf.DUMMYFUNCTION("""COMPUTED_VALUE"""),8.26)</f>
        <v>8.26</v>
      </c>
      <c r="E372" s="6">
        <f>IFERROR(__xludf.DUMMYFUNCTION("""COMPUTED_VALUE"""),8.36)</f>
        <v>8.36</v>
      </c>
      <c r="F372" s="6">
        <f>IFERROR(__xludf.DUMMYFUNCTION("""COMPUTED_VALUE"""),1.39904794E8)</f>
        <v>139904794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5">
        <f>IFERROR(__xludf.DUMMYFUNCTION("""COMPUTED_VALUE"""),44830.64583333333)</f>
        <v>44830.64583</v>
      </c>
      <c r="B373" s="6">
        <f>IFERROR(__xludf.DUMMYFUNCTION("""COMPUTED_VALUE"""),8.22)</f>
        <v>8.22</v>
      </c>
      <c r="C373" s="6">
        <f>IFERROR(__xludf.DUMMYFUNCTION("""COMPUTED_VALUE"""),8.22)</f>
        <v>8.22</v>
      </c>
      <c r="D373" s="6">
        <f>IFERROR(__xludf.DUMMYFUNCTION("""COMPUTED_VALUE"""),7.48)</f>
        <v>7.48</v>
      </c>
      <c r="E373" s="6">
        <f>IFERROR(__xludf.DUMMYFUNCTION("""COMPUTED_VALUE"""),7.85)</f>
        <v>7.85</v>
      </c>
      <c r="F373" s="6">
        <f>IFERROR(__xludf.DUMMYFUNCTION("""COMPUTED_VALUE"""),1.5996801E8)</f>
        <v>159968010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5">
        <f>IFERROR(__xludf.DUMMYFUNCTION("""COMPUTED_VALUE"""),44831.64583333333)</f>
        <v>44831.64583</v>
      </c>
      <c r="B374" s="6">
        <f>IFERROR(__xludf.DUMMYFUNCTION("""COMPUTED_VALUE"""),7.99)</f>
        <v>7.99</v>
      </c>
      <c r="C374" s="6">
        <f>IFERROR(__xludf.DUMMYFUNCTION("""COMPUTED_VALUE"""),8.31)</f>
        <v>8.31</v>
      </c>
      <c r="D374" s="6">
        <f>IFERROR(__xludf.DUMMYFUNCTION("""COMPUTED_VALUE"""),7.58)</f>
        <v>7.58</v>
      </c>
      <c r="E374" s="6">
        <f>IFERROR(__xludf.DUMMYFUNCTION("""COMPUTED_VALUE"""),7.67)</f>
        <v>7.67</v>
      </c>
      <c r="F374" s="6">
        <f>IFERROR(__xludf.DUMMYFUNCTION("""COMPUTED_VALUE"""),2.09148145E8)</f>
        <v>209148145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5">
        <f>IFERROR(__xludf.DUMMYFUNCTION("""COMPUTED_VALUE"""),44832.64583333333)</f>
        <v>44832.64583</v>
      </c>
      <c r="B375" s="6">
        <f>IFERROR(__xludf.DUMMYFUNCTION("""COMPUTED_VALUE"""),7.53)</f>
        <v>7.53</v>
      </c>
      <c r="C375" s="6">
        <f>IFERROR(__xludf.DUMMYFUNCTION("""COMPUTED_VALUE"""),7.67)</f>
        <v>7.67</v>
      </c>
      <c r="D375" s="6">
        <f>IFERROR(__xludf.DUMMYFUNCTION("""COMPUTED_VALUE"""),7.3)</f>
        <v>7.3</v>
      </c>
      <c r="E375" s="6">
        <f>IFERROR(__xludf.DUMMYFUNCTION("""COMPUTED_VALUE"""),7.44)</f>
        <v>7.44</v>
      </c>
      <c r="F375" s="6">
        <f>IFERROR(__xludf.DUMMYFUNCTION("""COMPUTED_VALUE"""),1.22953815E8)</f>
        <v>122953815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5">
        <f>IFERROR(__xludf.DUMMYFUNCTION("""COMPUTED_VALUE"""),44833.64583333333)</f>
        <v>44833.64583</v>
      </c>
      <c r="B376" s="6">
        <f>IFERROR(__xludf.DUMMYFUNCTION("""COMPUTED_VALUE"""),7.67)</f>
        <v>7.67</v>
      </c>
      <c r="C376" s="6">
        <f>IFERROR(__xludf.DUMMYFUNCTION("""COMPUTED_VALUE"""),7.9)</f>
        <v>7.9</v>
      </c>
      <c r="D376" s="6">
        <f>IFERROR(__xludf.DUMMYFUNCTION("""COMPUTED_VALUE"""),7.58)</f>
        <v>7.58</v>
      </c>
      <c r="E376" s="6">
        <f>IFERROR(__xludf.DUMMYFUNCTION("""COMPUTED_VALUE"""),7.76)</f>
        <v>7.76</v>
      </c>
      <c r="F376" s="6">
        <f>IFERROR(__xludf.DUMMYFUNCTION("""COMPUTED_VALUE"""),1.54828208E8)</f>
        <v>154828208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5">
        <f>IFERROR(__xludf.DUMMYFUNCTION("""COMPUTED_VALUE"""),44834.64583333333)</f>
        <v>44834.64583</v>
      </c>
      <c r="B377" s="6">
        <f>IFERROR(__xludf.DUMMYFUNCTION("""COMPUTED_VALUE"""),7.8)</f>
        <v>7.8</v>
      </c>
      <c r="C377" s="6">
        <f>IFERROR(__xludf.DUMMYFUNCTION("""COMPUTED_VALUE"""),8.13)</f>
        <v>8.13</v>
      </c>
      <c r="D377" s="6">
        <f>IFERROR(__xludf.DUMMYFUNCTION("""COMPUTED_VALUE"""),7.76)</f>
        <v>7.76</v>
      </c>
      <c r="E377" s="6">
        <f>IFERROR(__xludf.DUMMYFUNCTION("""COMPUTED_VALUE"""),7.99)</f>
        <v>7.99</v>
      </c>
      <c r="F377" s="6">
        <f>IFERROR(__xludf.DUMMYFUNCTION("""COMPUTED_VALUE"""),1.07859884E8)</f>
        <v>107859884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5">
        <f>IFERROR(__xludf.DUMMYFUNCTION("""COMPUTED_VALUE"""),44837.64583333333)</f>
        <v>44837.64583</v>
      </c>
      <c r="B378" s="6">
        <f>IFERROR(__xludf.DUMMYFUNCTION("""COMPUTED_VALUE"""),7.6)</f>
        <v>7.6</v>
      </c>
      <c r="C378" s="6">
        <f>IFERROR(__xludf.DUMMYFUNCTION("""COMPUTED_VALUE"""),8.25)</f>
        <v>8.25</v>
      </c>
      <c r="D378" s="6">
        <f>IFERROR(__xludf.DUMMYFUNCTION("""COMPUTED_VALUE"""),7.5)</f>
        <v>7.5</v>
      </c>
      <c r="E378" s="6">
        <f>IFERROR(__xludf.DUMMYFUNCTION("""COMPUTED_VALUE"""),7.9)</f>
        <v>7.9</v>
      </c>
      <c r="F378" s="6">
        <f>IFERROR(__xludf.DUMMYFUNCTION("""COMPUTED_VALUE"""),2.07028703E8)</f>
        <v>207028703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5">
        <f>IFERROR(__xludf.DUMMYFUNCTION("""COMPUTED_VALUE"""),44838.64583333333)</f>
        <v>44838.64583</v>
      </c>
      <c r="B379" s="6">
        <f>IFERROR(__xludf.DUMMYFUNCTION("""COMPUTED_VALUE"""),8.2)</f>
        <v>8.2</v>
      </c>
      <c r="C379" s="6">
        <f>IFERROR(__xludf.DUMMYFUNCTION("""COMPUTED_VALUE"""),8.25)</f>
        <v>8.25</v>
      </c>
      <c r="D379" s="6">
        <f>IFERROR(__xludf.DUMMYFUNCTION("""COMPUTED_VALUE"""),7.8)</f>
        <v>7.8</v>
      </c>
      <c r="E379" s="6">
        <f>IFERROR(__xludf.DUMMYFUNCTION("""COMPUTED_VALUE"""),7.9)</f>
        <v>7.9</v>
      </c>
      <c r="F379" s="6">
        <f>IFERROR(__xludf.DUMMYFUNCTION("""COMPUTED_VALUE"""),1.00371486E8)</f>
        <v>100371486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5">
        <f>IFERROR(__xludf.DUMMYFUNCTION("""COMPUTED_VALUE"""),44840.64583333333)</f>
        <v>44840.64583</v>
      </c>
      <c r="B380" s="6">
        <f>IFERROR(__xludf.DUMMYFUNCTION("""COMPUTED_VALUE"""),8.0)</f>
        <v>8</v>
      </c>
      <c r="C380" s="6">
        <f>IFERROR(__xludf.DUMMYFUNCTION("""COMPUTED_VALUE"""),8.0)</f>
        <v>8</v>
      </c>
      <c r="D380" s="6">
        <f>IFERROR(__xludf.DUMMYFUNCTION("""COMPUTED_VALUE"""),7.55)</f>
        <v>7.55</v>
      </c>
      <c r="E380" s="6">
        <f>IFERROR(__xludf.DUMMYFUNCTION("""COMPUTED_VALUE"""),7.65)</f>
        <v>7.65</v>
      </c>
      <c r="F380" s="6">
        <f>IFERROR(__xludf.DUMMYFUNCTION("""COMPUTED_VALUE"""),1.29179117E8)</f>
        <v>129179117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5">
        <f>IFERROR(__xludf.DUMMYFUNCTION("""COMPUTED_VALUE"""),44841.64583333333)</f>
        <v>44841.64583</v>
      </c>
      <c r="B381" s="6">
        <f>IFERROR(__xludf.DUMMYFUNCTION("""COMPUTED_VALUE"""),7.75)</f>
        <v>7.75</v>
      </c>
      <c r="C381" s="6">
        <f>IFERROR(__xludf.DUMMYFUNCTION("""COMPUTED_VALUE"""),7.85)</f>
        <v>7.85</v>
      </c>
      <c r="D381" s="6">
        <f>IFERROR(__xludf.DUMMYFUNCTION("""COMPUTED_VALUE"""),7.6)</f>
        <v>7.6</v>
      </c>
      <c r="E381" s="6">
        <f>IFERROR(__xludf.DUMMYFUNCTION("""COMPUTED_VALUE"""),7.65)</f>
        <v>7.65</v>
      </c>
      <c r="F381" s="6">
        <f>IFERROR(__xludf.DUMMYFUNCTION("""COMPUTED_VALUE"""),1.06914627E8)</f>
        <v>106914627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5">
        <f>IFERROR(__xludf.DUMMYFUNCTION("""COMPUTED_VALUE"""),44844.64583333333)</f>
        <v>44844.64583</v>
      </c>
      <c r="B382" s="6">
        <f>IFERROR(__xludf.DUMMYFUNCTION("""COMPUTED_VALUE"""),7.6)</f>
        <v>7.6</v>
      </c>
      <c r="C382" s="6">
        <f>IFERROR(__xludf.DUMMYFUNCTION("""COMPUTED_VALUE"""),7.95)</f>
        <v>7.95</v>
      </c>
      <c r="D382" s="6">
        <f>IFERROR(__xludf.DUMMYFUNCTION("""COMPUTED_VALUE"""),7.5)</f>
        <v>7.5</v>
      </c>
      <c r="E382" s="6">
        <f>IFERROR(__xludf.DUMMYFUNCTION("""COMPUTED_VALUE"""),7.65)</f>
        <v>7.65</v>
      </c>
      <c r="F382" s="6">
        <f>IFERROR(__xludf.DUMMYFUNCTION("""COMPUTED_VALUE"""),8.7610748E7)</f>
        <v>87610748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5">
        <f>IFERROR(__xludf.DUMMYFUNCTION("""COMPUTED_VALUE"""),44845.64583333333)</f>
        <v>44845.64583</v>
      </c>
      <c r="B383" s="6">
        <f>IFERROR(__xludf.DUMMYFUNCTION("""COMPUTED_VALUE"""),7.6)</f>
        <v>7.6</v>
      </c>
      <c r="C383" s="6">
        <f>IFERROR(__xludf.DUMMYFUNCTION("""COMPUTED_VALUE"""),7.65)</f>
        <v>7.65</v>
      </c>
      <c r="D383" s="6">
        <f>IFERROR(__xludf.DUMMYFUNCTION("""COMPUTED_VALUE"""),7.05)</f>
        <v>7.05</v>
      </c>
      <c r="E383" s="6">
        <f>IFERROR(__xludf.DUMMYFUNCTION("""COMPUTED_VALUE"""),7.1)</f>
        <v>7.1</v>
      </c>
      <c r="F383" s="6">
        <f>IFERROR(__xludf.DUMMYFUNCTION("""COMPUTED_VALUE"""),1.44401518E8)</f>
        <v>144401518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5">
        <f>IFERROR(__xludf.DUMMYFUNCTION("""COMPUTED_VALUE"""),44846.64583333333)</f>
        <v>44846.64583</v>
      </c>
      <c r="B384" s="6">
        <f>IFERROR(__xludf.DUMMYFUNCTION("""COMPUTED_VALUE"""),7.25)</f>
        <v>7.25</v>
      </c>
      <c r="C384" s="6">
        <f>IFERROR(__xludf.DUMMYFUNCTION("""COMPUTED_VALUE"""),7.4)</f>
        <v>7.4</v>
      </c>
      <c r="D384" s="6">
        <f>IFERROR(__xludf.DUMMYFUNCTION("""COMPUTED_VALUE"""),6.9)</f>
        <v>6.9</v>
      </c>
      <c r="E384" s="6">
        <f>IFERROR(__xludf.DUMMYFUNCTION("""COMPUTED_VALUE"""),6.95)</f>
        <v>6.95</v>
      </c>
      <c r="F384" s="6">
        <f>IFERROR(__xludf.DUMMYFUNCTION("""COMPUTED_VALUE"""),1.51580915E8)</f>
        <v>151580915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5">
        <f>IFERROR(__xludf.DUMMYFUNCTION("""COMPUTED_VALUE"""),44847.64583333333)</f>
        <v>44847.64583</v>
      </c>
      <c r="B385" s="6">
        <f>IFERROR(__xludf.DUMMYFUNCTION("""COMPUTED_VALUE"""),6.95)</f>
        <v>6.95</v>
      </c>
      <c r="C385" s="6">
        <f>IFERROR(__xludf.DUMMYFUNCTION("""COMPUTED_VALUE"""),6.95)</f>
        <v>6.95</v>
      </c>
      <c r="D385" s="6">
        <f>IFERROR(__xludf.DUMMYFUNCTION("""COMPUTED_VALUE"""),6.6)</f>
        <v>6.6</v>
      </c>
      <c r="E385" s="6">
        <f>IFERROR(__xludf.DUMMYFUNCTION("""COMPUTED_VALUE"""),6.8)</f>
        <v>6.8</v>
      </c>
      <c r="F385" s="6">
        <f>IFERROR(__xludf.DUMMYFUNCTION("""COMPUTED_VALUE"""),1.64628722E8)</f>
        <v>164628722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5">
        <f>IFERROR(__xludf.DUMMYFUNCTION("""COMPUTED_VALUE"""),44848.64583333333)</f>
        <v>44848.64583</v>
      </c>
      <c r="B386" s="6">
        <f>IFERROR(__xludf.DUMMYFUNCTION("""COMPUTED_VALUE"""),7.0)</f>
        <v>7</v>
      </c>
      <c r="C386" s="6">
        <f>IFERROR(__xludf.DUMMYFUNCTION("""COMPUTED_VALUE"""),7.0)</f>
        <v>7</v>
      </c>
      <c r="D386" s="6">
        <f>IFERROR(__xludf.DUMMYFUNCTION("""COMPUTED_VALUE"""),6.65)</f>
        <v>6.65</v>
      </c>
      <c r="E386" s="6">
        <f>IFERROR(__xludf.DUMMYFUNCTION("""COMPUTED_VALUE"""),6.7)</f>
        <v>6.7</v>
      </c>
      <c r="F386" s="6">
        <f>IFERROR(__xludf.DUMMYFUNCTION("""COMPUTED_VALUE"""),9.6966089E7)</f>
        <v>96966089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5">
        <f>IFERROR(__xludf.DUMMYFUNCTION("""COMPUTED_VALUE"""),44851.64583333333)</f>
        <v>44851.64583</v>
      </c>
      <c r="B387" s="6">
        <f>IFERROR(__xludf.DUMMYFUNCTION("""COMPUTED_VALUE"""),6.8)</f>
        <v>6.8</v>
      </c>
      <c r="C387" s="6">
        <f>IFERROR(__xludf.DUMMYFUNCTION("""COMPUTED_VALUE"""),7.6)</f>
        <v>7.6</v>
      </c>
      <c r="D387" s="6">
        <f>IFERROR(__xludf.DUMMYFUNCTION("""COMPUTED_VALUE"""),6.75)</f>
        <v>6.75</v>
      </c>
      <c r="E387" s="6">
        <f>IFERROR(__xludf.DUMMYFUNCTION("""COMPUTED_VALUE"""),7.45)</f>
        <v>7.45</v>
      </c>
      <c r="F387" s="6">
        <f>IFERROR(__xludf.DUMMYFUNCTION("""COMPUTED_VALUE"""),2.49793767E8)</f>
        <v>249793767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5">
        <f>IFERROR(__xludf.DUMMYFUNCTION("""COMPUTED_VALUE"""),44852.64583333333)</f>
        <v>44852.64583</v>
      </c>
      <c r="B388" s="6">
        <f>IFERROR(__xludf.DUMMYFUNCTION("""COMPUTED_VALUE"""),7.65)</f>
        <v>7.65</v>
      </c>
      <c r="C388" s="6">
        <f>IFERROR(__xludf.DUMMYFUNCTION("""COMPUTED_VALUE"""),7.9)</f>
        <v>7.9</v>
      </c>
      <c r="D388" s="6">
        <f>IFERROR(__xludf.DUMMYFUNCTION("""COMPUTED_VALUE"""),7.55)</f>
        <v>7.55</v>
      </c>
      <c r="E388" s="6">
        <f>IFERROR(__xludf.DUMMYFUNCTION("""COMPUTED_VALUE"""),7.75)</f>
        <v>7.75</v>
      </c>
      <c r="F388" s="6">
        <f>IFERROR(__xludf.DUMMYFUNCTION("""COMPUTED_VALUE"""),1.98163274E8)</f>
        <v>198163274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5">
        <f>IFERROR(__xludf.DUMMYFUNCTION("""COMPUTED_VALUE"""),44853.64583333333)</f>
        <v>44853.64583</v>
      </c>
      <c r="B389" s="6">
        <f>IFERROR(__xludf.DUMMYFUNCTION("""COMPUTED_VALUE"""),7.85)</f>
        <v>7.85</v>
      </c>
      <c r="C389" s="6">
        <f>IFERROR(__xludf.DUMMYFUNCTION("""COMPUTED_VALUE"""),9.3)</f>
        <v>9.3</v>
      </c>
      <c r="D389" s="6">
        <f>IFERROR(__xludf.DUMMYFUNCTION("""COMPUTED_VALUE"""),7.8)</f>
        <v>7.8</v>
      </c>
      <c r="E389" s="6">
        <f>IFERROR(__xludf.DUMMYFUNCTION("""COMPUTED_VALUE"""),9.25)</f>
        <v>9.25</v>
      </c>
      <c r="F389" s="6">
        <f>IFERROR(__xludf.DUMMYFUNCTION("""COMPUTED_VALUE"""),6.12128665E8)</f>
        <v>612128665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5">
        <f>IFERROR(__xludf.DUMMYFUNCTION("""COMPUTED_VALUE"""),44854.64583333333)</f>
        <v>44854.64583</v>
      </c>
      <c r="B390" s="6">
        <f>IFERROR(__xludf.DUMMYFUNCTION("""COMPUTED_VALUE"""),9.3)</f>
        <v>9.3</v>
      </c>
      <c r="C390" s="6">
        <f>IFERROR(__xludf.DUMMYFUNCTION("""COMPUTED_VALUE"""),9.6)</f>
        <v>9.6</v>
      </c>
      <c r="D390" s="6">
        <f>IFERROR(__xludf.DUMMYFUNCTION("""COMPUTED_VALUE"""),8.1)</f>
        <v>8.1</v>
      </c>
      <c r="E390" s="6">
        <f>IFERROR(__xludf.DUMMYFUNCTION("""COMPUTED_VALUE"""),8.9)</f>
        <v>8.9</v>
      </c>
      <c r="F390" s="6">
        <f>IFERROR(__xludf.DUMMYFUNCTION("""COMPUTED_VALUE"""),5.97335268E8)</f>
        <v>597335268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5">
        <f>IFERROR(__xludf.DUMMYFUNCTION("""COMPUTED_VALUE"""),44855.64583333333)</f>
        <v>44855.64583</v>
      </c>
      <c r="B391" s="6">
        <f>IFERROR(__xludf.DUMMYFUNCTION("""COMPUTED_VALUE"""),8.95)</f>
        <v>8.95</v>
      </c>
      <c r="C391" s="6">
        <f>IFERROR(__xludf.DUMMYFUNCTION("""COMPUTED_VALUE"""),9.15)</f>
        <v>9.15</v>
      </c>
      <c r="D391" s="6">
        <f>IFERROR(__xludf.DUMMYFUNCTION("""COMPUTED_VALUE"""),8.55)</f>
        <v>8.55</v>
      </c>
      <c r="E391" s="6">
        <f>IFERROR(__xludf.DUMMYFUNCTION("""COMPUTED_VALUE"""),8.65)</f>
        <v>8.65</v>
      </c>
      <c r="F391" s="6">
        <f>IFERROR(__xludf.DUMMYFUNCTION("""COMPUTED_VALUE"""),9.3358438E7)</f>
        <v>93358438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5">
        <f>IFERROR(__xludf.DUMMYFUNCTION("""COMPUTED_VALUE"""),44859.64583333333)</f>
        <v>44859.64583</v>
      </c>
      <c r="B392" s="6">
        <f>IFERROR(__xludf.DUMMYFUNCTION("""COMPUTED_VALUE"""),8.8)</f>
        <v>8.8</v>
      </c>
      <c r="C392" s="6">
        <f>IFERROR(__xludf.DUMMYFUNCTION("""COMPUTED_VALUE"""),8.8)</f>
        <v>8.8</v>
      </c>
      <c r="D392" s="6">
        <f>IFERROR(__xludf.DUMMYFUNCTION("""COMPUTED_VALUE"""),8.35)</f>
        <v>8.35</v>
      </c>
      <c r="E392" s="6">
        <f>IFERROR(__xludf.DUMMYFUNCTION("""COMPUTED_VALUE"""),8.4)</f>
        <v>8.4</v>
      </c>
      <c r="F392" s="6">
        <f>IFERROR(__xludf.DUMMYFUNCTION("""COMPUTED_VALUE"""),5.6177096E7)</f>
        <v>56177096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5">
        <f>IFERROR(__xludf.DUMMYFUNCTION("""COMPUTED_VALUE"""),44861.64583333333)</f>
        <v>44861.64583</v>
      </c>
      <c r="B393" s="6">
        <f>IFERROR(__xludf.DUMMYFUNCTION("""COMPUTED_VALUE"""),8.5)</f>
        <v>8.5</v>
      </c>
      <c r="C393" s="6">
        <f>IFERROR(__xludf.DUMMYFUNCTION("""COMPUTED_VALUE"""),8.6)</f>
        <v>8.6</v>
      </c>
      <c r="D393" s="6">
        <f>IFERROR(__xludf.DUMMYFUNCTION("""COMPUTED_VALUE"""),8.0)</f>
        <v>8</v>
      </c>
      <c r="E393" s="6">
        <f>IFERROR(__xludf.DUMMYFUNCTION("""COMPUTED_VALUE"""),8.15)</f>
        <v>8.15</v>
      </c>
      <c r="F393" s="6">
        <f>IFERROR(__xludf.DUMMYFUNCTION("""COMPUTED_VALUE"""),8.4184771E7)</f>
        <v>84184771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5">
        <f>IFERROR(__xludf.DUMMYFUNCTION("""COMPUTED_VALUE"""),44862.64583333333)</f>
        <v>44862.64583</v>
      </c>
      <c r="B394" s="6">
        <f>IFERROR(__xludf.DUMMYFUNCTION("""COMPUTED_VALUE"""),8.2)</f>
        <v>8.2</v>
      </c>
      <c r="C394" s="6">
        <f>IFERROR(__xludf.DUMMYFUNCTION("""COMPUTED_VALUE"""),8.25)</f>
        <v>8.25</v>
      </c>
      <c r="D394" s="6">
        <f>IFERROR(__xludf.DUMMYFUNCTION("""COMPUTED_VALUE"""),8.0)</f>
        <v>8</v>
      </c>
      <c r="E394" s="6">
        <f>IFERROR(__xludf.DUMMYFUNCTION("""COMPUTED_VALUE"""),8.1)</f>
        <v>8.1</v>
      </c>
      <c r="F394" s="6">
        <f>IFERROR(__xludf.DUMMYFUNCTION("""COMPUTED_VALUE"""),3.6746894E7)</f>
        <v>36746894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5">
        <f>IFERROR(__xludf.DUMMYFUNCTION("""COMPUTED_VALUE"""),44865.64583333333)</f>
        <v>44865.64583</v>
      </c>
      <c r="B395" s="6">
        <f>IFERROR(__xludf.DUMMYFUNCTION("""COMPUTED_VALUE"""),8.05)</f>
        <v>8.05</v>
      </c>
      <c r="C395" s="6">
        <f>IFERROR(__xludf.DUMMYFUNCTION("""COMPUTED_VALUE"""),8.05)</f>
        <v>8.05</v>
      </c>
      <c r="D395" s="6">
        <f>IFERROR(__xludf.DUMMYFUNCTION("""COMPUTED_VALUE"""),7.7)</f>
        <v>7.7</v>
      </c>
      <c r="E395" s="6">
        <f>IFERROR(__xludf.DUMMYFUNCTION("""COMPUTED_VALUE"""),7.95)</f>
        <v>7.95</v>
      </c>
      <c r="F395" s="6">
        <f>IFERROR(__xludf.DUMMYFUNCTION("""COMPUTED_VALUE"""),5.5869752E7)</f>
        <v>55869752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5">
        <f>IFERROR(__xludf.DUMMYFUNCTION("""COMPUTED_VALUE"""),44866.64583333333)</f>
        <v>44866.64583</v>
      </c>
      <c r="B396" s="6">
        <f>IFERROR(__xludf.DUMMYFUNCTION("""COMPUTED_VALUE"""),8.05)</f>
        <v>8.05</v>
      </c>
      <c r="C396" s="6">
        <f>IFERROR(__xludf.DUMMYFUNCTION("""COMPUTED_VALUE"""),8.6)</f>
        <v>8.6</v>
      </c>
      <c r="D396" s="6">
        <f>IFERROR(__xludf.DUMMYFUNCTION("""COMPUTED_VALUE"""),7.95)</f>
        <v>7.95</v>
      </c>
      <c r="E396" s="6">
        <f>IFERROR(__xludf.DUMMYFUNCTION("""COMPUTED_VALUE"""),8.2)</f>
        <v>8.2</v>
      </c>
      <c r="F396" s="6">
        <f>IFERROR(__xludf.DUMMYFUNCTION("""COMPUTED_VALUE"""),1.33421528E8)</f>
        <v>133421528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5">
        <f>IFERROR(__xludf.DUMMYFUNCTION("""COMPUTED_VALUE"""),44867.64583333333)</f>
        <v>44867.64583</v>
      </c>
      <c r="B397" s="6">
        <f>IFERROR(__xludf.DUMMYFUNCTION("""COMPUTED_VALUE"""),8.2)</f>
        <v>8.2</v>
      </c>
      <c r="C397" s="6">
        <f>IFERROR(__xludf.DUMMYFUNCTION("""COMPUTED_VALUE"""),8.25)</f>
        <v>8.25</v>
      </c>
      <c r="D397" s="6">
        <f>IFERROR(__xludf.DUMMYFUNCTION("""COMPUTED_VALUE"""),7.95)</f>
        <v>7.95</v>
      </c>
      <c r="E397" s="6">
        <f>IFERROR(__xludf.DUMMYFUNCTION("""COMPUTED_VALUE"""),8.0)</f>
        <v>8</v>
      </c>
      <c r="F397" s="6">
        <f>IFERROR(__xludf.DUMMYFUNCTION("""COMPUTED_VALUE"""),5.3878867E7)</f>
        <v>53878867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5">
        <f>IFERROR(__xludf.DUMMYFUNCTION("""COMPUTED_VALUE"""),44868.64583333333)</f>
        <v>44868.64583</v>
      </c>
      <c r="B398" s="6">
        <f>IFERROR(__xludf.DUMMYFUNCTION("""COMPUTED_VALUE"""),8.0)</f>
        <v>8</v>
      </c>
      <c r="C398" s="6">
        <f>IFERROR(__xludf.DUMMYFUNCTION("""COMPUTED_VALUE"""),8.2)</f>
        <v>8.2</v>
      </c>
      <c r="D398" s="6">
        <f>IFERROR(__xludf.DUMMYFUNCTION("""COMPUTED_VALUE"""),7.95)</f>
        <v>7.95</v>
      </c>
      <c r="E398" s="6">
        <f>IFERROR(__xludf.DUMMYFUNCTION("""COMPUTED_VALUE"""),8.05)</f>
        <v>8.05</v>
      </c>
      <c r="F398" s="6">
        <f>IFERROR(__xludf.DUMMYFUNCTION("""COMPUTED_VALUE"""),3.0598842E7)</f>
        <v>30598842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5">
        <f>IFERROR(__xludf.DUMMYFUNCTION("""COMPUTED_VALUE"""),44869.64583333333)</f>
        <v>44869.64583</v>
      </c>
      <c r="B399" s="6">
        <f>IFERROR(__xludf.DUMMYFUNCTION("""COMPUTED_VALUE"""),8.1)</f>
        <v>8.1</v>
      </c>
      <c r="C399" s="6">
        <f>IFERROR(__xludf.DUMMYFUNCTION("""COMPUTED_VALUE"""),8.25)</f>
        <v>8.25</v>
      </c>
      <c r="D399" s="6">
        <f>IFERROR(__xludf.DUMMYFUNCTION("""COMPUTED_VALUE"""),8.05)</f>
        <v>8.05</v>
      </c>
      <c r="E399" s="6">
        <f>IFERROR(__xludf.DUMMYFUNCTION("""COMPUTED_VALUE"""),8.15)</f>
        <v>8.15</v>
      </c>
      <c r="F399" s="6">
        <f>IFERROR(__xludf.DUMMYFUNCTION("""COMPUTED_VALUE"""),5.0647381E7)</f>
        <v>50647381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5">
        <f>IFERROR(__xludf.DUMMYFUNCTION("""COMPUTED_VALUE"""),44872.64583333333)</f>
        <v>44872.64583</v>
      </c>
      <c r="B400" s="6">
        <f>IFERROR(__xludf.DUMMYFUNCTION("""COMPUTED_VALUE"""),8.2)</f>
        <v>8.2</v>
      </c>
      <c r="C400" s="6">
        <f>IFERROR(__xludf.DUMMYFUNCTION("""COMPUTED_VALUE"""),8.45)</f>
        <v>8.45</v>
      </c>
      <c r="D400" s="6">
        <f>IFERROR(__xludf.DUMMYFUNCTION("""COMPUTED_VALUE"""),8.05)</f>
        <v>8.05</v>
      </c>
      <c r="E400" s="6">
        <f>IFERROR(__xludf.DUMMYFUNCTION("""COMPUTED_VALUE"""),8.15)</f>
        <v>8.15</v>
      </c>
      <c r="F400" s="6">
        <f>IFERROR(__xludf.DUMMYFUNCTION("""COMPUTED_VALUE"""),1.01774826E8)</f>
        <v>101774826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5">
        <f>IFERROR(__xludf.DUMMYFUNCTION("""COMPUTED_VALUE"""),44874.64583333333)</f>
        <v>44874.64583</v>
      </c>
      <c r="B401" s="6">
        <f>IFERROR(__xludf.DUMMYFUNCTION("""COMPUTED_VALUE"""),8.3)</f>
        <v>8.3</v>
      </c>
      <c r="C401" s="6">
        <f>IFERROR(__xludf.DUMMYFUNCTION("""COMPUTED_VALUE"""),8.35)</f>
        <v>8.35</v>
      </c>
      <c r="D401" s="6">
        <f>IFERROR(__xludf.DUMMYFUNCTION("""COMPUTED_VALUE"""),8.15)</f>
        <v>8.15</v>
      </c>
      <c r="E401" s="6">
        <f>IFERROR(__xludf.DUMMYFUNCTION("""COMPUTED_VALUE"""),8.25)</f>
        <v>8.25</v>
      </c>
      <c r="F401" s="6">
        <f>IFERROR(__xludf.DUMMYFUNCTION("""COMPUTED_VALUE"""),6.4888811E7)</f>
        <v>64888811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5">
        <f>IFERROR(__xludf.DUMMYFUNCTION("""COMPUTED_VALUE"""),44875.64583333333)</f>
        <v>44875.64583</v>
      </c>
      <c r="B402" s="6">
        <f>IFERROR(__xludf.DUMMYFUNCTION("""COMPUTED_VALUE"""),8.25)</f>
        <v>8.25</v>
      </c>
      <c r="C402" s="6">
        <f>IFERROR(__xludf.DUMMYFUNCTION("""COMPUTED_VALUE"""),8.4)</f>
        <v>8.4</v>
      </c>
      <c r="D402" s="6">
        <f>IFERROR(__xludf.DUMMYFUNCTION("""COMPUTED_VALUE"""),8.15)</f>
        <v>8.15</v>
      </c>
      <c r="E402" s="6">
        <f>IFERROR(__xludf.DUMMYFUNCTION("""COMPUTED_VALUE"""),8.3)</f>
        <v>8.3</v>
      </c>
      <c r="F402" s="6">
        <f>IFERROR(__xludf.DUMMYFUNCTION("""COMPUTED_VALUE"""),5.3029082E7)</f>
        <v>53029082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5">
        <f>IFERROR(__xludf.DUMMYFUNCTION("""COMPUTED_VALUE"""),44876.64583333333)</f>
        <v>44876.64583</v>
      </c>
      <c r="B403" s="6">
        <f>IFERROR(__xludf.DUMMYFUNCTION("""COMPUTED_VALUE"""),8.5)</f>
        <v>8.5</v>
      </c>
      <c r="C403" s="6">
        <f>IFERROR(__xludf.DUMMYFUNCTION("""COMPUTED_VALUE"""),8.55)</f>
        <v>8.55</v>
      </c>
      <c r="D403" s="6">
        <f>IFERROR(__xludf.DUMMYFUNCTION("""COMPUTED_VALUE"""),8.2)</f>
        <v>8.2</v>
      </c>
      <c r="E403" s="6">
        <f>IFERROR(__xludf.DUMMYFUNCTION("""COMPUTED_VALUE"""),8.2)</f>
        <v>8.2</v>
      </c>
      <c r="F403" s="6">
        <f>IFERROR(__xludf.DUMMYFUNCTION("""COMPUTED_VALUE"""),6.8794518E7)</f>
        <v>68794518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5">
        <f>IFERROR(__xludf.DUMMYFUNCTION("""COMPUTED_VALUE"""),44879.64583333333)</f>
        <v>44879.64583</v>
      </c>
      <c r="B404" s="6">
        <f>IFERROR(__xludf.DUMMYFUNCTION("""COMPUTED_VALUE"""),8.3)</f>
        <v>8.3</v>
      </c>
      <c r="C404" s="6">
        <f>IFERROR(__xludf.DUMMYFUNCTION("""COMPUTED_VALUE"""),8.35)</f>
        <v>8.35</v>
      </c>
      <c r="D404" s="6">
        <f>IFERROR(__xludf.DUMMYFUNCTION("""COMPUTED_VALUE"""),8.2)</f>
        <v>8.2</v>
      </c>
      <c r="E404" s="6">
        <f>IFERROR(__xludf.DUMMYFUNCTION("""COMPUTED_VALUE"""),8.25)</f>
        <v>8.25</v>
      </c>
      <c r="F404" s="6">
        <f>IFERROR(__xludf.DUMMYFUNCTION("""COMPUTED_VALUE"""),4.4831594E7)</f>
        <v>44831594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5">
        <f>IFERROR(__xludf.DUMMYFUNCTION("""COMPUTED_VALUE"""),44880.64583333333)</f>
        <v>44880.64583</v>
      </c>
      <c r="B405" s="6">
        <f>IFERROR(__xludf.DUMMYFUNCTION("""COMPUTED_VALUE"""),8.25)</f>
        <v>8.25</v>
      </c>
      <c r="C405" s="6">
        <f>IFERROR(__xludf.DUMMYFUNCTION("""COMPUTED_VALUE"""),8.3)</f>
        <v>8.3</v>
      </c>
      <c r="D405" s="6">
        <f>IFERROR(__xludf.DUMMYFUNCTION("""COMPUTED_VALUE"""),8.1)</f>
        <v>8.1</v>
      </c>
      <c r="E405" s="6">
        <f>IFERROR(__xludf.DUMMYFUNCTION("""COMPUTED_VALUE"""),8.2)</f>
        <v>8.2</v>
      </c>
      <c r="F405" s="6">
        <f>IFERROR(__xludf.DUMMYFUNCTION("""COMPUTED_VALUE"""),3.8977758E7)</f>
        <v>38977758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5">
        <f>IFERROR(__xludf.DUMMYFUNCTION("""COMPUTED_VALUE"""),44881.64583333333)</f>
        <v>44881.64583</v>
      </c>
      <c r="B406" s="6">
        <f>IFERROR(__xludf.DUMMYFUNCTION("""COMPUTED_VALUE"""),8.2)</f>
        <v>8.2</v>
      </c>
      <c r="C406" s="6">
        <f>IFERROR(__xludf.DUMMYFUNCTION("""COMPUTED_VALUE"""),8.25)</f>
        <v>8.25</v>
      </c>
      <c r="D406" s="6">
        <f>IFERROR(__xludf.DUMMYFUNCTION("""COMPUTED_VALUE"""),8.0)</f>
        <v>8</v>
      </c>
      <c r="E406" s="6">
        <f>IFERROR(__xludf.DUMMYFUNCTION("""COMPUTED_VALUE"""),8.1)</f>
        <v>8.1</v>
      </c>
      <c r="F406" s="6">
        <f>IFERROR(__xludf.DUMMYFUNCTION("""COMPUTED_VALUE"""),5.8373865E7)</f>
        <v>58373865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5">
        <f>IFERROR(__xludf.DUMMYFUNCTION("""COMPUTED_VALUE"""),44882.64583333333)</f>
        <v>44882.64583</v>
      </c>
      <c r="B407" s="6">
        <f>IFERROR(__xludf.DUMMYFUNCTION("""COMPUTED_VALUE"""),8.15)</f>
        <v>8.15</v>
      </c>
      <c r="C407" s="6">
        <f>IFERROR(__xludf.DUMMYFUNCTION("""COMPUTED_VALUE"""),8.15)</f>
        <v>8.15</v>
      </c>
      <c r="D407" s="6">
        <f>IFERROR(__xludf.DUMMYFUNCTION("""COMPUTED_VALUE"""),7.9)</f>
        <v>7.9</v>
      </c>
      <c r="E407" s="6">
        <f>IFERROR(__xludf.DUMMYFUNCTION("""COMPUTED_VALUE"""),8.0)</f>
        <v>8</v>
      </c>
      <c r="F407" s="6">
        <f>IFERROR(__xludf.DUMMYFUNCTION("""COMPUTED_VALUE"""),3.9721127E7)</f>
        <v>39721127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5">
        <f>IFERROR(__xludf.DUMMYFUNCTION("""COMPUTED_VALUE"""),44883.64583333333)</f>
        <v>44883.64583</v>
      </c>
      <c r="B408" s="6">
        <f>IFERROR(__xludf.DUMMYFUNCTION("""COMPUTED_VALUE"""),8.05)</f>
        <v>8.05</v>
      </c>
      <c r="C408" s="6">
        <f>IFERROR(__xludf.DUMMYFUNCTION("""COMPUTED_VALUE"""),8.15)</f>
        <v>8.15</v>
      </c>
      <c r="D408" s="6">
        <f>IFERROR(__xludf.DUMMYFUNCTION("""COMPUTED_VALUE"""),8.0)</f>
        <v>8</v>
      </c>
      <c r="E408" s="6">
        <f>IFERROR(__xludf.DUMMYFUNCTION("""COMPUTED_VALUE"""),8.1)</f>
        <v>8.1</v>
      </c>
      <c r="F408" s="6">
        <f>IFERROR(__xludf.DUMMYFUNCTION("""COMPUTED_VALUE"""),3.4159447E7)</f>
        <v>34159447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5">
        <f>IFERROR(__xludf.DUMMYFUNCTION("""COMPUTED_VALUE"""),44886.64583333333)</f>
        <v>44886.64583</v>
      </c>
      <c r="B409" s="6">
        <f>IFERROR(__xludf.DUMMYFUNCTION("""COMPUTED_VALUE"""),8.1)</f>
        <v>8.1</v>
      </c>
      <c r="C409" s="6">
        <f>IFERROR(__xludf.DUMMYFUNCTION("""COMPUTED_VALUE"""),8.15)</f>
        <v>8.15</v>
      </c>
      <c r="D409" s="6">
        <f>IFERROR(__xludf.DUMMYFUNCTION("""COMPUTED_VALUE"""),8.0)</f>
        <v>8</v>
      </c>
      <c r="E409" s="6">
        <f>IFERROR(__xludf.DUMMYFUNCTION("""COMPUTED_VALUE"""),8.05)</f>
        <v>8.05</v>
      </c>
      <c r="F409" s="6">
        <f>IFERROR(__xludf.DUMMYFUNCTION("""COMPUTED_VALUE"""),4.2965379E7)</f>
        <v>42965379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5">
        <f>IFERROR(__xludf.DUMMYFUNCTION("""COMPUTED_VALUE"""),44887.64583333333)</f>
        <v>44887.64583</v>
      </c>
      <c r="B410" s="6">
        <f>IFERROR(__xludf.DUMMYFUNCTION("""COMPUTED_VALUE"""),8.1)</f>
        <v>8.1</v>
      </c>
      <c r="C410" s="6">
        <f>IFERROR(__xludf.DUMMYFUNCTION("""COMPUTED_VALUE"""),8.1)</f>
        <v>8.1</v>
      </c>
      <c r="D410" s="6">
        <f>IFERROR(__xludf.DUMMYFUNCTION("""COMPUTED_VALUE"""),7.95)</f>
        <v>7.95</v>
      </c>
      <c r="E410" s="6">
        <f>IFERROR(__xludf.DUMMYFUNCTION("""COMPUTED_VALUE"""),8.0)</f>
        <v>8</v>
      </c>
      <c r="F410" s="6">
        <f>IFERROR(__xludf.DUMMYFUNCTION("""COMPUTED_VALUE"""),2.7053295E7)</f>
        <v>27053295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5">
        <f>IFERROR(__xludf.DUMMYFUNCTION("""COMPUTED_VALUE"""),44888.64583333333)</f>
        <v>44888.64583</v>
      </c>
      <c r="B411" s="6">
        <f>IFERROR(__xludf.DUMMYFUNCTION("""COMPUTED_VALUE"""),8.05)</f>
        <v>8.05</v>
      </c>
      <c r="C411" s="6">
        <f>IFERROR(__xludf.DUMMYFUNCTION("""COMPUTED_VALUE"""),8.1)</f>
        <v>8.1</v>
      </c>
      <c r="D411" s="6">
        <f>IFERROR(__xludf.DUMMYFUNCTION("""COMPUTED_VALUE"""),7.8)</f>
        <v>7.8</v>
      </c>
      <c r="E411" s="6">
        <f>IFERROR(__xludf.DUMMYFUNCTION("""COMPUTED_VALUE"""),7.9)</f>
        <v>7.9</v>
      </c>
      <c r="F411" s="6">
        <f>IFERROR(__xludf.DUMMYFUNCTION("""COMPUTED_VALUE"""),1.04163765E8)</f>
        <v>104163765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5">
        <f>IFERROR(__xludf.DUMMYFUNCTION("""COMPUTED_VALUE"""),44889.64583333333)</f>
        <v>44889.64583</v>
      </c>
      <c r="B412" s="6">
        <f>IFERROR(__xludf.DUMMYFUNCTION("""COMPUTED_VALUE"""),7.95)</f>
        <v>7.95</v>
      </c>
      <c r="C412" s="6">
        <f>IFERROR(__xludf.DUMMYFUNCTION("""COMPUTED_VALUE"""),8.0)</f>
        <v>8</v>
      </c>
      <c r="D412" s="6">
        <f>IFERROR(__xludf.DUMMYFUNCTION("""COMPUTED_VALUE"""),7.85)</f>
        <v>7.85</v>
      </c>
      <c r="E412" s="6">
        <f>IFERROR(__xludf.DUMMYFUNCTION("""COMPUTED_VALUE"""),7.9)</f>
        <v>7.9</v>
      </c>
      <c r="F412" s="6">
        <f>IFERROR(__xludf.DUMMYFUNCTION("""COMPUTED_VALUE"""),2.1746462E7)</f>
        <v>21746462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5">
        <f>IFERROR(__xludf.DUMMYFUNCTION("""COMPUTED_VALUE"""),44890.64583333333)</f>
        <v>44890.64583</v>
      </c>
      <c r="B413" s="6">
        <f>IFERROR(__xludf.DUMMYFUNCTION("""COMPUTED_VALUE"""),7.9)</f>
        <v>7.9</v>
      </c>
      <c r="C413" s="6">
        <f>IFERROR(__xludf.DUMMYFUNCTION("""COMPUTED_VALUE"""),8.6)</f>
        <v>8.6</v>
      </c>
      <c r="D413" s="6">
        <f>IFERROR(__xludf.DUMMYFUNCTION("""COMPUTED_VALUE"""),7.85)</f>
        <v>7.85</v>
      </c>
      <c r="E413" s="6">
        <f>IFERROR(__xludf.DUMMYFUNCTION("""COMPUTED_VALUE"""),8.45)</f>
        <v>8.45</v>
      </c>
      <c r="F413" s="6">
        <f>IFERROR(__xludf.DUMMYFUNCTION("""COMPUTED_VALUE"""),2.28974026E8)</f>
        <v>228974026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5">
        <f>IFERROR(__xludf.DUMMYFUNCTION("""COMPUTED_VALUE"""),44893.64583333333)</f>
        <v>44893.64583</v>
      </c>
      <c r="B414" s="6">
        <f>IFERROR(__xludf.DUMMYFUNCTION("""COMPUTED_VALUE"""),8.6)</f>
        <v>8.6</v>
      </c>
      <c r="C414" s="6">
        <f>IFERROR(__xludf.DUMMYFUNCTION("""COMPUTED_VALUE"""),9.0)</f>
        <v>9</v>
      </c>
      <c r="D414" s="6">
        <f>IFERROR(__xludf.DUMMYFUNCTION("""COMPUTED_VALUE"""),8.5)</f>
        <v>8.5</v>
      </c>
      <c r="E414" s="6">
        <f>IFERROR(__xludf.DUMMYFUNCTION("""COMPUTED_VALUE"""),8.8)</f>
        <v>8.8</v>
      </c>
      <c r="F414" s="6">
        <f>IFERROR(__xludf.DUMMYFUNCTION("""COMPUTED_VALUE"""),2.02678872E8)</f>
        <v>202678872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5">
        <f>IFERROR(__xludf.DUMMYFUNCTION("""COMPUTED_VALUE"""),44894.64583333333)</f>
        <v>44894.64583</v>
      </c>
      <c r="B415" s="6">
        <f>IFERROR(__xludf.DUMMYFUNCTION("""COMPUTED_VALUE"""),8.9)</f>
        <v>8.9</v>
      </c>
      <c r="C415" s="6">
        <f>IFERROR(__xludf.DUMMYFUNCTION("""COMPUTED_VALUE"""),9.2)</f>
        <v>9.2</v>
      </c>
      <c r="D415" s="6">
        <f>IFERROR(__xludf.DUMMYFUNCTION("""COMPUTED_VALUE"""),8.7)</f>
        <v>8.7</v>
      </c>
      <c r="E415" s="6">
        <f>IFERROR(__xludf.DUMMYFUNCTION("""COMPUTED_VALUE"""),8.75)</f>
        <v>8.75</v>
      </c>
      <c r="F415" s="6">
        <f>IFERROR(__xludf.DUMMYFUNCTION("""COMPUTED_VALUE"""),1.46846252E8)</f>
        <v>146846252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5">
        <f>IFERROR(__xludf.DUMMYFUNCTION("""COMPUTED_VALUE"""),44895.64583333333)</f>
        <v>44895.64583</v>
      </c>
      <c r="B416" s="6">
        <f>IFERROR(__xludf.DUMMYFUNCTION("""COMPUTED_VALUE"""),8.8)</f>
        <v>8.8</v>
      </c>
      <c r="C416" s="6">
        <f>IFERROR(__xludf.DUMMYFUNCTION("""COMPUTED_VALUE"""),9.35)</f>
        <v>9.35</v>
      </c>
      <c r="D416" s="6">
        <f>IFERROR(__xludf.DUMMYFUNCTION("""COMPUTED_VALUE"""),8.75)</f>
        <v>8.75</v>
      </c>
      <c r="E416" s="6">
        <f>IFERROR(__xludf.DUMMYFUNCTION("""COMPUTED_VALUE"""),9.25)</f>
        <v>9.25</v>
      </c>
      <c r="F416" s="6">
        <f>IFERROR(__xludf.DUMMYFUNCTION("""COMPUTED_VALUE"""),2.26695872E8)</f>
        <v>226695872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5">
        <f>IFERROR(__xludf.DUMMYFUNCTION("""COMPUTED_VALUE"""),44896.64583333333)</f>
        <v>44896.64583</v>
      </c>
      <c r="B417" s="6">
        <f>IFERROR(__xludf.DUMMYFUNCTION("""COMPUTED_VALUE"""),9.4)</f>
        <v>9.4</v>
      </c>
      <c r="C417" s="6">
        <f>IFERROR(__xludf.DUMMYFUNCTION("""COMPUTED_VALUE"""),9.5)</f>
        <v>9.5</v>
      </c>
      <c r="D417" s="6">
        <f>IFERROR(__xludf.DUMMYFUNCTION("""COMPUTED_VALUE"""),9.0)</f>
        <v>9</v>
      </c>
      <c r="E417" s="6">
        <f>IFERROR(__xludf.DUMMYFUNCTION("""COMPUTED_VALUE"""),9.05)</f>
        <v>9.05</v>
      </c>
      <c r="F417" s="6">
        <f>IFERROR(__xludf.DUMMYFUNCTION("""COMPUTED_VALUE"""),1.07156713E8)</f>
        <v>107156713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5">
        <f>IFERROR(__xludf.DUMMYFUNCTION("""COMPUTED_VALUE"""),44897.64583333333)</f>
        <v>44897.64583</v>
      </c>
      <c r="B418" s="6">
        <f>IFERROR(__xludf.DUMMYFUNCTION("""COMPUTED_VALUE"""),9.1)</f>
        <v>9.1</v>
      </c>
      <c r="C418" s="6">
        <f>IFERROR(__xludf.DUMMYFUNCTION("""COMPUTED_VALUE"""),9.5)</f>
        <v>9.5</v>
      </c>
      <c r="D418" s="6">
        <f>IFERROR(__xludf.DUMMYFUNCTION("""COMPUTED_VALUE"""),8.85)</f>
        <v>8.85</v>
      </c>
      <c r="E418" s="6">
        <f>IFERROR(__xludf.DUMMYFUNCTION("""COMPUTED_VALUE"""),9.45)</f>
        <v>9.45</v>
      </c>
      <c r="F418" s="6">
        <f>IFERROR(__xludf.DUMMYFUNCTION("""COMPUTED_VALUE"""),1.79074652E8)</f>
        <v>179074652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5">
        <f>IFERROR(__xludf.DUMMYFUNCTION("""COMPUTED_VALUE"""),44900.64583333333)</f>
        <v>44900.64583</v>
      </c>
      <c r="B419" s="6">
        <f>IFERROR(__xludf.DUMMYFUNCTION("""COMPUTED_VALUE"""),9.55)</f>
        <v>9.55</v>
      </c>
      <c r="C419" s="6">
        <f>IFERROR(__xludf.DUMMYFUNCTION("""COMPUTED_VALUE"""),10.4)</f>
        <v>10.4</v>
      </c>
      <c r="D419" s="6">
        <f>IFERROR(__xludf.DUMMYFUNCTION("""COMPUTED_VALUE"""),9.5)</f>
        <v>9.5</v>
      </c>
      <c r="E419" s="6">
        <f>IFERROR(__xludf.DUMMYFUNCTION("""COMPUTED_VALUE"""),10.0)</f>
        <v>10</v>
      </c>
      <c r="F419" s="6">
        <f>IFERROR(__xludf.DUMMYFUNCTION("""COMPUTED_VALUE"""),4.3981154E8)</f>
        <v>439811540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5">
        <f>IFERROR(__xludf.DUMMYFUNCTION("""COMPUTED_VALUE"""),44901.64583333333)</f>
        <v>44901.64583</v>
      </c>
      <c r="B420" s="6">
        <f>IFERROR(__xludf.DUMMYFUNCTION("""COMPUTED_VALUE"""),10.05)</f>
        <v>10.05</v>
      </c>
      <c r="C420" s="6">
        <f>IFERROR(__xludf.DUMMYFUNCTION("""COMPUTED_VALUE"""),10.5)</f>
        <v>10.5</v>
      </c>
      <c r="D420" s="6">
        <f>IFERROR(__xludf.DUMMYFUNCTION("""COMPUTED_VALUE"""),9.95)</f>
        <v>9.95</v>
      </c>
      <c r="E420" s="6">
        <f>IFERROR(__xludf.DUMMYFUNCTION("""COMPUTED_VALUE"""),10.2)</f>
        <v>10.2</v>
      </c>
      <c r="F420" s="6">
        <f>IFERROR(__xludf.DUMMYFUNCTION("""COMPUTED_VALUE"""),2.41805841E8)</f>
        <v>241805841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5">
        <f>IFERROR(__xludf.DUMMYFUNCTION("""COMPUTED_VALUE"""),44902.64583333333)</f>
        <v>44902.64583</v>
      </c>
      <c r="B421" s="6">
        <f>IFERROR(__xludf.DUMMYFUNCTION("""COMPUTED_VALUE"""),10.25)</f>
        <v>10.25</v>
      </c>
      <c r="C421" s="6">
        <f>IFERROR(__xludf.DUMMYFUNCTION("""COMPUTED_VALUE"""),10.4)</f>
        <v>10.4</v>
      </c>
      <c r="D421" s="6">
        <f>IFERROR(__xludf.DUMMYFUNCTION("""COMPUTED_VALUE"""),9.8)</f>
        <v>9.8</v>
      </c>
      <c r="E421" s="6">
        <f>IFERROR(__xludf.DUMMYFUNCTION("""COMPUTED_VALUE"""),9.85)</f>
        <v>9.85</v>
      </c>
      <c r="F421" s="6">
        <f>IFERROR(__xludf.DUMMYFUNCTION("""COMPUTED_VALUE"""),1.93786549E8)</f>
        <v>193786549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5">
        <f>IFERROR(__xludf.DUMMYFUNCTION("""COMPUTED_VALUE"""),44903.64583333333)</f>
        <v>44903.64583</v>
      </c>
      <c r="B422" s="6">
        <f>IFERROR(__xludf.DUMMYFUNCTION("""COMPUTED_VALUE"""),9.9)</f>
        <v>9.9</v>
      </c>
      <c r="C422" s="6">
        <f>IFERROR(__xludf.DUMMYFUNCTION("""COMPUTED_VALUE"""),10.0)</f>
        <v>10</v>
      </c>
      <c r="D422" s="6">
        <f>IFERROR(__xludf.DUMMYFUNCTION("""COMPUTED_VALUE"""),9.7)</f>
        <v>9.7</v>
      </c>
      <c r="E422" s="6">
        <f>IFERROR(__xludf.DUMMYFUNCTION("""COMPUTED_VALUE"""),9.8)</f>
        <v>9.8</v>
      </c>
      <c r="F422" s="6">
        <f>IFERROR(__xludf.DUMMYFUNCTION("""COMPUTED_VALUE"""),9.6070967E7)</f>
        <v>96070967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5">
        <f>IFERROR(__xludf.DUMMYFUNCTION("""COMPUTED_VALUE"""),44904.64583333333)</f>
        <v>44904.64583</v>
      </c>
      <c r="B423" s="6">
        <f>IFERROR(__xludf.DUMMYFUNCTION("""COMPUTED_VALUE"""),9.85)</f>
        <v>9.85</v>
      </c>
      <c r="C423" s="6">
        <f>IFERROR(__xludf.DUMMYFUNCTION("""COMPUTED_VALUE"""),9.9)</f>
        <v>9.9</v>
      </c>
      <c r="D423" s="6">
        <f>IFERROR(__xludf.DUMMYFUNCTION("""COMPUTED_VALUE"""),9.25)</f>
        <v>9.25</v>
      </c>
      <c r="E423" s="6">
        <f>IFERROR(__xludf.DUMMYFUNCTION("""COMPUTED_VALUE"""),9.3)</f>
        <v>9.3</v>
      </c>
      <c r="F423" s="6">
        <f>IFERROR(__xludf.DUMMYFUNCTION("""COMPUTED_VALUE"""),1.37661963E8)</f>
        <v>137661963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5">
        <f>IFERROR(__xludf.DUMMYFUNCTION("""COMPUTED_VALUE"""),44907.64583333333)</f>
        <v>44907.64583</v>
      </c>
      <c r="B424" s="6">
        <f>IFERROR(__xludf.DUMMYFUNCTION("""COMPUTED_VALUE"""),9.3)</f>
        <v>9.3</v>
      </c>
      <c r="C424" s="6">
        <f>IFERROR(__xludf.DUMMYFUNCTION("""COMPUTED_VALUE"""),10.35)</f>
        <v>10.35</v>
      </c>
      <c r="D424" s="6">
        <f>IFERROR(__xludf.DUMMYFUNCTION("""COMPUTED_VALUE"""),9.25)</f>
        <v>9.25</v>
      </c>
      <c r="E424" s="6">
        <f>IFERROR(__xludf.DUMMYFUNCTION("""COMPUTED_VALUE"""),10.25)</f>
        <v>10.25</v>
      </c>
      <c r="F424" s="6">
        <f>IFERROR(__xludf.DUMMYFUNCTION("""COMPUTED_VALUE"""),2.78382339E8)</f>
        <v>278382339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5">
        <f>IFERROR(__xludf.DUMMYFUNCTION("""COMPUTED_VALUE"""),44908.64583333333)</f>
        <v>44908.64583</v>
      </c>
      <c r="B425" s="6">
        <f>IFERROR(__xludf.DUMMYFUNCTION("""COMPUTED_VALUE"""),10.35)</f>
        <v>10.35</v>
      </c>
      <c r="C425" s="6">
        <f>IFERROR(__xludf.DUMMYFUNCTION("""COMPUTED_VALUE"""),10.45)</f>
        <v>10.45</v>
      </c>
      <c r="D425" s="6">
        <f>IFERROR(__xludf.DUMMYFUNCTION("""COMPUTED_VALUE"""),10.05)</f>
        <v>10.05</v>
      </c>
      <c r="E425" s="6">
        <f>IFERROR(__xludf.DUMMYFUNCTION("""COMPUTED_VALUE"""),10.1)</f>
        <v>10.1</v>
      </c>
      <c r="F425" s="6">
        <f>IFERROR(__xludf.DUMMYFUNCTION("""COMPUTED_VALUE"""),1.43072413E8)</f>
        <v>143072413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5">
        <f>IFERROR(__xludf.DUMMYFUNCTION("""COMPUTED_VALUE"""),44909.64583333333)</f>
        <v>44909.64583</v>
      </c>
      <c r="B426" s="6">
        <f>IFERROR(__xludf.DUMMYFUNCTION("""COMPUTED_VALUE"""),10.2)</f>
        <v>10.2</v>
      </c>
      <c r="C426" s="6">
        <f>IFERROR(__xludf.DUMMYFUNCTION("""COMPUTED_VALUE"""),11.0)</f>
        <v>11</v>
      </c>
      <c r="D426" s="6">
        <f>IFERROR(__xludf.DUMMYFUNCTION("""COMPUTED_VALUE"""),10.1)</f>
        <v>10.1</v>
      </c>
      <c r="E426" s="6">
        <f>IFERROR(__xludf.DUMMYFUNCTION("""COMPUTED_VALUE"""),10.9)</f>
        <v>10.9</v>
      </c>
      <c r="F426" s="6">
        <f>IFERROR(__xludf.DUMMYFUNCTION("""COMPUTED_VALUE"""),3.36400273E8)</f>
        <v>336400273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5">
        <f>IFERROR(__xludf.DUMMYFUNCTION("""COMPUTED_VALUE"""),44910.64583333333)</f>
        <v>44910.64583</v>
      </c>
      <c r="B427" s="6">
        <f>IFERROR(__xludf.DUMMYFUNCTION("""COMPUTED_VALUE"""),10.8)</f>
        <v>10.8</v>
      </c>
      <c r="C427" s="6">
        <f>IFERROR(__xludf.DUMMYFUNCTION("""COMPUTED_VALUE"""),11.25)</f>
        <v>11.25</v>
      </c>
      <c r="D427" s="6">
        <f>IFERROR(__xludf.DUMMYFUNCTION("""COMPUTED_VALUE"""),10.65)</f>
        <v>10.65</v>
      </c>
      <c r="E427" s="6">
        <f>IFERROR(__xludf.DUMMYFUNCTION("""COMPUTED_VALUE"""),10.95)</f>
        <v>10.95</v>
      </c>
      <c r="F427" s="6">
        <f>IFERROR(__xludf.DUMMYFUNCTION("""COMPUTED_VALUE"""),4.7624222E8)</f>
        <v>476242220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5">
        <f>IFERROR(__xludf.DUMMYFUNCTION("""COMPUTED_VALUE"""),44911.64583333333)</f>
        <v>44911.64583</v>
      </c>
      <c r="B428" s="6">
        <f>IFERROR(__xludf.DUMMYFUNCTION("""COMPUTED_VALUE"""),11.0)</f>
        <v>11</v>
      </c>
      <c r="C428" s="6">
        <f>IFERROR(__xludf.DUMMYFUNCTION("""COMPUTED_VALUE"""),11.2)</f>
        <v>11.2</v>
      </c>
      <c r="D428" s="6">
        <f>IFERROR(__xludf.DUMMYFUNCTION("""COMPUTED_VALUE"""),10.4)</f>
        <v>10.4</v>
      </c>
      <c r="E428" s="6">
        <f>IFERROR(__xludf.DUMMYFUNCTION("""COMPUTED_VALUE"""),10.75)</f>
        <v>10.75</v>
      </c>
      <c r="F428" s="6">
        <f>IFERROR(__xludf.DUMMYFUNCTION("""COMPUTED_VALUE"""),2.54892146E8)</f>
        <v>254892146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5">
        <f>IFERROR(__xludf.DUMMYFUNCTION("""COMPUTED_VALUE"""),44914.64583333333)</f>
        <v>44914.64583</v>
      </c>
      <c r="B429" s="6">
        <f>IFERROR(__xludf.DUMMYFUNCTION("""COMPUTED_VALUE"""),10.85)</f>
        <v>10.85</v>
      </c>
      <c r="C429" s="6">
        <f>IFERROR(__xludf.DUMMYFUNCTION("""COMPUTED_VALUE"""),11.9)</f>
        <v>11.9</v>
      </c>
      <c r="D429" s="6">
        <f>IFERROR(__xludf.DUMMYFUNCTION("""COMPUTED_VALUE"""),10.85)</f>
        <v>10.85</v>
      </c>
      <c r="E429" s="6">
        <f>IFERROR(__xludf.DUMMYFUNCTION("""COMPUTED_VALUE"""),11.65)</f>
        <v>11.65</v>
      </c>
      <c r="F429" s="6">
        <f>IFERROR(__xludf.DUMMYFUNCTION("""COMPUTED_VALUE"""),6.38219867E8)</f>
        <v>638219867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5">
        <f>IFERROR(__xludf.DUMMYFUNCTION("""COMPUTED_VALUE"""),44915.64583333333)</f>
        <v>44915.64583</v>
      </c>
      <c r="B430" s="6">
        <f>IFERROR(__xludf.DUMMYFUNCTION("""COMPUTED_VALUE"""),11.75)</f>
        <v>11.75</v>
      </c>
      <c r="C430" s="6">
        <f>IFERROR(__xludf.DUMMYFUNCTION("""COMPUTED_VALUE"""),12.15)</f>
        <v>12.15</v>
      </c>
      <c r="D430" s="6">
        <f>IFERROR(__xludf.DUMMYFUNCTION("""COMPUTED_VALUE"""),11.2)</f>
        <v>11.2</v>
      </c>
      <c r="E430" s="6">
        <f>IFERROR(__xludf.DUMMYFUNCTION("""COMPUTED_VALUE"""),11.5)</f>
        <v>11.5</v>
      </c>
      <c r="F430" s="6">
        <f>IFERROR(__xludf.DUMMYFUNCTION("""COMPUTED_VALUE"""),4.25797132E8)</f>
        <v>425797132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5">
        <f>IFERROR(__xludf.DUMMYFUNCTION("""COMPUTED_VALUE"""),44916.64583333333)</f>
        <v>44916.64583</v>
      </c>
      <c r="B431" s="6">
        <f>IFERROR(__xludf.DUMMYFUNCTION("""COMPUTED_VALUE"""),11.65)</f>
        <v>11.65</v>
      </c>
      <c r="C431" s="6">
        <f>IFERROR(__xludf.DUMMYFUNCTION("""COMPUTED_VALUE"""),11.8)</f>
        <v>11.8</v>
      </c>
      <c r="D431" s="6">
        <f>IFERROR(__xludf.DUMMYFUNCTION("""COMPUTED_VALUE"""),9.9)</f>
        <v>9.9</v>
      </c>
      <c r="E431" s="6">
        <f>IFERROR(__xludf.DUMMYFUNCTION("""COMPUTED_VALUE"""),10.2)</f>
        <v>10.2</v>
      </c>
      <c r="F431" s="6">
        <f>IFERROR(__xludf.DUMMYFUNCTION("""COMPUTED_VALUE"""),3.95402337E8)</f>
        <v>395402337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5">
        <f>IFERROR(__xludf.DUMMYFUNCTION("""COMPUTED_VALUE"""),44917.64583333333)</f>
        <v>44917.64583</v>
      </c>
      <c r="B432" s="6">
        <f>IFERROR(__xludf.DUMMYFUNCTION("""COMPUTED_VALUE"""),10.4)</f>
        <v>10.4</v>
      </c>
      <c r="C432" s="6">
        <f>IFERROR(__xludf.DUMMYFUNCTION("""COMPUTED_VALUE"""),10.65)</f>
        <v>10.65</v>
      </c>
      <c r="D432" s="6">
        <f>IFERROR(__xludf.DUMMYFUNCTION("""COMPUTED_VALUE"""),9.55)</f>
        <v>9.55</v>
      </c>
      <c r="E432" s="6">
        <f>IFERROR(__xludf.DUMMYFUNCTION("""COMPUTED_VALUE"""),9.95)</f>
        <v>9.95</v>
      </c>
      <c r="F432" s="6">
        <f>IFERROR(__xludf.DUMMYFUNCTION("""COMPUTED_VALUE"""),3.77648968E8)</f>
        <v>377648968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5">
        <f>IFERROR(__xludf.DUMMYFUNCTION("""COMPUTED_VALUE"""),44918.64583333333)</f>
        <v>44918.64583</v>
      </c>
      <c r="B433" s="6">
        <f>IFERROR(__xludf.DUMMYFUNCTION("""COMPUTED_VALUE"""),9.75)</f>
        <v>9.75</v>
      </c>
      <c r="C433" s="6">
        <f>IFERROR(__xludf.DUMMYFUNCTION("""COMPUTED_VALUE"""),9.8)</f>
        <v>9.8</v>
      </c>
      <c r="D433" s="6">
        <f>IFERROR(__xludf.DUMMYFUNCTION("""COMPUTED_VALUE"""),8.9)</f>
        <v>8.9</v>
      </c>
      <c r="E433" s="6">
        <f>IFERROR(__xludf.DUMMYFUNCTION("""COMPUTED_VALUE"""),9.0)</f>
        <v>9</v>
      </c>
      <c r="F433" s="6">
        <f>IFERROR(__xludf.DUMMYFUNCTION("""COMPUTED_VALUE"""),2.63244568E8)</f>
        <v>263244568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5">
        <f>IFERROR(__xludf.DUMMYFUNCTION("""COMPUTED_VALUE"""),44921.64583333333)</f>
        <v>44921.64583</v>
      </c>
      <c r="B434" s="6">
        <f>IFERROR(__xludf.DUMMYFUNCTION("""COMPUTED_VALUE"""),9.0)</f>
        <v>9</v>
      </c>
      <c r="C434" s="6">
        <f>IFERROR(__xludf.DUMMYFUNCTION("""COMPUTED_VALUE"""),10.0)</f>
        <v>10</v>
      </c>
      <c r="D434" s="6">
        <f>IFERROR(__xludf.DUMMYFUNCTION("""COMPUTED_VALUE"""),9.0)</f>
        <v>9</v>
      </c>
      <c r="E434" s="6">
        <f>IFERROR(__xludf.DUMMYFUNCTION("""COMPUTED_VALUE"""),9.8)</f>
        <v>9.8</v>
      </c>
      <c r="F434" s="6">
        <f>IFERROR(__xludf.DUMMYFUNCTION("""COMPUTED_VALUE"""),2.70444702E8)</f>
        <v>270444702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5">
        <f>IFERROR(__xludf.DUMMYFUNCTION("""COMPUTED_VALUE"""),44922.64583333333)</f>
        <v>44922.64583</v>
      </c>
      <c r="B435" s="6">
        <f>IFERROR(__xludf.DUMMYFUNCTION("""COMPUTED_VALUE"""),10.15)</f>
        <v>10.15</v>
      </c>
      <c r="C435" s="6">
        <f>IFERROR(__xludf.DUMMYFUNCTION("""COMPUTED_VALUE"""),10.4)</f>
        <v>10.4</v>
      </c>
      <c r="D435" s="6">
        <f>IFERROR(__xludf.DUMMYFUNCTION("""COMPUTED_VALUE"""),9.9)</f>
        <v>9.9</v>
      </c>
      <c r="E435" s="6">
        <f>IFERROR(__xludf.DUMMYFUNCTION("""COMPUTED_VALUE"""),10.2)</f>
        <v>10.2</v>
      </c>
      <c r="F435" s="6">
        <f>IFERROR(__xludf.DUMMYFUNCTION("""COMPUTED_VALUE"""),1.37402727E8)</f>
        <v>137402727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5">
        <f>IFERROR(__xludf.DUMMYFUNCTION("""COMPUTED_VALUE"""),44923.64583333333)</f>
        <v>44923.64583</v>
      </c>
      <c r="B436" s="6">
        <f>IFERROR(__xludf.DUMMYFUNCTION("""COMPUTED_VALUE"""),10.2)</f>
        <v>10.2</v>
      </c>
      <c r="C436" s="6">
        <f>IFERROR(__xludf.DUMMYFUNCTION("""COMPUTED_VALUE"""),10.35)</f>
        <v>10.35</v>
      </c>
      <c r="D436" s="6">
        <f>IFERROR(__xludf.DUMMYFUNCTION("""COMPUTED_VALUE"""),9.9)</f>
        <v>9.9</v>
      </c>
      <c r="E436" s="6">
        <f>IFERROR(__xludf.DUMMYFUNCTION("""COMPUTED_VALUE"""),10.05)</f>
        <v>10.05</v>
      </c>
      <c r="F436" s="6">
        <f>IFERROR(__xludf.DUMMYFUNCTION("""COMPUTED_VALUE"""),1.19193235E8)</f>
        <v>119193235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5">
        <f>IFERROR(__xludf.DUMMYFUNCTION("""COMPUTED_VALUE"""),44924.64583333333)</f>
        <v>44924.64583</v>
      </c>
      <c r="B437" s="6">
        <f>IFERROR(__xludf.DUMMYFUNCTION("""COMPUTED_VALUE"""),10.0)</f>
        <v>10</v>
      </c>
      <c r="C437" s="6">
        <f>IFERROR(__xludf.DUMMYFUNCTION("""COMPUTED_VALUE"""),10.25)</f>
        <v>10.25</v>
      </c>
      <c r="D437" s="6">
        <f>IFERROR(__xludf.DUMMYFUNCTION("""COMPUTED_VALUE"""),9.8)</f>
        <v>9.8</v>
      </c>
      <c r="E437" s="6">
        <f>IFERROR(__xludf.DUMMYFUNCTION("""COMPUTED_VALUE"""),10.15)</f>
        <v>10.15</v>
      </c>
      <c r="F437" s="6">
        <f>IFERROR(__xludf.DUMMYFUNCTION("""COMPUTED_VALUE"""),9.0408089E7)</f>
        <v>90408089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5">
        <f>IFERROR(__xludf.DUMMYFUNCTION("""COMPUTED_VALUE"""),44925.64583333333)</f>
        <v>44925.64583</v>
      </c>
      <c r="B438" s="6">
        <f>IFERROR(__xludf.DUMMYFUNCTION("""COMPUTED_VALUE"""),10.25)</f>
        <v>10.25</v>
      </c>
      <c r="C438" s="6">
        <f>IFERROR(__xludf.DUMMYFUNCTION("""COMPUTED_VALUE"""),11.0)</f>
        <v>11</v>
      </c>
      <c r="D438" s="6">
        <f>IFERROR(__xludf.DUMMYFUNCTION("""COMPUTED_VALUE"""),10.15)</f>
        <v>10.15</v>
      </c>
      <c r="E438" s="6">
        <f>IFERROR(__xludf.DUMMYFUNCTION("""COMPUTED_VALUE"""),10.6)</f>
        <v>10.6</v>
      </c>
      <c r="F438" s="6">
        <f>IFERROR(__xludf.DUMMYFUNCTION("""COMPUTED_VALUE"""),2.51001496E8)</f>
        <v>251001496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5">
        <f>IFERROR(__xludf.DUMMYFUNCTION("""COMPUTED_VALUE"""),44928.64583333333)</f>
        <v>44928.64583</v>
      </c>
      <c r="B439" s="6">
        <f>IFERROR(__xludf.DUMMYFUNCTION("""COMPUTED_VALUE"""),10.7)</f>
        <v>10.7</v>
      </c>
      <c r="C439" s="6">
        <f>IFERROR(__xludf.DUMMYFUNCTION("""COMPUTED_VALUE"""),10.8)</f>
        <v>10.8</v>
      </c>
      <c r="D439" s="6">
        <f>IFERROR(__xludf.DUMMYFUNCTION("""COMPUTED_VALUE"""),10.4)</f>
        <v>10.4</v>
      </c>
      <c r="E439" s="6">
        <f>IFERROR(__xludf.DUMMYFUNCTION("""COMPUTED_VALUE"""),10.7)</f>
        <v>10.7</v>
      </c>
      <c r="F439" s="6">
        <f>IFERROR(__xludf.DUMMYFUNCTION("""COMPUTED_VALUE"""),1.15707231E8)</f>
        <v>115707231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5">
        <f>IFERROR(__xludf.DUMMYFUNCTION("""COMPUTED_VALUE"""),44929.64583333333)</f>
        <v>44929.64583</v>
      </c>
      <c r="B440" s="6">
        <f>IFERROR(__xludf.DUMMYFUNCTION("""COMPUTED_VALUE"""),10.75)</f>
        <v>10.75</v>
      </c>
      <c r="C440" s="6">
        <f>IFERROR(__xludf.DUMMYFUNCTION("""COMPUTED_VALUE"""),11.0)</f>
        <v>11</v>
      </c>
      <c r="D440" s="6">
        <f>IFERROR(__xludf.DUMMYFUNCTION("""COMPUTED_VALUE"""),10.6)</f>
        <v>10.6</v>
      </c>
      <c r="E440" s="6">
        <f>IFERROR(__xludf.DUMMYFUNCTION("""COMPUTED_VALUE"""),10.75)</f>
        <v>10.75</v>
      </c>
      <c r="F440" s="6">
        <f>IFERROR(__xludf.DUMMYFUNCTION("""COMPUTED_VALUE"""),1.26373567E8)</f>
        <v>126373567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5">
        <f>IFERROR(__xludf.DUMMYFUNCTION("""COMPUTED_VALUE"""),44930.64583333333)</f>
        <v>44930.64583</v>
      </c>
      <c r="B441" s="6">
        <f>IFERROR(__xludf.DUMMYFUNCTION("""COMPUTED_VALUE"""),10.75)</f>
        <v>10.75</v>
      </c>
      <c r="C441" s="6">
        <f>IFERROR(__xludf.DUMMYFUNCTION("""COMPUTED_VALUE"""),10.8)</f>
        <v>10.8</v>
      </c>
      <c r="D441" s="6">
        <f>IFERROR(__xludf.DUMMYFUNCTION("""COMPUTED_VALUE"""),10.3)</f>
        <v>10.3</v>
      </c>
      <c r="E441" s="6">
        <f>IFERROR(__xludf.DUMMYFUNCTION("""COMPUTED_VALUE"""),10.4)</f>
        <v>10.4</v>
      </c>
      <c r="F441" s="6">
        <f>IFERROR(__xludf.DUMMYFUNCTION("""COMPUTED_VALUE"""),1.13590256E8)</f>
        <v>113590256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5">
        <f>IFERROR(__xludf.DUMMYFUNCTION("""COMPUTED_VALUE"""),44931.64583333333)</f>
        <v>44931.64583</v>
      </c>
      <c r="B442" s="6">
        <f>IFERROR(__xludf.DUMMYFUNCTION("""COMPUTED_VALUE"""),10.55)</f>
        <v>10.55</v>
      </c>
      <c r="C442" s="6">
        <f>IFERROR(__xludf.DUMMYFUNCTION("""COMPUTED_VALUE"""),10.6)</f>
        <v>10.6</v>
      </c>
      <c r="D442" s="6">
        <f>IFERROR(__xludf.DUMMYFUNCTION("""COMPUTED_VALUE"""),10.05)</f>
        <v>10.05</v>
      </c>
      <c r="E442" s="6">
        <f>IFERROR(__xludf.DUMMYFUNCTION("""COMPUTED_VALUE"""),10.25)</f>
        <v>10.25</v>
      </c>
      <c r="F442" s="6">
        <f>IFERROR(__xludf.DUMMYFUNCTION("""COMPUTED_VALUE"""),1.42768735E8)</f>
        <v>142768735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5">
        <f>IFERROR(__xludf.DUMMYFUNCTION("""COMPUTED_VALUE"""),44932.64583333333)</f>
        <v>44932.64583</v>
      </c>
      <c r="B443" s="6">
        <f>IFERROR(__xludf.DUMMYFUNCTION("""COMPUTED_VALUE"""),10.35)</f>
        <v>10.35</v>
      </c>
      <c r="C443" s="6">
        <f>IFERROR(__xludf.DUMMYFUNCTION("""COMPUTED_VALUE"""),10.4)</f>
        <v>10.4</v>
      </c>
      <c r="D443" s="6">
        <f>IFERROR(__xludf.DUMMYFUNCTION("""COMPUTED_VALUE"""),10.05)</f>
        <v>10.05</v>
      </c>
      <c r="E443" s="6">
        <f>IFERROR(__xludf.DUMMYFUNCTION("""COMPUTED_VALUE"""),10.2)</f>
        <v>10.2</v>
      </c>
      <c r="F443" s="6">
        <f>IFERROR(__xludf.DUMMYFUNCTION("""COMPUTED_VALUE"""),1.14171473E8)</f>
        <v>114171473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5">
        <f>IFERROR(__xludf.DUMMYFUNCTION("""COMPUTED_VALUE"""),44935.64583333333)</f>
        <v>44935.64583</v>
      </c>
      <c r="B444" s="6">
        <f>IFERROR(__xludf.DUMMYFUNCTION("""COMPUTED_VALUE"""),10.35)</f>
        <v>10.35</v>
      </c>
      <c r="C444" s="6">
        <f>IFERROR(__xludf.DUMMYFUNCTION("""COMPUTED_VALUE"""),10.55)</f>
        <v>10.55</v>
      </c>
      <c r="D444" s="6">
        <f>IFERROR(__xludf.DUMMYFUNCTION("""COMPUTED_VALUE"""),10.2)</f>
        <v>10.2</v>
      </c>
      <c r="E444" s="6">
        <f>IFERROR(__xludf.DUMMYFUNCTION("""COMPUTED_VALUE"""),10.2)</f>
        <v>10.2</v>
      </c>
      <c r="F444" s="6">
        <f>IFERROR(__xludf.DUMMYFUNCTION("""COMPUTED_VALUE"""),8.8848012E7)</f>
        <v>88848012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5">
        <f>IFERROR(__xludf.DUMMYFUNCTION("""COMPUTED_VALUE"""),44936.64583333333)</f>
        <v>44936.64583</v>
      </c>
      <c r="B445" s="6">
        <f>IFERROR(__xludf.DUMMYFUNCTION("""COMPUTED_VALUE"""),10.25)</f>
        <v>10.25</v>
      </c>
      <c r="C445" s="6">
        <f>IFERROR(__xludf.DUMMYFUNCTION("""COMPUTED_VALUE"""),10.25)</f>
        <v>10.25</v>
      </c>
      <c r="D445" s="6">
        <f>IFERROR(__xludf.DUMMYFUNCTION("""COMPUTED_VALUE"""),9.95)</f>
        <v>9.95</v>
      </c>
      <c r="E445" s="6">
        <f>IFERROR(__xludf.DUMMYFUNCTION("""COMPUTED_VALUE"""),10.05)</f>
        <v>10.05</v>
      </c>
      <c r="F445" s="6">
        <f>IFERROR(__xludf.DUMMYFUNCTION("""COMPUTED_VALUE"""),7.0863324E7)</f>
        <v>70863324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5">
        <f>IFERROR(__xludf.DUMMYFUNCTION("""COMPUTED_VALUE"""),44937.64583333333)</f>
        <v>44937.64583</v>
      </c>
      <c r="B446" s="6">
        <f>IFERROR(__xludf.DUMMYFUNCTION("""COMPUTED_VALUE"""),10.15)</f>
        <v>10.15</v>
      </c>
      <c r="C446" s="6">
        <f>IFERROR(__xludf.DUMMYFUNCTION("""COMPUTED_VALUE"""),10.3)</f>
        <v>10.3</v>
      </c>
      <c r="D446" s="6">
        <f>IFERROR(__xludf.DUMMYFUNCTION("""COMPUTED_VALUE"""),10.05)</f>
        <v>10.05</v>
      </c>
      <c r="E446" s="6">
        <f>IFERROR(__xludf.DUMMYFUNCTION("""COMPUTED_VALUE"""),10.1)</f>
        <v>10.1</v>
      </c>
      <c r="F446" s="6">
        <f>IFERROR(__xludf.DUMMYFUNCTION("""COMPUTED_VALUE"""),5.840077E7)</f>
        <v>58400770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5">
        <f>IFERROR(__xludf.DUMMYFUNCTION("""COMPUTED_VALUE"""),44938.64583333333)</f>
        <v>44938.64583</v>
      </c>
      <c r="B447" s="6">
        <f>IFERROR(__xludf.DUMMYFUNCTION("""COMPUTED_VALUE"""),10.15)</f>
        <v>10.15</v>
      </c>
      <c r="C447" s="6">
        <f>IFERROR(__xludf.DUMMYFUNCTION("""COMPUTED_VALUE"""),10.2)</f>
        <v>10.2</v>
      </c>
      <c r="D447" s="6">
        <f>IFERROR(__xludf.DUMMYFUNCTION("""COMPUTED_VALUE"""),9.9)</f>
        <v>9.9</v>
      </c>
      <c r="E447" s="6">
        <f>IFERROR(__xludf.DUMMYFUNCTION("""COMPUTED_VALUE"""),10.0)</f>
        <v>10</v>
      </c>
      <c r="F447" s="6">
        <f>IFERROR(__xludf.DUMMYFUNCTION("""COMPUTED_VALUE"""),7.5308002E7)</f>
        <v>75308002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5">
        <f>IFERROR(__xludf.DUMMYFUNCTION("""COMPUTED_VALUE"""),44939.64583333333)</f>
        <v>44939.64583</v>
      </c>
      <c r="B448" s="6">
        <f>IFERROR(__xludf.DUMMYFUNCTION("""COMPUTED_VALUE"""),10.0)</f>
        <v>10</v>
      </c>
      <c r="C448" s="6">
        <f>IFERROR(__xludf.DUMMYFUNCTION("""COMPUTED_VALUE"""),10.1)</f>
        <v>10.1</v>
      </c>
      <c r="D448" s="6">
        <f>IFERROR(__xludf.DUMMYFUNCTION("""COMPUTED_VALUE"""),9.85)</f>
        <v>9.85</v>
      </c>
      <c r="E448" s="6">
        <f>IFERROR(__xludf.DUMMYFUNCTION("""COMPUTED_VALUE"""),10.05)</f>
        <v>10.05</v>
      </c>
      <c r="F448" s="6">
        <f>IFERROR(__xludf.DUMMYFUNCTION("""COMPUTED_VALUE"""),6.4749356E7)</f>
        <v>64749356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5">
        <f>IFERROR(__xludf.DUMMYFUNCTION("""COMPUTED_VALUE"""),44942.64583333333)</f>
        <v>44942.64583</v>
      </c>
      <c r="B449" s="6">
        <f>IFERROR(__xludf.DUMMYFUNCTION("""COMPUTED_VALUE"""),10.1)</f>
        <v>10.1</v>
      </c>
      <c r="C449" s="6">
        <f>IFERROR(__xludf.DUMMYFUNCTION("""COMPUTED_VALUE"""),10.15)</f>
        <v>10.15</v>
      </c>
      <c r="D449" s="6">
        <f>IFERROR(__xludf.DUMMYFUNCTION("""COMPUTED_VALUE"""),9.95)</f>
        <v>9.95</v>
      </c>
      <c r="E449" s="6">
        <f>IFERROR(__xludf.DUMMYFUNCTION("""COMPUTED_VALUE"""),10.0)</f>
        <v>10</v>
      </c>
      <c r="F449" s="6">
        <f>IFERROR(__xludf.DUMMYFUNCTION("""COMPUTED_VALUE"""),4.6621802E7)</f>
        <v>46621802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5">
        <f>IFERROR(__xludf.DUMMYFUNCTION("""COMPUTED_VALUE"""),44943.64583333333)</f>
        <v>44943.64583</v>
      </c>
      <c r="B450" s="6">
        <f>IFERROR(__xludf.DUMMYFUNCTION("""COMPUTED_VALUE"""),10.0)</f>
        <v>10</v>
      </c>
      <c r="C450" s="6">
        <f>IFERROR(__xludf.DUMMYFUNCTION("""COMPUTED_VALUE"""),10.05)</f>
        <v>10.05</v>
      </c>
      <c r="D450" s="6">
        <f>IFERROR(__xludf.DUMMYFUNCTION("""COMPUTED_VALUE"""),9.9)</f>
        <v>9.9</v>
      </c>
      <c r="E450" s="6">
        <f>IFERROR(__xludf.DUMMYFUNCTION("""COMPUTED_VALUE"""),10.0)</f>
        <v>10</v>
      </c>
      <c r="F450" s="6">
        <f>IFERROR(__xludf.DUMMYFUNCTION("""COMPUTED_VALUE"""),4.6626799E7)</f>
        <v>46626799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5">
        <f>IFERROR(__xludf.DUMMYFUNCTION("""COMPUTED_VALUE"""),44944.64583333333)</f>
        <v>44944.64583</v>
      </c>
      <c r="B451" s="6">
        <f>IFERROR(__xludf.DUMMYFUNCTION("""COMPUTED_VALUE"""),9.95)</f>
        <v>9.95</v>
      </c>
      <c r="C451" s="6">
        <f>IFERROR(__xludf.DUMMYFUNCTION("""COMPUTED_VALUE"""),10.0)</f>
        <v>10</v>
      </c>
      <c r="D451" s="6">
        <f>IFERROR(__xludf.DUMMYFUNCTION("""COMPUTED_VALUE"""),9.75)</f>
        <v>9.75</v>
      </c>
      <c r="E451" s="6">
        <f>IFERROR(__xludf.DUMMYFUNCTION("""COMPUTED_VALUE"""),9.8)</f>
        <v>9.8</v>
      </c>
      <c r="F451" s="6">
        <f>IFERROR(__xludf.DUMMYFUNCTION("""COMPUTED_VALUE"""),3.9381363E7)</f>
        <v>39381363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5">
        <f>IFERROR(__xludf.DUMMYFUNCTION("""COMPUTED_VALUE"""),44945.64583333333)</f>
        <v>44945.64583</v>
      </c>
      <c r="B452" s="6">
        <f>IFERROR(__xludf.DUMMYFUNCTION("""COMPUTED_VALUE"""),9.8)</f>
        <v>9.8</v>
      </c>
      <c r="C452" s="6">
        <f>IFERROR(__xludf.DUMMYFUNCTION("""COMPUTED_VALUE"""),9.8)</f>
        <v>9.8</v>
      </c>
      <c r="D452" s="6">
        <f>IFERROR(__xludf.DUMMYFUNCTION("""COMPUTED_VALUE"""),9.6)</f>
        <v>9.6</v>
      </c>
      <c r="E452" s="6">
        <f>IFERROR(__xludf.DUMMYFUNCTION("""COMPUTED_VALUE"""),9.65)</f>
        <v>9.65</v>
      </c>
      <c r="F452" s="6">
        <f>IFERROR(__xludf.DUMMYFUNCTION("""COMPUTED_VALUE"""),5.1419762E7)</f>
        <v>51419762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5">
        <f>IFERROR(__xludf.DUMMYFUNCTION("""COMPUTED_VALUE"""),44946.64583333333)</f>
        <v>44946.64583</v>
      </c>
      <c r="B453" s="6">
        <f>IFERROR(__xludf.DUMMYFUNCTION("""COMPUTED_VALUE"""),9.65)</f>
        <v>9.65</v>
      </c>
      <c r="C453" s="6">
        <f>IFERROR(__xludf.DUMMYFUNCTION("""COMPUTED_VALUE"""),10.25)</f>
        <v>10.25</v>
      </c>
      <c r="D453" s="6">
        <f>IFERROR(__xludf.DUMMYFUNCTION("""COMPUTED_VALUE"""),9.6)</f>
        <v>9.6</v>
      </c>
      <c r="E453" s="6">
        <f>IFERROR(__xludf.DUMMYFUNCTION("""COMPUTED_VALUE"""),10.0)</f>
        <v>10</v>
      </c>
      <c r="F453" s="6">
        <f>IFERROR(__xludf.DUMMYFUNCTION("""COMPUTED_VALUE"""),1.12834934E8)</f>
        <v>112834934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5">
        <f>IFERROR(__xludf.DUMMYFUNCTION("""COMPUTED_VALUE"""),44949.64583333333)</f>
        <v>44949.64583</v>
      </c>
      <c r="B454" s="6">
        <f>IFERROR(__xludf.DUMMYFUNCTION("""COMPUTED_VALUE"""),10.05)</f>
        <v>10.05</v>
      </c>
      <c r="C454" s="6">
        <f>IFERROR(__xludf.DUMMYFUNCTION("""COMPUTED_VALUE"""),10.1)</f>
        <v>10.1</v>
      </c>
      <c r="D454" s="6">
        <f>IFERROR(__xludf.DUMMYFUNCTION("""COMPUTED_VALUE"""),9.7)</f>
        <v>9.7</v>
      </c>
      <c r="E454" s="6">
        <f>IFERROR(__xludf.DUMMYFUNCTION("""COMPUTED_VALUE"""),9.75)</f>
        <v>9.75</v>
      </c>
      <c r="F454" s="6">
        <f>IFERROR(__xludf.DUMMYFUNCTION("""COMPUTED_VALUE"""),5.4689324E7)</f>
        <v>54689324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5">
        <f>IFERROR(__xludf.DUMMYFUNCTION("""COMPUTED_VALUE"""),44950.64583333333)</f>
        <v>44950.64583</v>
      </c>
      <c r="B455" s="6">
        <f>IFERROR(__xludf.DUMMYFUNCTION("""COMPUTED_VALUE"""),9.75)</f>
        <v>9.75</v>
      </c>
      <c r="C455" s="6">
        <f>IFERROR(__xludf.DUMMYFUNCTION("""COMPUTED_VALUE"""),9.85)</f>
        <v>9.85</v>
      </c>
      <c r="D455" s="6">
        <f>IFERROR(__xludf.DUMMYFUNCTION("""COMPUTED_VALUE"""),9.6)</f>
        <v>9.6</v>
      </c>
      <c r="E455" s="6">
        <f>IFERROR(__xludf.DUMMYFUNCTION("""COMPUTED_VALUE"""),9.65)</f>
        <v>9.65</v>
      </c>
      <c r="F455" s="6">
        <f>IFERROR(__xludf.DUMMYFUNCTION("""COMPUTED_VALUE"""),3.6745668E7)</f>
        <v>36745668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5">
        <f>IFERROR(__xludf.DUMMYFUNCTION("""COMPUTED_VALUE"""),44951.64583333333)</f>
        <v>44951.64583</v>
      </c>
      <c r="B456" s="6">
        <f>IFERROR(__xludf.DUMMYFUNCTION("""COMPUTED_VALUE"""),9.65)</f>
        <v>9.65</v>
      </c>
      <c r="C456" s="6">
        <f>IFERROR(__xludf.DUMMYFUNCTION("""COMPUTED_VALUE"""),9.75)</f>
        <v>9.75</v>
      </c>
      <c r="D456" s="6">
        <f>IFERROR(__xludf.DUMMYFUNCTION("""COMPUTED_VALUE"""),9.4)</f>
        <v>9.4</v>
      </c>
      <c r="E456" s="6">
        <f>IFERROR(__xludf.DUMMYFUNCTION("""COMPUTED_VALUE"""),9.5)</f>
        <v>9.5</v>
      </c>
      <c r="F456" s="6">
        <f>IFERROR(__xludf.DUMMYFUNCTION("""COMPUTED_VALUE"""),4.7479501E7)</f>
        <v>47479501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5">
        <f>IFERROR(__xludf.DUMMYFUNCTION("""COMPUTED_VALUE"""),44953.64583333333)</f>
        <v>44953.64583</v>
      </c>
      <c r="B457" s="6">
        <f>IFERROR(__xludf.DUMMYFUNCTION("""COMPUTED_VALUE"""),9.5)</f>
        <v>9.5</v>
      </c>
      <c r="C457" s="6">
        <f>IFERROR(__xludf.DUMMYFUNCTION("""COMPUTED_VALUE"""),9.7)</f>
        <v>9.7</v>
      </c>
      <c r="D457" s="6">
        <f>IFERROR(__xludf.DUMMYFUNCTION("""COMPUTED_VALUE"""),8.95)</f>
        <v>8.95</v>
      </c>
      <c r="E457" s="6">
        <f>IFERROR(__xludf.DUMMYFUNCTION("""COMPUTED_VALUE"""),9.1)</f>
        <v>9.1</v>
      </c>
      <c r="F457" s="6">
        <f>IFERROR(__xludf.DUMMYFUNCTION("""COMPUTED_VALUE"""),9.6786728E7)</f>
        <v>96786728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5">
        <f>IFERROR(__xludf.DUMMYFUNCTION("""COMPUTED_VALUE"""),44956.64583333333)</f>
        <v>44956.64583</v>
      </c>
      <c r="B458" s="6">
        <f>IFERROR(__xludf.DUMMYFUNCTION("""COMPUTED_VALUE"""),9.0)</f>
        <v>9</v>
      </c>
      <c r="C458" s="6">
        <f>IFERROR(__xludf.DUMMYFUNCTION("""COMPUTED_VALUE"""),9.35)</f>
        <v>9.35</v>
      </c>
      <c r="D458" s="6">
        <f>IFERROR(__xludf.DUMMYFUNCTION("""COMPUTED_VALUE"""),8.8)</f>
        <v>8.8</v>
      </c>
      <c r="E458" s="6">
        <f>IFERROR(__xludf.DUMMYFUNCTION("""COMPUTED_VALUE"""),8.95)</f>
        <v>8.95</v>
      </c>
      <c r="F458" s="6">
        <f>IFERROR(__xludf.DUMMYFUNCTION("""COMPUTED_VALUE"""),9.4496123E7)</f>
        <v>94496123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5">
        <f>IFERROR(__xludf.DUMMYFUNCTION("""COMPUTED_VALUE"""),44957.64583333333)</f>
        <v>44957.64583</v>
      </c>
      <c r="B459" s="6">
        <f>IFERROR(__xludf.DUMMYFUNCTION("""COMPUTED_VALUE"""),9.0)</f>
        <v>9</v>
      </c>
      <c r="C459" s="6">
        <f>IFERROR(__xludf.DUMMYFUNCTION("""COMPUTED_VALUE"""),9.95)</f>
        <v>9.95</v>
      </c>
      <c r="D459" s="6">
        <f>IFERROR(__xludf.DUMMYFUNCTION("""COMPUTED_VALUE"""),8.9)</f>
        <v>8.9</v>
      </c>
      <c r="E459" s="6">
        <f>IFERROR(__xludf.DUMMYFUNCTION("""COMPUTED_VALUE"""),9.8)</f>
        <v>9.8</v>
      </c>
      <c r="F459" s="6">
        <f>IFERROR(__xludf.DUMMYFUNCTION("""COMPUTED_VALUE"""),1.22433631E8)</f>
        <v>122433631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5">
        <f>IFERROR(__xludf.DUMMYFUNCTION("""COMPUTED_VALUE"""),44958.64583333333)</f>
        <v>44958.64583</v>
      </c>
      <c r="B460" s="6">
        <f>IFERROR(__xludf.DUMMYFUNCTION("""COMPUTED_VALUE"""),10.1)</f>
        <v>10.1</v>
      </c>
      <c r="C460" s="6">
        <f>IFERROR(__xludf.DUMMYFUNCTION("""COMPUTED_VALUE"""),10.2)</f>
        <v>10.2</v>
      </c>
      <c r="D460" s="6">
        <f>IFERROR(__xludf.DUMMYFUNCTION("""COMPUTED_VALUE"""),8.9)</f>
        <v>8.9</v>
      </c>
      <c r="E460" s="6">
        <f>IFERROR(__xludf.DUMMYFUNCTION("""COMPUTED_VALUE"""),9.2)</f>
        <v>9.2</v>
      </c>
      <c r="F460" s="6">
        <f>IFERROR(__xludf.DUMMYFUNCTION("""COMPUTED_VALUE"""),1.44996475E8)</f>
        <v>144996475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5">
        <f>IFERROR(__xludf.DUMMYFUNCTION("""COMPUTED_VALUE"""),44959.64583333333)</f>
        <v>44959.64583</v>
      </c>
      <c r="B461" s="6">
        <f>IFERROR(__xludf.DUMMYFUNCTION("""COMPUTED_VALUE"""),9.15)</f>
        <v>9.15</v>
      </c>
      <c r="C461" s="6">
        <f>IFERROR(__xludf.DUMMYFUNCTION("""COMPUTED_VALUE"""),9.6)</f>
        <v>9.6</v>
      </c>
      <c r="D461" s="6">
        <f>IFERROR(__xludf.DUMMYFUNCTION("""COMPUTED_VALUE"""),9.05)</f>
        <v>9.05</v>
      </c>
      <c r="E461" s="6">
        <f>IFERROR(__xludf.DUMMYFUNCTION("""COMPUTED_VALUE"""),9.2)</f>
        <v>9.2</v>
      </c>
      <c r="F461" s="6">
        <f>IFERROR(__xludf.DUMMYFUNCTION("""COMPUTED_VALUE"""),8.6094874E7)</f>
        <v>86094874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5">
        <f>IFERROR(__xludf.DUMMYFUNCTION("""COMPUTED_VALUE"""),44960.64583333333)</f>
        <v>44960.64583</v>
      </c>
      <c r="B462" s="6">
        <f>IFERROR(__xludf.DUMMYFUNCTION("""COMPUTED_VALUE"""),9.2)</f>
        <v>9.2</v>
      </c>
      <c r="C462" s="6">
        <f>IFERROR(__xludf.DUMMYFUNCTION("""COMPUTED_VALUE"""),9.3)</f>
        <v>9.3</v>
      </c>
      <c r="D462" s="6">
        <f>IFERROR(__xludf.DUMMYFUNCTION("""COMPUTED_VALUE"""),8.7)</f>
        <v>8.7</v>
      </c>
      <c r="E462" s="6">
        <f>IFERROR(__xludf.DUMMYFUNCTION("""COMPUTED_VALUE"""),9.05)</f>
        <v>9.05</v>
      </c>
      <c r="F462" s="6">
        <f>IFERROR(__xludf.DUMMYFUNCTION("""COMPUTED_VALUE"""),1.03617993E8)</f>
        <v>103617993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5">
        <f>IFERROR(__xludf.DUMMYFUNCTION("""COMPUTED_VALUE"""),44963.64583333333)</f>
        <v>44963.64583</v>
      </c>
      <c r="B463" s="6">
        <f>IFERROR(__xludf.DUMMYFUNCTION("""COMPUTED_VALUE"""),9.05)</f>
        <v>9.05</v>
      </c>
      <c r="C463" s="6">
        <f>IFERROR(__xludf.DUMMYFUNCTION("""COMPUTED_VALUE"""),9.25)</f>
        <v>9.25</v>
      </c>
      <c r="D463" s="6">
        <f>IFERROR(__xludf.DUMMYFUNCTION("""COMPUTED_VALUE"""),9.0)</f>
        <v>9</v>
      </c>
      <c r="E463" s="6">
        <f>IFERROR(__xludf.DUMMYFUNCTION("""COMPUTED_VALUE"""),9.05)</f>
        <v>9.05</v>
      </c>
      <c r="F463" s="6">
        <f>IFERROR(__xludf.DUMMYFUNCTION("""COMPUTED_VALUE"""),4.5864843E7)</f>
        <v>45864843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5">
        <f>IFERROR(__xludf.DUMMYFUNCTION("""COMPUTED_VALUE"""),44964.64583333333)</f>
        <v>44964.64583</v>
      </c>
      <c r="B464" s="6">
        <f>IFERROR(__xludf.DUMMYFUNCTION("""COMPUTED_VALUE"""),9.05)</f>
        <v>9.05</v>
      </c>
      <c r="C464" s="6">
        <f>IFERROR(__xludf.DUMMYFUNCTION("""COMPUTED_VALUE"""),9.15)</f>
        <v>9.15</v>
      </c>
      <c r="D464" s="6">
        <f>IFERROR(__xludf.DUMMYFUNCTION("""COMPUTED_VALUE"""),8.9)</f>
        <v>8.9</v>
      </c>
      <c r="E464" s="6">
        <f>IFERROR(__xludf.DUMMYFUNCTION("""COMPUTED_VALUE"""),8.95)</f>
        <v>8.95</v>
      </c>
      <c r="F464" s="6">
        <f>IFERROR(__xludf.DUMMYFUNCTION("""COMPUTED_VALUE"""),3.5950091E7)</f>
        <v>35950091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5">
        <f>IFERROR(__xludf.DUMMYFUNCTION("""COMPUTED_VALUE"""),44965.64583333333)</f>
        <v>44965.64583</v>
      </c>
      <c r="B465" s="6">
        <f>IFERROR(__xludf.DUMMYFUNCTION("""COMPUTED_VALUE"""),9.05)</f>
        <v>9.05</v>
      </c>
      <c r="C465" s="6">
        <f>IFERROR(__xludf.DUMMYFUNCTION("""COMPUTED_VALUE"""),9.25)</f>
        <v>9.25</v>
      </c>
      <c r="D465" s="6">
        <f>IFERROR(__xludf.DUMMYFUNCTION("""COMPUTED_VALUE"""),8.95)</f>
        <v>8.95</v>
      </c>
      <c r="E465" s="6">
        <f>IFERROR(__xludf.DUMMYFUNCTION("""COMPUTED_VALUE"""),9.0)</f>
        <v>9</v>
      </c>
      <c r="F465" s="6">
        <f>IFERROR(__xludf.DUMMYFUNCTION("""COMPUTED_VALUE"""),4.7849321E7)</f>
        <v>47849321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5">
        <f>IFERROR(__xludf.DUMMYFUNCTION("""COMPUTED_VALUE"""),44966.64583333333)</f>
        <v>44966.64583</v>
      </c>
      <c r="B466" s="6">
        <f>IFERROR(__xludf.DUMMYFUNCTION("""COMPUTED_VALUE"""),9.0)</f>
        <v>9</v>
      </c>
      <c r="C466" s="6">
        <f>IFERROR(__xludf.DUMMYFUNCTION("""COMPUTED_VALUE"""),9.35)</f>
        <v>9.35</v>
      </c>
      <c r="D466" s="6">
        <f>IFERROR(__xludf.DUMMYFUNCTION("""COMPUTED_VALUE"""),8.95)</f>
        <v>8.95</v>
      </c>
      <c r="E466" s="6">
        <f>IFERROR(__xludf.DUMMYFUNCTION("""COMPUTED_VALUE"""),9.2)</f>
        <v>9.2</v>
      </c>
      <c r="F466" s="6">
        <f>IFERROR(__xludf.DUMMYFUNCTION("""COMPUTED_VALUE"""),7.2874809E7)</f>
        <v>72874809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5">
        <f>IFERROR(__xludf.DUMMYFUNCTION("""COMPUTED_VALUE"""),44967.64583333333)</f>
        <v>44967.64583</v>
      </c>
      <c r="B467" s="6">
        <f>IFERROR(__xludf.DUMMYFUNCTION("""COMPUTED_VALUE"""),9.3)</f>
        <v>9.3</v>
      </c>
      <c r="C467" s="6">
        <f>IFERROR(__xludf.DUMMYFUNCTION("""COMPUTED_VALUE"""),9.65)</f>
        <v>9.65</v>
      </c>
      <c r="D467" s="6">
        <f>IFERROR(__xludf.DUMMYFUNCTION("""COMPUTED_VALUE"""),9.05)</f>
        <v>9.05</v>
      </c>
      <c r="E467" s="6">
        <f>IFERROR(__xludf.DUMMYFUNCTION("""COMPUTED_VALUE"""),9.15)</f>
        <v>9.15</v>
      </c>
      <c r="F467" s="6">
        <f>IFERROR(__xludf.DUMMYFUNCTION("""COMPUTED_VALUE"""),7.1596394E7)</f>
        <v>71596394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5">
        <f>IFERROR(__xludf.DUMMYFUNCTION("""COMPUTED_VALUE"""),44970.64583333333)</f>
        <v>44970.64583</v>
      </c>
      <c r="B468" s="6">
        <f>IFERROR(__xludf.DUMMYFUNCTION("""COMPUTED_VALUE"""),9.2)</f>
        <v>9.2</v>
      </c>
      <c r="C468" s="6">
        <f>IFERROR(__xludf.DUMMYFUNCTION("""COMPUTED_VALUE"""),9.25)</f>
        <v>9.25</v>
      </c>
      <c r="D468" s="6">
        <f>IFERROR(__xludf.DUMMYFUNCTION("""COMPUTED_VALUE"""),8.95)</f>
        <v>8.95</v>
      </c>
      <c r="E468" s="6">
        <f>IFERROR(__xludf.DUMMYFUNCTION("""COMPUTED_VALUE"""),9.05)</f>
        <v>9.05</v>
      </c>
      <c r="F468" s="6">
        <f>IFERROR(__xludf.DUMMYFUNCTION("""COMPUTED_VALUE"""),4.5209836E7)</f>
        <v>45209836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5">
        <f>IFERROR(__xludf.DUMMYFUNCTION("""COMPUTED_VALUE"""),44971.64583333333)</f>
        <v>44971.64583</v>
      </c>
      <c r="B469" s="6">
        <f>IFERROR(__xludf.DUMMYFUNCTION("""COMPUTED_VALUE"""),9.05)</f>
        <v>9.05</v>
      </c>
      <c r="C469" s="6">
        <f>IFERROR(__xludf.DUMMYFUNCTION("""COMPUTED_VALUE"""),9.15)</f>
        <v>9.15</v>
      </c>
      <c r="D469" s="6">
        <f>IFERROR(__xludf.DUMMYFUNCTION("""COMPUTED_VALUE"""),8.75)</f>
        <v>8.75</v>
      </c>
      <c r="E469" s="6">
        <f>IFERROR(__xludf.DUMMYFUNCTION("""COMPUTED_VALUE"""),8.8)</f>
        <v>8.8</v>
      </c>
      <c r="F469" s="6">
        <f>IFERROR(__xludf.DUMMYFUNCTION("""COMPUTED_VALUE"""),3.8860144E7)</f>
        <v>38860144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5">
        <f>IFERROR(__xludf.DUMMYFUNCTION("""COMPUTED_VALUE"""),44972.64583333333)</f>
        <v>44972.64583</v>
      </c>
      <c r="B470" s="6">
        <f>IFERROR(__xludf.DUMMYFUNCTION("""COMPUTED_VALUE"""),8.85)</f>
        <v>8.85</v>
      </c>
      <c r="C470" s="6">
        <f>IFERROR(__xludf.DUMMYFUNCTION("""COMPUTED_VALUE"""),9.05)</f>
        <v>9.05</v>
      </c>
      <c r="D470" s="6">
        <f>IFERROR(__xludf.DUMMYFUNCTION("""COMPUTED_VALUE"""),8.8)</f>
        <v>8.8</v>
      </c>
      <c r="E470" s="6">
        <f>IFERROR(__xludf.DUMMYFUNCTION("""COMPUTED_VALUE"""),9.0)</f>
        <v>9</v>
      </c>
      <c r="F470" s="6">
        <f>IFERROR(__xludf.DUMMYFUNCTION("""COMPUTED_VALUE"""),4.0241204E7)</f>
        <v>40241204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5">
        <f>IFERROR(__xludf.DUMMYFUNCTION("""COMPUTED_VALUE"""),44973.64583333333)</f>
        <v>44973.64583</v>
      </c>
      <c r="B471" s="6">
        <f>IFERROR(__xludf.DUMMYFUNCTION("""COMPUTED_VALUE"""),9.05)</f>
        <v>9.05</v>
      </c>
      <c r="C471" s="6">
        <f>IFERROR(__xludf.DUMMYFUNCTION("""COMPUTED_VALUE"""),9.05)</f>
        <v>9.05</v>
      </c>
      <c r="D471" s="6">
        <f>IFERROR(__xludf.DUMMYFUNCTION("""COMPUTED_VALUE"""),8.85)</f>
        <v>8.85</v>
      </c>
      <c r="E471" s="6">
        <f>IFERROR(__xludf.DUMMYFUNCTION("""COMPUTED_VALUE"""),8.9)</f>
        <v>8.9</v>
      </c>
      <c r="F471" s="6">
        <f>IFERROR(__xludf.DUMMYFUNCTION("""COMPUTED_VALUE"""),3.5573041E7)</f>
        <v>35573041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5">
        <f>IFERROR(__xludf.DUMMYFUNCTION("""COMPUTED_VALUE"""),44974.64583333333)</f>
        <v>44974.64583</v>
      </c>
      <c r="B472" s="6">
        <f>IFERROR(__xludf.DUMMYFUNCTION("""COMPUTED_VALUE"""),8.9)</f>
        <v>8.9</v>
      </c>
      <c r="C472" s="6">
        <f>IFERROR(__xludf.DUMMYFUNCTION("""COMPUTED_VALUE"""),9.15)</f>
        <v>9.15</v>
      </c>
      <c r="D472" s="6">
        <f>IFERROR(__xludf.DUMMYFUNCTION("""COMPUTED_VALUE"""),8.85)</f>
        <v>8.85</v>
      </c>
      <c r="E472" s="6">
        <f>IFERROR(__xludf.DUMMYFUNCTION("""COMPUTED_VALUE"""),8.9)</f>
        <v>8.9</v>
      </c>
      <c r="F472" s="6">
        <f>IFERROR(__xludf.DUMMYFUNCTION("""COMPUTED_VALUE"""),6.1270881E7)</f>
        <v>61270881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5">
        <f>IFERROR(__xludf.DUMMYFUNCTION("""COMPUTED_VALUE"""),44977.64583333333)</f>
        <v>44977.64583</v>
      </c>
      <c r="B473" s="6">
        <f>IFERROR(__xludf.DUMMYFUNCTION("""COMPUTED_VALUE"""),8.9)</f>
        <v>8.9</v>
      </c>
      <c r="C473" s="6">
        <f>IFERROR(__xludf.DUMMYFUNCTION("""COMPUTED_VALUE"""),9.1)</f>
        <v>9.1</v>
      </c>
      <c r="D473" s="6">
        <f>IFERROR(__xludf.DUMMYFUNCTION("""COMPUTED_VALUE"""),8.45)</f>
        <v>8.45</v>
      </c>
      <c r="E473" s="6">
        <f>IFERROR(__xludf.DUMMYFUNCTION("""COMPUTED_VALUE"""),8.55)</f>
        <v>8.55</v>
      </c>
      <c r="F473" s="6">
        <f>IFERROR(__xludf.DUMMYFUNCTION("""COMPUTED_VALUE"""),1.18491096E8)</f>
        <v>118491096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5">
        <f>IFERROR(__xludf.DUMMYFUNCTION("""COMPUTED_VALUE"""),44978.64583333333)</f>
        <v>44978.64583</v>
      </c>
      <c r="B474" s="6">
        <f>IFERROR(__xludf.DUMMYFUNCTION("""COMPUTED_VALUE"""),8.6)</f>
        <v>8.6</v>
      </c>
      <c r="C474" s="6">
        <f>IFERROR(__xludf.DUMMYFUNCTION("""COMPUTED_VALUE"""),8.65)</f>
        <v>8.65</v>
      </c>
      <c r="D474" s="6">
        <f>IFERROR(__xludf.DUMMYFUNCTION("""COMPUTED_VALUE"""),8.35)</f>
        <v>8.35</v>
      </c>
      <c r="E474" s="6">
        <f>IFERROR(__xludf.DUMMYFUNCTION("""COMPUTED_VALUE"""),8.4)</f>
        <v>8.4</v>
      </c>
      <c r="F474" s="6">
        <f>IFERROR(__xludf.DUMMYFUNCTION("""COMPUTED_VALUE"""),3.9042076E7)</f>
        <v>39042076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5">
        <f>IFERROR(__xludf.DUMMYFUNCTION("""COMPUTED_VALUE"""),44979.64583333333)</f>
        <v>44979.64583</v>
      </c>
      <c r="B475" s="6">
        <f>IFERROR(__xludf.DUMMYFUNCTION("""COMPUTED_VALUE"""),8.4)</f>
        <v>8.4</v>
      </c>
      <c r="C475" s="6">
        <f>IFERROR(__xludf.DUMMYFUNCTION("""COMPUTED_VALUE"""),8.5)</f>
        <v>8.5</v>
      </c>
      <c r="D475" s="6">
        <f>IFERROR(__xludf.DUMMYFUNCTION("""COMPUTED_VALUE"""),8.2)</f>
        <v>8.2</v>
      </c>
      <c r="E475" s="6">
        <f>IFERROR(__xludf.DUMMYFUNCTION("""COMPUTED_VALUE"""),8.3)</f>
        <v>8.3</v>
      </c>
      <c r="F475" s="6">
        <f>IFERROR(__xludf.DUMMYFUNCTION("""COMPUTED_VALUE"""),4.1332864E7)</f>
        <v>41332864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5">
        <f>IFERROR(__xludf.DUMMYFUNCTION("""COMPUTED_VALUE"""),44980.64583333333)</f>
        <v>44980.64583</v>
      </c>
      <c r="B476" s="6">
        <f>IFERROR(__xludf.DUMMYFUNCTION("""COMPUTED_VALUE"""),8.3)</f>
        <v>8.3</v>
      </c>
      <c r="C476" s="6">
        <f>IFERROR(__xludf.DUMMYFUNCTION("""COMPUTED_VALUE"""),8.35)</f>
        <v>8.35</v>
      </c>
      <c r="D476" s="6">
        <f>IFERROR(__xludf.DUMMYFUNCTION("""COMPUTED_VALUE"""),8.05)</f>
        <v>8.05</v>
      </c>
      <c r="E476" s="6">
        <f>IFERROR(__xludf.DUMMYFUNCTION("""COMPUTED_VALUE"""),8.15)</f>
        <v>8.15</v>
      </c>
      <c r="F476" s="6">
        <f>IFERROR(__xludf.DUMMYFUNCTION("""COMPUTED_VALUE"""),5.751359E7)</f>
        <v>57513590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5">
        <f>IFERROR(__xludf.DUMMYFUNCTION("""COMPUTED_VALUE"""),44981.64583333333)</f>
        <v>44981.64583</v>
      </c>
      <c r="B477" s="6">
        <f>IFERROR(__xludf.DUMMYFUNCTION("""COMPUTED_VALUE"""),8.2)</f>
        <v>8.2</v>
      </c>
      <c r="C477" s="6">
        <f>IFERROR(__xludf.DUMMYFUNCTION("""COMPUTED_VALUE"""),8.55)</f>
        <v>8.55</v>
      </c>
      <c r="D477" s="6">
        <f>IFERROR(__xludf.DUMMYFUNCTION("""COMPUTED_VALUE"""),8.15)</f>
        <v>8.15</v>
      </c>
      <c r="E477" s="6">
        <f>IFERROR(__xludf.DUMMYFUNCTION("""COMPUTED_VALUE"""),8.4)</f>
        <v>8.4</v>
      </c>
      <c r="F477" s="6">
        <f>IFERROR(__xludf.DUMMYFUNCTION("""COMPUTED_VALUE"""),5.7101906E7)</f>
        <v>57101906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5">
        <f>IFERROR(__xludf.DUMMYFUNCTION("""COMPUTED_VALUE"""),44984.64583333333)</f>
        <v>44984.64583</v>
      </c>
      <c r="B478" s="6">
        <f>IFERROR(__xludf.DUMMYFUNCTION("""COMPUTED_VALUE"""),8.4)</f>
        <v>8.4</v>
      </c>
      <c r="C478" s="6">
        <f>IFERROR(__xludf.DUMMYFUNCTION("""COMPUTED_VALUE"""),8.4)</f>
        <v>8.4</v>
      </c>
      <c r="D478" s="6">
        <f>IFERROR(__xludf.DUMMYFUNCTION("""COMPUTED_VALUE"""),8.05)</f>
        <v>8.05</v>
      </c>
      <c r="E478" s="6">
        <f>IFERROR(__xludf.DUMMYFUNCTION("""COMPUTED_VALUE"""),8.1)</f>
        <v>8.1</v>
      </c>
      <c r="F478" s="6">
        <f>IFERROR(__xludf.DUMMYFUNCTION("""COMPUTED_VALUE"""),4.7631704E7)</f>
        <v>47631704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5">
        <f>IFERROR(__xludf.DUMMYFUNCTION("""COMPUTED_VALUE"""),44985.64583333333)</f>
        <v>44985.64583</v>
      </c>
      <c r="B479" s="6">
        <f>IFERROR(__xludf.DUMMYFUNCTION("""COMPUTED_VALUE"""),8.15)</f>
        <v>8.15</v>
      </c>
      <c r="C479" s="6">
        <f>IFERROR(__xludf.DUMMYFUNCTION("""COMPUTED_VALUE"""),8.3)</f>
        <v>8.3</v>
      </c>
      <c r="D479" s="6">
        <f>IFERROR(__xludf.DUMMYFUNCTION("""COMPUTED_VALUE"""),8.05)</f>
        <v>8.05</v>
      </c>
      <c r="E479" s="6">
        <f>IFERROR(__xludf.DUMMYFUNCTION("""COMPUTED_VALUE"""),8.2)</f>
        <v>8.2</v>
      </c>
      <c r="F479" s="6">
        <f>IFERROR(__xludf.DUMMYFUNCTION("""COMPUTED_VALUE"""),3.3919586E7)</f>
        <v>33919586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5">
        <f>IFERROR(__xludf.DUMMYFUNCTION("""COMPUTED_VALUE"""),44986.64583333333)</f>
        <v>44986.64583</v>
      </c>
      <c r="B480" s="6">
        <f>IFERROR(__xludf.DUMMYFUNCTION("""COMPUTED_VALUE"""),8.25)</f>
        <v>8.25</v>
      </c>
      <c r="C480" s="6">
        <f>IFERROR(__xludf.DUMMYFUNCTION("""COMPUTED_VALUE"""),8.6)</f>
        <v>8.6</v>
      </c>
      <c r="D480" s="6">
        <f>IFERROR(__xludf.DUMMYFUNCTION("""COMPUTED_VALUE"""),8.2)</f>
        <v>8.2</v>
      </c>
      <c r="E480" s="6">
        <f>IFERROR(__xludf.DUMMYFUNCTION("""COMPUTED_VALUE"""),8.4)</f>
        <v>8.4</v>
      </c>
      <c r="F480" s="6">
        <f>IFERROR(__xludf.DUMMYFUNCTION("""COMPUTED_VALUE"""),5.5018196E7)</f>
        <v>55018196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5">
        <f>IFERROR(__xludf.DUMMYFUNCTION("""COMPUTED_VALUE"""),44987.64583333333)</f>
        <v>44987.64583</v>
      </c>
      <c r="B481" s="6">
        <f>IFERROR(__xludf.DUMMYFUNCTION("""COMPUTED_VALUE"""),8.4)</f>
        <v>8.4</v>
      </c>
      <c r="C481" s="6">
        <f>IFERROR(__xludf.DUMMYFUNCTION("""COMPUTED_VALUE"""),8.45)</f>
        <v>8.45</v>
      </c>
      <c r="D481" s="6">
        <f>IFERROR(__xludf.DUMMYFUNCTION("""COMPUTED_VALUE"""),8.2)</f>
        <v>8.2</v>
      </c>
      <c r="E481" s="6">
        <f>IFERROR(__xludf.DUMMYFUNCTION("""COMPUTED_VALUE"""),8.25)</f>
        <v>8.25</v>
      </c>
      <c r="F481" s="6">
        <f>IFERROR(__xludf.DUMMYFUNCTION("""COMPUTED_VALUE"""),4.5131745E7)</f>
        <v>45131745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5">
        <f>IFERROR(__xludf.DUMMYFUNCTION("""COMPUTED_VALUE"""),44988.64583333333)</f>
        <v>44988.64583</v>
      </c>
      <c r="B482" s="6">
        <f>IFERROR(__xludf.DUMMYFUNCTION("""COMPUTED_VALUE"""),8.3)</f>
        <v>8.3</v>
      </c>
      <c r="C482" s="6">
        <f>IFERROR(__xludf.DUMMYFUNCTION("""COMPUTED_VALUE"""),8.75)</f>
        <v>8.75</v>
      </c>
      <c r="D482" s="6">
        <f>IFERROR(__xludf.DUMMYFUNCTION("""COMPUTED_VALUE"""),8.3)</f>
        <v>8.3</v>
      </c>
      <c r="E482" s="6">
        <f>IFERROR(__xludf.DUMMYFUNCTION("""COMPUTED_VALUE"""),8.5)</f>
        <v>8.5</v>
      </c>
      <c r="F482" s="6">
        <f>IFERROR(__xludf.DUMMYFUNCTION("""COMPUTED_VALUE"""),9.6295154E7)</f>
        <v>96295154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5">
        <f>IFERROR(__xludf.DUMMYFUNCTION("""COMPUTED_VALUE"""),44991.64583333333)</f>
        <v>44991.64583</v>
      </c>
      <c r="B483" s="6">
        <f>IFERROR(__xludf.DUMMYFUNCTION("""COMPUTED_VALUE"""),8.55)</f>
        <v>8.55</v>
      </c>
      <c r="C483" s="6">
        <f>IFERROR(__xludf.DUMMYFUNCTION("""COMPUTED_VALUE"""),8.9)</f>
        <v>8.9</v>
      </c>
      <c r="D483" s="6">
        <f>IFERROR(__xludf.DUMMYFUNCTION("""COMPUTED_VALUE"""),8.5)</f>
        <v>8.5</v>
      </c>
      <c r="E483" s="6">
        <f>IFERROR(__xludf.DUMMYFUNCTION("""COMPUTED_VALUE"""),8.6)</f>
        <v>8.6</v>
      </c>
      <c r="F483" s="6">
        <f>IFERROR(__xludf.DUMMYFUNCTION("""COMPUTED_VALUE"""),7.5423846E7)</f>
        <v>75423846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5">
        <f>IFERROR(__xludf.DUMMYFUNCTION("""COMPUTED_VALUE"""),44993.64583333333)</f>
        <v>44993.64583</v>
      </c>
      <c r="B484" s="6">
        <f>IFERROR(__xludf.DUMMYFUNCTION("""COMPUTED_VALUE"""),8.55)</f>
        <v>8.55</v>
      </c>
      <c r="C484" s="6">
        <f>IFERROR(__xludf.DUMMYFUNCTION("""COMPUTED_VALUE"""),8.7)</f>
        <v>8.7</v>
      </c>
      <c r="D484" s="6">
        <f>IFERROR(__xludf.DUMMYFUNCTION("""COMPUTED_VALUE"""),8.45)</f>
        <v>8.45</v>
      </c>
      <c r="E484" s="6">
        <f>IFERROR(__xludf.DUMMYFUNCTION("""COMPUTED_VALUE"""),8.6)</f>
        <v>8.6</v>
      </c>
      <c r="F484" s="6">
        <f>IFERROR(__xludf.DUMMYFUNCTION("""COMPUTED_VALUE"""),3.9328106E7)</f>
        <v>39328106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5">
        <f>IFERROR(__xludf.DUMMYFUNCTION("""COMPUTED_VALUE"""),44994.64583333333)</f>
        <v>44994.64583</v>
      </c>
      <c r="B485" s="6">
        <f>IFERROR(__xludf.DUMMYFUNCTION("""COMPUTED_VALUE"""),8.7)</f>
        <v>8.7</v>
      </c>
      <c r="C485" s="6">
        <f>IFERROR(__xludf.DUMMYFUNCTION("""COMPUTED_VALUE"""),8.95)</f>
        <v>8.95</v>
      </c>
      <c r="D485" s="6">
        <f>IFERROR(__xludf.DUMMYFUNCTION("""COMPUTED_VALUE"""),8.65)</f>
        <v>8.65</v>
      </c>
      <c r="E485" s="6">
        <f>IFERROR(__xludf.DUMMYFUNCTION("""COMPUTED_VALUE"""),8.7)</f>
        <v>8.7</v>
      </c>
      <c r="F485" s="6">
        <f>IFERROR(__xludf.DUMMYFUNCTION("""COMPUTED_VALUE"""),7.4757405E7)</f>
        <v>74757405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5">
        <f>IFERROR(__xludf.DUMMYFUNCTION("""COMPUTED_VALUE"""),44995.64583333333)</f>
        <v>44995.64583</v>
      </c>
      <c r="B486" s="6">
        <f>IFERROR(__xludf.DUMMYFUNCTION("""COMPUTED_VALUE"""),8.6)</f>
        <v>8.6</v>
      </c>
      <c r="C486" s="6">
        <f>IFERROR(__xludf.DUMMYFUNCTION("""COMPUTED_VALUE"""),8.65)</f>
        <v>8.65</v>
      </c>
      <c r="D486" s="6">
        <f>IFERROR(__xludf.DUMMYFUNCTION("""COMPUTED_VALUE"""),8.35)</f>
        <v>8.35</v>
      </c>
      <c r="E486" s="6">
        <f>IFERROR(__xludf.DUMMYFUNCTION("""COMPUTED_VALUE"""),8.4)</f>
        <v>8.4</v>
      </c>
      <c r="F486" s="6">
        <f>IFERROR(__xludf.DUMMYFUNCTION("""COMPUTED_VALUE"""),5.1783687E7)</f>
        <v>51783687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5">
        <f>IFERROR(__xludf.DUMMYFUNCTION("""COMPUTED_VALUE"""),44998.64583333333)</f>
        <v>44998.64583</v>
      </c>
      <c r="B487" s="6">
        <f>IFERROR(__xludf.DUMMYFUNCTION("""COMPUTED_VALUE"""),8.4)</f>
        <v>8.4</v>
      </c>
      <c r="C487" s="6">
        <f>IFERROR(__xludf.DUMMYFUNCTION("""COMPUTED_VALUE"""),8.5)</f>
        <v>8.5</v>
      </c>
      <c r="D487" s="6">
        <f>IFERROR(__xludf.DUMMYFUNCTION("""COMPUTED_VALUE"""),8.0)</f>
        <v>8</v>
      </c>
      <c r="E487" s="6">
        <f>IFERROR(__xludf.DUMMYFUNCTION("""COMPUTED_VALUE"""),8.1)</f>
        <v>8.1</v>
      </c>
      <c r="F487" s="6">
        <f>IFERROR(__xludf.DUMMYFUNCTION("""COMPUTED_VALUE"""),5.0754201E7)</f>
        <v>50754201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5">
        <f>IFERROR(__xludf.DUMMYFUNCTION("""COMPUTED_VALUE"""),44999.64583333333)</f>
        <v>44999.64583</v>
      </c>
      <c r="B488" s="6">
        <f>IFERROR(__xludf.DUMMYFUNCTION("""COMPUTED_VALUE"""),8.15)</f>
        <v>8.15</v>
      </c>
      <c r="C488" s="6">
        <f>IFERROR(__xludf.DUMMYFUNCTION("""COMPUTED_VALUE"""),8.2)</f>
        <v>8.2</v>
      </c>
      <c r="D488" s="6">
        <f>IFERROR(__xludf.DUMMYFUNCTION("""COMPUTED_VALUE"""),7.7)</f>
        <v>7.7</v>
      </c>
      <c r="E488" s="6">
        <f>IFERROR(__xludf.DUMMYFUNCTION("""COMPUTED_VALUE"""),7.95)</f>
        <v>7.95</v>
      </c>
      <c r="F488" s="6">
        <f>IFERROR(__xludf.DUMMYFUNCTION("""COMPUTED_VALUE"""),5.2110143E7)</f>
        <v>52110143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5">
        <f>IFERROR(__xludf.DUMMYFUNCTION("""COMPUTED_VALUE"""),45000.64583333333)</f>
        <v>45000.64583</v>
      </c>
      <c r="B489" s="6">
        <f>IFERROR(__xludf.DUMMYFUNCTION("""COMPUTED_VALUE"""),7.8)</f>
        <v>7.8</v>
      </c>
      <c r="C489" s="6">
        <f>IFERROR(__xludf.DUMMYFUNCTION("""COMPUTED_VALUE"""),8.15)</f>
        <v>8.15</v>
      </c>
      <c r="D489" s="6">
        <f>IFERROR(__xludf.DUMMYFUNCTION("""COMPUTED_VALUE"""),7.75)</f>
        <v>7.75</v>
      </c>
      <c r="E489" s="6">
        <f>IFERROR(__xludf.DUMMYFUNCTION("""COMPUTED_VALUE"""),7.95)</f>
        <v>7.95</v>
      </c>
      <c r="F489" s="6">
        <f>IFERROR(__xludf.DUMMYFUNCTION("""COMPUTED_VALUE"""),5.9556915E7)</f>
        <v>59556915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5">
        <f>IFERROR(__xludf.DUMMYFUNCTION("""COMPUTED_VALUE"""),45001.64583333333)</f>
        <v>45001.64583</v>
      </c>
      <c r="B490" s="6">
        <f>IFERROR(__xludf.DUMMYFUNCTION("""COMPUTED_VALUE"""),8.0)</f>
        <v>8</v>
      </c>
      <c r="C490" s="6">
        <f>IFERROR(__xludf.DUMMYFUNCTION("""COMPUTED_VALUE"""),8.0)</f>
        <v>8</v>
      </c>
      <c r="D490" s="6">
        <f>IFERROR(__xludf.DUMMYFUNCTION("""COMPUTED_VALUE"""),7.7)</f>
        <v>7.7</v>
      </c>
      <c r="E490" s="6">
        <f>IFERROR(__xludf.DUMMYFUNCTION("""COMPUTED_VALUE"""),7.9)</f>
        <v>7.9</v>
      </c>
      <c r="F490" s="6">
        <f>IFERROR(__xludf.DUMMYFUNCTION("""COMPUTED_VALUE"""),5.6722948E7)</f>
        <v>56722948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5">
        <f>IFERROR(__xludf.DUMMYFUNCTION("""COMPUTED_VALUE"""),45002.64583333333)</f>
        <v>45002.64583</v>
      </c>
      <c r="B491" s="6">
        <f>IFERROR(__xludf.DUMMYFUNCTION("""COMPUTED_VALUE"""),7.95)</f>
        <v>7.95</v>
      </c>
      <c r="C491" s="6">
        <f>IFERROR(__xludf.DUMMYFUNCTION("""COMPUTED_VALUE"""),8.15)</f>
        <v>8.15</v>
      </c>
      <c r="D491" s="6">
        <f>IFERROR(__xludf.DUMMYFUNCTION("""COMPUTED_VALUE"""),7.9)</f>
        <v>7.9</v>
      </c>
      <c r="E491" s="6">
        <f>IFERROR(__xludf.DUMMYFUNCTION("""COMPUTED_VALUE"""),8.0)</f>
        <v>8</v>
      </c>
      <c r="F491" s="6">
        <f>IFERROR(__xludf.DUMMYFUNCTION("""COMPUTED_VALUE"""),4.0883551E7)</f>
        <v>40883551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5">
        <f>IFERROR(__xludf.DUMMYFUNCTION("""COMPUTED_VALUE"""),45005.64583333333)</f>
        <v>45005.64583</v>
      </c>
      <c r="B492" s="6">
        <f>IFERROR(__xludf.DUMMYFUNCTION("""COMPUTED_VALUE"""),8.0)</f>
        <v>8</v>
      </c>
      <c r="C492" s="6">
        <f>IFERROR(__xludf.DUMMYFUNCTION("""COMPUTED_VALUE"""),8.0)</f>
        <v>8</v>
      </c>
      <c r="D492" s="6">
        <f>IFERROR(__xludf.DUMMYFUNCTION("""COMPUTED_VALUE"""),7.7)</f>
        <v>7.7</v>
      </c>
      <c r="E492" s="6">
        <f>IFERROR(__xludf.DUMMYFUNCTION("""COMPUTED_VALUE"""),7.75)</f>
        <v>7.75</v>
      </c>
      <c r="F492" s="6">
        <f>IFERROR(__xludf.DUMMYFUNCTION("""COMPUTED_VALUE"""),4.2986085E7)</f>
        <v>42986085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5">
        <f>IFERROR(__xludf.DUMMYFUNCTION("""COMPUTED_VALUE"""),45006.64583333333)</f>
        <v>45006.64583</v>
      </c>
      <c r="B493" s="6">
        <f>IFERROR(__xludf.DUMMYFUNCTION("""COMPUTED_VALUE"""),7.85)</f>
        <v>7.85</v>
      </c>
      <c r="C493" s="6">
        <f>IFERROR(__xludf.DUMMYFUNCTION("""COMPUTED_VALUE"""),7.9)</f>
        <v>7.9</v>
      </c>
      <c r="D493" s="6">
        <f>IFERROR(__xludf.DUMMYFUNCTION("""COMPUTED_VALUE"""),7.75)</f>
        <v>7.75</v>
      </c>
      <c r="E493" s="6">
        <f>IFERROR(__xludf.DUMMYFUNCTION("""COMPUTED_VALUE"""),7.8)</f>
        <v>7.8</v>
      </c>
      <c r="F493" s="6">
        <f>IFERROR(__xludf.DUMMYFUNCTION("""COMPUTED_VALUE"""),2.7594112E7)</f>
        <v>27594112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5">
        <f>IFERROR(__xludf.DUMMYFUNCTION("""COMPUTED_VALUE"""),45007.64583333333)</f>
        <v>45007.64583</v>
      </c>
      <c r="B494" s="6">
        <f>IFERROR(__xludf.DUMMYFUNCTION("""COMPUTED_VALUE"""),7.85)</f>
        <v>7.85</v>
      </c>
      <c r="C494" s="6">
        <f>IFERROR(__xludf.DUMMYFUNCTION("""COMPUTED_VALUE"""),7.95)</f>
        <v>7.95</v>
      </c>
      <c r="D494" s="6">
        <f>IFERROR(__xludf.DUMMYFUNCTION("""COMPUTED_VALUE"""),7.8)</f>
        <v>7.8</v>
      </c>
      <c r="E494" s="6">
        <f>IFERROR(__xludf.DUMMYFUNCTION("""COMPUTED_VALUE"""),7.8)</f>
        <v>7.8</v>
      </c>
      <c r="F494" s="6">
        <f>IFERROR(__xludf.DUMMYFUNCTION("""COMPUTED_VALUE"""),2.2956081E7)</f>
        <v>22956081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5">
        <f>IFERROR(__xludf.DUMMYFUNCTION("""COMPUTED_VALUE"""),45008.64583333333)</f>
        <v>45008.64583</v>
      </c>
      <c r="B495" s="6">
        <f>IFERROR(__xludf.DUMMYFUNCTION("""COMPUTED_VALUE"""),7.8)</f>
        <v>7.8</v>
      </c>
      <c r="C495" s="6">
        <f>IFERROR(__xludf.DUMMYFUNCTION("""COMPUTED_VALUE"""),7.9)</f>
        <v>7.9</v>
      </c>
      <c r="D495" s="6">
        <f>IFERROR(__xludf.DUMMYFUNCTION("""COMPUTED_VALUE"""),7.7)</f>
        <v>7.7</v>
      </c>
      <c r="E495" s="6">
        <f>IFERROR(__xludf.DUMMYFUNCTION("""COMPUTED_VALUE"""),7.75)</f>
        <v>7.75</v>
      </c>
      <c r="F495" s="6">
        <f>IFERROR(__xludf.DUMMYFUNCTION("""COMPUTED_VALUE"""),2.3864906E7)</f>
        <v>23864906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5">
        <f>IFERROR(__xludf.DUMMYFUNCTION("""COMPUTED_VALUE"""),45009.64583333333)</f>
        <v>45009.64583</v>
      </c>
      <c r="B496" s="6">
        <f>IFERROR(__xludf.DUMMYFUNCTION("""COMPUTED_VALUE"""),7.75)</f>
        <v>7.75</v>
      </c>
      <c r="C496" s="6">
        <f>IFERROR(__xludf.DUMMYFUNCTION("""COMPUTED_VALUE"""),7.8)</f>
        <v>7.8</v>
      </c>
      <c r="D496" s="6">
        <f>IFERROR(__xludf.DUMMYFUNCTION("""COMPUTED_VALUE"""),7.5)</f>
        <v>7.5</v>
      </c>
      <c r="E496" s="6">
        <f>IFERROR(__xludf.DUMMYFUNCTION("""COMPUTED_VALUE"""),7.55)</f>
        <v>7.55</v>
      </c>
      <c r="F496" s="6">
        <f>IFERROR(__xludf.DUMMYFUNCTION("""COMPUTED_VALUE"""),3.6581412E7)</f>
        <v>36581412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5">
        <f>IFERROR(__xludf.DUMMYFUNCTION("""COMPUTED_VALUE"""),45012.64583333333)</f>
        <v>45012.64583</v>
      </c>
      <c r="B497" s="6">
        <f>IFERROR(__xludf.DUMMYFUNCTION("""COMPUTED_VALUE"""),7.6)</f>
        <v>7.6</v>
      </c>
      <c r="C497" s="6">
        <f>IFERROR(__xludf.DUMMYFUNCTION("""COMPUTED_VALUE"""),7.6)</f>
        <v>7.6</v>
      </c>
      <c r="D497" s="6">
        <f>IFERROR(__xludf.DUMMYFUNCTION("""COMPUTED_VALUE"""),7.15)</f>
        <v>7.15</v>
      </c>
      <c r="E497" s="6">
        <f>IFERROR(__xludf.DUMMYFUNCTION("""COMPUTED_VALUE"""),7.2)</f>
        <v>7.2</v>
      </c>
      <c r="F497" s="6">
        <f>IFERROR(__xludf.DUMMYFUNCTION("""COMPUTED_VALUE"""),4.6753705E7)</f>
        <v>46753705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5">
        <f>IFERROR(__xludf.DUMMYFUNCTION("""COMPUTED_VALUE"""),45013.64583333333)</f>
        <v>45013.64583</v>
      </c>
      <c r="B498" s="6">
        <f>IFERROR(__xludf.DUMMYFUNCTION("""COMPUTED_VALUE"""),7.25)</f>
        <v>7.25</v>
      </c>
      <c r="C498" s="6">
        <f>IFERROR(__xludf.DUMMYFUNCTION("""COMPUTED_VALUE"""),7.35)</f>
        <v>7.35</v>
      </c>
      <c r="D498" s="6">
        <f>IFERROR(__xludf.DUMMYFUNCTION("""COMPUTED_VALUE"""),6.95)</f>
        <v>6.95</v>
      </c>
      <c r="E498" s="6">
        <f>IFERROR(__xludf.DUMMYFUNCTION("""COMPUTED_VALUE"""),7.05)</f>
        <v>7.05</v>
      </c>
      <c r="F498" s="6">
        <f>IFERROR(__xludf.DUMMYFUNCTION("""COMPUTED_VALUE"""),5.5049453E7)</f>
        <v>55049453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5">
        <f>IFERROR(__xludf.DUMMYFUNCTION("""COMPUTED_VALUE"""),45014.64583333333)</f>
        <v>45014.64583</v>
      </c>
      <c r="B499" s="6">
        <f>IFERROR(__xludf.DUMMYFUNCTION("""COMPUTED_VALUE"""),7.1)</f>
        <v>7.1</v>
      </c>
      <c r="C499" s="6">
        <f>IFERROR(__xludf.DUMMYFUNCTION("""COMPUTED_VALUE"""),8.1)</f>
        <v>8.1</v>
      </c>
      <c r="D499" s="6">
        <f>IFERROR(__xludf.DUMMYFUNCTION("""COMPUTED_VALUE"""),7.05)</f>
        <v>7.05</v>
      </c>
      <c r="E499" s="6">
        <f>IFERROR(__xludf.DUMMYFUNCTION("""COMPUTED_VALUE"""),7.95)</f>
        <v>7.95</v>
      </c>
      <c r="F499" s="6">
        <f>IFERROR(__xludf.DUMMYFUNCTION("""COMPUTED_VALUE"""),1.31787323E8)</f>
        <v>131787323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5">
        <f>IFERROR(__xludf.DUMMYFUNCTION("""COMPUTED_VALUE"""),45016.64583333333)</f>
        <v>45016.64583</v>
      </c>
      <c r="B500" s="6">
        <f>IFERROR(__xludf.DUMMYFUNCTION("""COMPUTED_VALUE"""),8.05)</f>
        <v>8.05</v>
      </c>
      <c r="C500" s="6">
        <f>IFERROR(__xludf.DUMMYFUNCTION("""COMPUTED_VALUE"""),8.25)</f>
        <v>8.25</v>
      </c>
      <c r="D500" s="6">
        <f>IFERROR(__xludf.DUMMYFUNCTION("""COMPUTED_VALUE"""),7.85)</f>
        <v>7.85</v>
      </c>
      <c r="E500" s="6">
        <f>IFERROR(__xludf.DUMMYFUNCTION("""COMPUTED_VALUE"""),7.9)</f>
        <v>7.9</v>
      </c>
      <c r="F500" s="6">
        <f>IFERROR(__xludf.DUMMYFUNCTION("""COMPUTED_VALUE"""),6.1243637E7)</f>
        <v>61243637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5">
        <f>IFERROR(__xludf.DUMMYFUNCTION("""COMPUTED_VALUE"""),45019.64583333333)</f>
        <v>45019.64583</v>
      </c>
      <c r="B501" s="6">
        <f>IFERROR(__xludf.DUMMYFUNCTION("""COMPUTED_VALUE"""),7.9)</f>
        <v>7.9</v>
      </c>
      <c r="C501" s="6">
        <f>IFERROR(__xludf.DUMMYFUNCTION("""COMPUTED_VALUE"""),8.2)</f>
        <v>8.2</v>
      </c>
      <c r="D501" s="6">
        <f>IFERROR(__xludf.DUMMYFUNCTION("""COMPUTED_VALUE"""),7.9)</f>
        <v>7.9</v>
      </c>
      <c r="E501" s="6">
        <f>IFERROR(__xludf.DUMMYFUNCTION("""COMPUTED_VALUE"""),8.1)</f>
        <v>8.1</v>
      </c>
      <c r="F501" s="6">
        <f>IFERROR(__xludf.DUMMYFUNCTION("""COMPUTED_VALUE"""),3.889668E7)</f>
        <v>38896680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5">
        <f>IFERROR(__xludf.DUMMYFUNCTION("""COMPUTED_VALUE"""),45021.64583333333)</f>
        <v>45021.64583</v>
      </c>
      <c r="B502" s="6">
        <f>IFERROR(__xludf.DUMMYFUNCTION("""COMPUTED_VALUE"""),8.15)</f>
        <v>8.15</v>
      </c>
      <c r="C502" s="6">
        <f>IFERROR(__xludf.DUMMYFUNCTION("""COMPUTED_VALUE"""),8.3)</f>
        <v>8.3</v>
      </c>
      <c r="D502" s="6">
        <f>IFERROR(__xludf.DUMMYFUNCTION("""COMPUTED_VALUE"""),8.0)</f>
        <v>8</v>
      </c>
      <c r="E502" s="6">
        <f>IFERROR(__xludf.DUMMYFUNCTION("""COMPUTED_VALUE"""),8.1)</f>
        <v>8.1</v>
      </c>
      <c r="F502" s="6">
        <f>IFERROR(__xludf.DUMMYFUNCTION("""COMPUTED_VALUE"""),3.4055807E7)</f>
        <v>34055807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5">
        <f>IFERROR(__xludf.DUMMYFUNCTION("""COMPUTED_VALUE"""),45022.64583333333)</f>
        <v>45022.64583</v>
      </c>
      <c r="B503" s="6">
        <f>IFERROR(__xludf.DUMMYFUNCTION("""COMPUTED_VALUE"""),8.15)</f>
        <v>8.15</v>
      </c>
      <c r="C503" s="6">
        <f>IFERROR(__xludf.DUMMYFUNCTION("""COMPUTED_VALUE"""),8.3)</f>
        <v>8.3</v>
      </c>
      <c r="D503" s="6">
        <f>IFERROR(__xludf.DUMMYFUNCTION("""COMPUTED_VALUE"""),8.05)</f>
        <v>8.05</v>
      </c>
      <c r="E503" s="6">
        <f>IFERROR(__xludf.DUMMYFUNCTION("""COMPUTED_VALUE"""),8.15)</f>
        <v>8.15</v>
      </c>
      <c r="F503" s="6">
        <f>IFERROR(__xludf.DUMMYFUNCTION("""COMPUTED_VALUE"""),3.243785E7)</f>
        <v>32437850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5">
        <f>IFERROR(__xludf.DUMMYFUNCTION("""COMPUTED_VALUE"""),45026.64583333333)</f>
        <v>45026.64583</v>
      </c>
      <c r="B504" s="6">
        <f>IFERROR(__xludf.DUMMYFUNCTION("""COMPUTED_VALUE"""),8.2)</f>
        <v>8.2</v>
      </c>
      <c r="C504" s="6">
        <f>IFERROR(__xludf.DUMMYFUNCTION("""COMPUTED_VALUE"""),8.2)</f>
        <v>8.2</v>
      </c>
      <c r="D504" s="6">
        <f>IFERROR(__xludf.DUMMYFUNCTION("""COMPUTED_VALUE"""),8.0)</f>
        <v>8</v>
      </c>
      <c r="E504" s="6">
        <f>IFERROR(__xludf.DUMMYFUNCTION("""COMPUTED_VALUE"""),8.05)</f>
        <v>8.05</v>
      </c>
      <c r="F504" s="6">
        <f>IFERROR(__xludf.DUMMYFUNCTION("""COMPUTED_VALUE"""),2.2032132E7)</f>
        <v>22032132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5">
        <f>IFERROR(__xludf.DUMMYFUNCTION("""COMPUTED_VALUE"""),45027.64583333333)</f>
        <v>45027.64583</v>
      </c>
      <c r="B505" s="6">
        <f>IFERROR(__xludf.DUMMYFUNCTION("""COMPUTED_VALUE"""),8.1)</f>
        <v>8.1</v>
      </c>
      <c r="C505" s="6">
        <f>IFERROR(__xludf.DUMMYFUNCTION("""COMPUTED_VALUE"""),8.35)</f>
        <v>8.35</v>
      </c>
      <c r="D505" s="6">
        <f>IFERROR(__xludf.DUMMYFUNCTION("""COMPUTED_VALUE"""),8.0)</f>
        <v>8</v>
      </c>
      <c r="E505" s="6">
        <f>IFERROR(__xludf.DUMMYFUNCTION("""COMPUTED_VALUE"""),8.15)</f>
        <v>8.15</v>
      </c>
      <c r="F505" s="6">
        <f>IFERROR(__xludf.DUMMYFUNCTION("""COMPUTED_VALUE"""),4.4136206E7)</f>
        <v>44136206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5">
        <f>IFERROR(__xludf.DUMMYFUNCTION("""COMPUTED_VALUE"""),45028.64583333333)</f>
        <v>45028.64583</v>
      </c>
      <c r="B506" s="6">
        <f>IFERROR(__xludf.DUMMYFUNCTION("""COMPUTED_VALUE"""),8.15)</f>
        <v>8.15</v>
      </c>
      <c r="C506" s="6">
        <f>IFERROR(__xludf.DUMMYFUNCTION("""COMPUTED_VALUE"""),8.25)</f>
        <v>8.25</v>
      </c>
      <c r="D506" s="6">
        <f>IFERROR(__xludf.DUMMYFUNCTION("""COMPUTED_VALUE"""),8.05)</f>
        <v>8.05</v>
      </c>
      <c r="E506" s="6">
        <f>IFERROR(__xludf.DUMMYFUNCTION("""COMPUTED_VALUE"""),8.1)</f>
        <v>8.1</v>
      </c>
      <c r="F506" s="6">
        <f>IFERROR(__xludf.DUMMYFUNCTION("""COMPUTED_VALUE"""),3.735248E7)</f>
        <v>37352480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5">
        <f>IFERROR(__xludf.DUMMYFUNCTION("""COMPUTED_VALUE"""),45029.64583333333)</f>
        <v>45029.64583</v>
      </c>
      <c r="B507" s="6">
        <f>IFERROR(__xludf.DUMMYFUNCTION("""COMPUTED_VALUE"""),8.15)</f>
        <v>8.15</v>
      </c>
      <c r="C507" s="6">
        <f>IFERROR(__xludf.DUMMYFUNCTION("""COMPUTED_VALUE"""),8.25)</f>
        <v>8.25</v>
      </c>
      <c r="D507" s="6">
        <f>IFERROR(__xludf.DUMMYFUNCTION("""COMPUTED_VALUE"""),8.0)</f>
        <v>8</v>
      </c>
      <c r="E507" s="6">
        <f>IFERROR(__xludf.DUMMYFUNCTION("""COMPUTED_VALUE"""),8.05)</f>
        <v>8.05</v>
      </c>
      <c r="F507" s="6">
        <f>IFERROR(__xludf.DUMMYFUNCTION("""COMPUTED_VALUE"""),4.9318062E7)</f>
        <v>49318062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5">
        <f>IFERROR(__xludf.DUMMYFUNCTION("""COMPUTED_VALUE"""),45033.64583333333)</f>
        <v>45033.64583</v>
      </c>
      <c r="B508" s="6">
        <f>IFERROR(__xludf.DUMMYFUNCTION("""COMPUTED_VALUE"""),8.0)</f>
        <v>8</v>
      </c>
      <c r="C508" s="6">
        <f>IFERROR(__xludf.DUMMYFUNCTION("""COMPUTED_VALUE"""),8.2)</f>
        <v>8.2</v>
      </c>
      <c r="D508" s="6">
        <f>IFERROR(__xludf.DUMMYFUNCTION("""COMPUTED_VALUE"""),7.95)</f>
        <v>7.95</v>
      </c>
      <c r="E508" s="6">
        <f>IFERROR(__xludf.DUMMYFUNCTION("""COMPUTED_VALUE"""),8.15)</f>
        <v>8.15</v>
      </c>
      <c r="F508" s="6">
        <f>IFERROR(__xludf.DUMMYFUNCTION("""COMPUTED_VALUE"""),4.5874702E7)</f>
        <v>45874702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5">
        <f>IFERROR(__xludf.DUMMYFUNCTION("""COMPUTED_VALUE"""),45034.64583333333)</f>
        <v>45034.64583</v>
      </c>
      <c r="B509" s="6">
        <f>IFERROR(__xludf.DUMMYFUNCTION("""COMPUTED_VALUE"""),8.15)</f>
        <v>8.15</v>
      </c>
      <c r="C509" s="6">
        <f>IFERROR(__xludf.DUMMYFUNCTION("""COMPUTED_VALUE"""),8.2)</f>
        <v>8.2</v>
      </c>
      <c r="D509" s="6">
        <f>IFERROR(__xludf.DUMMYFUNCTION("""COMPUTED_VALUE"""),8.0)</f>
        <v>8</v>
      </c>
      <c r="E509" s="6">
        <f>IFERROR(__xludf.DUMMYFUNCTION("""COMPUTED_VALUE"""),8.05)</f>
        <v>8.05</v>
      </c>
      <c r="F509" s="6">
        <f>IFERROR(__xludf.DUMMYFUNCTION("""COMPUTED_VALUE"""),3.9250925E7)</f>
        <v>39250925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5">
        <f>IFERROR(__xludf.DUMMYFUNCTION("""COMPUTED_VALUE"""),45035.64583333333)</f>
        <v>45035.64583</v>
      </c>
      <c r="B510" s="6">
        <f>IFERROR(__xludf.DUMMYFUNCTION("""COMPUTED_VALUE"""),8.0)</f>
        <v>8</v>
      </c>
      <c r="C510" s="6">
        <f>IFERROR(__xludf.DUMMYFUNCTION("""COMPUTED_VALUE"""),8.15)</f>
        <v>8.15</v>
      </c>
      <c r="D510" s="6">
        <f>IFERROR(__xludf.DUMMYFUNCTION("""COMPUTED_VALUE"""),7.95)</f>
        <v>7.95</v>
      </c>
      <c r="E510" s="6">
        <f>IFERROR(__xludf.DUMMYFUNCTION("""COMPUTED_VALUE"""),8.0)</f>
        <v>8</v>
      </c>
      <c r="F510" s="6">
        <f>IFERROR(__xludf.DUMMYFUNCTION("""COMPUTED_VALUE"""),3.6980183E7)</f>
        <v>36980183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5">
        <f>IFERROR(__xludf.DUMMYFUNCTION("""COMPUTED_VALUE"""),45036.64583333333)</f>
        <v>45036.64583</v>
      </c>
      <c r="B511" s="6">
        <f>IFERROR(__xludf.DUMMYFUNCTION("""COMPUTED_VALUE"""),8.05)</f>
        <v>8.05</v>
      </c>
      <c r="C511" s="6">
        <f>IFERROR(__xludf.DUMMYFUNCTION("""COMPUTED_VALUE"""),8.1)</f>
        <v>8.1</v>
      </c>
      <c r="D511" s="6">
        <f>IFERROR(__xludf.DUMMYFUNCTION("""COMPUTED_VALUE"""),7.95)</f>
        <v>7.95</v>
      </c>
      <c r="E511" s="6">
        <f>IFERROR(__xludf.DUMMYFUNCTION("""COMPUTED_VALUE"""),7.95)</f>
        <v>7.95</v>
      </c>
      <c r="F511" s="6">
        <f>IFERROR(__xludf.DUMMYFUNCTION("""COMPUTED_VALUE"""),1.8933562E7)</f>
        <v>18933562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5">
        <f>IFERROR(__xludf.DUMMYFUNCTION("""COMPUTED_VALUE"""),45037.64583333333)</f>
        <v>45037.64583</v>
      </c>
      <c r="B512" s="6">
        <f>IFERROR(__xludf.DUMMYFUNCTION("""COMPUTED_VALUE"""),8.0)</f>
        <v>8</v>
      </c>
      <c r="C512" s="6">
        <f>IFERROR(__xludf.DUMMYFUNCTION("""COMPUTED_VALUE"""),8.05)</f>
        <v>8.05</v>
      </c>
      <c r="D512" s="6">
        <f>IFERROR(__xludf.DUMMYFUNCTION("""COMPUTED_VALUE"""),7.95)</f>
        <v>7.95</v>
      </c>
      <c r="E512" s="6">
        <f>IFERROR(__xludf.DUMMYFUNCTION("""COMPUTED_VALUE"""),7.95)</f>
        <v>7.95</v>
      </c>
      <c r="F512" s="6">
        <f>IFERROR(__xludf.DUMMYFUNCTION("""COMPUTED_VALUE"""),1.2324483E7)</f>
        <v>12324483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5">
        <f>IFERROR(__xludf.DUMMYFUNCTION("""COMPUTED_VALUE"""),45040.64583333333)</f>
        <v>45040.64583</v>
      </c>
      <c r="B513" s="6">
        <f>IFERROR(__xludf.DUMMYFUNCTION("""COMPUTED_VALUE"""),8.0)</f>
        <v>8</v>
      </c>
      <c r="C513" s="6">
        <f>IFERROR(__xludf.DUMMYFUNCTION("""COMPUTED_VALUE"""),8.1)</f>
        <v>8.1</v>
      </c>
      <c r="D513" s="6">
        <f>IFERROR(__xludf.DUMMYFUNCTION("""COMPUTED_VALUE"""),7.9)</f>
        <v>7.9</v>
      </c>
      <c r="E513" s="6">
        <f>IFERROR(__xludf.DUMMYFUNCTION("""COMPUTED_VALUE"""),7.95)</f>
        <v>7.95</v>
      </c>
      <c r="F513" s="6">
        <f>IFERROR(__xludf.DUMMYFUNCTION("""COMPUTED_VALUE"""),3.1696681E7)</f>
        <v>31696681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5">
        <f>IFERROR(__xludf.DUMMYFUNCTION("""COMPUTED_VALUE"""),45041.64583333333)</f>
        <v>45041.64583</v>
      </c>
      <c r="B514" s="6">
        <f>IFERROR(__xludf.DUMMYFUNCTION("""COMPUTED_VALUE"""),7.95)</f>
        <v>7.95</v>
      </c>
      <c r="C514" s="6">
        <f>IFERROR(__xludf.DUMMYFUNCTION("""COMPUTED_VALUE"""),8.3)</f>
        <v>8.3</v>
      </c>
      <c r="D514" s="6">
        <f>IFERROR(__xludf.DUMMYFUNCTION("""COMPUTED_VALUE"""),7.9)</f>
        <v>7.9</v>
      </c>
      <c r="E514" s="6">
        <f>IFERROR(__xludf.DUMMYFUNCTION("""COMPUTED_VALUE"""),8.15)</f>
        <v>8.15</v>
      </c>
      <c r="F514" s="6">
        <f>IFERROR(__xludf.DUMMYFUNCTION("""COMPUTED_VALUE"""),8.2252903E7)</f>
        <v>82252903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5">
        <f>IFERROR(__xludf.DUMMYFUNCTION("""COMPUTED_VALUE"""),45042.64583333333)</f>
        <v>45042.64583</v>
      </c>
      <c r="B515" s="6">
        <f>IFERROR(__xludf.DUMMYFUNCTION("""COMPUTED_VALUE"""),8.25)</f>
        <v>8.25</v>
      </c>
      <c r="C515" s="6">
        <f>IFERROR(__xludf.DUMMYFUNCTION("""COMPUTED_VALUE"""),8.75)</f>
        <v>8.75</v>
      </c>
      <c r="D515" s="6">
        <f>IFERROR(__xludf.DUMMYFUNCTION("""COMPUTED_VALUE"""),8.1)</f>
        <v>8.1</v>
      </c>
      <c r="E515" s="6">
        <f>IFERROR(__xludf.DUMMYFUNCTION("""COMPUTED_VALUE"""),8.2)</f>
        <v>8.2</v>
      </c>
      <c r="F515" s="6">
        <f>IFERROR(__xludf.DUMMYFUNCTION("""COMPUTED_VALUE"""),1.40422847E8)</f>
        <v>140422847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5">
        <f>IFERROR(__xludf.DUMMYFUNCTION("""COMPUTED_VALUE"""),45043.64583333333)</f>
        <v>45043.64583</v>
      </c>
      <c r="B516" s="6">
        <f>IFERROR(__xludf.DUMMYFUNCTION("""COMPUTED_VALUE"""),8.2)</f>
        <v>8.2</v>
      </c>
      <c r="C516" s="6">
        <f>IFERROR(__xludf.DUMMYFUNCTION("""COMPUTED_VALUE"""),8.25)</f>
        <v>8.25</v>
      </c>
      <c r="D516" s="6">
        <f>IFERROR(__xludf.DUMMYFUNCTION("""COMPUTED_VALUE"""),8.1)</f>
        <v>8.1</v>
      </c>
      <c r="E516" s="6">
        <f>IFERROR(__xludf.DUMMYFUNCTION("""COMPUTED_VALUE"""),8.2)</f>
        <v>8.2</v>
      </c>
      <c r="F516" s="6">
        <f>IFERROR(__xludf.DUMMYFUNCTION("""COMPUTED_VALUE"""),4.5358977E7)</f>
        <v>45358977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5">
        <f>IFERROR(__xludf.DUMMYFUNCTION("""COMPUTED_VALUE"""),45044.64583333333)</f>
        <v>45044.64583</v>
      </c>
      <c r="B517" s="6">
        <f>IFERROR(__xludf.DUMMYFUNCTION("""COMPUTED_VALUE"""),8.25)</f>
        <v>8.25</v>
      </c>
      <c r="C517" s="6">
        <f>IFERROR(__xludf.DUMMYFUNCTION("""COMPUTED_VALUE"""),8.45)</f>
        <v>8.45</v>
      </c>
      <c r="D517" s="6">
        <f>IFERROR(__xludf.DUMMYFUNCTION("""COMPUTED_VALUE"""),8.15)</f>
        <v>8.15</v>
      </c>
      <c r="E517" s="6">
        <f>IFERROR(__xludf.DUMMYFUNCTION("""COMPUTED_VALUE"""),8.3)</f>
        <v>8.3</v>
      </c>
      <c r="F517" s="6">
        <f>IFERROR(__xludf.DUMMYFUNCTION("""COMPUTED_VALUE"""),5.7266827E7)</f>
        <v>57266827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5">
        <f>IFERROR(__xludf.DUMMYFUNCTION("""COMPUTED_VALUE"""),45048.64583333333)</f>
        <v>45048.64583</v>
      </c>
      <c r="B518" s="6">
        <f>IFERROR(__xludf.DUMMYFUNCTION("""COMPUTED_VALUE"""),8.35)</f>
        <v>8.35</v>
      </c>
      <c r="C518" s="6">
        <f>IFERROR(__xludf.DUMMYFUNCTION("""COMPUTED_VALUE"""),8.4)</f>
        <v>8.4</v>
      </c>
      <c r="D518" s="6">
        <f>IFERROR(__xludf.DUMMYFUNCTION("""COMPUTED_VALUE"""),7.9)</f>
        <v>7.9</v>
      </c>
      <c r="E518" s="6">
        <f>IFERROR(__xludf.DUMMYFUNCTION("""COMPUTED_VALUE"""),8.1)</f>
        <v>8.1</v>
      </c>
      <c r="F518" s="6">
        <f>IFERROR(__xludf.DUMMYFUNCTION("""COMPUTED_VALUE"""),9.1311768E7)</f>
        <v>91311768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5">
        <f>IFERROR(__xludf.DUMMYFUNCTION("""COMPUTED_VALUE"""),45049.64583333333)</f>
        <v>45049.64583</v>
      </c>
      <c r="B519" s="6">
        <f>IFERROR(__xludf.DUMMYFUNCTION("""COMPUTED_VALUE"""),8.1)</f>
        <v>8.1</v>
      </c>
      <c r="C519" s="6">
        <f>IFERROR(__xludf.DUMMYFUNCTION("""COMPUTED_VALUE"""),8.3)</f>
        <v>8.3</v>
      </c>
      <c r="D519" s="6">
        <f>IFERROR(__xludf.DUMMYFUNCTION("""COMPUTED_VALUE"""),8.0)</f>
        <v>8</v>
      </c>
      <c r="E519" s="6">
        <f>IFERROR(__xludf.DUMMYFUNCTION("""COMPUTED_VALUE"""),8.1)</f>
        <v>8.1</v>
      </c>
      <c r="F519" s="6">
        <f>IFERROR(__xludf.DUMMYFUNCTION("""COMPUTED_VALUE"""),5.8132884E7)</f>
        <v>58132884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5">
        <f>IFERROR(__xludf.DUMMYFUNCTION("""COMPUTED_VALUE"""),45050.64583333333)</f>
        <v>45050.64583</v>
      </c>
      <c r="B520" s="6">
        <f>IFERROR(__xludf.DUMMYFUNCTION("""COMPUTED_VALUE"""),8.2)</f>
        <v>8.2</v>
      </c>
      <c r="C520" s="6">
        <f>IFERROR(__xludf.DUMMYFUNCTION("""COMPUTED_VALUE"""),8.7)</f>
        <v>8.7</v>
      </c>
      <c r="D520" s="6">
        <f>IFERROR(__xludf.DUMMYFUNCTION("""COMPUTED_VALUE"""),8.2)</f>
        <v>8.2</v>
      </c>
      <c r="E520" s="6">
        <f>IFERROR(__xludf.DUMMYFUNCTION("""COMPUTED_VALUE"""),8.6)</f>
        <v>8.6</v>
      </c>
      <c r="F520" s="6">
        <f>IFERROR(__xludf.DUMMYFUNCTION("""COMPUTED_VALUE"""),1.97115631E8)</f>
        <v>197115631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5">
        <f>IFERROR(__xludf.DUMMYFUNCTION("""COMPUTED_VALUE"""),45051.64583333333)</f>
        <v>45051.64583</v>
      </c>
      <c r="B521" s="6">
        <f>IFERROR(__xludf.DUMMYFUNCTION("""COMPUTED_VALUE"""),8.65)</f>
        <v>8.65</v>
      </c>
      <c r="C521" s="6">
        <f>IFERROR(__xludf.DUMMYFUNCTION("""COMPUTED_VALUE"""),8.9)</f>
        <v>8.9</v>
      </c>
      <c r="D521" s="6">
        <f>IFERROR(__xludf.DUMMYFUNCTION("""COMPUTED_VALUE"""),8.5)</f>
        <v>8.5</v>
      </c>
      <c r="E521" s="6">
        <f>IFERROR(__xludf.DUMMYFUNCTION("""COMPUTED_VALUE"""),8.65)</f>
        <v>8.65</v>
      </c>
      <c r="F521" s="6">
        <f>IFERROR(__xludf.DUMMYFUNCTION("""COMPUTED_VALUE"""),1.22285005E8)</f>
        <v>122285005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5">
        <f>IFERROR(__xludf.DUMMYFUNCTION("""COMPUTED_VALUE"""),45054.64583333333)</f>
        <v>45054.64583</v>
      </c>
      <c r="B522" s="6">
        <f>IFERROR(__xludf.DUMMYFUNCTION("""COMPUTED_VALUE"""),8.7)</f>
        <v>8.7</v>
      </c>
      <c r="C522" s="6">
        <f>IFERROR(__xludf.DUMMYFUNCTION("""COMPUTED_VALUE"""),8.8)</f>
        <v>8.8</v>
      </c>
      <c r="D522" s="6">
        <f>IFERROR(__xludf.DUMMYFUNCTION("""COMPUTED_VALUE"""),8.45)</f>
        <v>8.45</v>
      </c>
      <c r="E522" s="6">
        <f>IFERROR(__xludf.DUMMYFUNCTION("""COMPUTED_VALUE"""),8.55)</f>
        <v>8.55</v>
      </c>
      <c r="F522" s="6">
        <f>IFERROR(__xludf.DUMMYFUNCTION("""COMPUTED_VALUE"""),7.0124868E7)</f>
        <v>70124868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5">
        <f>IFERROR(__xludf.DUMMYFUNCTION("""COMPUTED_VALUE"""),45055.64583333333)</f>
        <v>45055.64583</v>
      </c>
      <c r="B523" s="6">
        <f>IFERROR(__xludf.DUMMYFUNCTION("""COMPUTED_VALUE"""),8.6)</f>
        <v>8.6</v>
      </c>
      <c r="C523" s="6">
        <f>IFERROR(__xludf.DUMMYFUNCTION("""COMPUTED_VALUE"""),8.8)</f>
        <v>8.8</v>
      </c>
      <c r="D523" s="6">
        <f>IFERROR(__xludf.DUMMYFUNCTION("""COMPUTED_VALUE"""),8.3)</f>
        <v>8.3</v>
      </c>
      <c r="E523" s="6">
        <f>IFERROR(__xludf.DUMMYFUNCTION("""COMPUTED_VALUE"""),8.4)</f>
        <v>8.4</v>
      </c>
      <c r="F523" s="6">
        <f>IFERROR(__xludf.DUMMYFUNCTION("""COMPUTED_VALUE"""),8.3194488E7)</f>
        <v>83194488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5">
        <f>IFERROR(__xludf.DUMMYFUNCTION("""COMPUTED_VALUE"""),45056.64583333333)</f>
        <v>45056.64583</v>
      </c>
      <c r="B524" s="6">
        <f>IFERROR(__xludf.DUMMYFUNCTION("""COMPUTED_VALUE"""),8.4)</f>
        <v>8.4</v>
      </c>
      <c r="C524" s="6">
        <f>IFERROR(__xludf.DUMMYFUNCTION("""COMPUTED_VALUE"""),8.45)</f>
        <v>8.45</v>
      </c>
      <c r="D524" s="6">
        <f>IFERROR(__xludf.DUMMYFUNCTION("""COMPUTED_VALUE"""),8.2)</f>
        <v>8.2</v>
      </c>
      <c r="E524" s="6">
        <f>IFERROR(__xludf.DUMMYFUNCTION("""COMPUTED_VALUE"""),8.35)</f>
        <v>8.35</v>
      </c>
      <c r="F524" s="6">
        <f>IFERROR(__xludf.DUMMYFUNCTION("""COMPUTED_VALUE"""),4.5546501E7)</f>
        <v>45546501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5">
        <f>IFERROR(__xludf.DUMMYFUNCTION("""COMPUTED_VALUE"""),45057.64583333333)</f>
        <v>45057.64583</v>
      </c>
      <c r="B525" s="6">
        <f>IFERROR(__xludf.DUMMYFUNCTION("""COMPUTED_VALUE"""),8.4)</f>
        <v>8.4</v>
      </c>
      <c r="C525" s="6">
        <f>IFERROR(__xludf.DUMMYFUNCTION("""COMPUTED_VALUE"""),8.5)</f>
        <v>8.5</v>
      </c>
      <c r="D525" s="6">
        <f>IFERROR(__xludf.DUMMYFUNCTION("""COMPUTED_VALUE"""),8.3)</f>
        <v>8.3</v>
      </c>
      <c r="E525" s="6">
        <f>IFERROR(__xludf.DUMMYFUNCTION("""COMPUTED_VALUE"""),8.35)</f>
        <v>8.35</v>
      </c>
      <c r="F525" s="6">
        <f>IFERROR(__xludf.DUMMYFUNCTION("""COMPUTED_VALUE"""),3.5885308E7)</f>
        <v>35885308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5">
        <f>IFERROR(__xludf.DUMMYFUNCTION("""COMPUTED_VALUE"""),45058.64583333333)</f>
        <v>45058.64583</v>
      </c>
      <c r="B526" s="6">
        <f>IFERROR(__xludf.DUMMYFUNCTION("""COMPUTED_VALUE"""),8.4)</f>
        <v>8.4</v>
      </c>
      <c r="C526" s="6">
        <f>IFERROR(__xludf.DUMMYFUNCTION("""COMPUTED_VALUE"""),8.4)</f>
        <v>8.4</v>
      </c>
      <c r="D526" s="6">
        <f>IFERROR(__xludf.DUMMYFUNCTION("""COMPUTED_VALUE"""),8.2)</f>
        <v>8.2</v>
      </c>
      <c r="E526" s="6">
        <f>IFERROR(__xludf.DUMMYFUNCTION("""COMPUTED_VALUE"""),8.25)</f>
        <v>8.25</v>
      </c>
      <c r="F526" s="6">
        <f>IFERROR(__xludf.DUMMYFUNCTION("""COMPUTED_VALUE"""),3.2986632E7)</f>
        <v>32986632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5">
        <f>IFERROR(__xludf.DUMMYFUNCTION("""COMPUTED_VALUE"""),45061.64583333333)</f>
        <v>45061.64583</v>
      </c>
      <c r="B527" s="6">
        <f>IFERROR(__xludf.DUMMYFUNCTION("""COMPUTED_VALUE"""),8.25)</f>
        <v>8.25</v>
      </c>
      <c r="C527" s="6">
        <f>IFERROR(__xludf.DUMMYFUNCTION("""COMPUTED_VALUE"""),8.35)</f>
        <v>8.35</v>
      </c>
      <c r="D527" s="6">
        <f>IFERROR(__xludf.DUMMYFUNCTION("""COMPUTED_VALUE"""),8.2)</f>
        <v>8.2</v>
      </c>
      <c r="E527" s="6">
        <f>IFERROR(__xludf.DUMMYFUNCTION("""COMPUTED_VALUE"""),8.25)</f>
        <v>8.25</v>
      </c>
      <c r="F527" s="6">
        <f>IFERROR(__xludf.DUMMYFUNCTION("""COMPUTED_VALUE"""),5.147549E7)</f>
        <v>51475490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5">
        <f>IFERROR(__xludf.DUMMYFUNCTION("""COMPUTED_VALUE"""),45062.64583333333)</f>
        <v>45062.64583</v>
      </c>
      <c r="B528" s="6">
        <f>IFERROR(__xludf.DUMMYFUNCTION("""COMPUTED_VALUE"""),8.25)</f>
        <v>8.25</v>
      </c>
      <c r="C528" s="6">
        <f>IFERROR(__xludf.DUMMYFUNCTION("""COMPUTED_VALUE"""),8.35)</f>
        <v>8.35</v>
      </c>
      <c r="D528" s="6">
        <f>IFERROR(__xludf.DUMMYFUNCTION("""COMPUTED_VALUE"""),8.2)</f>
        <v>8.2</v>
      </c>
      <c r="E528" s="6">
        <f>IFERROR(__xludf.DUMMYFUNCTION("""COMPUTED_VALUE"""),8.2)</f>
        <v>8.2</v>
      </c>
      <c r="F528" s="6">
        <f>IFERROR(__xludf.DUMMYFUNCTION("""COMPUTED_VALUE"""),2.5372907E7)</f>
        <v>25372907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5">
        <f>IFERROR(__xludf.DUMMYFUNCTION("""COMPUTED_VALUE"""),45063.64583333333)</f>
        <v>45063.64583</v>
      </c>
      <c r="B529" s="6">
        <f>IFERROR(__xludf.DUMMYFUNCTION("""COMPUTED_VALUE"""),8.25)</f>
        <v>8.25</v>
      </c>
      <c r="C529" s="6">
        <f>IFERROR(__xludf.DUMMYFUNCTION("""COMPUTED_VALUE"""),8.8)</f>
        <v>8.8</v>
      </c>
      <c r="D529" s="6">
        <f>IFERROR(__xludf.DUMMYFUNCTION("""COMPUTED_VALUE"""),8.2)</f>
        <v>8.2</v>
      </c>
      <c r="E529" s="6">
        <f>IFERROR(__xludf.DUMMYFUNCTION("""COMPUTED_VALUE"""),8.65)</f>
        <v>8.65</v>
      </c>
      <c r="F529" s="6">
        <f>IFERROR(__xludf.DUMMYFUNCTION("""COMPUTED_VALUE"""),1.37647805E8)</f>
        <v>137647805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5">
        <f>IFERROR(__xludf.DUMMYFUNCTION("""COMPUTED_VALUE"""),45064.64583333333)</f>
        <v>45064.64583</v>
      </c>
      <c r="B530" s="6">
        <f>IFERROR(__xludf.DUMMYFUNCTION("""COMPUTED_VALUE"""),8.85)</f>
        <v>8.85</v>
      </c>
      <c r="C530" s="6">
        <f>IFERROR(__xludf.DUMMYFUNCTION("""COMPUTED_VALUE"""),9.0)</f>
        <v>9</v>
      </c>
      <c r="D530" s="6">
        <f>IFERROR(__xludf.DUMMYFUNCTION("""COMPUTED_VALUE"""),8.4)</f>
        <v>8.4</v>
      </c>
      <c r="E530" s="6">
        <f>IFERROR(__xludf.DUMMYFUNCTION("""COMPUTED_VALUE"""),8.5)</f>
        <v>8.5</v>
      </c>
      <c r="F530" s="6">
        <f>IFERROR(__xludf.DUMMYFUNCTION("""COMPUTED_VALUE"""),1.33866221E8)</f>
        <v>133866221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5">
        <f>IFERROR(__xludf.DUMMYFUNCTION("""COMPUTED_VALUE"""),45065.64583333333)</f>
        <v>45065.64583</v>
      </c>
      <c r="B531" s="6">
        <f>IFERROR(__xludf.DUMMYFUNCTION("""COMPUTED_VALUE"""),8.6)</f>
        <v>8.6</v>
      </c>
      <c r="C531" s="6">
        <f>IFERROR(__xludf.DUMMYFUNCTION("""COMPUTED_VALUE"""),8.65)</f>
        <v>8.65</v>
      </c>
      <c r="D531" s="6">
        <f>IFERROR(__xludf.DUMMYFUNCTION("""COMPUTED_VALUE"""),8.35)</f>
        <v>8.35</v>
      </c>
      <c r="E531" s="6">
        <f>IFERROR(__xludf.DUMMYFUNCTION("""COMPUTED_VALUE"""),8.5)</f>
        <v>8.5</v>
      </c>
      <c r="F531" s="6">
        <f>IFERROR(__xludf.DUMMYFUNCTION("""COMPUTED_VALUE"""),5.8371953E7)</f>
        <v>58371953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5">
        <f>IFERROR(__xludf.DUMMYFUNCTION("""COMPUTED_VALUE"""),45068.64583333333)</f>
        <v>45068.64583</v>
      </c>
      <c r="B532" s="6">
        <f>IFERROR(__xludf.DUMMYFUNCTION("""COMPUTED_VALUE"""),8.6)</f>
        <v>8.6</v>
      </c>
      <c r="C532" s="6">
        <f>IFERROR(__xludf.DUMMYFUNCTION("""COMPUTED_VALUE"""),9.6)</f>
        <v>9.6</v>
      </c>
      <c r="D532" s="6">
        <f>IFERROR(__xludf.DUMMYFUNCTION("""COMPUTED_VALUE"""),8.5)</f>
        <v>8.5</v>
      </c>
      <c r="E532" s="6">
        <f>IFERROR(__xludf.DUMMYFUNCTION("""COMPUTED_VALUE"""),9.25)</f>
        <v>9.25</v>
      </c>
      <c r="F532" s="6">
        <f>IFERROR(__xludf.DUMMYFUNCTION("""COMPUTED_VALUE"""),3.17257961E8)</f>
        <v>317257961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5">
        <f>IFERROR(__xludf.DUMMYFUNCTION("""COMPUTED_VALUE"""),45069.64583333333)</f>
        <v>45069.64583</v>
      </c>
      <c r="B533" s="6">
        <f>IFERROR(__xludf.DUMMYFUNCTION("""COMPUTED_VALUE"""),9.45)</f>
        <v>9.45</v>
      </c>
      <c r="C533" s="6">
        <f>IFERROR(__xludf.DUMMYFUNCTION("""COMPUTED_VALUE"""),9.65)</f>
        <v>9.65</v>
      </c>
      <c r="D533" s="6">
        <f>IFERROR(__xludf.DUMMYFUNCTION("""COMPUTED_VALUE"""),9.15)</f>
        <v>9.15</v>
      </c>
      <c r="E533" s="6">
        <f>IFERROR(__xludf.DUMMYFUNCTION("""COMPUTED_VALUE"""),9.45)</f>
        <v>9.45</v>
      </c>
      <c r="F533" s="6">
        <f>IFERROR(__xludf.DUMMYFUNCTION("""COMPUTED_VALUE"""),1.61014013E8)</f>
        <v>161014013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5">
        <f>IFERROR(__xludf.DUMMYFUNCTION("""COMPUTED_VALUE"""),45070.64583333333)</f>
        <v>45070.64583</v>
      </c>
      <c r="B534" s="6">
        <f>IFERROR(__xludf.DUMMYFUNCTION("""COMPUTED_VALUE"""),9.55)</f>
        <v>9.55</v>
      </c>
      <c r="C534" s="6">
        <f>IFERROR(__xludf.DUMMYFUNCTION("""COMPUTED_VALUE"""),10.2)</f>
        <v>10.2</v>
      </c>
      <c r="D534" s="6">
        <f>IFERROR(__xludf.DUMMYFUNCTION("""COMPUTED_VALUE"""),9.55)</f>
        <v>9.55</v>
      </c>
      <c r="E534" s="6">
        <f>IFERROR(__xludf.DUMMYFUNCTION("""COMPUTED_VALUE"""),10.05)</f>
        <v>10.05</v>
      </c>
      <c r="F534" s="6">
        <f>IFERROR(__xludf.DUMMYFUNCTION("""COMPUTED_VALUE"""),2.77827881E8)</f>
        <v>277827881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5">
        <f>IFERROR(__xludf.DUMMYFUNCTION("""COMPUTED_VALUE"""),45071.64583333333)</f>
        <v>45071.64583</v>
      </c>
      <c r="B535" s="6">
        <f>IFERROR(__xludf.DUMMYFUNCTION("""COMPUTED_VALUE"""),10.2)</f>
        <v>10.2</v>
      </c>
      <c r="C535" s="6">
        <f>IFERROR(__xludf.DUMMYFUNCTION("""COMPUTED_VALUE"""),10.3)</f>
        <v>10.3</v>
      </c>
      <c r="D535" s="6">
        <f>IFERROR(__xludf.DUMMYFUNCTION("""COMPUTED_VALUE"""),9.7)</f>
        <v>9.7</v>
      </c>
      <c r="E535" s="6">
        <f>IFERROR(__xludf.DUMMYFUNCTION("""COMPUTED_VALUE"""),9.8)</f>
        <v>9.8</v>
      </c>
      <c r="F535" s="6">
        <f>IFERROR(__xludf.DUMMYFUNCTION("""COMPUTED_VALUE"""),1.65323748E8)</f>
        <v>165323748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5">
        <f>IFERROR(__xludf.DUMMYFUNCTION("""COMPUTED_VALUE"""),45072.64583333333)</f>
        <v>45072.64583</v>
      </c>
      <c r="B536" s="6">
        <f>IFERROR(__xludf.DUMMYFUNCTION("""COMPUTED_VALUE"""),9.8)</f>
        <v>9.8</v>
      </c>
      <c r="C536" s="6">
        <f>IFERROR(__xludf.DUMMYFUNCTION("""COMPUTED_VALUE"""),10.15)</f>
        <v>10.15</v>
      </c>
      <c r="D536" s="6">
        <f>IFERROR(__xludf.DUMMYFUNCTION("""COMPUTED_VALUE"""),9.45)</f>
        <v>9.45</v>
      </c>
      <c r="E536" s="6">
        <f>IFERROR(__xludf.DUMMYFUNCTION("""COMPUTED_VALUE"""),10.0)</f>
        <v>10</v>
      </c>
      <c r="F536" s="6">
        <f>IFERROR(__xludf.DUMMYFUNCTION("""COMPUTED_VALUE"""),1.49372185E8)</f>
        <v>149372185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5">
        <f>IFERROR(__xludf.DUMMYFUNCTION("""COMPUTED_VALUE"""),45075.64583333333)</f>
        <v>45075.64583</v>
      </c>
      <c r="B537" s="6">
        <f>IFERROR(__xludf.DUMMYFUNCTION("""COMPUTED_VALUE"""),10.15)</f>
        <v>10.15</v>
      </c>
      <c r="C537" s="6">
        <f>IFERROR(__xludf.DUMMYFUNCTION("""COMPUTED_VALUE"""),10.45)</f>
        <v>10.45</v>
      </c>
      <c r="D537" s="6">
        <f>IFERROR(__xludf.DUMMYFUNCTION("""COMPUTED_VALUE"""),10.1)</f>
        <v>10.1</v>
      </c>
      <c r="E537" s="6">
        <f>IFERROR(__xludf.DUMMYFUNCTION("""COMPUTED_VALUE"""),10.35)</f>
        <v>10.35</v>
      </c>
      <c r="F537" s="6">
        <f>IFERROR(__xludf.DUMMYFUNCTION("""COMPUTED_VALUE"""),1.79747106E8)</f>
        <v>179747106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5">
        <f>IFERROR(__xludf.DUMMYFUNCTION("""COMPUTED_VALUE"""),45076.64583333333)</f>
        <v>45076.64583</v>
      </c>
      <c r="B538" s="6">
        <f>IFERROR(__xludf.DUMMYFUNCTION("""COMPUTED_VALUE"""),10.35)</f>
        <v>10.35</v>
      </c>
      <c r="C538" s="6">
        <f>IFERROR(__xludf.DUMMYFUNCTION("""COMPUTED_VALUE"""),10.75)</f>
        <v>10.75</v>
      </c>
      <c r="D538" s="6">
        <f>IFERROR(__xludf.DUMMYFUNCTION("""COMPUTED_VALUE"""),10.2)</f>
        <v>10.2</v>
      </c>
      <c r="E538" s="6">
        <f>IFERROR(__xludf.DUMMYFUNCTION("""COMPUTED_VALUE"""),10.65)</f>
        <v>10.65</v>
      </c>
      <c r="F538" s="6">
        <f>IFERROR(__xludf.DUMMYFUNCTION("""COMPUTED_VALUE"""),2.94083E8)</f>
        <v>294083000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5">
        <f>IFERROR(__xludf.DUMMYFUNCTION("""COMPUTED_VALUE"""),45077.64583333333)</f>
        <v>45077.64583</v>
      </c>
      <c r="B539" s="6">
        <f>IFERROR(__xludf.DUMMYFUNCTION("""COMPUTED_VALUE"""),10.9)</f>
        <v>10.9</v>
      </c>
      <c r="C539" s="6">
        <f>IFERROR(__xludf.DUMMYFUNCTION("""COMPUTED_VALUE"""),11.85)</f>
        <v>11.85</v>
      </c>
      <c r="D539" s="6">
        <f>IFERROR(__xludf.DUMMYFUNCTION("""COMPUTED_VALUE"""),10.65)</f>
        <v>10.65</v>
      </c>
      <c r="E539" s="6">
        <f>IFERROR(__xludf.DUMMYFUNCTION("""COMPUTED_VALUE"""),11.75)</f>
        <v>11.75</v>
      </c>
      <c r="F539" s="6">
        <f>IFERROR(__xludf.DUMMYFUNCTION("""COMPUTED_VALUE"""),7.51320632E8)</f>
        <v>751320632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5">
        <f>IFERROR(__xludf.DUMMYFUNCTION("""COMPUTED_VALUE"""),45078.64583333333)</f>
        <v>45078.64583</v>
      </c>
      <c r="B540" s="6">
        <f>IFERROR(__xludf.DUMMYFUNCTION("""COMPUTED_VALUE"""),11.85)</f>
        <v>11.85</v>
      </c>
      <c r="C540" s="6">
        <f>IFERROR(__xludf.DUMMYFUNCTION("""COMPUTED_VALUE"""),12.0)</f>
        <v>12</v>
      </c>
      <c r="D540" s="6">
        <f>IFERROR(__xludf.DUMMYFUNCTION("""COMPUTED_VALUE"""),11.05)</f>
        <v>11.05</v>
      </c>
      <c r="E540" s="6">
        <f>IFERROR(__xludf.DUMMYFUNCTION("""COMPUTED_VALUE"""),11.15)</f>
        <v>11.15</v>
      </c>
      <c r="F540" s="6">
        <f>IFERROR(__xludf.DUMMYFUNCTION("""COMPUTED_VALUE"""),3.16019955E8)</f>
        <v>316019955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5">
        <f>IFERROR(__xludf.DUMMYFUNCTION("""COMPUTED_VALUE"""),45079.64583333333)</f>
        <v>45079.64583</v>
      </c>
      <c r="B541" s="6">
        <f>IFERROR(__xludf.DUMMYFUNCTION("""COMPUTED_VALUE"""),11.25)</f>
        <v>11.25</v>
      </c>
      <c r="C541" s="6">
        <f>IFERROR(__xludf.DUMMYFUNCTION("""COMPUTED_VALUE"""),11.4)</f>
        <v>11.4</v>
      </c>
      <c r="D541" s="6">
        <f>IFERROR(__xludf.DUMMYFUNCTION("""COMPUTED_VALUE"""),10.85)</f>
        <v>10.85</v>
      </c>
      <c r="E541" s="6">
        <f>IFERROR(__xludf.DUMMYFUNCTION("""COMPUTED_VALUE"""),11.0)</f>
        <v>11</v>
      </c>
      <c r="F541" s="6">
        <f>IFERROR(__xludf.DUMMYFUNCTION("""COMPUTED_VALUE"""),2.58642228E8)</f>
        <v>258642228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5">
        <f>IFERROR(__xludf.DUMMYFUNCTION("""COMPUTED_VALUE"""),45082.64583333333)</f>
        <v>45082.64583</v>
      </c>
      <c r="B542" s="6">
        <f>IFERROR(__xludf.DUMMYFUNCTION("""COMPUTED_VALUE"""),11.1)</f>
        <v>11.1</v>
      </c>
      <c r="C542" s="6">
        <f>IFERROR(__xludf.DUMMYFUNCTION("""COMPUTED_VALUE"""),11.5)</f>
        <v>11.5</v>
      </c>
      <c r="D542" s="6">
        <f>IFERROR(__xludf.DUMMYFUNCTION("""COMPUTED_VALUE"""),11.0)</f>
        <v>11</v>
      </c>
      <c r="E542" s="6">
        <f>IFERROR(__xludf.DUMMYFUNCTION("""COMPUTED_VALUE"""),11.4)</f>
        <v>11.4</v>
      </c>
      <c r="F542" s="6">
        <f>IFERROR(__xludf.DUMMYFUNCTION("""COMPUTED_VALUE"""),2.72291792E8)</f>
        <v>272291792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5">
        <f>IFERROR(__xludf.DUMMYFUNCTION("""COMPUTED_VALUE"""),45083.64583333333)</f>
        <v>45083.64583</v>
      </c>
      <c r="B543" s="6">
        <f>IFERROR(__xludf.DUMMYFUNCTION("""COMPUTED_VALUE"""),11.55)</f>
        <v>11.55</v>
      </c>
      <c r="C543" s="6">
        <f>IFERROR(__xludf.DUMMYFUNCTION("""COMPUTED_VALUE"""),12.4)</f>
        <v>12.4</v>
      </c>
      <c r="D543" s="6">
        <f>IFERROR(__xludf.DUMMYFUNCTION("""COMPUTED_VALUE"""),11.35)</f>
        <v>11.35</v>
      </c>
      <c r="E543" s="6">
        <f>IFERROR(__xludf.DUMMYFUNCTION("""COMPUTED_VALUE"""),12.2)</f>
        <v>12.2</v>
      </c>
      <c r="F543" s="6">
        <f>IFERROR(__xludf.DUMMYFUNCTION("""COMPUTED_VALUE"""),5.3317845E8)</f>
        <v>533178450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5">
        <f>IFERROR(__xludf.DUMMYFUNCTION("""COMPUTED_VALUE"""),45084.64583333333)</f>
        <v>45084.64583</v>
      </c>
      <c r="B544" s="6">
        <f>IFERROR(__xludf.DUMMYFUNCTION("""COMPUTED_VALUE"""),12.55)</f>
        <v>12.55</v>
      </c>
      <c r="C544" s="6">
        <f>IFERROR(__xludf.DUMMYFUNCTION("""COMPUTED_VALUE"""),14.6)</f>
        <v>14.6</v>
      </c>
      <c r="D544" s="6">
        <f>IFERROR(__xludf.DUMMYFUNCTION("""COMPUTED_VALUE"""),12.5)</f>
        <v>12.5</v>
      </c>
      <c r="E544" s="6">
        <f>IFERROR(__xludf.DUMMYFUNCTION("""COMPUTED_VALUE"""),14.45)</f>
        <v>14.45</v>
      </c>
      <c r="F544" s="6">
        <f>IFERROR(__xludf.DUMMYFUNCTION("""COMPUTED_VALUE"""),3.46243409E8)</f>
        <v>346243409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5">
        <f>IFERROR(__xludf.DUMMYFUNCTION("""COMPUTED_VALUE"""),45085.64583333333)</f>
        <v>45085.64583</v>
      </c>
      <c r="B545" s="6">
        <f>IFERROR(__xludf.DUMMYFUNCTION("""COMPUTED_VALUE"""),14.2)</f>
        <v>14.2</v>
      </c>
      <c r="C545" s="6">
        <f>IFERROR(__xludf.DUMMYFUNCTION("""COMPUTED_VALUE"""),14.2)</f>
        <v>14.2</v>
      </c>
      <c r="D545" s="6">
        <f>IFERROR(__xludf.DUMMYFUNCTION("""COMPUTED_VALUE"""),13.2)</f>
        <v>13.2</v>
      </c>
      <c r="E545" s="6">
        <f>IFERROR(__xludf.DUMMYFUNCTION("""COMPUTED_VALUE"""),13.35)</f>
        <v>13.35</v>
      </c>
      <c r="F545" s="6">
        <f>IFERROR(__xludf.DUMMYFUNCTION("""COMPUTED_VALUE"""),5.22427881E8)</f>
        <v>522427881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5">
        <f>IFERROR(__xludf.DUMMYFUNCTION("""COMPUTED_VALUE"""),45086.64583333333)</f>
        <v>45086.64583</v>
      </c>
      <c r="B546" s="6">
        <f>IFERROR(__xludf.DUMMYFUNCTION("""COMPUTED_VALUE"""),13.5)</f>
        <v>13.5</v>
      </c>
      <c r="C546" s="6">
        <f>IFERROR(__xludf.DUMMYFUNCTION("""COMPUTED_VALUE"""),14.2)</f>
        <v>14.2</v>
      </c>
      <c r="D546" s="6">
        <f>IFERROR(__xludf.DUMMYFUNCTION("""COMPUTED_VALUE"""),13.3)</f>
        <v>13.3</v>
      </c>
      <c r="E546" s="6">
        <f>IFERROR(__xludf.DUMMYFUNCTION("""COMPUTED_VALUE"""),14.0)</f>
        <v>14</v>
      </c>
      <c r="F546" s="6">
        <f>IFERROR(__xludf.DUMMYFUNCTION("""COMPUTED_VALUE"""),2.93778902E8)</f>
        <v>293778902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5">
        <f>IFERROR(__xludf.DUMMYFUNCTION("""COMPUTED_VALUE"""),45089.64583333333)</f>
        <v>45089.64583</v>
      </c>
      <c r="B547" s="6">
        <f>IFERROR(__xludf.DUMMYFUNCTION("""COMPUTED_VALUE"""),14.15)</f>
        <v>14.15</v>
      </c>
      <c r="C547" s="6">
        <f>IFERROR(__xludf.DUMMYFUNCTION("""COMPUTED_VALUE"""),15.4)</f>
        <v>15.4</v>
      </c>
      <c r="D547" s="6">
        <f>IFERROR(__xludf.DUMMYFUNCTION("""COMPUTED_VALUE"""),14.1)</f>
        <v>14.1</v>
      </c>
      <c r="E547" s="6">
        <f>IFERROR(__xludf.DUMMYFUNCTION("""COMPUTED_VALUE"""),15.3)</f>
        <v>15.3</v>
      </c>
      <c r="F547" s="6">
        <f>IFERROR(__xludf.DUMMYFUNCTION("""COMPUTED_VALUE"""),4.61323199E8)</f>
        <v>461323199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5">
        <f>IFERROR(__xludf.DUMMYFUNCTION("""COMPUTED_VALUE"""),45090.64583333333)</f>
        <v>45090.64583</v>
      </c>
      <c r="B548" s="6">
        <f>IFERROR(__xludf.DUMMYFUNCTION("""COMPUTED_VALUE"""),15.4)</f>
        <v>15.4</v>
      </c>
      <c r="C548" s="6">
        <f>IFERROR(__xludf.DUMMYFUNCTION("""COMPUTED_VALUE"""),15.75)</f>
        <v>15.75</v>
      </c>
      <c r="D548" s="6">
        <f>IFERROR(__xludf.DUMMYFUNCTION("""COMPUTED_VALUE"""),14.75)</f>
        <v>14.75</v>
      </c>
      <c r="E548" s="6">
        <f>IFERROR(__xludf.DUMMYFUNCTION("""COMPUTED_VALUE"""),15.1)</f>
        <v>15.1</v>
      </c>
      <c r="F548" s="6">
        <f>IFERROR(__xludf.DUMMYFUNCTION("""COMPUTED_VALUE"""),3.90548184E8)</f>
        <v>390548184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5">
        <f>IFERROR(__xludf.DUMMYFUNCTION("""COMPUTED_VALUE"""),45091.64583333333)</f>
        <v>45091.64583</v>
      </c>
      <c r="B549" s="6">
        <f>IFERROR(__xludf.DUMMYFUNCTION("""COMPUTED_VALUE"""),15.25)</f>
        <v>15.25</v>
      </c>
      <c r="C549" s="6">
        <f>IFERROR(__xludf.DUMMYFUNCTION("""COMPUTED_VALUE"""),15.35)</f>
        <v>15.35</v>
      </c>
      <c r="D549" s="6">
        <f>IFERROR(__xludf.DUMMYFUNCTION("""COMPUTED_VALUE"""),14.15)</f>
        <v>14.15</v>
      </c>
      <c r="E549" s="6">
        <f>IFERROR(__xludf.DUMMYFUNCTION("""COMPUTED_VALUE"""),14.4)</f>
        <v>14.4</v>
      </c>
      <c r="F549" s="6">
        <f>IFERROR(__xludf.DUMMYFUNCTION("""COMPUTED_VALUE"""),2.22177502E8)</f>
        <v>222177502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5">
        <f>IFERROR(__xludf.DUMMYFUNCTION("""COMPUTED_VALUE"""),45092.64583333333)</f>
        <v>45092.64583</v>
      </c>
      <c r="B550" s="6">
        <f>IFERROR(__xludf.DUMMYFUNCTION("""COMPUTED_VALUE"""),14.4)</f>
        <v>14.4</v>
      </c>
      <c r="C550" s="6">
        <f>IFERROR(__xludf.DUMMYFUNCTION("""COMPUTED_VALUE"""),14.6)</f>
        <v>14.6</v>
      </c>
      <c r="D550" s="6">
        <f>IFERROR(__xludf.DUMMYFUNCTION("""COMPUTED_VALUE"""),14.0)</f>
        <v>14</v>
      </c>
      <c r="E550" s="6">
        <f>IFERROR(__xludf.DUMMYFUNCTION("""COMPUTED_VALUE"""),14.45)</f>
        <v>14.45</v>
      </c>
      <c r="F550" s="6">
        <f>IFERROR(__xludf.DUMMYFUNCTION("""COMPUTED_VALUE"""),1.78864927E8)</f>
        <v>178864927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5">
        <f>IFERROR(__xludf.DUMMYFUNCTION("""COMPUTED_VALUE"""),45093.64583333333)</f>
        <v>45093.64583</v>
      </c>
      <c r="B551" s="6">
        <f>IFERROR(__xludf.DUMMYFUNCTION("""COMPUTED_VALUE"""),14.55)</f>
        <v>14.55</v>
      </c>
      <c r="C551" s="6">
        <f>IFERROR(__xludf.DUMMYFUNCTION("""COMPUTED_VALUE"""),15.15)</f>
        <v>15.15</v>
      </c>
      <c r="D551" s="6">
        <f>IFERROR(__xludf.DUMMYFUNCTION("""COMPUTED_VALUE"""),14.55)</f>
        <v>14.55</v>
      </c>
      <c r="E551" s="6">
        <f>IFERROR(__xludf.DUMMYFUNCTION("""COMPUTED_VALUE"""),14.75)</f>
        <v>14.75</v>
      </c>
      <c r="F551" s="6">
        <f>IFERROR(__xludf.DUMMYFUNCTION("""COMPUTED_VALUE"""),2.82491085E8)</f>
        <v>282491085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5">
        <f>IFERROR(__xludf.DUMMYFUNCTION("""COMPUTED_VALUE"""),45096.64583333333)</f>
        <v>45096.64583</v>
      </c>
      <c r="B552" s="6">
        <f>IFERROR(__xludf.DUMMYFUNCTION("""COMPUTED_VALUE"""),14.95)</f>
        <v>14.95</v>
      </c>
      <c r="C552" s="6">
        <f>IFERROR(__xludf.DUMMYFUNCTION("""COMPUTED_VALUE"""),15.05)</f>
        <v>15.05</v>
      </c>
      <c r="D552" s="6">
        <f>IFERROR(__xludf.DUMMYFUNCTION("""COMPUTED_VALUE"""),14.25)</f>
        <v>14.25</v>
      </c>
      <c r="E552" s="6">
        <f>IFERROR(__xludf.DUMMYFUNCTION("""COMPUTED_VALUE"""),14.55)</f>
        <v>14.55</v>
      </c>
      <c r="F552" s="6">
        <f>IFERROR(__xludf.DUMMYFUNCTION("""COMPUTED_VALUE"""),1.63607569E8)</f>
        <v>163607569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5">
        <f>IFERROR(__xludf.DUMMYFUNCTION("""COMPUTED_VALUE"""),45097.64583333333)</f>
        <v>45097.64583</v>
      </c>
      <c r="B553" s="6">
        <f>IFERROR(__xludf.DUMMYFUNCTION("""COMPUTED_VALUE"""),14.65)</f>
        <v>14.65</v>
      </c>
      <c r="C553" s="6">
        <f>IFERROR(__xludf.DUMMYFUNCTION("""COMPUTED_VALUE"""),14.7)</f>
        <v>14.7</v>
      </c>
      <c r="D553" s="6">
        <f>IFERROR(__xludf.DUMMYFUNCTION("""COMPUTED_VALUE"""),13.65)</f>
        <v>13.65</v>
      </c>
      <c r="E553" s="6">
        <f>IFERROR(__xludf.DUMMYFUNCTION("""COMPUTED_VALUE"""),14.25)</f>
        <v>14.25</v>
      </c>
      <c r="F553" s="6">
        <f>IFERROR(__xludf.DUMMYFUNCTION("""COMPUTED_VALUE"""),1.96840707E8)</f>
        <v>196840707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5">
        <f>IFERROR(__xludf.DUMMYFUNCTION("""COMPUTED_VALUE"""),45098.64583333333)</f>
        <v>45098.64583</v>
      </c>
      <c r="B554" s="6">
        <f>IFERROR(__xludf.DUMMYFUNCTION("""COMPUTED_VALUE"""),14.3)</f>
        <v>14.3</v>
      </c>
      <c r="C554" s="6">
        <f>IFERROR(__xludf.DUMMYFUNCTION("""COMPUTED_VALUE"""),14.55)</f>
        <v>14.55</v>
      </c>
      <c r="D554" s="6">
        <f>IFERROR(__xludf.DUMMYFUNCTION("""COMPUTED_VALUE"""),13.85)</f>
        <v>13.85</v>
      </c>
      <c r="E554" s="6">
        <f>IFERROR(__xludf.DUMMYFUNCTION("""COMPUTED_VALUE"""),14.0)</f>
        <v>14</v>
      </c>
      <c r="F554" s="6">
        <f>IFERROR(__xludf.DUMMYFUNCTION("""COMPUTED_VALUE"""),1.34315767E8)</f>
        <v>134315767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5">
        <f>IFERROR(__xludf.DUMMYFUNCTION("""COMPUTED_VALUE"""),45099.64583333333)</f>
        <v>45099.64583</v>
      </c>
      <c r="B555" s="6">
        <f>IFERROR(__xludf.DUMMYFUNCTION("""COMPUTED_VALUE"""),14.05)</f>
        <v>14.05</v>
      </c>
      <c r="C555" s="6">
        <f>IFERROR(__xludf.DUMMYFUNCTION("""COMPUTED_VALUE"""),14.1)</f>
        <v>14.1</v>
      </c>
      <c r="D555" s="6">
        <f>IFERROR(__xludf.DUMMYFUNCTION("""COMPUTED_VALUE"""),13.3)</f>
        <v>13.3</v>
      </c>
      <c r="E555" s="6">
        <f>IFERROR(__xludf.DUMMYFUNCTION("""COMPUTED_VALUE"""),13.6)</f>
        <v>13.6</v>
      </c>
      <c r="F555" s="6">
        <f>IFERROR(__xludf.DUMMYFUNCTION("""COMPUTED_VALUE"""),1.50787608E8)</f>
        <v>150787608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5">
        <f>IFERROR(__xludf.DUMMYFUNCTION("""COMPUTED_VALUE"""),45100.64583333333)</f>
        <v>45100.64583</v>
      </c>
      <c r="B556" s="6">
        <f>IFERROR(__xludf.DUMMYFUNCTION("""COMPUTED_VALUE"""),13.6)</f>
        <v>13.6</v>
      </c>
      <c r="C556" s="6">
        <f>IFERROR(__xludf.DUMMYFUNCTION("""COMPUTED_VALUE"""),14.15)</f>
        <v>14.15</v>
      </c>
      <c r="D556" s="6">
        <f>IFERROR(__xludf.DUMMYFUNCTION("""COMPUTED_VALUE"""),13.25)</f>
        <v>13.25</v>
      </c>
      <c r="E556" s="6">
        <f>IFERROR(__xludf.DUMMYFUNCTION("""COMPUTED_VALUE"""),13.85)</f>
        <v>13.85</v>
      </c>
      <c r="F556" s="6">
        <f>IFERROR(__xludf.DUMMYFUNCTION("""COMPUTED_VALUE"""),1.33077725E8)</f>
        <v>133077725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5">
        <f>IFERROR(__xludf.DUMMYFUNCTION("""COMPUTED_VALUE"""),45103.64583333333)</f>
        <v>45103.64583</v>
      </c>
      <c r="B557" s="6">
        <f>IFERROR(__xludf.DUMMYFUNCTION("""COMPUTED_VALUE"""),13.95)</f>
        <v>13.95</v>
      </c>
      <c r="C557" s="6">
        <f>IFERROR(__xludf.DUMMYFUNCTION("""COMPUTED_VALUE"""),14.25)</f>
        <v>14.25</v>
      </c>
      <c r="D557" s="6">
        <f>IFERROR(__xludf.DUMMYFUNCTION("""COMPUTED_VALUE"""),13.65)</f>
        <v>13.65</v>
      </c>
      <c r="E557" s="6">
        <f>IFERROR(__xludf.DUMMYFUNCTION("""COMPUTED_VALUE"""),14.0)</f>
        <v>14</v>
      </c>
      <c r="F557" s="6">
        <f>IFERROR(__xludf.DUMMYFUNCTION("""COMPUTED_VALUE"""),9.3075149E7)</f>
        <v>93075149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5">
        <f>IFERROR(__xludf.DUMMYFUNCTION("""COMPUTED_VALUE"""),45104.64583333333)</f>
        <v>45104.64583</v>
      </c>
      <c r="B558" s="6">
        <f>IFERROR(__xludf.DUMMYFUNCTION("""COMPUTED_VALUE"""),14.05)</f>
        <v>14.05</v>
      </c>
      <c r="C558" s="6">
        <f>IFERROR(__xludf.DUMMYFUNCTION("""COMPUTED_VALUE"""),14.4)</f>
        <v>14.4</v>
      </c>
      <c r="D558" s="6">
        <f>IFERROR(__xludf.DUMMYFUNCTION("""COMPUTED_VALUE"""),14.0)</f>
        <v>14</v>
      </c>
      <c r="E558" s="6">
        <f>IFERROR(__xludf.DUMMYFUNCTION("""COMPUTED_VALUE"""),14.1)</f>
        <v>14.1</v>
      </c>
      <c r="F558" s="6">
        <f>IFERROR(__xludf.DUMMYFUNCTION("""COMPUTED_VALUE"""),8.1222094E7)</f>
        <v>81222094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5">
        <f>IFERROR(__xludf.DUMMYFUNCTION("""COMPUTED_VALUE"""),45105.64583333333)</f>
        <v>45105.64583</v>
      </c>
      <c r="B559" s="6">
        <f>IFERROR(__xludf.DUMMYFUNCTION("""COMPUTED_VALUE"""),14.2)</f>
        <v>14.2</v>
      </c>
      <c r="C559" s="6">
        <f>IFERROR(__xludf.DUMMYFUNCTION("""COMPUTED_VALUE"""),15.0)</f>
        <v>15</v>
      </c>
      <c r="D559" s="6">
        <f>IFERROR(__xludf.DUMMYFUNCTION("""COMPUTED_VALUE"""),14.2)</f>
        <v>14.2</v>
      </c>
      <c r="E559" s="6">
        <f>IFERROR(__xludf.DUMMYFUNCTION("""COMPUTED_VALUE"""),14.75)</f>
        <v>14.75</v>
      </c>
      <c r="F559" s="6">
        <f>IFERROR(__xludf.DUMMYFUNCTION("""COMPUTED_VALUE"""),2.04357357E8)</f>
        <v>204357357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5">
        <f>IFERROR(__xludf.DUMMYFUNCTION("""COMPUTED_VALUE"""),45107.64583333333)</f>
        <v>45107.64583</v>
      </c>
      <c r="B560" s="6">
        <f>IFERROR(__xludf.DUMMYFUNCTION("""COMPUTED_VALUE"""),15.05)</f>
        <v>15.05</v>
      </c>
      <c r="C560" s="6">
        <f>IFERROR(__xludf.DUMMYFUNCTION("""COMPUTED_VALUE"""),15.65)</f>
        <v>15.65</v>
      </c>
      <c r="D560" s="6">
        <f>IFERROR(__xludf.DUMMYFUNCTION("""COMPUTED_VALUE"""),14.95)</f>
        <v>14.95</v>
      </c>
      <c r="E560" s="6">
        <f>IFERROR(__xludf.DUMMYFUNCTION("""COMPUTED_VALUE"""),15.3)</f>
        <v>15.3</v>
      </c>
      <c r="F560" s="6">
        <f>IFERROR(__xludf.DUMMYFUNCTION("""COMPUTED_VALUE"""),2.60744421E8)</f>
        <v>260744421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5">
        <f>IFERROR(__xludf.DUMMYFUNCTION("""COMPUTED_VALUE"""),45110.64583333333)</f>
        <v>45110.64583</v>
      </c>
      <c r="B561" s="6">
        <f>IFERROR(__xludf.DUMMYFUNCTION("""COMPUTED_VALUE"""),15.75)</f>
        <v>15.75</v>
      </c>
      <c r="C561" s="6">
        <f>IFERROR(__xludf.DUMMYFUNCTION("""COMPUTED_VALUE"""),16.8)</f>
        <v>16.8</v>
      </c>
      <c r="D561" s="6">
        <f>IFERROR(__xludf.DUMMYFUNCTION("""COMPUTED_VALUE"""),15.75)</f>
        <v>15.75</v>
      </c>
      <c r="E561" s="6">
        <f>IFERROR(__xludf.DUMMYFUNCTION("""COMPUTED_VALUE"""),16.8)</f>
        <v>16.8</v>
      </c>
      <c r="F561" s="6">
        <f>IFERROR(__xludf.DUMMYFUNCTION("""COMPUTED_VALUE"""),3.89920926E8)</f>
        <v>389920926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5">
        <f>IFERROR(__xludf.DUMMYFUNCTION("""COMPUTED_VALUE"""),45111.64583333333)</f>
        <v>45111.64583</v>
      </c>
      <c r="B562" s="6">
        <f>IFERROR(__xludf.DUMMYFUNCTION("""COMPUTED_VALUE"""),17.45)</f>
        <v>17.45</v>
      </c>
      <c r="C562" s="6">
        <f>IFERROR(__xludf.DUMMYFUNCTION("""COMPUTED_VALUE"""),18.45)</f>
        <v>18.45</v>
      </c>
      <c r="D562" s="6">
        <f>IFERROR(__xludf.DUMMYFUNCTION("""COMPUTED_VALUE"""),17.15)</f>
        <v>17.15</v>
      </c>
      <c r="E562" s="6">
        <f>IFERROR(__xludf.DUMMYFUNCTION("""COMPUTED_VALUE"""),18.3)</f>
        <v>18.3</v>
      </c>
      <c r="F562" s="6">
        <f>IFERROR(__xludf.DUMMYFUNCTION("""COMPUTED_VALUE"""),7.01973517E8)</f>
        <v>701973517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5">
        <f>IFERROR(__xludf.DUMMYFUNCTION("""COMPUTED_VALUE"""),45112.64583333333)</f>
        <v>45112.64583</v>
      </c>
      <c r="B563" s="6">
        <f>IFERROR(__xludf.DUMMYFUNCTION("""COMPUTED_VALUE"""),17.95)</f>
        <v>17.95</v>
      </c>
      <c r="C563" s="6">
        <f>IFERROR(__xludf.DUMMYFUNCTION("""COMPUTED_VALUE"""),18.15)</f>
        <v>18.15</v>
      </c>
      <c r="D563" s="6">
        <f>IFERROR(__xludf.DUMMYFUNCTION("""COMPUTED_VALUE"""),17.4)</f>
        <v>17.4</v>
      </c>
      <c r="E563" s="6">
        <f>IFERROR(__xludf.DUMMYFUNCTION("""COMPUTED_VALUE"""),17.4)</f>
        <v>17.4</v>
      </c>
      <c r="F563" s="6">
        <f>IFERROR(__xludf.DUMMYFUNCTION("""COMPUTED_VALUE"""),2.64737406E8)</f>
        <v>264737406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5">
        <f>IFERROR(__xludf.DUMMYFUNCTION("""COMPUTED_VALUE"""),45113.64583333333)</f>
        <v>45113.64583</v>
      </c>
      <c r="B564" s="6">
        <f>IFERROR(__xludf.DUMMYFUNCTION("""COMPUTED_VALUE"""),16.8)</f>
        <v>16.8</v>
      </c>
      <c r="C564" s="6">
        <f>IFERROR(__xludf.DUMMYFUNCTION("""COMPUTED_VALUE"""),17.95)</f>
        <v>17.95</v>
      </c>
      <c r="D564" s="6">
        <f>IFERROR(__xludf.DUMMYFUNCTION("""COMPUTED_VALUE"""),16.65)</f>
        <v>16.65</v>
      </c>
      <c r="E564" s="6">
        <f>IFERROR(__xludf.DUMMYFUNCTION("""COMPUTED_VALUE"""),17.65)</f>
        <v>17.65</v>
      </c>
      <c r="F564" s="6">
        <f>IFERROR(__xludf.DUMMYFUNCTION("""COMPUTED_VALUE"""),4.1502331E8)</f>
        <v>415023310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5">
        <f>IFERROR(__xludf.DUMMYFUNCTION("""COMPUTED_VALUE"""),45114.64583333333)</f>
        <v>45114.64583</v>
      </c>
      <c r="B565" s="6">
        <f>IFERROR(__xludf.DUMMYFUNCTION("""COMPUTED_VALUE"""),17.55)</f>
        <v>17.55</v>
      </c>
      <c r="C565" s="6">
        <f>IFERROR(__xludf.DUMMYFUNCTION("""COMPUTED_VALUE"""),18.3)</f>
        <v>18.3</v>
      </c>
      <c r="D565" s="6">
        <f>IFERROR(__xludf.DUMMYFUNCTION("""COMPUTED_VALUE"""),17.45)</f>
        <v>17.45</v>
      </c>
      <c r="E565" s="6">
        <f>IFERROR(__xludf.DUMMYFUNCTION("""COMPUTED_VALUE"""),17.85)</f>
        <v>17.85</v>
      </c>
      <c r="F565" s="6">
        <f>IFERROR(__xludf.DUMMYFUNCTION("""COMPUTED_VALUE"""),2.67551084E8)</f>
        <v>267551084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5">
        <f>IFERROR(__xludf.DUMMYFUNCTION("""COMPUTED_VALUE"""),45117.64583333333)</f>
        <v>45117.64583</v>
      </c>
      <c r="B566" s="6">
        <f>IFERROR(__xludf.DUMMYFUNCTION("""COMPUTED_VALUE"""),18.05)</f>
        <v>18.05</v>
      </c>
      <c r="C566" s="6">
        <f>IFERROR(__xludf.DUMMYFUNCTION("""COMPUTED_VALUE"""),18.1)</f>
        <v>18.1</v>
      </c>
      <c r="D566" s="6">
        <f>IFERROR(__xludf.DUMMYFUNCTION("""COMPUTED_VALUE"""),17.2)</f>
        <v>17.2</v>
      </c>
      <c r="E566" s="6">
        <f>IFERROR(__xludf.DUMMYFUNCTION("""COMPUTED_VALUE"""),17.35)</f>
        <v>17.35</v>
      </c>
      <c r="F566" s="6">
        <f>IFERROR(__xludf.DUMMYFUNCTION("""COMPUTED_VALUE"""),1.42507601E8)</f>
        <v>142507601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5">
        <f>IFERROR(__xludf.DUMMYFUNCTION("""COMPUTED_VALUE"""),45118.64583333333)</f>
        <v>45118.64583</v>
      </c>
      <c r="B567" s="6">
        <f>IFERROR(__xludf.DUMMYFUNCTION("""COMPUTED_VALUE"""),17.5)</f>
        <v>17.5</v>
      </c>
      <c r="C567" s="6">
        <f>IFERROR(__xludf.DUMMYFUNCTION("""COMPUTED_VALUE"""),18.2)</f>
        <v>18.2</v>
      </c>
      <c r="D567" s="6">
        <f>IFERROR(__xludf.DUMMYFUNCTION("""COMPUTED_VALUE"""),17.05)</f>
        <v>17.05</v>
      </c>
      <c r="E567" s="6">
        <f>IFERROR(__xludf.DUMMYFUNCTION("""COMPUTED_VALUE"""),17.95)</f>
        <v>17.95</v>
      </c>
      <c r="F567" s="6">
        <f>IFERROR(__xludf.DUMMYFUNCTION("""COMPUTED_VALUE"""),3.69539889E8)</f>
        <v>369539889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5">
        <f>IFERROR(__xludf.DUMMYFUNCTION("""COMPUTED_VALUE"""),45119.64583333333)</f>
        <v>45119.64583</v>
      </c>
      <c r="B568" s="6">
        <f>IFERROR(__xludf.DUMMYFUNCTION("""COMPUTED_VALUE"""),18.0)</f>
        <v>18</v>
      </c>
      <c r="C568" s="6">
        <f>IFERROR(__xludf.DUMMYFUNCTION("""COMPUTED_VALUE"""),18.55)</f>
        <v>18.55</v>
      </c>
      <c r="D568" s="6">
        <f>IFERROR(__xludf.DUMMYFUNCTION("""COMPUTED_VALUE"""),17.6)</f>
        <v>17.6</v>
      </c>
      <c r="E568" s="6">
        <f>IFERROR(__xludf.DUMMYFUNCTION("""COMPUTED_VALUE"""),18.0)</f>
        <v>18</v>
      </c>
      <c r="F568" s="6">
        <f>IFERROR(__xludf.DUMMYFUNCTION("""COMPUTED_VALUE"""),2.01949606E8)</f>
        <v>201949606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5">
        <f>IFERROR(__xludf.DUMMYFUNCTION("""COMPUTED_VALUE"""),45120.64583333333)</f>
        <v>45120.64583</v>
      </c>
      <c r="B569" s="6">
        <f>IFERROR(__xludf.DUMMYFUNCTION("""COMPUTED_VALUE"""),18.15)</f>
        <v>18.15</v>
      </c>
      <c r="C569" s="6">
        <f>IFERROR(__xludf.DUMMYFUNCTION("""COMPUTED_VALUE"""),18.35)</f>
        <v>18.35</v>
      </c>
      <c r="D569" s="6">
        <f>IFERROR(__xludf.DUMMYFUNCTION("""COMPUTED_VALUE"""),17.45)</f>
        <v>17.45</v>
      </c>
      <c r="E569" s="6">
        <f>IFERROR(__xludf.DUMMYFUNCTION("""COMPUTED_VALUE"""),17.55)</f>
        <v>17.55</v>
      </c>
      <c r="F569" s="6">
        <f>IFERROR(__xludf.DUMMYFUNCTION("""COMPUTED_VALUE"""),1.49133001E8)</f>
        <v>149133001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5">
        <f>IFERROR(__xludf.DUMMYFUNCTION("""COMPUTED_VALUE"""),45121.64583333333)</f>
        <v>45121.64583</v>
      </c>
      <c r="B570" s="6">
        <f>IFERROR(__xludf.DUMMYFUNCTION("""COMPUTED_VALUE"""),17.65)</f>
        <v>17.65</v>
      </c>
      <c r="C570" s="6">
        <f>IFERROR(__xludf.DUMMYFUNCTION("""COMPUTED_VALUE"""),17.9)</f>
        <v>17.9</v>
      </c>
      <c r="D570" s="6">
        <f>IFERROR(__xludf.DUMMYFUNCTION("""COMPUTED_VALUE"""),17.3)</f>
        <v>17.3</v>
      </c>
      <c r="E570" s="6">
        <f>IFERROR(__xludf.DUMMYFUNCTION("""COMPUTED_VALUE"""),17.7)</f>
        <v>17.7</v>
      </c>
      <c r="F570" s="6">
        <f>IFERROR(__xludf.DUMMYFUNCTION("""COMPUTED_VALUE"""),8.1517693E7)</f>
        <v>81517693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5">
        <f>IFERROR(__xludf.DUMMYFUNCTION("""COMPUTED_VALUE"""),45124.64583333333)</f>
        <v>45124.64583</v>
      </c>
      <c r="B571" s="6">
        <f>IFERROR(__xludf.DUMMYFUNCTION("""COMPUTED_VALUE"""),18.25)</f>
        <v>18.25</v>
      </c>
      <c r="C571" s="6">
        <f>IFERROR(__xludf.DUMMYFUNCTION("""COMPUTED_VALUE"""),18.45)</f>
        <v>18.45</v>
      </c>
      <c r="D571" s="6">
        <f>IFERROR(__xludf.DUMMYFUNCTION("""COMPUTED_VALUE"""),18.1)</f>
        <v>18.1</v>
      </c>
      <c r="E571" s="6">
        <f>IFERROR(__xludf.DUMMYFUNCTION("""COMPUTED_VALUE"""),18.2)</f>
        <v>18.2</v>
      </c>
      <c r="F571" s="6">
        <f>IFERROR(__xludf.DUMMYFUNCTION("""COMPUTED_VALUE"""),1.29569292E8)</f>
        <v>129569292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5">
        <f>IFERROR(__xludf.DUMMYFUNCTION("""COMPUTED_VALUE"""),45125.64583333333)</f>
        <v>45125.64583</v>
      </c>
      <c r="B572" s="6">
        <f>IFERROR(__xludf.DUMMYFUNCTION("""COMPUTED_VALUE"""),18.3)</f>
        <v>18.3</v>
      </c>
      <c r="C572" s="6">
        <f>IFERROR(__xludf.DUMMYFUNCTION("""COMPUTED_VALUE"""),18.3)</f>
        <v>18.3</v>
      </c>
      <c r="D572" s="6">
        <f>IFERROR(__xludf.DUMMYFUNCTION("""COMPUTED_VALUE"""),17.8)</f>
        <v>17.8</v>
      </c>
      <c r="E572" s="6">
        <f>IFERROR(__xludf.DUMMYFUNCTION("""COMPUTED_VALUE"""),17.9)</f>
        <v>17.9</v>
      </c>
      <c r="F572" s="6">
        <f>IFERROR(__xludf.DUMMYFUNCTION("""COMPUTED_VALUE"""),8.9012544E7)</f>
        <v>89012544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5">
        <f>IFERROR(__xludf.DUMMYFUNCTION("""COMPUTED_VALUE"""),45126.64583333333)</f>
        <v>45126.64583</v>
      </c>
      <c r="B573" s="6">
        <f>IFERROR(__xludf.DUMMYFUNCTION("""COMPUTED_VALUE"""),18.0)</f>
        <v>18</v>
      </c>
      <c r="C573" s="6">
        <f>IFERROR(__xludf.DUMMYFUNCTION("""COMPUTED_VALUE"""),18.1)</f>
        <v>18.1</v>
      </c>
      <c r="D573" s="6">
        <f>IFERROR(__xludf.DUMMYFUNCTION("""COMPUTED_VALUE"""),17.8)</f>
        <v>17.8</v>
      </c>
      <c r="E573" s="6">
        <f>IFERROR(__xludf.DUMMYFUNCTION("""COMPUTED_VALUE"""),17.85)</f>
        <v>17.85</v>
      </c>
      <c r="F573" s="6">
        <f>IFERROR(__xludf.DUMMYFUNCTION("""COMPUTED_VALUE"""),4.8709437E7)</f>
        <v>48709437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5">
        <f>IFERROR(__xludf.DUMMYFUNCTION("""COMPUTED_VALUE"""),45127.64583333333)</f>
        <v>45127.64583</v>
      </c>
      <c r="B574" s="6">
        <f>IFERROR(__xludf.DUMMYFUNCTION("""COMPUTED_VALUE"""),17.95)</f>
        <v>17.95</v>
      </c>
      <c r="C574" s="6">
        <f>IFERROR(__xludf.DUMMYFUNCTION("""COMPUTED_VALUE"""),18.7)</f>
        <v>18.7</v>
      </c>
      <c r="D574" s="6">
        <f>IFERROR(__xludf.DUMMYFUNCTION("""COMPUTED_VALUE"""),17.85)</f>
        <v>17.85</v>
      </c>
      <c r="E574" s="6">
        <f>IFERROR(__xludf.DUMMYFUNCTION("""COMPUTED_VALUE"""),18.7)</f>
        <v>18.7</v>
      </c>
      <c r="F574" s="6">
        <f>IFERROR(__xludf.DUMMYFUNCTION("""COMPUTED_VALUE"""),2.42575898E8)</f>
        <v>242575898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5">
        <f>IFERROR(__xludf.DUMMYFUNCTION("""COMPUTED_VALUE"""),45128.64583333333)</f>
        <v>45128.64583</v>
      </c>
      <c r="B575" s="6">
        <f>IFERROR(__xludf.DUMMYFUNCTION("""COMPUTED_VALUE"""),19.25)</f>
        <v>19.25</v>
      </c>
      <c r="C575" s="6">
        <f>IFERROR(__xludf.DUMMYFUNCTION("""COMPUTED_VALUE"""),19.6)</f>
        <v>19.6</v>
      </c>
      <c r="D575" s="6">
        <f>IFERROR(__xludf.DUMMYFUNCTION("""COMPUTED_VALUE"""),19.1)</f>
        <v>19.1</v>
      </c>
      <c r="E575" s="6">
        <f>IFERROR(__xludf.DUMMYFUNCTION("""COMPUTED_VALUE"""),19.6)</f>
        <v>19.6</v>
      </c>
      <c r="F575" s="6">
        <f>IFERROR(__xludf.DUMMYFUNCTION("""COMPUTED_VALUE"""),8.6292023E7)</f>
        <v>86292023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5">
        <f>IFERROR(__xludf.DUMMYFUNCTION("""COMPUTED_VALUE"""),45131.64583333333)</f>
        <v>45131.64583</v>
      </c>
      <c r="B576" s="6">
        <f>IFERROR(__xludf.DUMMYFUNCTION("""COMPUTED_VALUE"""),20.55)</f>
        <v>20.55</v>
      </c>
      <c r="C576" s="6">
        <f>IFERROR(__xludf.DUMMYFUNCTION("""COMPUTED_VALUE"""),20.55)</f>
        <v>20.55</v>
      </c>
      <c r="D576" s="6">
        <f>IFERROR(__xludf.DUMMYFUNCTION("""COMPUTED_VALUE"""),19.2)</f>
        <v>19.2</v>
      </c>
      <c r="E576" s="6">
        <f>IFERROR(__xludf.DUMMYFUNCTION("""COMPUTED_VALUE"""),20.0)</f>
        <v>20</v>
      </c>
      <c r="F576" s="6">
        <f>IFERROR(__xludf.DUMMYFUNCTION("""COMPUTED_VALUE"""),5.17944819E8)</f>
        <v>517944819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5">
        <f>IFERROR(__xludf.DUMMYFUNCTION("""COMPUTED_VALUE"""),45132.64583333333)</f>
        <v>45132.64583</v>
      </c>
      <c r="B577" s="6">
        <f>IFERROR(__xludf.DUMMYFUNCTION("""COMPUTED_VALUE"""),20.25)</f>
        <v>20.25</v>
      </c>
      <c r="C577" s="6">
        <f>IFERROR(__xludf.DUMMYFUNCTION("""COMPUTED_VALUE"""),20.8)</f>
        <v>20.8</v>
      </c>
      <c r="D577" s="6">
        <f>IFERROR(__xludf.DUMMYFUNCTION("""COMPUTED_VALUE"""),19.0)</f>
        <v>19</v>
      </c>
      <c r="E577" s="6">
        <f>IFERROR(__xludf.DUMMYFUNCTION("""COMPUTED_VALUE"""),19.0)</f>
        <v>19</v>
      </c>
      <c r="F577" s="6">
        <f>IFERROR(__xludf.DUMMYFUNCTION("""COMPUTED_VALUE"""),2.76540698E8)</f>
        <v>276540698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5">
        <f>IFERROR(__xludf.DUMMYFUNCTION("""COMPUTED_VALUE"""),45133.64583333333)</f>
        <v>45133.64583</v>
      </c>
      <c r="B578" s="6">
        <f>IFERROR(__xludf.DUMMYFUNCTION("""COMPUTED_VALUE"""),18.05)</f>
        <v>18.05</v>
      </c>
      <c r="C578" s="6">
        <f>IFERROR(__xludf.DUMMYFUNCTION("""COMPUTED_VALUE"""),18.05)</f>
        <v>18.05</v>
      </c>
      <c r="D578" s="6">
        <f>IFERROR(__xludf.DUMMYFUNCTION("""COMPUTED_VALUE"""),18.05)</f>
        <v>18.05</v>
      </c>
      <c r="E578" s="6">
        <f>IFERROR(__xludf.DUMMYFUNCTION("""COMPUTED_VALUE"""),18.05)</f>
        <v>18.05</v>
      </c>
      <c r="F578" s="6">
        <f>IFERROR(__xludf.DUMMYFUNCTION("""COMPUTED_VALUE"""),4.1086178E7)</f>
        <v>41086178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5">
        <f>IFERROR(__xludf.DUMMYFUNCTION("""COMPUTED_VALUE"""),45134.64583333333)</f>
        <v>45134.64583</v>
      </c>
      <c r="B579" s="6">
        <f>IFERROR(__xludf.DUMMYFUNCTION("""COMPUTED_VALUE"""),17.65)</f>
        <v>17.65</v>
      </c>
      <c r="C579" s="6">
        <f>IFERROR(__xludf.DUMMYFUNCTION("""COMPUTED_VALUE"""),18.4)</f>
        <v>18.4</v>
      </c>
      <c r="D579" s="6">
        <f>IFERROR(__xludf.DUMMYFUNCTION("""COMPUTED_VALUE"""),17.45)</f>
        <v>17.45</v>
      </c>
      <c r="E579" s="6">
        <f>IFERROR(__xludf.DUMMYFUNCTION("""COMPUTED_VALUE"""),17.85)</f>
        <v>17.85</v>
      </c>
      <c r="F579" s="6">
        <f>IFERROR(__xludf.DUMMYFUNCTION("""COMPUTED_VALUE"""),2.5066915E8)</f>
        <v>250669150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5">
        <f>IFERROR(__xludf.DUMMYFUNCTION("""COMPUTED_VALUE"""),45135.64583333333)</f>
        <v>45135.64583</v>
      </c>
      <c r="B580" s="6">
        <f>IFERROR(__xludf.DUMMYFUNCTION("""COMPUTED_VALUE"""),17.8)</f>
        <v>17.8</v>
      </c>
      <c r="C580" s="6">
        <f>IFERROR(__xludf.DUMMYFUNCTION("""COMPUTED_VALUE"""),18.25)</f>
        <v>18.25</v>
      </c>
      <c r="D580" s="6">
        <f>IFERROR(__xludf.DUMMYFUNCTION("""COMPUTED_VALUE"""),17.7)</f>
        <v>17.7</v>
      </c>
      <c r="E580" s="6">
        <f>IFERROR(__xludf.DUMMYFUNCTION("""COMPUTED_VALUE"""),18.05)</f>
        <v>18.05</v>
      </c>
      <c r="F580" s="6">
        <f>IFERROR(__xludf.DUMMYFUNCTION("""COMPUTED_VALUE"""),9.7658422E7)</f>
        <v>97658422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5">
        <f>IFERROR(__xludf.DUMMYFUNCTION("""COMPUTED_VALUE"""),45138.64583333333)</f>
        <v>45138.64583</v>
      </c>
      <c r="B581" s="6">
        <f>IFERROR(__xludf.DUMMYFUNCTION("""COMPUTED_VALUE"""),18.2)</f>
        <v>18.2</v>
      </c>
      <c r="C581" s="6">
        <f>IFERROR(__xludf.DUMMYFUNCTION("""COMPUTED_VALUE"""),18.95)</f>
        <v>18.95</v>
      </c>
      <c r="D581" s="6">
        <f>IFERROR(__xludf.DUMMYFUNCTION("""COMPUTED_VALUE"""),18.05)</f>
        <v>18.05</v>
      </c>
      <c r="E581" s="6">
        <f>IFERROR(__xludf.DUMMYFUNCTION("""COMPUTED_VALUE"""),18.95)</f>
        <v>18.95</v>
      </c>
      <c r="F581" s="6">
        <f>IFERROR(__xludf.DUMMYFUNCTION("""COMPUTED_VALUE"""),1.23353716E8)</f>
        <v>123353716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5">
        <f>IFERROR(__xludf.DUMMYFUNCTION("""COMPUTED_VALUE"""),45139.64583333333)</f>
        <v>45139.64583</v>
      </c>
      <c r="B582" s="6">
        <f>IFERROR(__xludf.DUMMYFUNCTION("""COMPUTED_VALUE"""),19.55)</f>
        <v>19.55</v>
      </c>
      <c r="C582" s="6">
        <f>IFERROR(__xludf.DUMMYFUNCTION("""COMPUTED_VALUE"""),19.85)</f>
        <v>19.85</v>
      </c>
      <c r="D582" s="6">
        <f>IFERROR(__xludf.DUMMYFUNCTION("""COMPUTED_VALUE"""),19.1)</f>
        <v>19.1</v>
      </c>
      <c r="E582" s="6">
        <f>IFERROR(__xludf.DUMMYFUNCTION("""COMPUTED_VALUE"""),19.3)</f>
        <v>19.3</v>
      </c>
      <c r="F582" s="6">
        <f>IFERROR(__xludf.DUMMYFUNCTION("""COMPUTED_VALUE"""),1.67771796E8)</f>
        <v>167771796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5">
        <f>IFERROR(__xludf.DUMMYFUNCTION("""COMPUTED_VALUE"""),45140.64583333333)</f>
        <v>45140.64583</v>
      </c>
      <c r="B583" s="6">
        <f>IFERROR(__xludf.DUMMYFUNCTION("""COMPUTED_VALUE"""),19.35)</f>
        <v>19.35</v>
      </c>
      <c r="C583" s="6">
        <f>IFERROR(__xludf.DUMMYFUNCTION("""COMPUTED_VALUE"""),19.35)</f>
        <v>19.35</v>
      </c>
      <c r="D583" s="6">
        <f>IFERROR(__xludf.DUMMYFUNCTION("""COMPUTED_VALUE"""),18.35)</f>
        <v>18.35</v>
      </c>
      <c r="E583" s="6">
        <f>IFERROR(__xludf.DUMMYFUNCTION("""COMPUTED_VALUE"""),18.5)</f>
        <v>18.5</v>
      </c>
      <c r="F583" s="6">
        <f>IFERROR(__xludf.DUMMYFUNCTION("""COMPUTED_VALUE"""),2.29699866E8)</f>
        <v>229699866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5">
        <f>IFERROR(__xludf.DUMMYFUNCTION("""COMPUTED_VALUE"""),45141.64583333333)</f>
        <v>45141.64583</v>
      </c>
      <c r="B584" s="6">
        <f>IFERROR(__xludf.DUMMYFUNCTION("""COMPUTED_VALUE"""),18.45)</f>
        <v>18.45</v>
      </c>
      <c r="C584" s="6">
        <f>IFERROR(__xludf.DUMMYFUNCTION("""COMPUTED_VALUE"""),18.45)</f>
        <v>18.45</v>
      </c>
      <c r="D584" s="6">
        <f>IFERROR(__xludf.DUMMYFUNCTION("""COMPUTED_VALUE"""),17.7)</f>
        <v>17.7</v>
      </c>
      <c r="E584" s="6">
        <f>IFERROR(__xludf.DUMMYFUNCTION("""COMPUTED_VALUE"""),17.95)</f>
        <v>17.95</v>
      </c>
      <c r="F584" s="6">
        <f>IFERROR(__xludf.DUMMYFUNCTION("""COMPUTED_VALUE"""),1.22802683E8)</f>
        <v>122802683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5">
        <f>IFERROR(__xludf.DUMMYFUNCTION("""COMPUTED_VALUE"""),45142.64583333333)</f>
        <v>45142.64583</v>
      </c>
      <c r="B585" s="6">
        <f>IFERROR(__xludf.DUMMYFUNCTION("""COMPUTED_VALUE"""),18.0)</f>
        <v>18</v>
      </c>
      <c r="C585" s="6">
        <f>IFERROR(__xludf.DUMMYFUNCTION("""COMPUTED_VALUE"""),18.8)</f>
        <v>18.8</v>
      </c>
      <c r="D585" s="6">
        <f>IFERROR(__xludf.DUMMYFUNCTION("""COMPUTED_VALUE"""),18.0)</f>
        <v>18</v>
      </c>
      <c r="E585" s="6">
        <f>IFERROR(__xludf.DUMMYFUNCTION("""COMPUTED_VALUE"""),18.4)</f>
        <v>18.4</v>
      </c>
      <c r="F585" s="6">
        <f>IFERROR(__xludf.DUMMYFUNCTION("""COMPUTED_VALUE"""),2.41151653E8)</f>
        <v>241151653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5">
        <f>IFERROR(__xludf.DUMMYFUNCTION("""COMPUTED_VALUE"""),45145.64583333333)</f>
        <v>45145.64583</v>
      </c>
      <c r="B586" s="6">
        <f>IFERROR(__xludf.DUMMYFUNCTION("""COMPUTED_VALUE"""),18.6)</f>
        <v>18.6</v>
      </c>
      <c r="C586" s="6">
        <f>IFERROR(__xludf.DUMMYFUNCTION("""COMPUTED_VALUE"""),19.0)</f>
        <v>19</v>
      </c>
      <c r="D586" s="6">
        <f>IFERROR(__xludf.DUMMYFUNCTION("""COMPUTED_VALUE"""),18.25)</f>
        <v>18.25</v>
      </c>
      <c r="E586" s="6">
        <f>IFERROR(__xludf.DUMMYFUNCTION("""COMPUTED_VALUE"""),18.65)</f>
        <v>18.65</v>
      </c>
      <c r="F586" s="6">
        <f>IFERROR(__xludf.DUMMYFUNCTION("""COMPUTED_VALUE"""),1.19709706E8)</f>
        <v>119709706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5">
        <f>IFERROR(__xludf.DUMMYFUNCTION("""COMPUTED_VALUE"""),45146.64583333333)</f>
        <v>45146.64583</v>
      </c>
      <c r="B587" s="6">
        <f>IFERROR(__xludf.DUMMYFUNCTION("""COMPUTED_VALUE"""),18.65)</f>
        <v>18.65</v>
      </c>
      <c r="C587" s="6">
        <f>IFERROR(__xludf.DUMMYFUNCTION("""COMPUTED_VALUE"""),18.95)</f>
        <v>18.95</v>
      </c>
      <c r="D587" s="6">
        <f>IFERROR(__xludf.DUMMYFUNCTION("""COMPUTED_VALUE"""),18.35)</f>
        <v>18.35</v>
      </c>
      <c r="E587" s="6">
        <f>IFERROR(__xludf.DUMMYFUNCTION("""COMPUTED_VALUE"""),18.6)</f>
        <v>18.6</v>
      </c>
      <c r="F587" s="6">
        <f>IFERROR(__xludf.DUMMYFUNCTION("""COMPUTED_VALUE"""),1.07177129E8)</f>
        <v>107177129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5">
        <f>IFERROR(__xludf.DUMMYFUNCTION("""COMPUTED_VALUE"""),45147.64583333333)</f>
        <v>45147.64583</v>
      </c>
      <c r="B588" s="6">
        <f>IFERROR(__xludf.DUMMYFUNCTION("""COMPUTED_VALUE"""),18.95)</f>
        <v>18.95</v>
      </c>
      <c r="C588" s="6">
        <f>IFERROR(__xludf.DUMMYFUNCTION("""COMPUTED_VALUE"""),19.5)</f>
        <v>19.5</v>
      </c>
      <c r="D588" s="6">
        <f>IFERROR(__xludf.DUMMYFUNCTION("""COMPUTED_VALUE"""),18.9)</f>
        <v>18.9</v>
      </c>
      <c r="E588" s="6">
        <f>IFERROR(__xludf.DUMMYFUNCTION("""COMPUTED_VALUE"""),19.5)</f>
        <v>19.5</v>
      </c>
      <c r="F588" s="6">
        <f>IFERROR(__xludf.DUMMYFUNCTION("""COMPUTED_VALUE"""),2.04669757E8)</f>
        <v>204669757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5">
        <f>IFERROR(__xludf.DUMMYFUNCTION("""COMPUTED_VALUE"""),45148.64583333333)</f>
        <v>45148.64583</v>
      </c>
      <c r="B589" s="6">
        <f>IFERROR(__xludf.DUMMYFUNCTION("""COMPUTED_VALUE"""),19.95)</f>
        <v>19.95</v>
      </c>
      <c r="C589" s="6">
        <f>IFERROR(__xludf.DUMMYFUNCTION("""COMPUTED_VALUE"""),20.45)</f>
        <v>20.45</v>
      </c>
      <c r="D589" s="6">
        <f>IFERROR(__xludf.DUMMYFUNCTION("""COMPUTED_VALUE"""),19.9)</f>
        <v>19.9</v>
      </c>
      <c r="E589" s="6">
        <f>IFERROR(__xludf.DUMMYFUNCTION("""COMPUTED_VALUE"""),20.45)</f>
        <v>20.45</v>
      </c>
      <c r="F589" s="6">
        <f>IFERROR(__xludf.DUMMYFUNCTION("""COMPUTED_VALUE"""),1.98521194E8)</f>
        <v>198521194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5">
        <f>IFERROR(__xludf.DUMMYFUNCTION("""COMPUTED_VALUE"""),45149.64583333333)</f>
        <v>45149.64583</v>
      </c>
      <c r="B590" s="6">
        <f>IFERROR(__xludf.DUMMYFUNCTION("""COMPUTED_VALUE"""),20.75)</f>
        <v>20.75</v>
      </c>
      <c r="C590" s="6">
        <f>IFERROR(__xludf.DUMMYFUNCTION("""COMPUTED_VALUE"""),21.25)</f>
        <v>21.25</v>
      </c>
      <c r="D590" s="6">
        <f>IFERROR(__xludf.DUMMYFUNCTION("""COMPUTED_VALUE"""),19.8)</f>
        <v>19.8</v>
      </c>
      <c r="E590" s="6">
        <f>IFERROR(__xludf.DUMMYFUNCTION("""COMPUTED_VALUE"""),20.2)</f>
        <v>20.2</v>
      </c>
      <c r="F590" s="6">
        <f>IFERROR(__xludf.DUMMYFUNCTION("""COMPUTED_VALUE"""),1.93133275E8)</f>
        <v>193133275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5">
        <f>IFERROR(__xludf.DUMMYFUNCTION("""COMPUTED_VALUE"""),45152.64583333333)</f>
        <v>45152.64583</v>
      </c>
      <c r="B591" s="6">
        <f>IFERROR(__xludf.DUMMYFUNCTION("""COMPUTED_VALUE"""),19.55)</f>
        <v>19.55</v>
      </c>
      <c r="C591" s="6">
        <f>IFERROR(__xludf.DUMMYFUNCTION("""COMPUTED_VALUE"""),20.2)</f>
        <v>20.2</v>
      </c>
      <c r="D591" s="6">
        <f>IFERROR(__xludf.DUMMYFUNCTION("""COMPUTED_VALUE"""),19.3)</f>
        <v>19.3</v>
      </c>
      <c r="E591" s="6">
        <f>IFERROR(__xludf.DUMMYFUNCTION("""COMPUTED_VALUE"""),20.05)</f>
        <v>20.05</v>
      </c>
      <c r="F591" s="6">
        <f>IFERROR(__xludf.DUMMYFUNCTION("""COMPUTED_VALUE"""),1.10526997E8)</f>
        <v>110526997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5">
        <f>IFERROR(__xludf.DUMMYFUNCTION("""COMPUTED_VALUE"""),45154.64583333333)</f>
        <v>45154.64583</v>
      </c>
      <c r="B592" s="6">
        <f>IFERROR(__xludf.DUMMYFUNCTION("""COMPUTED_VALUE"""),20.05)</f>
        <v>20.05</v>
      </c>
      <c r="C592" s="6">
        <f>IFERROR(__xludf.DUMMYFUNCTION("""COMPUTED_VALUE"""),20.5)</f>
        <v>20.5</v>
      </c>
      <c r="D592" s="6">
        <f>IFERROR(__xludf.DUMMYFUNCTION("""COMPUTED_VALUE"""),20.05)</f>
        <v>20.05</v>
      </c>
      <c r="E592" s="6">
        <f>IFERROR(__xludf.DUMMYFUNCTION("""COMPUTED_VALUE"""),20.25)</f>
        <v>20.25</v>
      </c>
      <c r="F592" s="6">
        <f>IFERROR(__xludf.DUMMYFUNCTION("""COMPUTED_VALUE"""),6.6006572E7)</f>
        <v>66006572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5">
        <f>IFERROR(__xludf.DUMMYFUNCTION("""COMPUTED_VALUE"""),45155.64583333333)</f>
        <v>45155.64583</v>
      </c>
      <c r="B593" s="6">
        <f>IFERROR(__xludf.DUMMYFUNCTION("""COMPUTED_VALUE"""),19.85)</f>
        <v>19.85</v>
      </c>
      <c r="C593" s="6">
        <f>IFERROR(__xludf.DUMMYFUNCTION("""COMPUTED_VALUE"""),20.0)</f>
        <v>20</v>
      </c>
      <c r="D593" s="6">
        <f>IFERROR(__xludf.DUMMYFUNCTION("""COMPUTED_VALUE"""),19.4)</f>
        <v>19.4</v>
      </c>
      <c r="E593" s="6">
        <f>IFERROR(__xludf.DUMMYFUNCTION("""COMPUTED_VALUE"""),19.7)</f>
        <v>19.7</v>
      </c>
      <c r="F593" s="6">
        <f>IFERROR(__xludf.DUMMYFUNCTION("""COMPUTED_VALUE"""),1.30822363E8)</f>
        <v>130822363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5">
        <f>IFERROR(__xludf.DUMMYFUNCTION("""COMPUTED_VALUE"""),45156.64583333333)</f>
        <v>45156.64583</v>
      </c>
      <c r="B594" s="6">
        <f>IFERROR(__xludf.DUMMYFUNCTION("""COMPUTED_VALUE"""),19.8)</f>
        <v>19.8</v>
      </c>
      <c r="C594" s="6">
        <f>IFERROR(__xludf.DUMMYFUNCTION("""COMPUTED_VALUE"""),20.05)</f>
        <v>20.05</v>
      </c>
      <c r="D594" s="6">
        <f>IFERROR(__xludf.DUMMYFUNCTION("""COMPUTED_VALUE"""),19.5)</f>
        <v>19.5</v>
      </c>
      <c r="E594" s="6">
        <f>IFERROR(__xludf.DUMMYFUNCTION("""COMPUTED_VALUE"""),19.8)</f>
        <v>19.8</v>
      </c>
      <c r="F594" s="6">
        <f>IFERROR(__xludf.DUMMYFUNCTION("""COMPUTED_VALUE"""),7.0016385E7)</f>
        <v>70016385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5">
        <f>IFERROR(__xludf.DUMMYFUNCTION("""COMPUTED_VALUE"""),45159.64583333333)</f>
        <v>45159.64583</v>
      </c>
      <c r="B595" s="6">
        <f>IFERROR(__xludf.DUMMYFUNCTION("""COMPUTED_VALUE"""),20.1)</f>
        <v>20.1</v>
      </c>
      <c r="C595" s="6">
        <f>IFERROR(__xludf.DUMMYFUNCTION("""COMPUTED_VALUE"""),20.15)</f>
        <v>20.15</v>
      </c>
      <c r="D595" s="6">
        <f>IFERROR(__xludf.DUMMYFUNCTION("""COMPUTED_VALUE"""),19.8)</f>
        <v>19.8</v>
      </c>
      <c r="E595" s="6">
        <f>IFERROR(__xludf.DUMMYFUNCTION("""COMPUTED_VALUE"""),19.9)</f>
        <v>19.9</v>
      </c>
      <c r="F595" s="6">
        <f>IFERROR(__xludf.DUMMYFUNCTION("""COMPUTED_VALUE"""),7.1793107E7)</f>
        <v>71793107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5">
        <f>IFERROR(__xludf.DUMMYFUNCTION("""COMPUTED_VALUE"""),45160.64583333333)</f>
        <v>45160.64583</v>
      </c>
      <c r="B596" s="6">
        <f>IFERROR(__xludf.DUMMYFUNCTION("""COMPUTED_VALUE"""),19.95)</f>
        <v>19.95</v>
      </c>
      <c r="C596" s="6">
        <f>IFERROR(__xludf.DUMMYFUNCTION("""COMPUTED_VALUE"""),20.85)</f>
        <v>20.85</v>
      </c>
      <c r="D596" s="6">
        <f>IFERROR(__xludf.DUMMYFUNCTION("""COMPUTED_VALUE"""),19.95)</f>
        <v>19.95</v>
      </c>
      <c r="E596" s="6">
        <f>IFERROR(__xludf.DUMMYFUNCTION("""COMPUTED_VALUE"""),20.85)</f>
        <v>20.85</v>
      </c>
      <c r="F596" s="6">
        <f>IFERROR(__xludf.DUMMYFUNCTION("""COMPUTED_VALUE"""),1.89624524E8)</f>
        <v>189624524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5">
        <f>IFERROR(__xludf.DUMMYFUNCTION("""COMPUTED_VALUE"""),45161.64583333333)</f>
        <v>45161.64583</v>
      </c>
      <c r="B597" s="6">
        <f>IFERROR(__xludf.DUMMYFUNCTION("""COMPUTED_VALUE"""),21.0)</f>
        <v>21</v>
      </c>
      <c r="C597" s="6">
        <f>IFERROR(__xludf.DUMMYFUNCTION("""COMPUTED_VALUE"""),21.85)</f>
        <v>21.85</v>
      </c>
      <c r="D597" s="6">
        <f>IFERROR(__xludf.DUMMYFUNCTION("""COMPUTED_VALUE"""),21.0)</f>
        <v>21</v>
      </c>
      <c r="E597" s="6">
        <f>IFERROR(__xludf.DUMMYFUNCTION("""COMPUTED_VALUE"""),21.85)</f>
        <v>21.85</v>
      </c>
      <c r="F597" s="6">
        <f>IFERROR(__xludf.DUMMYFUNCTION("""COMPUTED_VALUE"""),2.04874807E8)</f>
        <v>204874807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5">
        <f>IFERROR(__xludf.DUMMYFUNCTION("""COMPUTED_VALUE"""),45162.64583333333)</f>
        <v>45162.64583</v>
      </c>
      <c r="B598" s="6">
        <f>IFERROR(__xludf.DUMMYFUNCTION("""COMPUTED_VALUE"""),22.75)</f>
        <v>22.75</v>
      </c>
      <c r="C598" s="6">
        <f>IFERROR(__xludf.DUMMYFUNCTION("""COMPUTED_VALUE"""),22.85)</f>
        <v>22.85</v>
      </c>
      <c r="D598" s="6">
        <f>IFERROR(__xludf.DUMMYFUNCTION("""COMPUTED_VALUE"""),21.25)</f>
        <v>21.25</v>
      </c>
      <c r="E598" s="6">
        <f>IFERROR(__xludf.DUMMYFUNCTION("""COMPUTED_VALUE"""),21.5)</f>
        <v>21.5</v>
      </c>
      <c r="F598" s="6">
        <f>IFERROR(__xludf.DUMMYFUNCTION("""COMPUTED_VALUE"""),2.69657749E8)</f>
        <v>269657749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5">
        <f>IFERROR(__xludf.DUMMYFUNCTION("""COMPUTED_VALUE"""),45163.64583333333)</f>
        <v>45163.64583</v>
      </c>
      <c r="B599" s="6">
        <f>IFERROR(__xludf.DUMMYFUNCTION("""COMPUTED_VALUE"""),21.65)</f>
        <v>21.65</v>
      </c>
      <c r="C599" s="6">
        <f>IFERROR(__xludf.DUMMYFUNCTION("""COMPUTED_VALUE"""),22.55)</f>
        <v>22.55</v>
      </c>
      <c r="D599" s="6">
        <f>IFERROR(__xludf.DUMMYFUNCTION("""COMPUTED_VALUE"""),21.55)</f>
        <v>21.55</v>
      </c>
      <c r="E599" s="6">
        <f>IFERROR(__xludf.DUMMYFUNCTION("""COMPUTED_VALUE"""),22.4)</f>
        <v>22.4</v>
      </c>
      <c r="F599" s="6">
        <f>IFERROR(__xludf.DUMMYFUNCTION("""COMPUTED_VALUE"""),1.6644937E8)</f>
        <v>166449370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5">
        <f>IFERROR(__xludf.DUMMYFUNCTION("""COMPUTED_VALUE"""),45166.64583333333)</f>
        <v>45166.64583</v>
      </c>
      <c r="B600" s="6">
        <f>IFERROR(__xludf.DUMMYFUNCTION("""COMPUTED_VALUE"""),23.4)</f>
        <v>23.4</v>
      </c>
      <c r="C600" s="6">
        <f>IFERROR(__xludf.DUMMYFUNCTION("""COMPUTED_VALUE"""),23.5)</f>
        <v>23.5</v>
      </c>
      <c r="D600" s="6">
        <f>IFERROR(__xludf.DUMMYFUNCTION("""COMPUTED_VALUE"""),23.25)</f>
        <v>23.25</v>
      </c>
      <c r="E600" s="6">
        <f>IFERROR(__xludf.DUMMYFUNCTION("""COMPUTED_VALUE"""),23.5)</f>
        <v>23.5</v>
      </c>
      <c r="F600" s="6">
        <f>IFERROR(__xludf.DUMMYFUNCTION("""COMPUTED_VALUE"""),1.92627964E8)</f>
        <v>192627964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5">
        <f>IFERROR(__xludf.DUMMYFUNCTION("""COMPUTED_VALUE"""),45167.64583333333)</f>
        <v>45167.64583</v>
      </c>
      <c r="B601" s="6">
        <f>IFERROR(__xludf.DUMMYFUNCTION("""COMPUTED_VALUE"""),24.0)</f>
        <v>24</v>
      </c>
      <c r="C601" s="6">
        <f>IFERROR(__xludf.DUMMYFUNCTION("""COMPUTED_VALUE"""),24.65)</f>
        <v>24.65</v>
      </c>
      <c r="D601" s="6">
        <f>IFERROR(__xludf.DUMMYFUNCTION("""COMPUTED_VALUE"""),23.95)</f>
        <v>23.95</v>
      </c>
      <c r="E601" s="6">
        <f>IFERROR(__xludf.DUMMYFUNCTION("""COMPUTED_VALUE"""),24.65)</f>
        <v>24.65</v>
      </c>
      <c r="F601" s="6">
        <f>IFERROR(__xludf.DUMMYFUNCTION("""COMPUTED_VALUE"""),2.03593052E8)</f>
        <v>203593052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5">
        <f>IFERROR(__xludf.DUMMYFUNCTION("""COMPUTED_VALUE"""),45168.64583333333)</f>
        <v>45168.64583</v>
      </c>
      <c r="B602" s="6">
        <f>IFERROR(__xludf.DUMMYFUNCTION("""COMPUTED_VALUE"""),25.85)</f>
        <v>25.85</v>
      </c>
      <c r="C602" s="6">
        <f>IFERROR(__xludf.DUMMYFUNCTION("""COMPUTED_VALUE"""),25.85)</f>
        <v>25.85</v>
      </c>
      <c r="D602" s="6">
        <f>IFERROR(__xludf.DUMMYFUNCTION("""COMPUTED_VALUE"""),25.35)</f>
        <v>25.35</v>
      </c>
      <c r="E602" s="6">
        <f>IFERROR(__xludf.DUMMYFUNCTION("""COMPUTED_VALUE"""),25.85)</f>
        <v>25.85</v>
      </c>
      <c r="F602" s="6">
        <f>IFERROR(__xludf.DUMMYFUNCTION("""COMPUTED_VALUE"""),8.8452282E7)</f>
        <v>88452282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5">
        <f>IFERROR(__xludf.DUMMYFUNCTION("""COMPUTED_VALUE"""),45169.64583333333)</f>
        <v>45169.64583</v>
      </c>
      <c r="B603" s="6">
        <f>IFERROR(__xludf.DUMMYFUNCTION("""COMPUTED_VALUE"""),26.5)</f>
        <v>26.5</v>
      </c>
      <c r="C603" s="6">
        <f>IFERROR(__xludf.DUMMYFUNCTION("""COMPUTED_VALUE"""),27.05)</f>
        <v>27.05</v>
      </c>
      <c r="D603" s="6">
        <f>IFERROR(__xludf.DUMMYFUNCTION("""COMPUTED_VALUE"""),24.55)</f>
        <v>24.55</v>
      </c>
      <c r="E603" s="6">
        <f>IFERROR(__xludf.DUMMYFUNCTION("""COMPUTED_VALUE"""),24.55)</f>
        <v>24.55</v>
      </c>
      <c r="F603" s="6">
        <f>IFERROR(__xludf.DUMMYFUNCTION("""COMPUTED_VALUE"""),4.13958502E8)</f>
        <v>413958502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5">
        <f>IFERROR(__xludf.DUMMYFUNCTION("""COMPUTED_VALUE"""),45170.64583333333)</f>
        <v>45170.64583</v>
      </c>
      <c r="B604" s="6">
        <f>IFERROR(__xludf.DUMMYFUNCTION("""COMPUTED_VALUE"""),24.55)</f>
        <v>24.55</v>
      </c>
      <c r="C604" s="6">
        <f>IFERROR(__xludf.DUMMYFUNCTION("""COMPUTED_VALUE"""),25.75)</f>
        <v>25.75</v>
      </c>
      <c r="D604" s="6">
        <f>IFERROR(__xludf.DUMMYFUNCTION("""COMPUTED_VALUE"""),23.95)</f>
        <v>23.95</v>
      </c>
      <c r="E604" s="6">
        <f>IFERROR(__xludf.DUMMYFUNCTION("""COMPUTED_VALUE"""),25.0)</f>
        <v>25</v>
      </c>
      <c r="F604" s="6">
        <f>IFERROR(__xludf.DUMMYFUNCTION("""COMPUTED_VALUE"""),2.09113483E8)</f>
        <v>209113483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5">
        <f>IFERROR(__xludf.DUMMYFUNCTION("""COMPUTED_VALUE"""),45173.64583333333)</f>
        <v>45173.64583</v>
      </c>
      <c r="B605" s="6">
        <f>IFERROR(__xludf.DUMMYFUNCTION("""COMPUTED_VALUE"""),25.45)</f>
        <v>25.45</v>
      </c>
      <c r="C605" s="6">
        <f>IFERROR(__xludf.DUMMYFUNCTION("""COMPUTED_VALUE"""),25.7)</f>
        <v>25.7</v>
      </c>
      <c r="D605" s="6">
        <f>IFERROR(__xludf.DUMMYFUNCTION("""COMPUTED_VALUE"""),23.85)</f>
        <v>23.85</v>
      </c>
      <c r="E605" s="6">
        <f>IFERROR(__xludf.DUMMYFUNCTION("""COMPUTED_VALUE"""),24.1)</f>
        <v>24.1</v>
      </c>
      <c r="F605" s="6">
        <f>IFERROR(__xludf.DUMMYFUNCTION("""COMPUTED_VALUE"""),1.89499859E8)</f>
        <v>189499859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5">
        <f>IFERROR(__xludf.DUMMYFUNCTION("""COMPUTED_VALUE"""),45174.64583333333)</f>
        <v>45174.64583</v>
      </c>
      <c r="B606" s="6">
        <f>IFERROR(__xludf.DUMMYFUNCTION("""COMPUTED_VALUE"""),24.6)</f>
        <v>24.6</v>
      </c>
      <c r="C606" s="6">
        <f>IFERROR(__xludf.DUMMYFUNCTION("""COMPUTED_VALUE"""),24.9)</f>
        <v>24.9</v>
      </c>
      <c r="D606" s="6">
        <f>IFERROR(__xludf.DUMMYFUNCTION("""COMPUTED_VALUE"""),23.5)</f>
        <v>23.5</v>
      </c>
      <c r="E606" s="6">
        <f>IFERROR(__xludf.DUMMYFUNCTION("""COMPUTED_VALUE"""),23.6)</f>
        <v>23.6</v>
      </c>
      <c r="F606" s="6">
        <f>IFERROR(__xludf.DUMMYFUNCTION("""COMPUTED_VALUE"""),1.31411045E8)</f>
        <v>131411045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5">
        <f>IFERROR(__xludf.DUMMYFUNCTION("""COMPUTED_VALUE"""),45175.64583333333)</f>
        <v>45175.64583</v>
      </c>
      <c r="B607" s="6">
        <f>IFERROR(__xludf.DUMMYFUNCTION("""COMPUTED_VALUE"""),23.8)</f>
        <v>23.8</v>
      </c>
      <c r="C607" s="6">
        <f>IFERROR(__xludf.DUMMYFUNCTION("""COMPUTED_VALUE"""),24.4)</f>
        <v>24.4</v>
      </c>
      <c r="D607" s="6">
        <f>IFERROR(__xludf.DUMMYFUNCTION("""COMPUTED_VALUE"""),23.4)</f>
        <v>23.4</v>
      </c>
      <c r="E607" s="6">
        <f>IFERROR(__xludf.DUMMYFUNCTION("""COMPUTED_VALUE"""),23.8)</f>
        <v>23.8</v>
      </c>
      <c r="F607" s="6">
        <f>IFERROR(__xludf.DUMMYFUNCTION("""COMPUTED_VALUE"""),1.07987698E8)</f>
        <v>107987698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5">
        <f>IFERROR(__xludf.DUMMYFUNCTION("""COMPUTED_VALUE"""),45176.64583333333)</f>
        <v>45176.64583</v>
      </c>
      <c r="B608" s="6">
        <f>IFERROR(__xludf.DUMMYFUNCTION("""COMPUTED_VALUE"""),24.1)</f>
        <v>24.1</v>
      </c>
      <c r="C608" s="6">
        <f>IFERROR(__xludf.DUMMYFUNCTION("""COMPUTED_VALUE"""),24.95)</f>
        <v>24.95</v>
      </c>
      <c r="D608" s="6">
        <f>IFERROR(__xludf.DUMMYFUNCTION("""COMPUTED_VALUE"""),23.55)</f>
        <v>23.55</v>
      </c>
      <c r="E608" s="6">
        <f>IFERROR(__xludf.DUMMYFUNCTION("""COMPUTED_VALUE"""),24.1)</f>
        <v>24.1</v>
      </c>
      <c r="F608" s="6">
        <f>IFERROR(__xludf.DUMMYFUNCTION("""COMPUTED_VALUE"""),1.70673034E8)</f>
        <v>170673034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5">
        <f>IFERROR(__xludf.DUMMYFUNCTION("""COMPUTED_VALUE"""),45177.64583333333)</f>
        <v>45177.64583</v>
      </c>
      <c r="B609" s="6">
        <f>IFERROR(__xludf.DUMMYFUNCTION("""COMPUTED_VALUE"""),24.2)</f>
        <v>24.2</v>
      </c>
      <c r="C609" s="6">
        <f>IFERROR(__xludf.DUMMYFUNCTION("""COMPUTED_VALUE"""),24.3)</f>
        <v>24.3</v>
      </c>
      <c r="D609" s="6">
        <f>IFERROR(__xludf.DUMMYFUNCTION("""COMPUTED_VALUE"""),23.65)</f>
        <v>23.65</v>
      </c>
      <c r="E609" s="6">
        <f>IFERROR(__xludf.DUMMYFUNCTION("""COMPUTED_VALUE"""),24.05)</f>
        <v>24.05</v>
      </c>
      <c r="F609" s="6">
        <f>IFERROR(__xludf.DUMMYFUNCTION("""COMPUTED_VALUE"""),8.7741294E7)</f>
        <v>87741294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5">
        <f>IFERROR(__xludf.DUMMYFUNCTION("""COMPUTED_VALUE"""),45180.64583333333)</f>
        <v>45180.64583</v>
      </c>
      <c r="B610" s="6">
        <f>IFERROR(__xludf.DUMMYFUNCTION("""COMPUTED_VALUE"""),24.3)</f>
        <v>24.3</v>
      </c>
      <c r="C610" s="6">
        <f>IFERROR(__xludf.DUMMYFUNCTION("""COMPUTED_VALUE"""),24.4)</f>
        <v>24.4</v>
      </c>
      <c r="D610" s="6">
        <f>IFERROR(__xludf.DUMMYFUNCTION("""COMPUTED_VALUE"""),23.75)</f>
        <v>23.75</v>
      </c>
      <c r="E610" s="6">
        <f>IFERROR(__xludf.DUMMYFUNCTION("""COMPUTED_VALUE"""),24.0)</f>
        <v>24</v>
      </c>
      <c r="F610" s="6">
        <f>IFERROR(__xludf.DUMMYFUNCTION("""COMPUTED_VALUE"""),9.3344063E7)</f>
        <v>93344063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5">
        <f>IFERROR(__xludf.DUMMYFUNCTION("""COMPUTED_VALUE"""),45181.64583333333)</f>
        <v>45181.64583</v>
      </c>
      <c r="B611" s="6">
        <f>IFERROR(__xludf.DUMMYFUNCTION("""COMPUTED_VALUE"""),24.15)</f>
        <v>24.15</v>
      </c>
      <c r="C611" s="6">
        <f>IFERROR(__xludf.DUMMYFUNCTION("""COMPUTED_VALUE"""),24.2)</f>
        <v>24.2</v>
      </c>
      <c r="D611" s="6">
        <f>IFERROR(__xludf.DUMMYFUNCTION("""COMPUTED_VALUE"""),22.8)</f>
        <v>22.8</v>
      </c>
      <c r="E611" s="6">
        <f>IFERROR(__xludf.DUMMYFUNCTION("""COMPUTED_VALUE"""),22.8)</f>
        <v>22.8</v>
      </c>
      <c r="F611" s="6">
        <f>IFERROR(__xludf.DUMMYFUNCTION("""COMPUTED_VALUE"""),1.46034046E8)</f>
        <v>146034046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5">
        <f>IFERROR(__xludf.DUMMYFUNCTION("""COMPUTED_VALUE"""),45182.64583333333)</f>
        <v>45182.64583</v>
      </c>
      <c r="B612" s="6">
        <f>IFERROR(__xludf.DUMMYFUNCTION("""COMPUTED_VALUE"""),22.2)</f>
        <v>22.2</v>
      </c>
      <c r="C612" s="6">
        <f>IFERROR(__xludf.DUMMYFUNCTION("""COMPUTED_VALUE"""),22.5)</f>
        <v>22.5</v>
      </c>
      <c r="D612" s="6">
        <f>IFERROR(__xludf.DUMMYFUNCTION("""COMPUTED_VALUE"""),21.7)</f>
        <v>21.7</v>
      </c>
      <c r="E612" s="6">
        <f>IFERROR(__xludf.DUMMYFUNCTION("""COMPUTED_VALUE"""),22.15)</f>
        <v>22.15</v>
      </c>
      <c r="F612" s="6">
        <f>IFERROR(__xludf.DUMMYFUNCTION("""COMPUTED_VALUE"""),2.36321372E8)</f>
        <v>236321372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5">
        <f>IFERROR(__xludf.DUMMYFUNCTION("""COMPUTED_VALUE"""),45183.64583333333)</f>
        <v>45183.64583</v>
      </c>
      <c r="B613" s="6">
        <f>IFERROR(__xludf.DUMMYFUNCTION("""COMPUTED_VALUE"""),22.35)</f>
        <v>22.35</v>
      </c>
      <c r="C613" s="6">
        <f>IFERROR(__xludf.DUMMYFUNCTION("""COMPUTED_VALUE"""),23.25)</f>
        <v>23.25</v>
      </c>
      <c r="D613" s="6">
        <f>IFERROR(__xludf.DUMMYFUNCTION("""COMPUTED_VALUE"""),21.75)</f>
        <v>21.75</v>
      </c>
      <c r="E613" s="6">
        <f>IFERROR(__xludf.DUMMYFUNCTION("""COMPUTED_VALUE"""),23.25)</f>
        <v>23.25</v>
      </c>
      <c r="F613" s="6">
        <f>IFERROR(__xludf.DUMMYFUNCTION("""COMPUTED_VALUE"""),1.78268509E8)</f>
        <v>178268509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5">
        <f>IFERROR(__xludf.DUMMYFUNCTION("""COMPUTED_VALUE"""),45184.64583333333)</f>
        <v>45184.64583</v>
      </c>
      <c r="B614" s="6">
        <f>IFERROR(__xludf.DUMMYFUNCTION("""COMPUTED_VALUE"""),23.6)</f>
        <v>23.6</v>
      </c>
      <c r="C614" s="6">
        <f>IFERROR(__xludf.DUMMYFUNCTION("""COMPUTED_VALUE"""),24.4)</f>
        <v>24.4</v>
      </c>
      <c r="D614" s="6">
        <f>IFERROR(__xludf.DUMMYFUNCTION("""COMPUTED_VALUE"""),23.15)</f>
        <v>23.15</v>
      </c>
      <c r="E614" s="6">
        <f>IFERROR(__xludf.DUMMYFUNCTION("""COMPUTED_VALUE"""),24.2)</f>
        <v>24.2</v>
      </c>
      <c r="F614" s="6">
        <f>IFERROR(__xludf.DUMMYFUNCTION("""COMPUTED_VALUE"""),2.25766744E8)</f>
        <v>225766744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5">
        <f>IFERROR(__xludf.DUMMYFUNCTION("""COMPUTED_VALUE"""),45187.64583333333)</f>
        <v>45187.64583</v>
      </c>
      <c r="B615" s="6">
        <f>IFERROR(__xludf.DUMMYFUNCTION("""COMPUTED_VALUE"""),24.7)</f>
        <v>24.7</v>
      </c>
      <c r="C615" s="6">
        <f>IFERROR(__xludf.DUMMYFUNCTION("""COMPUTED_VALUE"""),25.1)</f>
        <v>25.1</v>
      </c>
      <c r="D615" s="6">
        <f>IFERROR(__xludf.DUMMYFUNCTION("""COMPUTED_VALUE"""),24.5)</f>
        <v>24.5</v>
      </c>
      <c r="E615" s="6">
        <f>IFERROR(__xludf.DUMMYFUNCTION("""COMPUTED_VALUE"""),24.75)</f>
        <v>24.75</v>
      </c>
      <c r="F615" s="6">
        <f>IFERROR(__xludf.DUMMYFUNCTION("""COMPUTED_VALUE"""),1.4227004E8)</f>
        <v>142270040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5">
        <f>IFERROR(__xludf.DUMMYFUNCTION("""COMPUTED_VALUE"""),45189.64583333333)</f>
        <v>45189.64583</v>
      </c>
      <c r="B616" s="6">
        <f>IFERROR(__xludf.DUMMYFUNCTION("""COMPUTED_VALUE"""),24.95)</f>
        <v>24.95</v>
      </c>
      <c r="C616" s="6">
        <f>IFERROR(__xludf.DUMMYFUNCTION("""COMPUTED_VALUE"""),25.95)</f>
        <v>25.95</v>
      </c>
      <c r="D616" s="6">
        <f>IFERROR(__xludf.DUMMYFUNCTION("""COMPUTED_VALUE"""),24.5)</f>
        <v>24.5</v>
      </c>
      <c r="E616" s="6">
        <f>IFERROR(__xludf.DUMMYFUNCTION("""COMPUTED_VALUE"""),25.85)</f>
        <v>25.85</v>
      </c>
      <c r="F616" s="6">
        <f>IFERROR(__xludf.DUMMYFUNCTION("""COMPUTED_VALUE"""),1.66418138E8)</f>
        <v>166418138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5">
        <f>IFERROR(__xludf.DUMMYFUNCTION("""COMPUTED_VALUE"""),45190.64583333333)</f>
        <v>45190.64583</v>
      </c>
      <c r="B617" s="6">
        <f>IFERROR(__xludf.DUMMYFUNCTION("""COMPUTED_VALUE"""),25.85)</f>
        <v>25.85</v>
      </c>
      <c r="C617" s="6">
        <f>IFERROR(__xludf.DUMMYFUNCTION("""COMPUTED_VALUE"""),26.25)</f>
        <v>26.25</v>
      </c>
      <c r="D617" s="6">
        <f>IFERROR(__xludf.DUMMYFUNCTION("""COMPUTED_VALUE"""),25.15)</f>
        <v>25.15</v>
      </c>
      <c r="E617" s="6">
        <f>IFERROR(__xludf.DUMMYFUNCTION("""COMPUTED_VALUE"""),25.5)</f>
        <v>25.5</v>
      </c>
      <c r="F617" s="6">
        <f>IFERROR(__xludf.DUMMYFUNCTION("""COMPUTED_VALUE"""),1.66438893E8)</f>
        <v>166438893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5">
        <f>IFERROR(__xludf.DUMMYFUNCTION("""COMPUTED_VALUE"""),45191.64583333333)</f>
        <v>45191.64583</v>
      </c>
      <c r="B618" s="6">
        <f>IFERROR(__xludf.DUMMYFUNCTION("""COMPUTED_VALUE"""),25.65)</f>
        <v>25.65</v>
      </c>
      <c r="C618" s="6">
        <f>IFERROR(__xludf.DUMMYFUNCTION("""COMPUTED_VALUE"""),25.85)</f>
        <v>25.85</v>
      </c>
      <c r="D618" s="6">
        <f>IFERROR(__xludf.DUMMYFUNCTION("""COMPUTED_VALUE"""),24.5)</f>
        <v>24.5</v>
      </c>
      <c r="E618" s="6">
        <f>IFERROR(__xludf.DUMMYFUNCTION("""COMPUTED_VALUE"""),25.05)</f>
        <v>25.05</v>
      </c>
      <c r="F618" s="6">
        <f>IFERROR(__xludf.DUMMYFUNCTION("""COMPUTED_VALUE"""),9.5275738E7)</f>
        <v>95275738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5">
        <f>IFERROR(__xludf.DUMMYFUNCTION("""COMPUTED_VALUE"""),45194.64583333333)</f>
        <v>45194.64583</v>
      </c>
      <c r="B619" s="6">
        <f>IFERROR(__xludf.DUMMYFUNCTION("""COMPUTED_VALUE"""),25.75)</f>
        <v>25.75</v>
      </c>
      <c r="C619" s="6">
        <f>IFERROR(__xludf.DUMMYFUNCTION("""COMPUTED_VALUE"""),26.05)</f>
        <v>26.05</v>
      </c>
      <c r="D619" s="6">
        <f>IFERROR(__xludf.DUMMYFUNCTION("""COMPUTED_VALUE"""),25.1)</f>
        <v>25.1</v>
      </c>
      <c r="E619" s="6">
        <f>IFERROR(__xludf.DUMMYFUNCTION("""COMPUTED_VALUE"""),25.5)</f>
        <v>25.5</v>
      </c>
      <c r="F619" s="6">
        <f>IFERROR(__xludf.DUMMYFUNCTION("""COMPUTED_VALUE"""),7.1458712E7)</f>
        <v>71458712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5">
        <f>IFERROR(__xludf.DUMMYFUNCTION("""COMPUTED_VALUE"""),45195.64583333333)</f>
        <v>45195.64583</v>
      </c>
      <c r="B620" s="6">
        <f>IFERROR(__xludf.DUMMYFUNCTION("""COMPUTED_VALUE"""),25.6)</f>
        <v>25.6</v>
      </c>
      <c r="C620" s="6">
        <f>IFERROR(__xludf.DUMMYFUNCTION("""COMPUTED_VALUE"""),26.1)</f>
        <v>26.1</v>
      </c>
      <c r="D620" s="6">
        <f>IFERROR(__xludf.DUMMYFUNCTION("""COMPUTED_VALUE"""),24.95)</f>
        <v>24.95</v>
      </c>
      <c r="E620" s="6">
        <f>IFERROR(__xludf.DUMMYFUNCTION("""COMPUTED_VALUE"""),26.0)</f>
        <v>26</v>
      </c>
      <c r="F620" s="6">
        <f>IFERROR(__xludf.DUMMYFUNCTION("""COMPUTED_VALUE"""),1.10565689E8)</f>
        <v>110565689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5">
        <f>IFERROR(__xludf.DUMMYFUNCTION("""COMPUTED_VALUE"""),45196.64583333333)</f>
        <v>45196.64583</v>
      </c>
      <c r="B621" s="6">
        <f>IFERROR(__xludf.DUMMYFUNCTION("""COMPUTED_VALUE"""),25.1)</f>
        <v>25.1</v>
      </c>
      <c r="C621" s="6">
        <f>IFERROR(__xludf.DUMMYFUNCTION("""COMPUTED_VALUE"""),25.9)</f>
        <v>25.9</v>
      </c>
      <c r="D621" s="6">
        <f>IFERROR(__xludf.DUMMYFUNCTION("""COMPUTED_VALUE"""),25.05)</f>
        <v>25.05</v>
      </c>
      <c r="E621" s="6">
        <f>IFERROR(__xludf.DUMMYFUNCTION("""COMPUTED_VALUE"""),25.65)</f>
        <v>25.65</v>
      </c>
      <c r="F621" s="6">
        <f>IFERROR(__xludf.DUMMYFUNCTION("""COMPUTED_VALUE"""),9.4771055E7)</f>
        <v>94771055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5">
        <f>IFERROR(__xludf.DUMMYFUNCTION("""COMPUTED_VALUE"""),45197.64583333333)</f>
        <v>45197.64583</v>
      </c>
      <c r="B622" s="6">
        <f>IFERROR(__xludf.DUMMYFUNCTION("""COMPUTED_VALUE"""),25.7)</f>
        <v>25.7</v>
      </c>
      <c r="C622" s="6">
        <f>IFERROR(__xludf.DUMMYFUNCTION("""COMPUTED_VALUE"""),26.4)</f>
        <v>26.4</v>
      </c>
      <c r="D622" s="6">
        <f>IFERROR(__xludf.DUMMYFUNCTION("""COMPUTED_VALUE"""),25.45)</f>
        <v>25.45</v>
      </c>
      <c r="E622" s="6">
        <f>IFERROR(__xludf.DUMMYFUNCTION("""COMPUTED_VALUE"""),25.65)</f>
        <v>25.65</v>
      </c>
      <c r="F622" s="6">
        <f>IFERROR(__xludf.DUMMYFUNCTION("""COMPUTED_VALUE"""),7.537528E7)</f>
        <v>75375280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5">
        <f>IFERROR(__xludf.DUMMYFUNCTION("""COMPUTED_VALUE"""),45198.64583333333)</f>
        <v>45198.64583</v>
      </c>
      <c r="B623" s="6">
        <f>IFERROR(__xludf.DUMMYFUNCTION("""COMPUTED_VALUE"""),25.85)</f>
        <v>25.85</v>
      </c>
      <c r="C623" s="6">
        <f>IFERROR(__xludf.DUMMYFUNCTION("""COMPUTED_VALUE"""),26.2)</f>
        <v>26.2</v>
      </c>
      <c r="D623" s="6">
        <f>IFERROR(__xludf.DUMMYFUNCTION("""COMPUTED_VALUE"""),25.55)</f>
        <v>25.55</v>
      </c>
      <c r="E623" s="6">
        <f>IFERROR(__xludf.DUMMYFUNCTION("""COMPUTED_VALUE"""),25.8)</f>
        <v>25.8</v>
      </c>
      <c r="F623" s="6">
        <f>IFERROR(__xludf.DUMMYFUNCTION("""COMPUTED_VALUE"""),7.6660245E7)</f>
        <v>76660245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5">
        <f>IFERROR(__xludf.DUMMYFUNCTION("""COMPUTED_VALUE"""),45202.64583333333)</f>
        <v>45202.64583</v>
      </c>
      <c r="B624" s="6">
        <f>IFERROR(__xludf.DUMMYFUNCTION("""COMPUTED_VALUE"""),25.95)</f>
        <v>25.95</v>
      </c>
      <c r="C624" s="6">
        <f>IFERROR(__xludf.DUMMYFUNCTION("""COMPUTED_VALUE"""),27.05)</f>
        <v>27.05</v>
      </c>
      <c r="D624" s="6">
        <f>IFERROR(__xludf.DUMMYFUNCTION("""COMPUTED_VALUE"""),25.75)</f>
        <v>25.75</v>
      </c>
      <c r="E624" s="6">
        <f>IFERROR(__xludf.DUMMYFUNCTION("""COMPUTED_VALUE"""),26.95)</f>
        <v>26.95</v>
      </c>
      <c r="F624" s="6">
        <f>IFERROR(__xludf.DUMMYFUNCTION("""COMPUTED_VALUE"""),2.15807142E8)</f>
        <v>215807142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5">
        <f>IFERROR(__xludf.DUMMYFUNCTION("""COMPUTED_VALUE"""),45203.64583333333)</f>
        <v>45203.64583</v>
      </c>
      <c r="B625" s="6">
        <f>IFERROR(__xludf.DUMMYFUNCTION("""COMPUTED_VALUE"""),27.35)</f>
        <v>27.35</v>
      </c>
      <c r="C625" s="6">
        <f>IFERROR(__xludf.DUMMYFUNCTION("""COMPUTED_VALUE"""),28.25)</f>
        <v>28.25</v>
      </c>
      <c r="D625" s="6">
        <f>IFERROR(__xludf.DUMMYFUNCTION("""COMPUTED_VALUE"""),27.1)</f>
        <v>27.1</v>
      </c>
      <c r="E625" s="6">
        <f>IFERROR(__xludf.DUMMYFUNCTION("""COMPUTED_VALUE"""),28.1)</f>
        <v>28.1</v>
      </c>
      <c r="F625" s="6">
        <f>IFERROR(__xludf.DUMMYFUNCTION("""COMPUTED_VALUE"""),3.46015638E8)</f>
        <v>346015638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5">
        <f>IFERROR(__xludf.DUMMYFUNCTION("""COMPUTED_VALUE"""),45204.64583333333)</f>
        <v>45204.64583</v>
      </c>
      <c r="B626" s="6">
        <f>IFERROR(__xludf.DUMMYFUNCTION("""COMPUTED_VALUE"""),28.6)</f>
        <v>28.6</v>
      </c>
      <c r="C626" s="6">
        <f>IFERROR(__xludf.DUMMYFUNCTION("""COMPUTED_VALUE"""),29.5)</f>
        <v>29.5</v>
      </c>
      <c r="D626" s="6">
        <f>IFERROR(__xludf.DUMMYFUNCTION("""COMPUTED_VALUE"""),28.55)</f>
        <v>28.55</v>
      </c>
      <c r="E626" s="6">
        <f>IFERROR(__xludf.DUMMYFUNCTION("""COMPUTED_VALUE"""),29.5)</f>
        <v>29.5</v>
      </c>
      <c r="F626" s="6">
        <f>IFERROR(__xludf.DUMMYFUNCTION("""COMPUTED_VALUE"""),2.85672016E8)</f>
        <v>285672016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5">
        <f>IFERROR(__xludf.DUMMYFUNCTION("""COMPUTED_VALUE"""),45205.64583333333)</f>
        <v>45205.64583</v>
      </c>
      <c r="B627" s="6">
        <f>IFERROR(__xludf.DUMMYFUNCTION("""COMPUTED_VALUE"""),28.85)</f>
        <v>28.85</v>
      </c>
      <c r="C627" s="6">
        <f>IFERROR(__xludf.DUMMYFUNCTION("""COMPUTED_VALUE"""),29.8)</f>
        <v>29.8</v>
      </c>
      <c r="D627" s="6">
        <f>IFERROR(__xludf.DUMMYFUNCTION("""COMPUTED_VALUE"""),28.4)</f>
        <v>28.4</v>
      </c>
      <c r="E627" s="6">
        <f>IFERROR(__xludf.DUMMYFUNCTION("""COMPUTED_VALUE"""),29.1)</f>
        <v>29.1</v>
      </c>
      <c r="F627" s="6">
        <f>IFERROR(__xludf.DUMMYFUNCTION("""COMPUTED_VALUE"""),2.73969163E8)</f>
        <v>273969163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5">
        <f>IFERROR(__xludf.DUMMYFUNCTION("""COMPUTED_VALUE"""),45208.64583333333)</f>
        <v>45208.64583</v>
      </c>
      <c r="B628" s="6">
        <f>IFERROR(__xludf.DUMMYFUNCTION("""COMPUTED_VALUE"""),28.2)</f>
        <v>28.2</v>
      </c>
      <c r="C628" s="6">
        <f>IFERROR(__xludf.DUMMYFUNCTION("""COMPUTED_VALUE"""),28.35)</f>
        <v>28.35</v>
      </c>
      <c r="D628" s="6">
        <f>IFERROR(__xludf.DUMMYFUNCTION("""COMPUTED_VALUE"""),27.65)</f>
        <v>27.65</v>
      </c>
      <c r="E628" s="6">
        <f>IFERROR(__xludf.DUMMYFUNCTION("""COMPUTED_VALUE"""),27.65)</f>
        <v>27.65</v>
      </c>
      <c r="F628" s="6">
        <f>IFERROR(__xludf.DUMMYFUNCTION("""COMPUTED_VALUE"""),1.510802E8)</f>
        <v>151080200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5">
        <f>IFERROR(__xludf.DUMMYFUNCTION("""COMPUTED_VALUE"""),45209.64583333333)</f>
        <v>45209.64583</v>
      </c>
      <c r="B629" s="6">
        <f>IFERROR(__xludf.DUMMYFUNCTION("""COMPUTED_VALUE"""),26.5)</f>
        <v>26.5</v>
      </c>
      <c r="C629" s="6">
        <f>IFERROR(__xludf.DUMMYFUNCTION("""COMPUTED_VALUE"""),27.4)</f>
        <v>27.4</v>
      </c>
      <c r="D629" s="6">
        <f>IFERROR(__xludf.DUMMYFUNCTION("""COMPUTED_VALUE"""),26.3)</f>
        <v>26.3</v>
      </c>
      <c r="E629" s="6">
        <f>IFERROR(__xludf.DUMMYFUNCTION("""COMPUTED_VALUE"""),26.35)</f>
        <v>26.35</v>
      </c>
      <c r="F629" s="6">
        <f>IFERROR(__xludf.DUMMYFUNCTION("""COMPUTED_VALUE"""),8.0186599E7)</f>
        <v>80186599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5">
        <f>IFERROR(__xludf.DUMMYFUNCTION("""COMPUTED_VALUE"""),45210.64583333333)</f>
        <v>45210.64583</v>
      </c>
      <c r="B630" s="6">
        <f>IFERROR(__xludf.DUMMYFUNCTION("""COMPUTED_VALUE"""),26.5)</f>
        <v>26.5</v>
      </c>
      <c r="C630" s="6">
        <f>IFERROR(__xludf.DUMMYFUNCTION("""COMPUTED_VALUE"""),27.65)</f>
        <v>27.65</v>
      </c>
      <c r="D630" s="6">
        <f>IFERROR(__xludf.DUMMYFUNCTION("""COMPUTED_VALUE"""),26.45)</f>
        <v>26.45</v>
      </c>
      <c r="E630" s="6">
        <f>IFERROR(__xludf.DUMMYFUNCTION("""COMPUTED_VALUE"""),27.65)</f>
        <v>27.65</v>
      </c>
      <c r="F630" s="6">
        <f>IFERROR(__xludf.DUMMYFUNCTION("""COMPUTED_VALUE"""),4.5365872E7)</f>
        <v>45365872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5">
        <f>IFERROR(__xludf.DUMMYFUNCTION("""COMPUTED_VALUE"""),45211.64583333333)</f>
        <v>45211.64583</v>
      </c>
      <c r="B631" s="6">
        <f>IFERROR(__xludf.DUMMYFUNCTION("""COMPUTED_VALUE"""),28.25)</f>
        <v>28.25</v>
      </c>
      <c r="C631" s="6">
        <f>IFERROR(__xludf.DUMMYFUNCTION("""COMPUTED_VALUE"""),28.6)</f>
        <v>28.6</v>
      </c>
      <c r="D631" s="6">
        <f>IFERROR(__xludf.DUMMYFUNCTION("""COMPUTED_VALUE"""),27.05)</f>
        <v>27.05</v>
      </c>
      <c r="E631" s="6">
        <f>IFERROR(__xludf.DUMMYFUNCTION("""COMPUTED_VALUE"""),27.15)</f>
        <v>27.15</v>
      </c>
      <c r="F631" s="6">
        <f>IFERROR(__xludf.DUMMYFUNCTION("""COMPUTED_VALUE"""),7.039962E7)</f>
        <v>70399620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5">
        <f>IFERROR(__xludf.DUMMYFUNCTION("""COMPUTED_VALUE"""),45212.64583333333)</f>
        <v>45212.64583</v>
      </c>
      <c r="B632" s="6">
        <f>IFERROR(__xludf.DUMMYFUNCTION("""COMPUTED_VALUE"""),27.2)</f>
        <v>27.2</v>
      </c>
      <c r="C632" s="6">
        <f>IFERROR(__xludf.DUMMYFUNCTION("""COMPUTED_VALUE"""),27.45)</f>
        <v>27.45</v>
      </c>
      <c r="D632" s="6">
        <f>IFERROR(__xludf.DUMMYFUNCTION("""COMPUTED_VALUE"""),26.6)</f>
        <v>26.6</v>
      </c>
      <c r="E632" s="6">
        <f>IFERROR(__xludf.DUMMYFUNCTION("""COMPUTED_VALUE"""),26.8)</f>
        <v>26.8</v>
      </c>
      <c r="F632" s="6">
        <f>IFERROR(__xludf.DUMMYFUNCTION("""COMPUTED_VALUE"""),3.9585232E7)</f>
        <v>39585232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5">
        <f>IFERROR(__xludf.DUMMYFUNCTION("""COMPUTED_VALUE"""),45215.64583333333)</f>
        <v>45215.64583</v>
      </c>
      <c r="B633" s="6">
        <f>IFERROR(__xludf.DUMMYFUNCTION("""COMPUTED_VALUE"""),27.6)</f>
        <v>27.6</v>
      </c>
      <c r="C633" s="6">
        <f>IFERROR(__xludf.DUMMYFUNCTION("""COMPUTED_VALUE"""),28.1)</f>
        <v>28.1</v>
      </c>
      <c r="D633" s="6">
        <f>IFERROR(__xludf.DUMMYFUNCTION("""COMPUTED_VALUE"""),27.05)</f>
        <v>27.05</v>
      </c>
      <c r="E633" s="6">
        <f>IFERROR(__xludf.DUMMYFUNCTION("""COMPUTED_VALUE"""),28.1)</f>
        <v>28.1</v>
      </c>
      <c r="F633" s="6">
        <f>IFERROR(__xludf.DUMMYFUNCTION("""COMPUTED_VALUE"""),7.3809145E7)</f>
        <v>73809145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5">
        <f>IFERROR(__xludf.DUMMYFUNCTION("""COMPUTED_VALUE"""),45216.64583333333)</f>
        <v>45216.64583</v>
      </c>
      <c r="B634" s="6">
        <f>IFERROR(__xludf.DUMMYFUNCTION("""COMPUTED_VALUE"""),28.9)</f>
        <v>28.9</v>
      </c>
      <c r="C634" s="6">
        <f>IFERROR(__xludf.DUMMYFUNCTION("""COMPUTED_VALUE"""),29.5)</f>
        <v>29.5</v>
      </c>
      <c r="D634" s="6">
        <f>IFERROR(__xludf.DUMMYFUNCTION("""COMPUTED_VALUE"""),28.65)</f>
        <v>28.65</v>
      </c>
      <c r="E634" s="6">
        <f>IFERROR(__xludf.DUMMYFUNCTION("""COMPUTED_VALUE"""),29.5)</f>
        <v>29.5</v>
      </c>
      <c r="F634" s="6">
        <f>IFERROR(__xludf.DUMMYFUNCTION("""COMPUTED_VALUE"""),1.11721555E8)</f>
        <v>111721555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5">
        <f>IFERROR(__xludf.DUMMYFUNCTION("""COMPUTED_VALUE"""),45217.64583333333)</f>
        <v>45217.64583</v>
      </c>
      <c r="B635" s="6">
        <f>IFERROR(__xludf.DUMMYFUNCTION("""COMPUTED_VALUE"""),30.25)</f>
        <v>30.25</v>
      </c>
      <c r="C635" s="6">
        <f>IFERROR(__xludf.DUMMYFUNCTION("""COMPUTED_VALUE"""),30.95)</f>
        <v>30.95</v>
      </c>
      <c r="D635" s="6">
        <f>IFERROR(__xludf.DUMMYFUNCTION("""COMPUTED_VALUE"""),29.8)</f>
        <v>29.8</v>
      </c>
      <c r="E635" s="6">
        <f>IFERROR(__xludf.DUMMYFUNCTION("""COMPUTED_VALUE"""),30.95)</f>
        <v>30.95</v>
      </c>
      <c r="F635" s="6">
        <f>IFERROR(__xludf.DUMMYFUNCTION("""COMPUTED_VALUE"""),1.31127521E8)</f>
        <v>131127521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5">
        <f>IFERROR(__xludf.DUMMYFUNCTION("""COMPUTED_VALUE"""),45218.64583333333)</f>
        <v>45218.64583</v>
      </c>
      <c r="B636" s="6">
        <f>IFERROR(__xludf.DUMMYFUNCTION("""COMPUTED_VALUE"""),31.0)</f>
        <v>31</v>
      </c>
      <c r="C636" s="6">
        <f>IFERROR(__xludf.DUMMYFUNCTION("""COMPUTED_VALUE"""),32.1)</f>
        <v>32.1</v>
      </c>
      <c r="D636" s="6">
        <f>IFERROR(__xludf.DUMMYFUNCTION("""COMPUTED_VALUE"""),30.0)</f>
        <v>30</v>
      </c>
      <c r="E636" s="6">
        <f>IFERROR(__xludf.DUMMYFUNCTION("""COMPUTED_VALUE"""),31.6)</f>
        <v>31.6</v>
      </c>
      <c r="F636" s="6">
        <f>IFERROR(__xludf.DUMMYFUNCTION("""COMPUTED_VALUE"""),1.35200931E8)</f>
        <v>135200931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5">
        <f>IFERROR(__xludf.DUMMYFUNCTION("""COMPUTED_VALUE"""),45219.64583333333)</f>
        <v>45219.64583</v>
      </c>
      <c r="B637" s="6">
        <f>IFERROR(__xludf.DUMMYFUNCTION("""COMPUTED_VALUE"""),31.45)</f>
        <v>31.45</v>
      </c>
      <c r="C637" s="6">
        <f>IFERROR(__xludf.DUMMYFUNCTION("""COMPUTED_VALUE"""),33.15)</f>
        <v>33.15</v>
      </c>
      <c r="D637" s="6">
        <f>IFERROR(__xludf.DUMMYFUNCTION("""COMPUTED_VALUE"""),31.0)</f>
        <v>31</v>
      </c>
      <c r="E637" s="6">
        <f>IFERROR(__xludf.DUMMYFUNCTION("""COMPUTED_VALUE"""),32.5)</f>
        <v>32.5</v>
      </c>
      <c r="F637" s="6">
        <f>IFERROR(__xludf.DUMMYFUNCTION("""COMPUTED_VALUE"""),3.73269936E8)</f>
        <v>373269936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