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  <sheet name="Arrays" sheetId="2" state="visible" r:id="rId2"/>
    <sheet name="Linked_list" sheetId="3" state="visible" r:id="rId3"/>
    <sheet name="Stack" sheetId="4" state="visible" r:id="rId4"/>
    <sheet name="Queue" sheetId="5" state="visible" r:id="rId5"/>
    <sheet name="binary_tree" sheetId="6" state="visible" r:id="rId6"/>
    <sheet name="binary_search_tree" sheetId="7" state="visible" r:id="rId7"/>
    <sheet name="Heap" sheetId="8" state="visible" r:id="rId8"/>
    <sheet name="Hashing" sheetId="9" state="visible" r:id="rId9"/>
    <sheet name="Graph" sheetId="10" state="visible" r:id="rId10"/>
    <sheet name="Advanced_DS" sheetId="11" state="visible" r:id="rId11"/>
    <sheet name="Matrix" sheetId="12" state="visible" r:id="rId12"/>
  </sheets>
  <definedNames/>
  <calcPr calcId="124519" fullCalcOnLoad="1"/>
</workbook>
</file>

<file path=xl/sharedStrings.xml><?xml version="1.0" encoding="utf-8"?>
<sst xmlns="http://schemas.openxmlformats.org/spreadsheetml/2006/main" uniqueCount="1634">
  <si>
    <t>Reversal algorithm for array rotation</t>
  </si>
  <si>
    <t>https://www.geeksforgeeks.org/program-for-array-rotation-continued-reversal-algorithm/</t>
  </si>
  <si>
    <t>Block swap algorithm for array rotation</t>
  </si>
  <si>
    <t>https://www.geeksforgeeks.org/block-swap-algorithm-for-array-rotation/</t>
  </si>
  <si>
    <t>Program to cyclically rotate an array by one</t>
  </si>
  <si>
    <t>https://www.geeksforgeeks.org/c-program-cyclically-rotate-array-one/</t>
  </si>
  <si>
    <t>Search an element in a sorted and rotated array</t>
  </si>
  <si>
    <t>https://www.geeksforgeeks.org/search-an-element-in-a-sorted-and-pivoted-array/</t>
  </si>
  <si>
    <t>Given a sorted and rotated array, find if there is a pair with a given sum</t>
  </si>
  <si>
    <t>https://www.geeksforgeeks.org/given-a-sorted-and-rotated-array-find-if-there-is-a-pair-with-a-given-sum/</t>
  </si>
  <si>
    <t>Find maximum value of Sum( i*arr[i]) with only rotations on given array allowed</t>
  </si>
  <si>
    <t>https://www.geeksforgeeks.org/find-maximum-value-of-sum-iarri-with-only-rotations-on-given-array-allowed/</t>
  </si>
  <si>
    <t>Maximum sum of i*arr[i] among all rotations of a given array</t>
  </si>
  <si>
    <t>https://www.geeksforgeeks.org/maximum-sum-iarri-among-rotations-given-array/</t>
  </si>
  <si>
    <t>Find the Rotation Count in Rotated Sorted array</t>
  </si>
  <si>
    <t>https://www.geeksforgeeks.org/find-rotation-count-rotated-sorted-array/</t>
  </si>
  <si>
    <t>Quickly find multiple left rotations of an array</t>
  </si>
  <si>
    <t>https://www.geeksforgeeks.org/quickly-find-multiple-left-rotations-of-an-array/</t>
  </si>
  <si>
    <t>Find the minimum element in a sorted and rotated array</t>
  </si>
  <si>
    <t>https://www.geeksforgeeks.org/find-minimum-element-in-a-sorted-and-rotated-array/</t>
  </si>
  <si>
    <t>Rearrange positive and negative numbers in O(n) time and O(1) extra space</t>
  </si>
  <si>
    <t>https://www.geeksforgeeks.org/rearrange-positive-and-negative-numbers-publish/</t>
  </si>
  <si>
    <t>Write a program to reverse an array or string</t>
  </si>
  <si>
    <t>https://www.geeksforgeeks.org/write-a-program-to-reverse-an-array-or-string/</t>
  </si>
  <si>
    <t>Sort an array in wave form</t>
  </si>
  <si>
    <t>https://www.geeksforgeeks.org/sort-array-wave-form-2/</t>
  </si>
  <si>
    <t>Rearrange an array such that arr[i] = i</t>
  </si>
  <si>
    <t>https://www.geeksforgeeks.org/rearrange-array-arri/</t>
  </si>
  <si>
    <t>Shuffle 2n integers as a1-b1-a2-b2-a3-b3-..bn without using extra space</t>
  </si>
  <si>
    <t>https://www.geeksforgeeks.org/shuffle-2n-integers-a1-b1-a2-b2-a3-b3-bn-without-using-extra-space/</t>
  </si>
  <si>
    <t>Segregate even and odd numbers</t>
  </si>
  <si>
    <t>https://www.geeksforgeeks.org/segregate-even-odd-set-2/</t>
  </si>
  <si>
    <t>Rearrange array such that arr[i] &gt;= arr[j] if i is even and arr[i]&lt;=arr[j] if i is odd and j &lt; i</t>
  </si>
  <si>
    <t>https://www.geeksforgeeks.org/rearrange-array-arri-arrj-even-arri/</t>
  </si>
  <si>
    <t>Move matrix elements in given direction and add elements with same value</t>
  </si>
  <si>
    <t>https://www.geeksforgeeks.org/move-matrix-elements-given-direction-add-elements-value/</t>
  </si>
  <si>
    <t>Minimum swaps required to bring all elements less than or equal to k together</t>
  </si>
  <si>
    <t>https://www.geeksforgeeks.org/minimum-swaps-required-bring-elements-less-equal-k-together/</t>
  </si>
  <si>
    <t>Rearrange positive and negative numbers using inbuilt sort function</t>
  </si>
  <si>
    <t>https://www.geeksforgeeks.org/rearrange-positive-negative-numbers-using-inbuilt-sort-function/</t>
  </si>
  <si>
    <t>Lambda expression in Python to rearrange positive and negative numbers</t>
  </si>
  <si>
    <t>https://www.geeksforgeeks.org/lambda-expression-python-rearrange-positive-negative-numbers/</t>
  </si>
  <si>
    <t>Even numbers at even index and odd numbers at odd index</t>
  </si>
  <si>
    <t>https://www.geeksforgeeks.org/even-numbers-even-index-odd-numbers-odd-index/</t>
  </si>
  <si>
    <t>Rearrange array such that even positioned are greater than odd</t>
  </si>
  <si>
    <t>https://www.geeksforgeeks.org/rearrange-array-such-that-even-positioned-are-greater-than-odd/</t>
  </si>
  <si>
    <t>Double the first element and move zero to end</t>
  </si>
  <si>
    <t>https://www.geeksforgeeks.org/double-first-element-move-zero-end/</t>
  </si>
  <si>
    <t>Move all zeroes to end of array</t>
  </si>
  <si>
    <t>https://www.geeksforgeeks.org/move-zeroes-end-array-set-2-using-single-traversal/</t>
  </si>
  <si>
    <t>Rearrange positive and negative numbers with constant extra space</t>
  </si>
  <si>
    <t>https://www.geeksforgeeks.org/rearrange-positive-and-negative-numbers/</t>
  </si>
  <si>
    <t>Sort an array according to absolute difference with given value</t>
  </si>
  <si>
    <t>https://www.geeksforgeeks.org/sort-an-array-according-to-absolute-difference-with-given-value/</t>
  </si>
  <si>
    <t>Move all negative elements to end in order with extra space allowed</t>
  </si>
  <si>
    <t>https://www.geeksforgeeks.org/move-ve-elements-end-order-extra-space-allowed/</t>
  </si>
  <si>
    <t>Three way partitioning of an array around a given range</t>
  </si>
  <si>
    <t>https://www.geeksforgeeks.org/three-way-partitioning-of-an-array-around-a-given-range/</t>
  </si>
  <si>
    <t>Rearrange an array in maximum minimum form | Set 1</t>
  </si>
  <si>
    <t>https://www.geeksforgeeks.org/rearrange-array-maximum-minimum-form/</t>
  </si>
  <si>
    <t>Rearrange an array in maximum minimum form | Set 2 (O(1) extra space)</t>
  </si>
  <si>
    <t>https://www.geeksforgeeks.org/rearrange-array-maximum-minimum-form-set-2-o1-extra-space/</t>
  </si>
  <si>
    <t>Maximize sum of consecutive differences in a circular array</t>
  </si>
  <si>
    <t>https://www.geeksforgeeks.org/maximize-sum-consecutive-differences-circular-array/</t>
  </si>
  <si>
    <t>Segregate 0s and 1s in an array</t>
  </si>
  <si>
    <t>https://www.geeksforgeeks.org/segregate-0s-and-1s-in-an-array-by-traversing-array-once/</t>
  </si>
  <si>
    <t>Segregate Even and Odd numbers</t>
  </si>
  <si>
    <t>https://www.geeksforgeeks.org/segregate-even-and-odd-numbers/</t>
  </si>
  <si>
    <t>Find a sorted subsequence of size 3 in linear time</t>
  </si>
  <si>
    <t>https://www.geeksforgeeks.org/find-a-sorted-subsequence-of-size-3-in-linear-time/</t>
  </si>
  <si>
    <t>Largest subarray with equal number of 0s and 1s</t>
  </si>
  <si>
    <t>https://www.geeksforgeeks.org/largest-subarray-with-equal-number-of-0s-and-1s/</t>
  </si>
  <si>
    <t>Dynamic Programming | Set 18 (Partition problem)</t>
  </si>
  <si>
    <t>https://www.geeksforgeeks.org/dynamic-programming-set-18-partition-problem/</t>
  </si>
  <si>
    <t>Replace every element with the greatest element on right side</t>
  </si>
  <si>
    <t>https://www.geeksforgeeks.org/replace-every-element-with-the-greatest-on-right-side/</t>
  </si>
  <si>
    <t>Sort a nearly sorted (or K sorted) array</t>
  </si>
  <si>
    <t>https://www.geeksforgeeks.org/nearly-sorted-algorithm/</t>
  </si>
  <si>
    <t>Construction of Longest Increasing Subsequence (N log N)</t>
  </si>
  <si>
    <t>https://www.geeksforgeeks.org/construction-of-longest-monotonically-increasing-subsequence-n-log-n/</t>
  </si>
  <si>
    <t>Arrange given numbers to form the biggest number</t>
  </si>
  <si>
    <t>https://www.geeksforgeeks.org/given-an-array-of-numbers-arrange-the-numbers-to-form-the-biggest-number/</t>
  </si>
  <si>
    <t>Divide and Conquer | Set 3 (Maximum Subarray Sum)</t>
  </si>
  <si>
    <t>https://www.geeksforgeeks.org/divide-and-conquer-maximum-sum-subarray/</t>
  </si>
  <si>
    <t>Sort elements by frequency | Set 2</t>
  </si>
  <si>
    <t>https://www.geeksforgeeks.org/sort-elements-by-frequency-set-2/</t>
  </si>
  <si>
    <t>Sort an array according to the order defined by another array</t>
  </si>
  <si>
    <t>https://www.geeksforgeeks.org/sort-array-according-order-defined-another-array/</t>
  </si>
  <si>
    <t>Find Index of 0 to be replaced with 1 to get longest continuous sequence of 1s in a binary array</t>
  </si>
  <si>
    <t>https://www.geeksforgeeks.org/find-index-0-replaced-1-get-longest-continuous-sequence-1s-binary-array/</t>
  </si>
  <si>
    <t>Rearrange an array such that ‘arr[j]’ becomes ‘i’ if ‘arr[i]’ is ‘j’</t>
  </si>
  <si>
    <t>https://www.geeksforgeeks.org/rearrange-array-arrj-becomes-arri-j/</t>
  </si>
  <si>
    <t>Replace every array element by multiplication of previous and next</t>
  </si>
  <si>
    <t>https://www.geeksforgeeks.org/replace-every-array-element-by-multiplication-of-previous-and-next/</t>
  </si>
  <si>
    <t>Generate all possible sorted arrays from alternate elements of two given sorted arrays</t>
  </si>
  <si>
    <t>https://www.geeksforgeeks.org/generate-all-possible-sorted-arrays-from-alternate-elements-of-two-given-arrays/</t>
  </si>
  <si>
    <t>Minimum number of swaps required for arranging pairs adjacent to each other</t>
  </si>
  <si>
    <t>https://www.geeksforgeeks.org/minimum-number-of-swaps-required-for-arranging-pairs-adjacent-to-each-other/</t>
  </si>
  <si>
    <t>Convert array into Zig-Zag fashion</t>
  </si>
  <si>
    <t>https://www.geeksforgeeks.org/convert-array-into-zig-zag-fashion/</t>
  </si>
  <si>
    <t>Reorder an array according to given indexes</t>
  </si>
  <si>
    <t>https://www.geeksforgeeks.org/reorder-a-array-according-to-given-indexes/</t>
  </si>
  <si>
    <t>Form minimum number from given sequence</t>
  </si>
  <si>
    <t>https://www.geeksforgeeks.org/form-minimum-number-from-given-sequence/</t>
  </si>
  <si>
    <t>k largest(or smallest) elements in an array | added Min Heap method</t>
  </si>
  <si>
    <t>https://www.geeksforgeeks.org/k-largestor-smallest-elements-in-an-array/</t>
  </si>
  <si>
    <t>Kth smallest element in a row-wise and column-wise sorted 2D array | Set 1</t>
  </si>
  <si>
    <t>https://www.geeksforgeeks.org/kth-smallest-element-in-a-row-wise-and-column-wise-sorted-2d-array-set-1/</t>
  </si>
  <si>
    <t>Program to find largest element in an array</t>
  </si>
  <si>
    <t>https://www.geeksforgeeks.org/c-program-find-largest-element-array/</t>
  </si>
  <si>
    <t>K’th Smallest/Largest Element in Unsorted Array | Set 1</t>
  </si>
  <si>
    <t>https://www.geeksforgeeks.org/kth-smallestlargest-element-unsorted-array/</t>
  </si>
  <si>
    <t>K’th Smallest/Largest Element in Unsorted Array | Set 2 (Expected Linear Time)</t>
  </si>
  <si>
    <t>https://www.geeksforgeeks.org/kth-smallestlargest-element-unsorted-array-set-2-expected-linear-time-2/</t>
  </si>
  <si>
    <t>K’th Smallest/Largest Element in Unsorted Array | Set 3 (Worst Case Linear Time)</t>
  </si>
  <si>
    <t>https://www.geeksforgeeks.org/kth-smallestlargest-element-unsorted-array-set-3-worst-case-linear-time/</t>
  </si>
  <si>
    <t>Find the largest three elements in an array</t>
  </si>
  <si>
    <t>https://www.geeksforgeeks.org/find-the-largest-three-elements-in-an-array/</t>
  </si>
  <si>
    <t>Find all elements in array which have at-least two greater elements</t>
  </si>
  <si>
    <t>https://www.geeksforgeeks.org/find-elements-array-least-two-greater-elements/</t>
  </si>
  <si>
    <t>Program for Mean and median of an unsorted array</t>
  </si>
  <si>
    <t>https://www.geeksforgeeks.org/program-for-mean-and-median-of-an-unsorted-array/</t>
  </si>
  <si>
    <t>Minimum product of k integers in an array of positive Integers</t>
  </si>
  <si>
    <t>https://www.geeksforgeeks.org/minimum-product-k-integers-array-positive-integers/</t>
  </si>
  <si>
    <t>K-th Largest Sum Contiguous Subarray</t>
  </si>
  <si>
    <t>https://www.geeksforgeeks.org/k-th-largest-sum-contiguous-subarray/</t>
  </si>
  <si>
    <t>K maximum sum combinations from two arrays</t>
  </si>
  <si>
    <t>https://www.geeksforgeeks.org/k-maximum-sum-combinations-two-arrays/</t>
  </si>
  <si>
    <t>K maximum sums of overlapping contiguous sub-arrays</t>
  </si>
  <si>
    <t>https://www.geeksforgeeks.org/k-maximum-sum-overlapping-contiguous-sub-arrays/</t>
  </si>
  <si>
    <t>K maximum sums of non-overlapping contiguous sub-arrays</t>
  </si>
  <si>
    <t>https://www.geeksforgeeks.org/k-maximum-sums-non-overlapping-contiguous-sub-arrays/</t>
  </si>
  <si>
    <t>k smallest elements in same order using O(1) extra space</t>
  </si>
  <si>
    <t>https://www.geeksforgeeks.org/k-smallest-elements-order-using-o1-extra-space/</t>
  </si>
  <si>
    <t>Find k pairs with smallest sums in two arrays</t>
  </si>
  <si>
    <t>https://www.geeksforgeeks.org/find-k-pairs-smallest-sums-two-arrays/</t>
  </si>
  <si>
    <t>k-th smallest absolute difference of two elements in an array</t>
  </si>
  <si>
    <t>https://www.geeksforgeeks.org/k-th-smallest-absolute-difference-two-elements-array/</t>
  </si>
  <si>
    <t>Find Second largest element in an array</t>
  </si>
  <si>
    <t>https://www.geeksforgeeks.org/find-second-largest-element-array/</t>
  </si>
  <si>
    <t>Find k numbers with most occurrences in the given array</t>
  </si>
  <si>
    <t>https://www.geeksforgeeks.org/find-k-numbers-occurrences-given-array/</t>
  </si>
  <si>
    <t>Find the smallest and second smallest elements in an array</t>
  </si>
  <si>
    <t>https://www.geeksforgeeks.org/to-find-smallest-and-second-smallest-element-in-an-array/</t>
  </si>
  <si>
    <t>Find the smallest missing number</t>
  </si>
  <si>
    <t>https://www.geeksforgeeks.org/find-the-first-missing-number/</t>
  </si>
  <si>
    <t>Maximum sum such that no two elements are adjacent</t>
  </si>
  <si>
    <t>https://www.geeksforgeeks.org/maximum-sum-such-that-no-two-elements-are-adjacent/</t>
  </si>
  <si>
    <t>Maximum and minimum of an array using minimum number of comparisons</t>
  </si>
  <si>
    <t>https://www.geeksforgeeks.org/maximum-and-minimum-in-an-array/</t>
  </si>
  <si>
    <t>Maximum difference between two elements such that larger element appears after the smaller number</t>
  </si>
  <si>
    <t>https://www.geeksforgeeks.org/maximum-difference-between-two-elements/</t>
  </si>
  <si>
    <t>Given an array arr[], find the maximum j – i such that arr[j] &gt; arr[i]</t>
  </si>
  <si>
    <t>https://www.geeksforgeeks.org/given-an-array-arr-find-the-maximum-j-i-such-that-arrj-arri/</t>
  </si>
  <si>
    <t>Maximum of all subarrays of size k</t>
  </si>
  <si>
    <t>https://www.geeksforgeeks.org/sliding-window-maximum-maximum-of-all-subarrays-of-size-k/</t>
  </si>
  <si>
    <t>Find the minimum distance between two numbers</t>
  </si>
  <si>
    <t>https://www.geeksforgeeks.org/find-the-minimum-distance-between-two-numbers/</t>
  </si>
  <si>
    <t>Find the maximum element in an array which is first increasing and then decreasing</t>
  </si>
  <si>
    <t>https://www.geeksforgeeks.org/find-the-maximum-element-in-an-array-which-is-first-increasing-and-then-decreasing/</t>
  </si>
  <si>
    <t>Count smaller elements on right side</t>
  </si>
  <si>
    <t>https://www.geeksforgeeks.org/count-smaller-elements-on-right-side/</t>
  </si>
  <si>
    <t>Longest Monotonically Increasing Subsequence Size (N log N)</t>
  </si>
  <si>
    <t>https://www.geeksforgeeks.org/longest-monotonically-increasing-subsequence-size-n-log-n/</t>
  </si>
  <si>
    <t>Find the smallest positive number missing from an unsorted array | Set 1</t>
  </si>
  <si>
    <t>https://www.geeksforgeeks.org/find-the-smallest-positive-number-missing-from-an-unsorted-array/</t>
  </si>
  <si>
    <t>Find the maximum repeating number in O(n) time and O(1) extra space</t>
  </si>
  <si>
    <t>https://www.geeksforgeeks.org/find-the-maximum-repeating-number-in-ok-time/</t>
  </si>
  <si>
    <t>Given an array of of size n and a number k, find all elements that appear more than n/k times</t>
  </si>
  <si>
    <t>https://www.geeksforgeeks.org/given-an-array-of-of-size-n-finds-all-the-elements-that-appear-more-than-nk-times/</t>
  </si>
  <si>
    <t>Find the Increasing subsequence of length three with maximum product</t>
  </si>
  <si>
    <t>https://www.geeksforgeeks.org/increasing-subsequence-of-length-three-with-maximum-product/</t>
  </si>
  <si>
    <t>Maximum Sum Path in Two Arrays</t>
  </si>
  <si>
    <t>https://www.geeksforgeeks.org/maximum-sum-path-across-two-arrays/</t>
  </si>
  <si>
    <t>Find the closest pair from two sorted arrays</t>
  </si>
  <si>
    <t>https://www.geeksforgeeks.org/given-two-sorted-arrays-number-x-find-pair-whose-sum-closest-x/</t>
  </si>
  <si>
    <t>Find the largest pair sum in an unsorted array</t>
  </si>
  <si>
    <t>https://www.geeksforgeeks.org/find-the-largest-pair-sum-in-an-unsorted-array/</t>
  </si>
  <si>
    <t>Smallest greater elements in whole array</t>
  </si>
  <si>
    <t>https://www.geeksforgeeks.org/smallest-greater-elements-in-whole-array/</t>
  </si>
  <si>
    <t>Delete array elements which are smaller than next or become smaller</t>
  </si>
  <si>
    <t>https://www.geeksforgeeks.org/delete-array-elements-which-are-smaller-than-next-or-become-smaller/</t>
  </si>
  <si>
    <t>Online algorithm for checking palindrome in a stream</t>
  </si>
  <si>
    <t>https://www.geeksforgeeks.org/online-algorithm-for-checking-palindrome-in-a-stream/</t>
  </si>
  <si>
    <t>Find zeroes to be flipped so that number of consecutive 1’s is maximized</t>
  </si>
  <si>
    <t>https://www.geeksforgeeks.org/find-zeroes-to-be-flipped-so-that-number-of-consecutive-1s-is-maximized/</t>
  </si>
  <si>
    <t>Range Minimum Query (Square Root Decomposition and Sparse Table)</t>
  </si>
  <si>
    <t>https://www.geeksforgeeks.org/range-minimum-query-for-static-array/</t>
  </si>
  <si>
    <t>GCDs of given index ranges in an array</t>
  </si>
  <si>
    <t>https://www.geeksforgeeks.org/gcds-of-a-given-index-ranges-in-an-array/</t>
  </si>
  <si>
    <t>Sqrt (or Square Root) Decomposition Technique | Set 1 (Introduction)</t>
  </si>
  <si>
    <t>https://www.geeksforgeeks.org/sqrt-square-root-decomposition-technique-set-1-introduction/</t>
  </si>
  <si>
    <t>Range Queries for Frequencies of array elements</t>
  </si>
  <si>
    <t>https://www.geeksforgeeks.org/range-queries-for-frequencies-of-array-elements/</t>
  </si>
  <si>
    <t>Constant time range add operation on an array</t>
  </si>
  <si>
    <t>https://www.geeksforgeeks.org/constant-time-range-add-operation-array/</t>
  </si>
  <si>
    <t>Find whether a subarray is in form of a mountain or not</t>
  </si>
  <si>
    <t>https://www.geeksforgeeks.org/find-whether-subarray-form-mountain-not/</t>
  </si>
  <si>
    <t>Queries for GCD of all numbers of an array except elements in a given range</t>
  </si>
  <si>
    <t>https://www.geeksforgeeks.org/queries-gcd-numbers-array-except-elements-given-range/</t>
  </si>
  <si>
    <t>Number of elements less than or equal to a given number in a given subarray</t>
  </si>
  <si>
    <t>https://www.geeksforgeeks.org/number-elements-less-equal-given-number-given-subarray/</t>
  </si>
  <si>
    <t>Number of elements less than or equal to a given number in a given subarray | Set 2 (Including Updates)</t>
  </si>
  <si>
    <t>https://www.geeksforgeeks.org/number-elements-less-equal-given-number-given-subarray-set-2-including-updates/</t>
  </si>
  <si>
    <t>Check in binary array the number represented by a subarray is odd or even</t>
  </si>
  <si>
    <t>https://www.geeksforgeeks.org/check-binary-array-number-represented-subarray-odd-even/</t>
  </si>
  <si>
    <t>Queries for counts of array elements with values in given range</t>
  </si>
  <si>
    <t>https://www.geeksforgeeks.org/queries-counts-array-elements-values-given-range/</t>
  </si>
  <si>
    <t>Queries for decimal values of subarrays of a binary array</t>
  </si>
  <si>
    <t>https://www.geeksforgeeks.org/queries-for-decimal-values-of-subarray-of-a-binary-array/</t>
  </si>
  <si>
    <t>Check if any two intervals overlap among a given set of intervals</t>
  </si>
  <si>
    <t>https://www.geeksforgeeks.org/check-if-any-two-intervals-overlap-among-a-given-set-of-intervals/</t>
  </si>
  <si>
    <t>Maximum profit by buying and selling a share at most twice</t>
  </si>
  <si>
    <t>https://www.geeksforgeeks.org/maximum-profit-by-buying-and-selling-a-share-at-most-twice/</t>
  </si>
  <si>
    <t>Find the subarray with least average</t>
  </si>
  <si>
    <t>https://www.geeksforgeeks.org/find-subarray-least-average/</t>
  </si>
  <si>
    <t>Minimize the maximum difference between the heights</t>
  </si>
  <si>
    <t>https://www.geeksforgeeks.org/minimize-the-maximum-difference-between-the-heights/</t>
  </si>
  <si>
    <t>Minimum number of jumps to reach end</t>
  </si>
  <si>
    <t>https://www.geeksforgeeks.org/minimum-number-of-jumps-to-reach-end-of-a-given-array/</t>
  </si>
  <si>
    <t>Dynamic Programming | Set 14 (Maximum Sum Increasing Subsequence)</t>
  </si>
  <si>
    <t>https://www.geeksforgeeks.org/dynamic-programming-set-14-maximum-sum-increasing-subsequence/</t>
  </si>
  <si>
    <t>Smallest subarray with sum greater than a given value</t>
  </si>
  <si>
    <t>https://www.geeksforgeeks.org/minimum-length-subarray-sum-greater-given-value/</t>
  </si>
  <si>
    <t>Find maximum average subarray of k length</t>
  </si>
  <si>
    <t>https://www.geeksforgeeks.org/find-maximum-average-subarray-of-k-length/</t>
  </si>
  <si>
    <t>Count minimum steps to get the given desired array</t>
  </si>
  <si>
    <t>https://www.geeksforgeeks.org/count-minimum-steps-get-given-desired-array/</t>
  </si>
  <si>
    <t>Number of subsets with product less than k</t>
  </si>
  <si>
    <t>https://www.geeksforgeeks.org/number-subsets-product-less-k/</t>
  </si>
  <si>
    <t>Find minimum number of merge operations to make an array palindrome</t>
  </si>
  <si>
    <t>https://www.geeksforgeeks.org/find-minimum-number-of-merge-operations-to-make-an-array-palindrome/</t>
  </si>
  <si>
    <t>Find the smallest positive integer value that cannot be represented as sum of any subset of a given array</t>
  </si>
  <si>
    <t>https://www.geeksforgeeks.org/find-smallest-value-represented-sum-subset-given-array/</t>
  </si>
  <si>
    <t>Size of The Subarray With Maximum Sum</t>
  </si>
  <si>
    <t>https://www.geeksforgeeks.org/size-subarray-maximum-sum/</t>
  </si>
  <si>
    <t>Find minimum difference between any two elements</t>
  </si>
  <si>
    <t>https://www.geeksforgeeks.org/find-minimum-difference-pair/</t>
  </si>
  <si>
    <t>Space optimization using bit manipulations</t>
  </si>
  <si>
    <t>https://www.geeksforgeeks.org/space-optimization-using-bit-manipulations/</t>
  </si>
  <si>
    <t>Longest Span with same Sum in two Binary arrays</t>
  </si>
  <si>
    <t>https://www.geeksforgeeks.org/longest-span-sum-two-binary-arrays/</t>
  </si>
  <si>
    <t>Search, insert and delete in an unsorted array</t>
  </si>
  <si>
    <t>https://www.geeksforgeeks.org/search-insert-and-delete-in-an-unsorted-array/</t>
  </si>
  <si>
    <t>Search, insert and delete in a sorted array</t>
  </si>
  <si>
    <t>https://www.geeksforgeeks.org/search-insert-and-delete-in-a-sorted-array/</t>
  </si>
  <si>
    <t>Given an array A[] and a number x, check for pair in A[] with sum as x</t>
  </si>
  <si>
    <t>https://www.geeksforgeeks.org/write-a-c-program-that-given-a-set-a-of-n-numbers-and-another-number-x-determines-whether-or-not-there-exist-two-elements-in-s-whose-sum-is-exactly-x/</t>
  </si>
  <si>
    <t>Find the Number Occurring Odd Number of Times</t>
  </si>
  <si>
    <t>https://www.geeksforgeeks.org/find-the-number-occurring-odd-number-of-times/</t>
  </si>
  <si>
    <t>Searching in an array where adjacent differ by at most k</t>
  </si>
  <si>
    <t>https://www.geeksforgeeks.org/searching-array-adjacent-differ-k/</t>
  </si>
  <si>
    <t>Merge an array of size n into another array of size m+n</t>
  </si>
  <si>
    <t>https://www.geeksforgeeks.org/merge-one-array-of-size-n-into-another-one-of-size-mn/</t>
  </si>
  <si>
    <t>Maximum Subarray Sum Excluding Certain Elements</t>
  </si>
  <si>
    <t>https://www.geeksforgeeks.org/maximum-subarray-sum-excluding-certain-elements/</t>
  </si>
  <si>
    <t>Find the only repetitive element between 1 to n-1</t>
  </si>
  <si>
    <t>https://www.geeksforgeeks.org/find-repetitive-element-1-n-1/</t>
  </si>
  <si>
    <t>Sort elements by frequency | Set 1</t>
  </si>
  <si>
    <t>https://www.geeksforgeeks.org/sort-elements-by-frequency/</t>
  </si>
  <si>
    <t>Count Inversions in an array | Set 1 (Using Merge Sort)</t>
  </si>
  <si>
    <t>https://www.geeksforgeeks.org/counting-inversions/</t>
  </si>
  <si>
    <t>Two elements whose sum is closest to zero</t>
  </si>
  <si>
    <t>https://www.geeksforgeeks.org/two-elements-whose-sum-is-closest-to-zero/</t>
  </si>
  <si>
    <t>Check for Majority Element in a sorted array</t>
  </si>
  <si>
    <t>https://www.geeksforgeeks.org/check-for-majority-element-in-a-sorted-array/</t>
  </si>
  <si>
    <t>Union and Intersection of two sorted arrays</t>
  </si>
  <si>
    <t>https://www.geeksforgeeks.org/union-and-intersection-of-two-sorted-arrays-2/</t>
  </si>
  <si>
    <t>Ceiling in a sorted array</t>
  </si>
  <si>
    <t>https://www.geeksforgeeks.org/ceiling-in-a-sorted-array/</t>
  </si>
  <si>
    <t>Find the two repeating elements in a given array</t>
  </si>
  <si>
    <t>https://www.geeksforgeeks.org/find-the-two-repeating-elements-in-a-given-array/</t>
  </si>
  <si>
    <t>Sort an array of 0s, 1s and 2s</t>
  </si>
  <si>
    <t>https://www.geeksforgeeks.org/sort-an-array-of-0s-1s-and-2s/</t>
  </si>
  <si>
    <t>Find the Minimum length Unsorted Subarray, sorting which makes the complete array sorted</t>
  </si>
  <si>
    <t>https://www.geeksforgeeks.org/minimum-length-unsorted-subarray-sorting-which-makes-the-complete-array-sorted/</t>
  </si>
  <si>
    <t>Equilibrium index of an array</t>
  </si>
  <si>
    <t>https://www.geeksforgeeks.org/equilibrium-index-of-an-array/</t>
  </si>
  <si>
    <t>Count number of occurrences (or frequency) in a sorted array</t>
  </si>
  <si>
    <t>https://www.geeksforgeeks.org/count-number-of-occurrences-or-frequency-in-a-sorted-array/</t>
  </si>
  <si>
    <t>Find the repeating and the missing | Added 3 new methods</t>
  </si>
  <si>
    <t>https://www.geeksforgeeks.org/find-a-repeating-and-a-missing-number/</t>
  </si>
  <si>
    <t>Median in a stream of integers (running integers)</t>
  </si>
  <si>
    <t>https://www.geeksforgeeks.org/median-of-stream-of-integers-running-integers/</t>
  </si>
  <si>
    <t>Find a Fixed Point in a given array</t>
  </si>
  <si>
    <t>https://www.geeksforgeeks.org/find-a-fixed-point-in-a-given-array/</t>
  </si>
  <si>
    <t xml:space="preserve">Find sub-array with given sum </t>
  </si>
  <si>
    <t>https://www.geeksforgeeks.org/find-subarray-with-given-sum/</t>
  </si>
  <si>
    <t>Find a triplet that sum to a given value</t>
  </si>
  <si>
    <t>https://www.geeksforgeeks.org/find-a-triplet-that-sum-to-a-given-value/</t>
  </si>
  <si>
    <t>Find the two numbers with odd occurrences in an unsorted array</t>
  </si>
  <si>
    <t>https://www.geeksforgeeks.org/find-the-two-numbers-with-odd-occurences-in-an-unsorted-array/</t>
  </si>
  <si>
    <t>Find a pair with the given difference</t>
  </si>
  <si>
    <t>https://www.geeksforgeeks.org/find-a-pair-with-the-given-difference/</t>
  </si>
  <si>
    <t>Find four elements that sum to a given value | Set 1 (n^3 solution)</t>
  </si>
  <si>
    <t>https://www.geeksforgeeks.org/find-four-numbers-with-sum-equal-to-given-sum/</t>
  </si>
  <si>
    <t>Find four elements that sum to a given value | Set 2 ( O(n^2Logn) Solution)</t>
  </si>
  <si>
    <t>https://www.geeksforgeeks.org/find-four-elements-that-sum-to-a-given-value-set-2/</t>
  </si>
  <si>
    <t>Median of two sorted arrays of different sizes</t>
  </si>
  <si>
    <t>https://www.geeksforgeeks.org/median-of-two-sorted-arrays-of-different-sizes/</t>
  </si>
  <si>
    <t>Count the number of possible triangles</t>
  </si>
  <si>
    <t>https://www.geeksforgeeks.org/find-number-of-triangles-possible/</t>
  </si>
  <si>
    <t>Find number of pairs (x, y) in an array such that x^y &gt; y^x</t>
  </si>
  <si>
    <t>https://www.geeksforgeeks.org/find-number-pairs-xy-yx/</t>
  </si>
  <si>
    <t>Count all distinct pairs with difference equal to k</t>
  </si>
  <si>
    <t>https://www.geeksforgeeks.org/count-pairs-difference-equal-k/</t>
  </si>
  <si>
    <t>Find if there is a sub-array with 0 sum</t>
  </si>
  <si>
    <t>https://www.geeksforgeeks.org/find-if-there-is-a-subarray-with-0-sum/</t>
  </si>
  <si>
    <t>Given a sorted array and a number x, find the pair in array whose sum is closest to x</t>
  </si>
  <si>
    <t>https://www.geeksforgeeks.org/given-sorted-array-number-x-find-pair-array-whose-sum-closest-x/</t>
  </si>
  <si>
    <t>Count 1’s in a sorted binary array</t>
  </si>
  <si>
    <t>https://www.geeksforgeeks.org/count-1s-sorted-binary-array/</t>
  </si>
  <si>
    <t>Print All Distinct Elements of a given integer array</t>
  </si>
  <si>
    <t>https://www.geeksforgeeks.org/print-distinct-elements-given-integer-array/</t>
  </si>
  <si>
    <t>Construct an array from its pair-sum array</t>
  </si>
  <si>
    <t>https://www.geeksforgeeks.org/construct-array-pair-sum-array/</t>
  </si>
  <si>
    <t>Find common elements in three sorted arrays</t>
  </si>
  <si>
    <t>https://www.geeksforgeeks.org/find-common-elements-three-sorted-arrays/</t>
  </si>
  <si>
    <t>Find the first repeating element in an array of integers</t>
  </si>
  <si>
    <t>https://www.geeksforgeeks.org/find-first-repeating-element-array-integers/</t>
  </si>
  <si>
    <t>Find position of an element in a sorted array of infinite numbers</t>
  </si>
  <si>
    <t>https://www.geeksforgeeks.org/find-position-element-sorted-array-infinite-numbers/</t>
  </si>
  <si>
    <t>Check if a given array contains duplicate elements within k distance from each other</t>
  </si>
  <si>
    <t>https://www.geeksforgeeks.org/check-given-array-contains-duplicate-elements-within-k-distance/</t>
  </si>
  <si>
    <t>Find Union and Intersection of two unsorted arrays</t>
  </si>
  <si>
    <t>https://www.geeksforgeeks.org/find-union-and-intersection-of-two-unsorted-arrays/</t>
  </si>
  <si>
    <t>Delete an element from array (Using two traversals and one traversal)</t>
  </si>
  <si>
    <t>https://www.geeksforgeeks.org/delete-an-element-from-array-using-two-traversals-and-one-traversal/</t>
  </si>
  <si>
    <t>Count frequencies of all elements in array in O(1) extra space and O(n) time</t>
  </si>
  <si>
    <t>https://www.geeksforgeeks.org/count-frequencies-elements-array-o1-extra-space-time/</t>
  </si>
  <si>
    <t>Count triplets with sum smaller than a given value</t>
  </si>
  <si>
    <t>https://www.geeksforgeeks.org/count-triplets-with-sum-smaller-that-a-given-value/</t>
  </si>
  <si>
    <t>Count Inversions of size three in a given array</t>
  </si>
  <si>
    <t>https://www.geeksforgeeks.org/count-inversions-of-size-three-in-a-give-array/</t>
  </si>
  <si>
    <t>Merge two sorted arrays with O(1) extra space</t>
  </si>
  <si>
    <t>https://www.geeksforgeeks.org/merge-two-sorted-arrays-o1-extra-space/</t>
  </si>
  <si>
    <t>Find lost element from a duplicated array</t>
  </si>
  <si>
    <t>https://www.geeksforgeeks.org/find-lost-element-from-a-duplicated-array/</t>
  </si>
  <si>
    <t>Count pairs with given sum</t>
  </si>
  <si>
    <t>https://www.geeksforgeeks.org/count-pairs-with-given-sum/</t>
  </si>
  <si>
    <t>Turn an image by 90 degree</t>
  </si>
  <si>
    <t>https://www.geeksforgeeks.org/turn-an-image-by-90-degree/</t>
  </si>
  <si>
    <t>Inplace rotate square matrix by 90 degrees | Set 1</t>
  </si>
  <si>
    <t>https://www.geeksforgeeks.org/inplace-rotate-square-matrix-by-90-degrees/</t>
  </si>
  <si>
    <t>Rotate a matrix by 90 degree without using any extra space | Set 2</t>
  </si>
  <si>
    <t>https://www.geeksforgeeks.org/rotate-matrix-90-degree-without-using-extra-space-set-2/</t>
  </si>
  <si>
    <t>Rotate each ring of matrix anticlockwise by K elements</t>
  </si>
  <si>
    <t>https://www.geeksforgeeks.org/rotate-ring-matrix-anticlockwise-k-elements/</t>
  </si>
  <si>
    <t>Check if all rows of a matrix are circular rotations of each other</t>
  </si>
  <si>
    <t>https://www.geeksforgeeks.org/check-rows-matrix-circular-rotations/</t>
  </si>
  <si>
    <t>Find the row with maximum number of 1s</t>
  </si>
  <si>
    <t>https://www.geeksforgeeks.org/find-the-row-with-maximum-number-1s/</t>
  </si>
  <si>
    <t>Find the number of islands</t>
  </si>
  <si>
    <t>https://www.geeksforgeeks.org/find-number-of-islands/</t>
  </si>
  <si>
    <t>Magic Square | Even Order</t>
  </si>
  <si>
    <t>https://www.geeksforgeeks.org/magic-square-even-order/</t>
  </si>
  <si>
    <t>Find median in row wise sorted matrix</t>
  </si>
  <si>
    <t>https://www.geeksforgeeks.org/find-median-row-wise-sorted-matrix/</t>
  </si>
  <si>
    <t>Number of cells a queen can move with obstacles on the chessborad</t>
  </si>
  <si>
    <t>https://www.geeksforgeeks.org/number-cells-queen-can-move-obstacles-chessborad/</t>
  </si>
  <si>
    <t>Program to print Lower triangular and Upper triangular matrix of an array</t>
  </si>
  <si>
    <t>https://www.geeksforgeeks.org/program-print-lower-triangular-upper-triangular-matrix-array/</t>
  </si>
  <si>
    <t>Find distinct elements common to all rows of a matrix</t>
  </si>
  <si>
    <t>https://www.geeksforgeeks.org/find-distinct-elements-common-rows-matrix/</t>
  </si>
  <si>
    <t>Subarray/Substring vs Subsequence and Programs to Generate them</t>
  </si>
  <si>
    <t>https://www.geeksforgeeks.org/subarraysubstring-vs-subsequence-and-programs-to-generate-them/</t>
  </si>
  <si>
    <t>Number of subarrays with given product</t>
  </si>
  <si>
    <t>https://www.geeksforgeeks.org/number-subarrays-given-product/</t>
  </si>
  <si>
    <t>Check if array elements are consecutive | Added Method 3</t>
  </si>
  <si>
    <t>https://www.geeksforgeeks.org/check-if-array-elements-are-consecutive/</t>
  </si>
  <si>
    <t>Find whether an array is subset of another array | Added Method 3</t>
  </si>
  <si>
    <t>https://www.geeksforgeeks.org/find-whether-an-array-is-subset-of-another-array-set-1/</t>
  </si>
  <si>
    <t>Implement two stacks in an array</t>
  </si>
  <si>
    <t>https://www.geeksforgeeks.org/implement-two-stacks-in-an-array/</t>
  </si>
  <si>
    <t>Swap nodes in a linked list without swapping data</t>
  </si>
  <si>
    <t>https://www.geeksforgeeks.org/swap-nodes-in-a-linked-list-without-swapping-data/</t>
  </si>
  <si>
    <t>Write a function to get Nth node in a Linked List</t>
  </si>
  <si>
    <t>https://www.geeksforgeeks.org/write-a-function-to-get-nth-node-in-a-linked-list/</t>
  </si>
  <si>
    <t>Print the middle of a given linked list</t>
  </si>
  <si>
    <t>https://www.geeksforgeeks.org/write-a-c-function-to-print-the-middle-of-the-linked-list/</t>
  </si>
  <si>
    <t>Nth node from the end of a Linked List</t>
  </si>
  <si>
    <t>https://www.geeksforgeeks.org/nth-node-from-the-end-of-a-linked-list/</t>
  </si>
  <si>
    <t>Write a function to delete a Linked List</t>
  </si>
  <si>
    <t>https://www.geeksforgeeks.org/write-a-function-to-delete-a-linked-list/</t>
  </si>
  <si>
    <t>Write a function that counts the number of times a given int occurs in a Linked List</t>
  </si>
  <si>
    <t>https://www.geeksforgeeks.org/write-a-function-that-counts-the-number-of-times-a-given-int-occurs-in-a-linked-list/</t>
  </si>
  <si>
    <t>Detect loop in a linked list</t>
  </si>
  <si>
    <t>https://www.geeksforgeeks.org/write-a-c-function-to-detect-loop-in-a-linked-list/</t>
  </si>
  <si>
    <t>Merge two sorted linked lists</t>
  </si>
  <si>
    <t>https://www.geeksforgeeks.org/merge-two-sorted-linked-lists/</t>
  </si>
  <si>
    <t>Generic Linked List in C</t>
  </si>
  <si>
    <t>https://www.geeksforgeeks.org/generic-linked-list-in-c-2/</t>
  </si>
  <si>
    <t>Function to check if a singly linked list is palindrome</t>
  </si>
  <si>
    <t>https://www.geeksforgeeks.org/function-to-check-if-a-singly-linked-list-is-palindrome/</t>
  </si>
  <si>
    <t>Intersection point of two Linked Lists.</t>
  </si>
  <si>
    <t>https://www.geeksforgeeks.org/write-a-function-to-get-the-intersection-point-of-two-linked-lists/</t>
  </si>
  <si>
    <t>Recursive function to print reverse of a Linked List</t>
  </si>
  <si>
    <t>https://www.geeksforgeeks.org/write-a-recursive-function-to-print-reverse-of-a-linked-list/</t>
  </si>
  <si>
    <t>Remove duplicates from a sorted linked list</t>
  </si>
  <si>
    <t>https://www.geeksforgeeks.org/remove-duplicates-from-a-sorted-linked-list/</t>
  </si>
  <si>
    <t>Remove duplicates from an unsorted linked list</t>
  </si>
  <si>
    <t>https://www.geeksforgeeks.org/remove-duplicates-from-an-unsorted-linked-list/</t>
  </si>
  <si>
    <t>Pairwise swap elements of a given linked list</t>
  </si>
  <si>
    <t>https://www.geeksforgeeks.org/pairwise-swap-elements-of-a-given-linked-list/</t>
  </si>
  <si>
    <t>Move last element to front of a given Linked List</t>
  </si>
  <si>
    <t>https://www.geeksforgeeks.org/move-last-element-to-front-of-a-given-linked-list/</t>
  </si>
  <si>
    <t>Intersection of two Sorted Linked Lists</t>
  </si>
  <si>
    <t>https://www.geeksforgeeks.org/intersection-of-two-sorted-linked-lists/</t>
  </si>
  <si>
    <t>Delete alternate nodes of a Linked List</t>
  </si>
  <si>
    <t>https://www.geeksforgeeks.org/delete-alternate-nodes-of-a-linked-list/</t>
  </si>
  <si>
    <t>Alternating split of a given Singly Linked List</t>
  </si>
  <si>
    <t>https://www.geeksforgeeks.org/alternating-split-of-a-given-singly-linked-list/</t>
  </si>
  <si>
    <t>Merge Sort for Linked Lists</t>
  </si>
  <si>
    <t>https://www.geeksforgeeks.org/merge-sort-for-linked-list/</t>
  </si>
  <si>
    <t>Reverse a Linked List in groups of given size</t>
  </si>
  <si>
    <t>https://www.geeksforgeeks.org/reverse-a-list-in-groups-of-given-size/</t>
  </si>
  <si>
    <t>Reverse alternate K nodes in a Singly Linked List</t>
  </si>
  <si>
    <t>https://www.geeksforgeeks.org/reverse-alternate-k-nodes-in-a-singly-linked-list/</t>
  </si>
  <si>
    <t>Delete nodes which have a greater value on right side</t>
  </si>
  <si>
    <t>https://www.geeksforgeeks.org/delete-nodes-which-have-a-greater-value-on-right-side/</t>
  </si>
  <si>
    <t>Segregate even and odd nodes in a Linked List</t>
  </si>
  <si>
    <t>https://www.geeksforgeeks.org/segregate-even-and-odd-elements-in-a-linked-list/</t>
  </si>
  <si>
    <t>Detect and Remove Loop in a Linked List</t>
  </si>
  <si>
    <t>https://www.geeksforgeeks.org/detect-and-remove-loop-in-a-linked-list/</t>
  </si>
  <si>
    <t>Add two numbers represented by linked lists | Set 1</t>
  </si>
  <si>
    <t>https://www.geeksforgeeks.org/add-two-numbers-represented-by-linked-lists/</t>
  </si>
  <si>
    <t>Delete a given node in Linked List under given constraints</t>
  </si>
  <si>
    <t>https://www.geeksforgeeks.org/delete-a-given-node-in-linked-list-under-given-constraints/</t>
  </si>
  <si>
    <t>Union and Intersection of two Linked Lists</t>
  </si>
  <si>
    <t>https://www.geeksforgeeks.org/union-and-intersection-of-two-linked-lists/</t>
  </si>
  <si>
    <t>Find a triplet from three linked lists with sum equal to a given number</t>
  </si>
  <si>
    <t>https://www.geeksforgeeks.org/find-a-triplet-from-three-linked-lists-with-sum-equal-to-a-given-number/</t>
  </si>
  <si>
    <t>Add two numbers represented by linked lists | Set 2</t>
  </si>
  <si>
    <t>https://www.geeksforgeeks.org/sum-of-two-linked-lists/</t>
  </si>
  <si>
    <t>Sort a linked list of 0s, 1s and 2s</t>
  </si>
  <si>
    <t>https://www.geeksforgeeks.org/sort-a-linked-list-of-0s-1s-or-2s/</t>
  </si>
  <si>
    <t>Flatten a multilevel linked list</t>
  </si>
  <si>
    <t>https://www.geeksforgeeks.org/flatten-a-linked-list-with-next-and-child-pointers/</t>
  </si>
  <si>
    <t>Delete N nodes after M nodes of a linked list</t>
  </si>
  <si>
    <t>https://www.geeksforgeeks.org/delete-n-nodes-after-m-nodes-of-a-linked-list/</t>
  </si>
  <si>
    <t>QuickSort on Singly Linked List</t>
  </si>
  <si>
    <t>https://www.geeksforgeeks.org/quicksort-on-singly-linked-list/</t>
  </si>
  <si>
    <t>Merge a linked list into another linked list at alternate positions</t>
  </si>
  <si>
    <t>https://www.geeksforgeeks.org/merge-a-linked-list-into-another-linked-list-at-alternate-positions/</t>
  </si>
  <si>
    <t>Pairwise swap elements of a given linked list by changing links</t>
  </si>
  <si>
    <t>https://www.geeksforgeeks.org/pairwise-swap-elements-of-a-given-linked-list-by-changing-links/</t>
  </si>
  <si>
    <t>Given a linked list of line segments, remove middle points</t>
  </si>
  <si>
    <t>https://www.geeksforgeeks.org/given-linked-list-line-segments-remove-middle-points/</t>
  </si>
  <si>
    <t>Clone a linked list with next and random pointer | Set 1</t>
  </si>
  <si>
    <t>https://www.geeksforgeeks.org/a-linked-list-with-next-and-arbit-pointer/</t>
  </si>
  <si>
    <t>Clone a linked list with next and random pointer | Set 2</t>
  </si>
  <si>
    <t>https://www.geeksforgeeks.org/clone-linked-list-next-arbit-pointer-set-2/</t>
  </si>
  <si>
    <t>Point to next higher value node in a linked list with an arbitrary pointer</t>
  </si>
  <si>
    <t>https://www.geeksforgeeks.org/point-to-next-higher-value-node-in-a-linked-list-with-an-arbitrary-pointer/</t>
  </si>
  <si>
    <t>Rearrange a given linked list in-place.</t>
  </si>
  <si>
    <t>https://www.geeksforgeeks.org/rearrange-a-given-linked-list-in-place/</t>
  </si>
  <si>
    <t>Sort a linked list that is sorted alternating ascending and descending orders.</t>
  </si>
  <si>
    <t>https://www.geeksforgeeks.org/how-to-sort-a-linked-list-that-is-sorted-alternating-ascending-and-descending-orders/</t>
  </si>
  <si>
    <t>Select a Random Node from a Singly Linked List</t>
  </si>
  <si>
    <t>https://www.geeksforgeeks.org/select-a-random-node-from-a-singly-linked-list/</t>
  </si>
  <si>
    <t>Merge two sorted linked lists such that merged list is in reverse order</t>
  </si>
  <si>
    <t>https://www.geeksforgeeks.org/merge-two-sorted-linked-lists-such-that-merged-list-is-in-reverse-order/</t>
  </si>
  <si>
    <t>Compare two strings represented as linked lists</t>
  </si>
  <si>
    <t>https://www.geeksforgeeks.org/compare-two-strings-represented-as-linked-lists/</t>
  </si>
  <si>
    <t>Rearrange a linked list such that all even and odd positioned nodes are together</t>
  </si>
  <si>
    <t>https://www.geeksforgeeks.org/rearrange-a-linked-list-such-that-all-even-and-odd-positioned-nodes-are-together/</t>
  </si>
  <si>
    <t>Rearrange a Linked List in Zig-Zag fashion</t>
  </si>
  <si>
    <t>https://www.geeksforgeeks.org/linked-list-in-zig-zag-fashion/</t>
  </si>
  <si>
    <t>Add 1 to a number represented as linked list</t>
  </si>
  <si>
    <t>https://www.geeksforgeeks.org/add-1-number-represented-linked-list/</t>
  </si>
  <si>
    <t>Point arbit pointer to greatest value right side node in a linked list</t>
  </si>
  <si>
    <t>https://www.geeksforgeeks.org/point-arbit-pointer-greatest-value-right-side-node-linked-list/</t>
  </si>
  <si>
    <t>Check if a linked list of strings forms a palindrome</t>
  </si>
  <si>
    <t>https://www.geeksforgeeks.org/check-linked-list-strings-form-palindrome/</t>
  </si>
  <si>
    <t>Sort linked list which is already sorted on absolute values</t>
  </si>
  <si>
    <t>https://www.geeksforgeeks.org/sort-linked-list-already-sorted-absolute-values/</t>
  </si>
  <si>
    <t>In-place Merge two linked lists without changing links of first list</t>
  </si>
  <si>
    <t>https://www.geeksforgeeks.org/in-place-merge-two-linked-list-without-changing-links-of-first-list/</t>
  </si>
  <si>
    <t>Delete middle of linked list</t>
  </si>
  <si>
    <t>https://www.geeksforgeeks.org/delete-middle-of-linked-list/</t>
  </si>
  <si>
    <t>Merge K sorted linked lists | Set 1</t>
  </si>
  <si>
    <t>https://www.geeksforgeeks.org/merge-k-sorted-linked-lists/</t>
  </si>
  <si>
    <t>Decimal Equivalent of Binary Linked List</t>
  </si>
  <si>
    <t>https://www.geeksforgeeks.org/decimal-equivalent-of-binary-linked-list/</t>
  </si>
  <si>
    <t>Flatten a multi-level linked list | Set 2 (Depth wise)</t>
  </si>
  <si>
    <t>https://www.geeksforgeeks.org/flatten-a-multi-level-linked-list-set-2-depth-wise/</t>
  </si>
  <si>
    <t>Rearrange a given list such that it consists of alternating minimum maximum elements</t>
  </si>
  <si>
    <t>https://www.geeksforgeeks.org/rearrange-given-list-consists-alternating-minimum-maximum-elements/</t>
  </si>
  <si>
    <t>Subtract Two Numbers represented as Linked Lists</t>
  </si>
  <si>
    <t>https://www.geeksforgeeks.org/subtract-two-numbers-represented-as-linked-lists/</t>
  </si>
  <si>
    <t>Find pair for given sum in a sorted singly linked without extra space</t>
  </si>
  <si>
    <t>https://www.geeksforgeeks.org/find-pair-given-sum-sorted-singly-linked-without-extra-space/</t>
  </si>
  <si>
    <t>Iteratively Reverse a linked list using only 2 pointers (An Interesting Method)</t>
  </si>
  <si>
    <t>https://www.geeksforgeeks.org/iteratively-reverse-a-linked-list-using-only-2-pointers/</t>
  </si>
  <si>
    <t>Partitioning a linked list around a given value and keeping the original order</t>
  </si>
  <si>
    <t>https://www.geeksforgeeks.org/partitioning-a-linked-list-around-a-given-value-and-keeping-the-original-order/</t>
  </si>
  <si>
    <t>Check linked list with a loop is palindrome or not</t>
  </si>
  <si>
    <t>https://www.geeksforgeeks.org/check-linked-list-loop-palindrome-not/</t>
  </si>
  <si>
    <t>Clone a linked list with next and random pointer in O(1) space</t>
  </si>
  <si>
    <t>https://www.geeksforgeeks.org/clone-linked-list-next-random-pointer-o1-space/</t>
  </si>
  <si>
    <t>Length of longest palindrome list in a linked list using O(1) extra space</t>
  </si>
  <si>
    <t>https://www.geeksforgeeks.org/length-longest-palindrome-list-linked-list-using-o1-extra-space/</t>
  </si>
  <si>
    <t>Adding two polynomials using Linked List</t>
  </si>
  <si>
    <t>https://www.geeksforgeeks.org/adding-two-polynomials-using-linked-list/</t>
  </si>
  <si>
    <t>Implementing Iterator pattern of a single Linked List</t>
  </si>
  <si>
    <t>https://www.geeksforgeeks.org/implementing-iterator-pattern-of-a-single-linked-list/</t>
  </si>
  <si>
    <t>Move all occurrences of an element to end in a linked list</t>
  </si>
  <si>
    <t>https://www.geeksforgeeks.org/move-occurrences-element-end-linked-list/</t>
  </si>
  <si>
    <t>Remove all occurrences of duplicates from a sorted Linked List</t>
  </si>
  <si>
    <t>https://www.geeksforgeeks.org/remove-occurrences-duplicates-sorted-linked-list/</t>
  </si>
  <si>
    <t>Remove every k-th node of the linked list</t>
  </si>
  <si>
    <t>https://www.geeksforgeeks.org/remove-every-k-th-node-linked-list/</t>
  </si>
  <si>
    <t>Check whether the length of given linked list is Even or Odd</t>
  </si>
  <si>
    <t>https://www.geeksforgeeks.org/check-whether-the-length-of-given-linked-list-is-even-or-odd/</t>
  </si>
  <si>
    <t>Union and Intersection of two linked lists | Set-2 (Using Merge Sort)</t>
  </si>
  <si>
    <t>https://www.geeksforgeeks.org/union-intersection-two-linked-lists-set-2-using-merge-sort/</t>
  </si>
  <si>
    <t>Multiply two numbers represented by Linked Lists</t>
  </si>
  <si>
    <t>https://www.geeksforgeeks.org/multiply-two-numbers-represented-linked-lists/</t>
  </si>
  <si>
    <t>Union and Intersection of two linked lists | Set-3 (Hashing)</t>
  </si>
  <si>
    <t>https://www.geeksforgeeks.org/union-intersection-two-linked-lists-set-3-hashing/</t>
  </si>
  <si>
    <t>Find the sum of last n nodes of the given Linked List</t>
  </si>
  <si>
    <t>https://www.geeksforgeeks.org/find-sum-last-n-nodes-given-linked-list/</t>
  </si>
  <si>
    <t>Count pairs from two linked lists whose sum is equal to a given value</t>
  </si>
  <si>
    <t>https://www.geeksforgeeks.org/count-pairs-two-linked-lists-whose-sum-equal-given-value/</t>
  </si>
  <si>
    <t>Merge k sorted linked lists | Set 2 (Using Min Heap)</t>
  </si>
  <si>
    <t>https://www.geeksforgeeks.org/merge-k-sorted-linked-lists-set-2-using-min-heap/</t>
  </si>
  <si>
    <t>Recursive selection sort for singly linked list | Swapping node links</t>
  </si>
  <si>
    <t>https://www.geeksforgeeks.org/recursive-selection-sort-singly-linked-list-swapping-node-links/</t>
  </si>
  <si>
    <t>Find length of loop in linked list</t>
  </si>
  <si>
    <t>https://www.geeksforgeeks.org/find-length-of-loop-in-linked-list/</t>
  </si>
  <si>
    <t>Reverse a Linked List in groups of given size | Set 2</t>
  </si>
  <si>
    <t>https://www.geeksforgeeks.org/reverse-linked-list-groups-given-size-set-2/</t>
  </si>
  <si>
    <t>Insert node into the middle of the linked list</t>
  </si>
  <si>
    <t>https://www.geeksforgeeks.org/insert-node-middle-linked-list/</t>
  </si>
  <si>
    <t>Merge two sorted lists (in-place)</t>
  </si>
  <si>
    <t>https://www.geeksforgeeks.org/merge-two-sorted-lists-place/</t>
  </si>
  <si>
    <t>Sort a linked list of 0s, 1s and 2s by changing links</t>
  </si>
  <si>
    <t>https://www.geeksforgeeks.org/sort-linked-list-0s-1s-2s-changing-links/</t>
  </si>
  <si>
    <t>Insert a node after the n-th node from the end</t>
  </si>
  <si>
    <t>https://www.geeksforgeeks.org/insert-node-n-th-node-end/</t>
  </si>
  <si>
    <t>Rotate Linked List block wise</t>
  </si>
  <si>
    <t>https://www.geeksforgeeks.org/rotate-linked-list-block-wise/</t>
  </si>
  <si>
    <t>Count rotations in sorted and rotated linked list</t>
  </si>
  <si>
    <t>https://www.geeksforgeeks.org/count-rotations-sorted-rotated-linked-list/</t>
  </si>
  <si>
    <t>Make middle node head in a linked list</t>
  </si>
  <si>
    <t>https://www.geeksforgeeks.org/make-middle-node-head-linked-list/</t>
  </si>
  <si>
    <t>Split a Circular Linked List into two halves</t>
  </si>
  <si>
    <t>https://www.geeksforgeeks.org/split-a-circular-linked-list-into-two-halves/</t>
  </si>
  <si>
    <t>Sorted insert for circular linked list</t>
  </si>
  <si>
    <t>https://www.geeksforgeeks.org/sorted-insert-for-circular-linked-list/</t>
  </si>
  <si>
    <t>Check if a linked list is Circular Linked List</t>
  </si>
  <si>
    <t>https://www.geeksforgeeks.org/check-if-a-linked-list-is-circular-linked-list/</t>
  </si>
  <si>
    <t>Convert a Binary Tree to a Circular Doubly Link List</t>
  </si>
  <si>
    <t>https://www.geeksforgeeks.org/convert-a-binary-tree-to-a-circular-doubly-link-list/</t>
  </si>
  <si>
    <t>Circular Singly Linked List | Insertion</t>
  </si>
  <si>
    <t>https://www.geeksforgeeks.org/circular-singly-linked-list-insertion/</t>
  </si>
  <si>
    <t>Deletion from a Circular Linked List</t>
  </si>
  <si>
    <t>https://www.geeksforgeeks.org/deletion-circular-linked-list/</t>
  </si>
  <si>
    <t>Circular Queue | Set 2 (Circular Linked List Implementation)</t>
  </si>
  <si>
    <t>https://www.geeksforgeeks.org/circular-queue-set-2-circular-linked-list-implementation/</t>
  </si>
  <si>
    <t>Count nodes in Circular linked list</t>
  </si>
  <si>
    <t>https://www.geeksforgeeks.org/count-nodes-circular-linked-list/</t>
  </si>
  <si>
    <t>Josephus Circle using circular linked list</t>
  </si>
  <si>
    <t>https://www.geeksforgeeks.org/josephus-circle-using-circular-linked-list/</t>
  </si>
  <si>
    <t>Convert singly linked list into circular linked list</t>
  </si>
  <si>
    <t>https://www.geeksforgeeks.org/convert-singly-linked-list-circular-linked-list/</t>
  </si>
  <si>
    <t>Delete a node in a Doubly Linked List</t>
  </si>
  <si>
    <t>https://www.geeksforgeeks.org/delete-a-node-in-a-doubly-linked-list/</t>
  </si>
  <si>
    <t>Reverse a Doubly Linked List</t>
  </si>
  <si>
    <t>https://www.geeksforgeeks.org/reverse-a-doubly-linked-list/</t>
  </si>
  <si>
    <t>The Great Tree-List Recursion Problem.</t>
  </si>
  <si>
    <t>https://www.geeksforgeeks.org/the-great-tree-list-recursion-problem/</t>
  </si>
  <si>
    <t>Copy a linked list with next and arbit pointer</t>
  </si>
  <si>
    <t>QuickSort on Doubly Linked List</t>
  </si>
  <si>
    <t>https://www.geeksforgeeks.org/quicksort-for-linked-list/</t>
  </si>
  <si>
    <t>Swap Kth node from beginning with Kth node from end in a Linked List</t>
  </si>
  <si>
    <t>https://www.geeksforgeeks.org/swap-kth-node-from-beginning-with-kth-node-from-end-in-a-linked-list/</t>
  </si>
  <si>
    <t>Merge Sort for Doubly Linked List</t>
  </si>
  <si>
    <t>https://www.geeksforgeeks.org/merge-sort-for-doubly-linked-list/</t>
  </si>
  <si>
    <t>Create a Doubly Linked List from a Ternary Tree</t>
  </si>
  <si>
    <t>https://www.geeksforgeeks.org/create-doubly-linked-list-ternary-ree/</t>
  </si>
  <si>
    <t>Find pairs with given sum in doubly linked list</t>
  </si>
  <si>
    <t>https://www.geeksforgeeks.org/find-pairs-given-sum-doubly-linked-list/</t>
  </si>
  <si>
    <t>Insert value in sorted way in a sorted doubly linked list</t>
  </si>
  <si>
    <t>https://www.geeksforgeeks.org/insert-value-sorted-way-sorted-doubly-linked-list/</t>
  </si>
  <si>
    <t>Delete a Doubly Linked List node at a given position</t>
  </si>
  <si>
    <t>https://www.geeksforgeeks.org/delete-doubly-linked-list-node-given-position/</t>
  </si>
  <si>
    <t>Count triplets in a sorted doubly linked list whose sum is equal to a given value x</t>
  </si>
  <si>
    <t>https://www.geeksforgeeks.org/count-triplets-sorted-doubly-linked-list-whose-sum-equal-given-value-x/</t>
  </si>
  <si>
    <t>Remove duplicates from a sorted doubly linked list</t>
  </si>
  <si>
    <t>https://www.geeksforgeeks.org/remove-duplicates-sorted-doubly-linked-list/</t>
  </si>
  <si>
    <t>Delete all occurrences of a given key in a doubly linked list</t>
  </si>
  <si>
    <t>https://www.geeksforgeeks.org/delete-occurrences-given-key-doubly-linked-list/</t>
  </si>
  <si>
    <t>Remove duplicates from an unsorted doubly linked list</t>
  </si>
  <si>
    <t>https://www.geeksforgeeks.org/remove-duplicates-unsorted-doubly-linked-list/</t>
  </si>
  <si>
    <t>Sort the biotonic doubly linked list</t>
  </si>
  <si>
    <t>https://www.geeksforgeeks.org/sort-biotonic-doubly-linked-list/</t>
  </si>
  <si>
    <t>Sort a k sorted doubly linked list</t>
  </si>
  <si>
    <t>https://www.geeksforgeeks.org/sort-k-sorted-doubly-linked-list/</t>
  </si>
  <si>
    <t xml:space="preserve">Convert a given Binary Tree to Doubly Linked List | Set </t>
  </si>
  <si>
    <t>https://www.geeksforgeeks.org/convert-a-given-binary-tree-to-doubly-linked-list-set-4/</t>
  </si>
  <si>
    <t>Skip List | Set 1 (Introduction)</t>
  </si>
  <si>
    <t>https://www.geeksforgeeks.org/skip-list/</t>
  </si>
  <si>
    <t>Skip List | Set 2 (Insertion)</t>
  </si>
  <si>
    <t>https://www.geeksforgeeks.org/skip-list-set-2-insertion/</t>
  </si>
  <si>
    <t>Skip List | Set 3 (Searching and Deletion)</t>
  </si>
  <si>
    <t>https://www.geeksforgeeks.org/skip-list-set-3-searching-deletion/</t>
  </si>
  <si>
    <t>Reverse a stack without using extra space in O(n)</t>
  </si>
  <si>
    <t>https://www.geeksforgeeks.org/reverse-stack-without-using-extra-space/</t>
  </si>
  <si>
    <t>An interesting method to print reverse of a linked list</t>
  </si>
  <si>
    <t>https://www.geeksforgeeks.org/an-interesting-method-to-print-reverse-of-a-linked-list/</t>
  </si>
  <si>
    <t>Linked List representation of Disjoint Set Data Structures</t>
  </si>
  <si>
    <t>https://www.geeksforgeeks.org/linked-list-representation-disjoint-set-data-structures/</t>
  </si>
  <si>
    <t>Sublist Search (Search a linked list in another list)</t>
  </si>
  <si>
    <t>https://www.geeksforgeeks.org/sublist-search-search-a-linked-list-in-another-list/</t>
  </si>
  <si>
    <t>Doubly Circular Linked List | Set 1 (Introduction and Insertion)</t>
  </si>
  <si>
    <t>https://www.geeksforgeeks.org/doubly-circular-linked-list-set-1-introduction-and-insertion/</t>
  </si>
  <si>
    <t>Doubly Circular Linked List | Set 2 (Deletion)</t>
  </si>
  <si>
    <t>https://www.geeksforgeeks.org/doubly-circular-linked-list-set-2-deletion/</t>
  </si>
  <si>
    <t>How to insert elements in C++ STL List ?</t>
  </si>
  <si>
    <t>https://www.geeksforgeeks.org/insert-elements-c-stl-list/</t>
  </si>
  <si>
    <t>Unrolled Linked List | Set 1 (Introduction)</t>
  </si>
  <si>
    <t>https://www.geeksforgeeks.org/unrolled-linked-list-set-1-introduction/</t>
  </si>
  <si>
    <t>How to write C functions that modify head pointer of a Linked List?</t>
  </si>
  <si>
    <t>https://www.geeksforgeeks.org/how-to-write-functions-that-modify-the-head-pointer-of-a-linked-list/</t>
  </si>
  <si>
    <t>Given a linked list which is sorted, how will you insert in sorted way</t>
  </si>
  <si>
    <t>https://www.geeksforgeeks.org/given-a-linked-list-which-is-sorted-how-will-you-insert-in-sorted-way/</t>
  </si>
  <si>
    <t>Practice questions for Linked List and Recursion</t>
  </si>
  <si>
    <t>https://www.geeksforgeeks.org/practice-questions-for-linked-list-and-recursion/</t>
  </si>
  <si>
    <t>Construct a Maximum Sum Linked List out of two Sorted Linked Lists having some Common nodes</t>
  </si>
  <si>
    <t>https://www.geeksforgeeks.org/maximum-sum-linked-list-two-sorted-linked-lists-common-nodes/</t>
  </si>
  <si>
    <t>Given only a pointer to a node to be deleted in a singly linked list, how do you delete it?</t>
  </si>
  <si>
    <t>https://www.geeksforgeeks.org/given-only-a-pointer-to-a-node-to-be-deleted-in-a-singly-linked-list-how-do-you-delete-it/</t>
  </si>
  <si>
    <t>Why Quick Sort preferred for Arrays and Merge Sort for Linked Lists?</t>
  </si>
  <si>
    <t>https://www.geeksforgeeks.org/why-quick-sort-preferred-for-arrays-and-merge-sort-for-linked-lists/</t>
  </si>
  <si>
    <t>Squareroot(n)-th node in a Linked List</t>
  </si>
  <si>
    <t>https://www.geeksforgeeks.org/squarerootnth-node-in-a-linked-list/</t>
  </si>
  <si>
    <t>Find the fractional (or n/k – th) node in linked list</t>
  </si>
  <si>
    <t>https://www.geeksforgeeks.org/find-fractional-nk-th-node-linked-list/</t>
  </si>
  <si>
    <t>Find modular node in a linked list</t>
  </si>
  <si>
    <t>https://www.geeksforgeeks.org/find-modular-node-linked-list/</t>
  </si>
  <si>
    <t>Construct a linked list from 2D matrix</t>
  </si>
  <si>
    <t>https://www.geeksforgeeks.org/construct-linked-list-2d-matrix/</t>
  </si>
  <si>
    <t>Find smallest and largest elements in singly linked list</t>
  </si>
  <si>
    <t>https://www.geeksforgeeks.org/find-smallest-largest-elements-singly-linked-list/</t>
  </si>
  <si>
    <t>Arrange consonants and vowels nodes in a linked list</t>
  </si>
  <si>
    <t>https://www.geeksforgeeks.org/arrange-consonants-vowels-nodes-linked-list/</t>
  </si>
  <si>
    <t>Partitioning a linked list around a given value and If we don’t care about making the elements of the list “stable”</t>
  </si>
  <si>
    <t>https://www.geeksforgeeks.org/partitioning-linked-list-around-given-value-dont-care-making-elements-list-stable/</t>
  </si>
  <si>
    <t>Modify contents of Linked List</t>
  </si>
  <si>
    <t>https://www.geeksforgeeks.org/modify-contents-linked-list/</t>
  </si>
  <si>
    <t>Design and Implement Special Stack Data Structure | Added Space Optimized Version</t>
  </si>
  <si>
    <t>https://www.geeksforgeeks.org/design-and-implement-special-stack-data-structure/</t>
  </si>
  <si>
    <t>Design a stack with operations on middle element</t>
  </si>
  <si>
    <t>https://www.geeksforgeeks.org/design-a-stack-with-find-middle-operation/</t>
  </si>
  <si>
    <t>How to efficiently implement k stacks in a single array?</t>
  </si>
  <si>
    <t>https://www.geeksforgeeks.org/efficiently-implement-k-stacks-single-array/</t>
  </si>
  <si>
    <t>How to create mergable stack?</t>
  </si>
  <si>
    <t>https://www.geeksforgeeks.org/create-mergable-stack/</t>
  </si>
  <si>
    <t>Design a stack that supports getMin() in O(1) time and O(1) extra space</t>
  </si>
  <si>
    <t>https://www.geeksforgeeks.org/design-a-stack-that-supports-getmin-in-o1-time-and-o1-extra-space/</t>
  </si>
  <si>
    <t>Implement a stack using single queue</t>
  </si>
  <si>
    <t>https://www.geeksforgeeks.org/implement-a-stack-using-single-queue/</t>
  </si>
  <si>
    <t>How to implement stack using priority queue or heap?</t>
  </si>
  <si>
    <t>https://www.geeksforgeeks.org/implement-stack-using-priority-queue-or-heap/</t>
  </si>
  <si>
    <t>Create a customized data structure which evaluates functions in O(1)</t>
  </si>
  <si>
    <t>https://www.geeksforgeeks.org/create-customized-data-structure-evaluates-functions-o1/</t>
  </si>
  <si>
    <t>Infix to Postfix Conversion using Stack</t>
  </si>
  <si>
    <t>https://www.geeksforgeeks.org/stack-set-2-infix-to-postfix/</t>
  </si>
  <si>
    <t>Check for balanced parentheses in an expression</t>
  </si>
  <si>
    <t>https://www.geeksforgeeks.org/check-for-balanced-parentheses-in-an-expression/</t>
  </si>
  <si>
    <t>Reverse a stack using recursion</t>
  </si>
  <si>
    <t>https://www.geeksforgeeks.org/reverse-a-stack-using-recursion/</t>
  </si>
  <si>
    <t>Sort a stack using recursion</t>
  </si>
  <si>
    <t>https://www.geeksforgeeks.org/sort-a-stack-using-recursion/</t>
  </si>
  <si>
    <t>Sort a stack using a temporary stack</t>
  </si>
  <si>
    <t>https://www.geeksforgeeks.org/sort-stack-using-temporary-stack/</t>
  </si>
  <si>
    <t>Iterative Postorder Traversal | Set 1 (Using Two Stacks)</t>
  </si>
  <si>
    <t>https://www.geeksforgeeks.org/iterative-postorder-traversal/</t>
  </si>
  <si>
    <t>Iterative Postorder Traversal | Set 2 (Using One Stack)</t>
  </si>
  <si>
    <t>https://www.geeksforgeeks.org/iterative-postorder-traversal-using-stack/</t>
  </si>
  <si>
    <t>Largest Rectangular Area in a Histogram | Set 2</t>
  </si>
  <si>
    <t>https://www.geeksforgeeks.org/largest-rectangle-under-histogram/</t>
  </si>
  <si>
    <t>Print ancestors of a given binary tree node without recursion</t>
  </si>
  <si>
    <t>https://www.geeksforgeeks.org/print-ancestors-of-a-given-binary-tree-node-without-recursion/</t>
  </si>
  <si>
    <t>Reverse a string using stack</t>
  </si>
  <si>
    <t>https://www.geeksforgeeks.org/stack-set-3-reverse-string-using-stack/</t>
  </si>
  <si>
    <t>Program for Tower of Hanoi</t>
  </si>
  <si>
    <t>https://www.geeksforgeeks.org/c-program-for-tower-of-hanoi/</t>
  </si>
  <si>
    <t>Find maximum depth of nested parenthesis in a string</t>
  </si>
  <si>
    <t>https://www.geeksforgeeks.org/find-maximum-depth-nested-parenthesis-string/</t>
  </si>
  <si>
    <t>Find maximum of minimum for every window size in a given array</t>
  </si>
  <si>
    <t>https://www.geeksforgeeks.org/find-the-maximum-of-minimums-for-every-window-size-in-a-given-array/</t>
  </si>
  <si>
    <t>Length of the longest valid substring</t>
  </si>
  <si>
    <t>https://www.geeksforgeeks.org/length-of-the-longest-valid-substring/</t>
  </si>
  <si>
    <t>Iterative Depth First Traversal of Graph</t>
  </si>
  <si>
    <t>https://www.geeksforgeeks.org/iterative-depth-first-traversal/</t>
  </si>
  <si>
    <t>Minimum number of bracket reversals needed to make an expression balanced</t>
  </si>
  <si>
    <t>https://www.geeksforgeeks.org/minimum-number-of-bracket-reversals-needed-to-make-an-expression-balanced/</t>
  </si>
  <si>
    <t>Check if a given array can represent Preorder Traversal of Binary Search Tree</t>
  </si>
  <si>
    <t>https://www.geeksforgeeks.org/check-if-a-given-array-can-represent-preorder-traversal-of-binary-search-tree/</t>
  </si>
  <si>
    <t>Find if an expression has duplicate parenthesis or not</t>
  </si>
  <si>
    <t>https://www.geeksforgeeks.org/find-expression-duplicate-parenthesis-not/</t>
  </si>
  <si>
    <t>Find maximum difference between nearest left and right smaller elements</t>
  </si>
  <si>
    <t>https://www.geeksforgeeks.org/find-maximum-difference-between-nearest-left-and-right-smaller-elements/</t>
  </si>
  <si>
    <t>Find next Smaller of next Greater in an array</t>
  </si>
  <si>
    <t>https://www.geeksforgeeks.org/find-next-smaller-next-greater-array/</t>
  </si>
  <si>
    <t>Find maximum sum possible equal sum of three stacks</t>
  </si>
  <si>
    <t>https://www.geeksforgeeks.org/find-maximum-sum-possible-equal-sum-three-stacks/</t>
  </si>
  <si>
    <t>Count natural numbers whose all permutation are greater than that number</t>
  </si>
  <si>
    <t>https://www.geeksforgeeks.org/count-natural-numbers-whose-permutation-greater-number/</t>
  </si>
  <si>
    <t>Delete consecutive same words in a sequence</t>
  </si>
  <si>
    <t>https://www.geeksforgeeks.org/delete-consecutive-words-sequence/</t>
  </si>
  <si>
    <t>Decode a string recursively encoded as count followed by substring</t>
  </si>
  <si>
    <t>https://www.geeksforgeeks.org/decode-string-recursively-encoded-count-followed-substring/</t>
  </si>
  <si>
    <t>Bubble sort using two Stacks</t>
  </si>
  <si>
    <t>https://www.geeksforgeeks.org/bubble-sort-using-two-stacks/</t>
  </si>
  <si>
    <t>Pattern Occurrences : Stack Implementation Java</t>
  </si>
  <si>
    <t>https://www.geeksforgeeks.org/pattern-occurrences-stack-implementation-java/</t>
  </si>
  <si>
    <t>Iterative method to find ancestors of a given binary tree</t>
  </si>
  <si>
    <t>https://www.geeksforgeeks.org/iterative-method-to-find-ancestors-of-a-given-binary-tree/</t>
  </si>
  <si>
    <t>Stack Permutations (Check if an array is stack permutation of other)</t>
  </si>
  <si>
    <t>https://www.geeksforgeeks.org/stack-permutations-check-if-an-array-is-stack-permutation-of-other/</t>
  </si>
  <si>
    <t>Tracking current Maximum Element in a Stack</t>
  </si>
  <si>
    <t>https://www.geeksforgeeks.org/tracking-current-maximum-element-in-a-stack/</t>
  </si>
  <si>
    <t>Check mirror in n-ary tree</t>
  </si>
  <si>
    <t>https://www.geeksforgeeks.org/check-mirror-n-ary-tree/</t>
  </si>
  <si>
    <t>Reverse a number using stack</t>
  </si>
  <si>
    <t>https://www.geeksforgeeks.org/reverse-number-using-stack/</t>
  </si>
  <si>
    <t>Reversing the first K elements of a Queue</t>
  </si>
  <si>
    <t>https://www.geeksforgeeks.org/reversing-first-k-elements-queue/</t>
  </si>
  <si>
    <t>Check if stack elements are pairwise consecutive</t>
  </si>
  <si>
    <t>https://www.geeksforgeeks.org/check-if-stack-elements-are-pairwise-consecutive/</t>
  </si>
  <si>
    <t>Interleave the first half of the queue with second half</t>
  </si>
  <si>
    <t>https://www.geeksforgeeks.org/interleave-first-half-queue-second-half/</t>
  </si>
  <si>
    <t>Remove brackets from an algebraic string containing + and – operators</t>
  </si>
  <si>
    <t>https://www.geeksforgeeks.org/remove-brackets-algebraic-string-containing-operators/</t>
  </si>
  <si>
    <t>Applications of Queue Data Structure</t>
  </si>
  <si>
    <t>https://www.geeksforgeeks.org/applications-of-queue-data-structure/</t>
  </si>
  <si>
    <t>Queue | Set 2 (Linked List Implementation)</t>
  </si>
  <si>
    <t>https://www.geeksforgeeks.org/queue-set-2-linked-list-implementation/</t>
  </si>
  <si>
    <t>How to efficiently implement k Queues in a single array?</t>
  </si>
  <si>
    <t>https://www.geeksforgeeks.org/efficiently-implement-k-queues-single-array/</t>
  </si>
  <si>
    <t>Implementation of Deque using circular array</t>
  </si>
  <si>
    <t>https://www.geeksforgeeks.org/implementation-deque-using-circular-array/</t>
  </si>
  <si>
    <t>Breadth First Traversal or BFS for a Graph</t>
  </si>
  <si>
    <t>https://www.geeksforgeeks.org/breadth-first-traversal-for-a-graph/</t>
  </si>
  <si>
    <t>Construct Complete Binary Tree from its Linked List Representation</t>
  </si>
  <si>
    <t>https://www.geeksforgeeks.org/given-linked-list-representation-of-complete-tree-convert-it-to-linked-representation/</t>
  </si>
  <si>
    <t>Program for Page Replacement Algorithms | Set 2 (FIFO)</t>
  </si>
  <si>
    <t>https://www.geeksforgeeks.org/program-page-replacement-algorithms-set-2-fifo/</t>
  </si>
  <si>
    <t>Check whether a given Binary Tree is Complete or not | Set 1 (Iterative Solution)</t>
  </si>
  <si>
    <t>https://www.geeksforgeeks.org/check-if-a-given-binary-tree-is-complete-tree-or-not/</t>
  </si>
  <si>
    <t>Level order traversal in spiral form</t>
  </si>
  <si>
    <t>https://www.geeksforgeeks.org/level-order-traversal-in-spiral-form/</t>
  </si>
  <si>
    <t>Sliding Window Maximum (Maximum of all subarrays of size k)</t>
  </si>
  <si>
    <t>Find the largest multiple of 3 | Set 1 (Using Queue)</t>
  </si>
  <si>
    <t>https://www.geeksforgeeks.org/find-the-largest-number-multiple-of-3/</t>
  </si>
  <si>
    <t>Find the first circular tour that visits all petrol pumps</t>
  </si>
  <si>
    <t>https://www.geeksforgeeks.org/find-a-tour-that-visits-all-stations/</t>
  </si>
  <si>
    <t>Iterative Method to find Height of Binary Tree</t>
  </si>
  <si>
    <t>https://www.geeksforgeeks.org/iterative-method-to-find-height-of-binary-tree/</t>
  </si>
  <si>
    <t>Implement PriorityQueue through Comparator in Java</t>
  </si>
  <si>
    <t>https://www.geeksforgeeks.org/implement-priorityqueue-comparator-java/</t>
  </si>
  <si>
    <t>An Interesting Method to Generate Binary Numbers from 1 to n</t>
  </si>
  <si>
    <t>https://www.geeksforgeeks.org/interesting-method-generate-binary-numbers-1-n/</t>
  </si>
  <si>
    <t>Minimum time required to rot all oranges</t>
  </si>
  <si>
    <t>https://www.geeksforgeeks.org/minimum-time-required-so-that-all-oranges-become-rotten/</t>
  </si>
  <si>
    <t>Find maximum level sum in Binary Tree</t>
  </si>
  <si>
    <t>https://www.geeksforgeeks.org/find-level-maximum-sum-binary-tree/</t>
  </si>
  <si>
    <t>Sum of minimum and maximum elements of all subarrays of size k.</t>
  </si>
  <si>
    <t>https://www.geeksforgeeks.org/sum-minimum-maximum-elements-subarrays-size-k/</t>
  </si>
  <si>
    <t>Distance of nearest cell having 1 in a binary matrix</t>
  </si>
  <si>
    <t>https://www.geeksforgeeks.org/distance-nearest-cell-1-binary-matrix/</t>
  </si>
  <si>
    <t>Level order traversal line by line | Set 2 (Using Two Queues)</t>
  </si>
  <si>
    <t>https://www.geeksforgeeks.org/level-order-traversal-line-line-set-2-using-two-queues/</t>
  </si>
  <si>
    <t>First negative integer in every window of size k</t>
  </si>
  <si>
    <t>https://www.geeksforgeeks.org/first-negative-integer-every-window-size-k/</t>
  </si>
  <si>
    <t>Minimum sum of squares of character counts in a given string after removing k characters</t>
  </si>
  <si>
    <t>https://www.geeksforgeeks.org/minimum-sum-squares-characters-counts-given-string-removing-k-characters/</t>
  </si>
  <si>
    <t>Queue based approach for first non-repeating character in a stream</t>
  </si>
  <si>
    <t>https://www.geeksforgeeks.org/queue-based-approach-for-first-non-repeating-character-in-a-stream/</t>
  </si>
  <si>
    <t>Averages of Levels in Binary Tree</t>
  </si>
  <si>
    <t>https://www.geeksforgeeks.org/averages-levels-binary-tree/</t>
  </si>
  <si>
    <t>Check if all levels of two trees are anagrams or not</t>
  </si>
  <si>
    <t>https://www.geeksforgeeks.org/check-if-all-levels-of-two-trees-are-anagrams-or-not/</t>
  </si>
  <si>
    <t>Binary Tree | Set 1 (Introduction)</t>
  </si>
  <si>
    <t>https://www.geeksforgeeks.org/binary-tree-set-1-introduction/</t>
  </si>
  <si>
    <t>Binary Tree | Set 2 (Properties)</t>
  </si>
  <si>
    <t>https://www.geeksforgeeks.org/binary-tree-set-2-properties/</t>
  </si>
  <si>
    <t>Binary Tree | Set 3 (Types of Binary Tree)</t>
  </si>
  <si>
    <t>https://www.geeksforgeeks.org/binary-tree-set-3-types-of-binary-tree/</t>
  </si>
  <si>
    <t>Handshaking Lemma and Interesting Tree Properties</t>
  </si>
  <si>
    <t>https://www.geeksforgeeks.org/handshaking-lemma-and-interesting-tree-properties/</t>
  </si>
  <si>
    <t>Applications of tree data structure</t>
  </si>
  <si>
    <t>https://www.geeksforgeeks.org/applications-of-tree-data-structure/</t>
  </si>
  <si>
    <t>BFS vs DFS for Binary Tree</t>
  </si>
  <si>
    <t>https://www.geeksforgeeks.org/bfs-vs-dfs-binary-tree/</t>
  </si>
  <si>
    <t>Print level order traversal line by line | Set 1</t>
  </si>
  <si>
    <t>https://www.geeksforgeeks.org/print-level-order-traversal-line-line/</t>
  </si>
  <si>
    <t>Inorder Tree Traversal without Recursion</t>
  </si>
  <si>
    <t>https://www.geeksforgeeks.org/inorder-tree-traversal-without-recursion/</t>
  </si>
  <si>
    <t>Inorder Tree Traversal without recursion and without stack!</t>
  </si>
  <si>
    <t>https://www.geeksforgeeks.org/inorder-tree-traversal-without-recursion-and-without-stack/</t>
  </si>
  <si>
    <t>Print Postorder traversal from given Inorder and Preorder traversals</t>
  </si>
  <si>
    <t>https://www.geeksforgeeks.org/print-postorder-from-given-inorder-and-preorder-traversals/</t>
  </si>
  <si>
    <t>Diagonal Traversal of Binary Tree</t>
  </si>
  <si>
    <t>https://www.geeksforgeeks.org/diagonal-traversal-of-binary-tree/</t>
  </si>
  <si>
    <t>Inorder Non-threaded Binary Tree Traversal without Recursion or Stack</t>
  </si>
  <si>
    <t>https://www.geeksforgeeks.org/inorder-non-threaded-binary-tree-traversal-without-recursion-or-stack/</t>
  </si>
  <si>
    <t>Check if leaf traversal of two Binary Trees is same?</t>
  </si>
  <si>
    <t>https://www.geeksforgeeks.org/check-if-leaf-traversal-of-two-binary-trees-is-same/</t>
  </si>
  <si>
    <t>Print a Binary Tree in Vertical Order | Set 1</t>
  </si>
  <si>
    <t>https://www.geeksforgeeks.org/print-binary-tree-vertical-order/</t>
  </si>
  <si>
    <t>Print a Binary Tree in Vertical Order | Set 2 (Hashmap based Method)</t>
  </si>
  <si>
    <t>https://www.geeksforgeeks.org/print-binary-tree-vertical-order-set-2/</t>
  </si>
  <si>
    <t>Boundary Traversal of binary tree</t>
  </si>
  <si>
    <t>https://www.geeksforgeeks.org/boundary-traversal-of-binary-tree/</t>
  </si>
  <si>
    <t>Perfect Binary Tree Specific Level Order Traversal</t>
  </si>
  <si>
    <t>https://www.geeksforgeeks.org/perfect-binary-tree-specific-level-order-traversal/</t>
  </si>
  <si>
    <t>Perfect Binary Tree Specific Level Order Traversal | Set 2</t>
  </si>
  <si>
    <t>https://www.geeksforgeeks.org/perfect-binary-tree-specific-level-order-traversal-set-2/</t>
  </si>
  <si>
    <t>If you are given two traversal sequences, can you construct the binary tree?</t>
  </si>
  <si>
    <t>https://www.geeksforgeeks.org/if-you-are-given-two-traversal-sequences-can-you-construct-the-binary-tree/</t>
  </si>
  <si>
    <t>Construct Tree from given Inorder and Preorder traversals</t>
  </si>
  <si>
    <t>https://www.geeksforgeeks.org/construct-tree-from-given-inorder-and-preorder-traversal/</t>
  </si>
  <si>
    <t>Construct a tree from Inorder and Level order traversals</t>
  </si>
  <si>
    <t>https://www.geeksforgeeks.org/construct-tree-inorder-level-order-traversals/</t>
  </si>
  <si>
    <t>Construct Full Binary Tree from given preorder and postorder traversals</t>
  </si>
  <si>
    <t>https://www.geeksforgeeks.org/full-and-complete-binary-tree-from-given-preorder-and-postorder-traversals/</t>
  </si>
  <si>
    <t>Construct a special tree from given preorder traversal</t>
  </si>
  <si>
    <t>https://www.geeksforgeeks.org/construct-a-special-tree-from-given-preorder-traversal/</t>
  </si>
  <si>
    <t>Construct tree from ancestor matrix</t>
  </si>
  <si>
    <t>https://www.geeksforgeeks.org/construct-tree-from-ancestor-matrix/</t>
  </si>
  <si>
    <t>Construct Ancestor Matrix from a Given Binary Tree</t>
  </si>
  <si>
    <t>https://www.geeksforgeeks.org/construct-ancestor-matrix-from-a-given-binary-tree/</t>
  </si>
  <si>
    <t>Construct Special Binary Tree from given Inorder traversal</t>
  </si>
  <si>
    <t>https://www.geeksforgeeks.org/construct-binary-tree-from-inorder-traversal/</t>
  </si>
  <si>
    <t>Construct Binary Tree from given Parent Array representation</t>
  </si>
  <si>
    <t>https://www.geeksforgeeks.org/construct-a-binary-tree-from-parent-array-representation/</t>
  </si>
  <si>
    <t>Construct a Binary Tree from Postorder and Inorder</t>
  </si>
  <si>
    <t>https://www.geeksforgeeks.org/construct-a-binary-tree-from-postorder-and-inorder/</t>
  </si>
  <si>
    <t>Creating a tree with Left-Child Right-Sibling Representation</t>
  </si>
  <si>
    <t>https://www.geeksforgeeks.org/creating-tree-left-child-right-sibling-representation/</t>
  </si>
  <si>
    <t>Convert a given Binary Tree to Doubly Linked List | Set 1</t>
  </si>
  <si>
    <t>https://www.geeksforgeeks.org/in-place-convert-a-given-binary-tree-to-doubly-linked-list/</t>
  </si>
  <si>
    <t>Convert a given Binary Tree to Doubly Linked List | Set 2</t>
  </si>
  <si>
    <t>https://www.geeksforgeeks.org/convert-a-given-binary-tree-to-doubly-linked-list-set-2/</t>
  </si>
  <si>
    <t>Convert a given Binary Tree to Doubly Linked List | Set 3</t>
  </si>
  <si>
    <t>https://www.geeksforgeeks.org/convert-given-binary-tree-doubly-linked-list-set-3/</t>
  </si>
  <si>
    <t>Convert a given Binary Tree to Doubly Linked List | Set 4</t>
  </si>
  <si>
    <t>Convert an arbitrary Binary Tree to a tree that holds Children Sum Property</t>
  </si>
  <si>
    <t>https://www.geeksforgeeks.org/convert-an-arbitrary-binary-tree-to-a-tree-that-holds-children-sum-property/</t>
  </si>
  <si>
    <t>Convert a Binary Tree to Threaded binary tree | Set 1 (Using Queue)</t>
  </si>
  <si>
    <t>https://www.geeksforgeeks.org/convert-binary-tree-threaded-binary-tree/</t>
  </si>
  <si>
    <t>Convert a Binary Tree to Threaded binary tree | Set 2 (Efficient)</t>
  </si>
  <si>
    <t>https://www.geeksforgeeks.org/convert-binary-tree-threaded-binary-tree-set-2-efficient/</t>
  </si>
  <si>
    <t>Convert left-right representation of a binary tree to down-right</t>
  </si>
  <si>
    <t>https://www.geeksforgeeks.org/convert-left-right-representation-bianry-tree-right/</t>
  </si>
  <si>
    <t>Convert a given tree to its Sum Tree</t>
  </si>
  <si>
    <t>https://www.geeksforgeeks.org/convert-a-given-tree-to-sum-tree/</t>
  </si>
  <si>
    <t>Change a Binary Tree so that every node stores sum of all nodes in left subtree</t>
  </si>
  <si>
    <t>https://www.geeksforgeeks.org/change-a-binary-tree-so-that-every-node-stores-sum-of-all-nodes-in-left-subtree/</t>
  </si>
  <si>
    <t>Write an Efficient Function to Convert a Binary Tree into its Mirror Tree</t>
  </si>
  <si>
    <t>https://www.geeksforgeeks.org/write-an-efficient-c-function-to-convert-a-tree-into-its-mirror-tree/</t>
  </si>
  <si>
    <t>Convert a normal BST to Balanced BST</t>
  </si>
  <si>
    <t>https://www.geeksforgeeks.org/convert-normal-bst-balanced-bst/</t>
  </si>
  <si>
    <t>Convert a Binary Tree into Doubly Linked List in spiral fashion</t>
  </si>
  <si>
    <t>https://www.geeksforgeeks.org/convert-a-binary-tree-into-doubly-linked-list-in-spiral-fashion/</t>
  </si>
  <si>
    <t>Convert a tree to forest of even nodes</t>
  </si>
  <si>
    <t>https://www.geeksforgeeks.org/convert-tree-forest-even-nodes/</t>
  </si>
  <si>
    <t>Convert a given Binary tree to a tree that holds Logical AND property</t>
  </si>
  <si>
    <t>https://www.geeksforgeeks.org/convert-given-binary-tree-tree-holds-logical-property/</t>
  </si>
  <si>
    <t>Convert Ternary Expression to a Binary Tree</t>
  </si>
  <si>
    <t>https://www.geeksforgeeks.org/convert-ternary-expression-binary-tree/</t>
  </si>
  <si>
    <t>Lowest Common Ancestor in a Binary Tree | Set 1</t>
  </si>
  <si>
    <t>https://www.geeksforgeeks.org/lowest-common-ancestor-binary-tree-set-1/</t>
  </si>
  <si>
    <t>Find distance between two nodes of a Binary Tree</t>
  </si>
  <si>
    <t>https://www.geeksforgeeks.org/find-distance-between-two-nodes-of-a-binary-tree/</t>
  </si>
  <si>
    <t>Lowest Common Ancestor in a Binary Search Tree</t>
  </si>
  <si>
    <t>https://www.geeksforgeeks.org/lowest-common-ancestor-in-a-binary-search-tree/</t>
  </si>
  <si>
    <t>Print common nodes on path from root (or common ancestors)</t>
  </si>
  <si>
    <t>https://www.geeksforgeeks.org/print-common-nodes-path-root-common-ancestors/</t>
  </si>
  <si>
    <t>Write a program to Delete a Tree</t>
  </si>
  <si>
    <t>https://www.geeksforgeeks.org/write-a-c-program-to-delete-a-tree/</t>
  </si>
  <si>
    <t>Write a Program to Find the Maximum Depth or Height of a Tree</t>
  </si>
  <si>
    <t>https://www.geeksforgeeks.org/write-a-c-program-to-find-the-maximum-depth-or-height-of-a-tree/</t>
  </si>
  <si>
    <t>Write Code to Determine if Two Trees are Identical</t>
  </si>
  <si>
    <t>https://www.geeksforgeeks.org/write-c-code-to-determine-if-two-trees-are-identical/</t>
  </si>
  <si>
    <t>Write a program to Calculate Size of a tree</t>
  </si>
  <si>
    <t>https://www.geeksforgeeks.org/write-a-c-program-to-calculate-size-of-a-tree/</t>
  </si>
  <si>
    <t>Root to leaf path sum equal to a given number</t>
  </si>
  <si>
    <t>https://www.geeksforgeeks.org/root-to-leaf-path-sum-equal-to-a-given-number/</t>
  </si>
  <si>
    <t>How to determine if a binary tree is height-balanced?</t>
  </si>
  <si>
    <t>https://www.geeksforgeeks.org/how-to-determine-if-a-binary-tree-is-balanced/</t>
  </si>
  <si>
    <t>Diameter of a Binary Tree</t>
  </si>
  <si>
    <t>https://www.geeksforgeeks.org/diameter-of-a-binary-tree/</t>
  </si>
  <si>
    <t>Check for Children Sum Property in a Binary Tree</t>
  </si>
  <si>
    <t>https://www.geeksforgeeks.org/check-for-children-sum-property-in-a-binary-tree/</t>
  </si>
  <si>
    <t>Program to count leaf nodes in a binary tree</t>
  </si>
  <si>
    <t>https://www.geeksforgeeks.org/write-a-c-program-to-get-count-of-leaf-nodes-in-a-binary-tree/</t>
  </si>
  <si>
    <t>The Great Tree-List Recursion Problem</t>
  </si>
  <si>
    <t>Given a binary tree, print out all of its root-to-leaf paths one per line</t>
  </si>
  <si>
    <t>https://www.geeksforgeeks.org/given-a-binary-tree-print-out-all-of-its-root-to-leaf-paths-one-per-line/</t>
  </si>
  <si>
    <t>Populate Inorder Successor for all nodes</t>
  </si>
  <si>
    <t>https://www.geeksforgeeks.org/populate-inorder-successor-for-all-nodes/</t>
  </si>
  <si>
    <t>Connect nodes at same level using constant extra space</t>
  </si>
  <si>
    <t>https://www.geeksforgeeks.org/connect-nodes-at-same-level-with-o1-extra-space/</t>
  </si>
  <si>
    <t>Connect nodes at same level</t>
  </si>
  <si>
    <t>https://www.geeksforgeeks.org/connect-nodes-at-same-level/</t>
  </si>
  <si>
    <t>Check if a binary tree is subtree of another binary tree | Set 1</t>
  </si>
  <si>
    <t>https://www.geeksforgeeks.org/check-if-a-binary-tree-is-subtree-of-another-binary-tree/</t>
  </si>
  <si>
    <t>Check if a given Binary Tree is SumTree</t>
  </si>
  <si>
    <t>https://www.geeksforgeeks.org/check-if-a-given-binary-tree-is-sumtree/</t>
  </si>
  <si>
    <t>Print Ancestors of a given node in Binary Tree</t>
  </si>
  <si>
    <t>https://www.geeksforgeeks.org/print-ancestors-of-a-given-node-in-binary-tree/</t>
  </si>
  <si>
    <t>Get Level of a node in a Binary Tree</t>
  </si>
  <si>
    <t>https://www.geeksforgeeks.org/get-level-of-a-node-in-a-binary-tree/</t>
  </si>
  <si>
    <t>Print nodes at k distance from root</t>
  </si>
  <si>
    <t>https://www.geeksforgeeks.org/print-nodes-at-k-distance-from-root/</t>
  </si>
  <si>
    <t>Maximum width of a binary tree</t>
  </si>
  <si>
    <t>https://www.geeksforgeeks.org/maximum-width-of-a-binary-tree/</t>
  </si>
  <si>
    <t>Given a binary tree, print all root-to-leaf paths</t>
  </si>
  <si>
    <t>https://www.geeksforgeeks.org/given-a-binary-tree-print-all-root-to-leaf-paths/</t>
  </si>
  <si>
    <t>Linked complete binary tree &amp; its creation</t>
  </si>
  <si>
    <t>https://www.geeksforgeeks.org/linked-complete-binary-tree-its-creation/</t>
  </si>
  <si>
    <t>Find the maximum sum leaf to root path in a Binary Tree</t>
  </si>
  <si>
    <t>https://www.geeksforgeeks.org/find-the-maximum-sum-path-in-a-binary-tree/</t>
  </si>
  <si>
    <t>Vertical Sum in a given Binary Tree | Set 1</t>
  </si>
  <si>
    <t>https://www.geeksforgeeks.org/vertical-sum-in-a-given-binary-tree/</t>
  </si>
  <si>
    <t>Sum of all the numbers that are formed from root to leaf paths</t>
  </si>
  <si>
    <t>https://www.geeksforgeeks.org/sum-numbers-formed-root-leaf-paths/</t>
  </si>
  <si>
    <t>Find next right node of a given key</t>
  </si>
  <si>
    <t>https://www.geeksforgeeks.org/find-next-right-node-of-a-given-key/</t>
  </si>
  <si>
    <t>Deepest left leaf node in a binary tree</t>
  </si>
  <si>
    <t>https://www.geeksforgeeks.org/deepest-left-leaf-node-in-a-binary-tree/</t>
  </si>
  <si>
    <t>Extract Leaves of a Binary Tree in a Doubly Linked List</t>
  </si>
  <si>
    <t>https://www.geeksforgeeks.org/connect-leaves-doubly-linked-list/</t>
  </si>
  <si>
    <t>Remove all nodes which don’t lie in any path with sum&gt;= k</t>
  </si>
  <si>
    <t>https://www.geeksforgeeks.org/remove-all-nodes-which-lie-on-a-path-having-sum-less-than-k/</t>
  </si>
  <si>
    <t>Print Left View of a Binary Tree</t>
  </si>
  <si>
    <t>https://www.geeksforgeeks.org/print-left-view-binary-tree/</t>
  </si>
  <si>
    <t>Check if all leaves are at same level</t>
  </si>
  <si>
    <t>https://www.geeksforgeeks.org/check-leaves-level/</t>
  </si>
  <si>
    <t>Find depth of the deepest odd level leaf node</t>
  </si>
  <si>
    <t>https://www.geeksforgeeks.org/find-depth-of-the-deepest-odd-level-node/</t>
  </si>
  <si>
    <t>Difference between sums of odd level and even level nodes of a Binary Tree</t>
  </si>
  <si>
    <t>https://www.geeksforgeeks.org/difference-between-sums-of-odd-and-even-levels/</t>
  </si>
  <si>
    <t>Check if a binary tree is subtree of another binary tree | Set 2</t>
  </si>
  <si>
    <t>https://www.geeksforgeeks.org/check-binary-tree-subtree-another-binary-tree-set-2/</t>
  </si>
  <si>
    <t>Find the maximum path sum between two leaves of a binary tree</t>
  </si>
  <si>
    <t>https://www.geeksforgeeks.org/find-maximum-path-sum-two-leaves-binary-tree/</t>
  </si>
  <si>
    <t>Reverse alternate levels of a perfect binary tree</t>
  </si>
  <si>
    <t>https://www.geeksforgeeks.org/reverse-alternate-levels-binary-tree/</t>
  </si>
  <si>
    <t>Print Right View of a Binary Tree</t>
  </si>
  <si>
    <t>https://www.geeksforgeeks.org/print-right-view-binary-tree-2/</t>
  </si>
  <si>
    <t>Print all nodes at distance k from a given node</t>
  </si>
  <si>
    <t>https://www.geeksforgeeks.org/print-nodes-distance-k-given-node-binary-tree/</t>
  </si>
  <si>
    <t>Find distance between two given keys of a Binary Tree</t>
  </si>
  <si>
    <t>https://www.geeksforgeeks.org/find-distance-two-given-nodes/</t>
  </si>
  <si>
    <t>Print all nodes that don’t have sibling</t>
  </si>
  <si>
    <t>https://www.geeksforgeeks.org/print-nodes-dont-sibling-binary-tree/</t>
  </si>
  <si>
    <t>Check if a given Binary Tree is height balanced like a Red-Black Tree</t>
  </si>
  <si>
    <t>https://www.geeksforgeeks.org/check-given-binary-tree-follows-height-property-red-black-tree/</t>
  </si>
  <si>
    <t>Print all nodes that are at distance k from a leaf node</t>
  </si>
  <si>
    <t>https://www.geeksforgeeks.org/print-nodes-distance-k-leaf-node/</t>
  </si>
  <si>
    <t>Find the closest leaf in a Binary Tree</t>
  </si>
  <si>
    <t>https://www.geeksforgeeks.org/find-closest-leaf-binary-tree/</t>
  </si>
  <si>
    <t>Diagonal Sum of a Binary Tree</t>
  </si>
  <si>
    <t>https://www.geeksforgeeks.org/diagonal-sum-binary-tree/</t>
  </si>
  <si>
    <t>Bottom View of a Binary Tree</t>
  </si>
  <si>
    <t>https://www.geeksforgeeks.org/bottom-view-binary-tree/</t>
  </si>
  <si>
    <t>Print Nodes in Top View of Binary Tree</t>
  </si>
  <si>
    <t>https://www.geeksforgeeks.org/print-nodes-top-view-binary-tree/</t>
  </si>
  <si>
    <t>Serialize and Deserialize an N-ary Tree</t>
  </si>
  <si>
    <t>https://www.geeksforgeeks.org/serialize-deserialize-n-ary-tree/</t>
  </si>
  <si>
    <t>Check if a given graph is tree or not</t>
  </si>
  <si>
    <t>https://www.geeksforgeeks.org/check-given-graph-tree/</t>
  </si>
  <si>
    <t>Print nodes between two given level numbers of a binary tree</t>
  </si>
  <si>
    <t>https://www.geeksforgeeks.org/given-binary-tree-print-nodes-two-given-level-numbers/</t>
  </si>
  <si>
    <t>Find Height of Binary Tree represented by Parent array</t>
  </si>
  <si>
    <t>https://www.geeksforgeeks.org/find-height-binary-tree-represented-parent-array/</t>
  </si>
  <si>
    <t>Minimum no. of iterations to pass information to all nodes in the tree</t>
  </si>
  <si>
    <t>https://www.geeksforgeeks.org/minimum-iterations-pass-information-nodes-tree/</t>
  </si>
  <si>
    <t>Check if two nodes are cousins in a Binary Tree</t>
  </si>
  <si>
    <t>https://www.geeksforgeeks.org/check-two-nodes-cousins-binary-tree/</t>
  </si>
  <si>
    <t>Find Minimum Depth of a Binary Tree</t>
  </si>
  <si>
    <t>https://www.geeksforgeeks.org/find-minimum-depth-of-a-binary-tree/</t>
  </si>
  <si>
    <t>Maximum Path Sum in a Binary Tree</t>
  </si>
  <si>
    <t>https://www.geeksforgeeks.org/find-maximum-path-sum-in-a-binary-tree/</t>
  </si>
  <si>
    <t>Iterative Search for a key ‘x’ in Binary Tree</t>
  </si>
  <si>
    <t>https://www.geeksforgeeks.org/iterative-search-for-a-key-x-in-binary-tree/</t>
  </si>
  <si>
    <t>Find maximum (or minimum) in Binary Tree</t>
  </si>
  <si>
    <t>https://www.geeksforgeeks.org/find-maximum-or-minimum-in-binary-tree/</t>
  </si>
  <si>
    <t>Find sum of all left leaves in a given Binary Tree</t>
  </si>
  <si>
    <t>https://www.geeksforgeeks.org/find-sum-left-leaves-given-binary-tree/</t>
  </si>
  <si>
    <t>Remove nodes on root to leaf paths of length &lt; K</t>
  </si>
  <si>
    <t>https://www.geeksforgeeks.org/remove-nodes-root-leaf-paths-length-k/</t>
  </si>
  <si>
    <t>Binary Search Tree | Set 1 (Search and Insertion)</t>
  </si>
  <si>
    <t>https://www.geeksforgeeks.org/binary-search-tree-set-1-search-and-insertion/</t>
  </si>
  <si>
    <t>Binary Search Tree | Set 2 (Delete)</t>
  </si>
  <si>
    <t>https://www.geeksforgeeks.org/binary-search-tree-set-2-delete/</t>
  </si>
  <si>
    <t>Advantages of BST over Hash Table</t>
  </si>
  <si>
    <t>https://www.geeksforgeeks.org/advantages-of-bst-over-hash-table/</t>
  </si>
  <si>
    <t>Construct BST from given preorder traversal | Set 1</t>
  </si>
  <si>
    <t>https://www.geeksforgeeks.org/construct-bst-from-given-preorder-traversa/</t>
  </si>
  <si>
    <t>Construct BST from given preorder traversal | Set 2</t>
  </si>
  <si>
    <t>https://www.geeksforgeeks.org/construct-bst-from-given-preorder-traversal-set-2/</t>
  </si>
  <si>
    <t>Binary Tree to Binary Search Tree Conversion</t>
  </si>
  <si>
    <t>https://www.geeksforgeeks.org/binary-tree-to-binary-search-tree-conversion/</t>
  </si>
  <si>
    <t>Convert a BST to a Binary Tree such that sum of all greater keys is added to every key</t>
  </si>
  <si>
    <t>https://www.geeksforgeeks.org/convert-bst-to-a-binary-tree/</t>
  </si>
  <si>
    <t>Sorted Linked List to Balanced BST</t>
  </si>
  <si>
    <t>https://www.geeksforgeeks.org/sorted-linked-list-to-balanced-bst/</t>
  </si>
  <si>
    <t>Sorted Array to Balanced BST</t>
  </si>
  <si>
    <t>https://www.geeksforgeeks.org/sorted-array-to-balanced-bst/</t>
  </si>
  <si>
    <t>Transform a BST to greater sum tree</t>
  </si>
  <si>
    <t>https://www.geeksforgeeks.org/transform-bst-sum-tree/</t>
  </si>
  <si>
    <t>Construct all possible BSTs for keys 1 to N</t>
  </si>
  <si>
    <t>https://www.geeksforgeeks.org/construct-all-possible-bsts-for-keys-1-to-n/</t>
  </si>
  <si>
    <t>In-place Convert BST into a Min-Heap</t>
  </si>
  <si>
    <t>https://www.geeksforgeeks.org/in-place-convert-bst-into-a-min-heap/</t>
  </si>
  <si>
    <t>Convert BST to Min Heap</t>
  </si>
  <si>
    <t>https://www.geeksforgeeks.org/convert-bst-min-heap/</t>
  </si>
  <si>
    <t>Construct BST from its given level order traversal</t>
  </si>
  <si>
    <t>https://www.geeksforgeeks.org/construct-bst-given-level-order-traversal/</t>
  </si>
  <si>
    <t>A program to check if a binary tree is BST or not</t>
  </si>
  <si>
    <t>https://www.geeksforgeeks.org/a-program-to-check-if-a-binary-tree-is-bst-or-not/</t>
  </si>
  <si>
    <t>Find k-th smallest element in BST (Order Statistics in BST)</t>
  </si>
  <si>
    <t>https://www.geeksforgeeks.org/find-k-th-smallest-element-in-bst-order-statistics-in-bst/</t>
  </si>
  <si>
    <t>Check if each internal node of a BST has exactly one child</t>
  </si>
  <si>
    <t>https://www.geeksforgeeks.org/check-if-each-internal-node-of-a-bst-has-exactly-one-child/</t>
  </si>
  <si>
    <t>Check for Identical BSTs without building the trees</t>
  </si>
  <si>
    <t>https://www.geeksforgeeks.org/check-for-identical-bsts-without-building-the-trees/</t>
  </si>
  <si>
    <t>K’th Largest Element in BST when modification to BST is not allowed</t>
  </si>
  <si>
    <t>https://www.geeksforgeeks.org/kth-largest-element-in-bst-when-modification-to-bst-is-not-allowed/</t>
  </si>
  <si>
    <t>Second largest element in BST</t>
  </si>
  <si>
    <t>https://www.geeksforgeeks.org/second-largest-element-in-binary-search-tree-bst/</t>
  </si>
  <si>
    <t>K’th smallest element in BST using O(1) Extra Space</t>
  </si>
  <si>
    <t>https://www.geeksforgeeks.org/kth-smallest-element-in-bst-using-o1-extra-space/</t>
  </si>
  <si>
    <t>Check if given sorted sub-sequence exists in binary search tree</t>
  </si>
  <si>
    <t>https://www.geeksforgeeks.org/check-if-given-sorted-sub-sequence-exists-in-binary-search-tree/</t>
  </si>
  <si>
    <t>Check whether BST contains Dead End or not</t>
  </si>
  <si>
    <t>https://www.geeksforgeeks.org/check-whether-bst-contains-dead-end-not/</t>
  </si>
  <si>
    <t>Check if an array represents Inorder of Binary Search tree or not</t>
  </si>
  <si>
    <t>https://www.geeksforgeeks.org/check-array-represents-inorder-binary-search-tree-not/</t>
  </si>
  <si>
    <t>Check if two BSTs contain same set of elements</t>
  </si>
  <si>
    <t>https://www.geeksforgeeks.org/check-two-bsts-contain-set-elements/</t>
  </si>
  <si>
    <t>Largest number in BST which is less than or equal to N</t>
  </si>
  <si>
    <t>https://www.geeksforgeeks.org/largest-number-bst-less-equal-n/</t>
  </si>
  <si>
    <t>C Program for Red Black Tree Insertion</t>
  </si>
  <si>
    <t>https://www.geeksforgeeks.org/c-program-red-black-tree-insertion/</t>
  </si>
  <si>
    <t>Left Leaning Red Black Tree (Insertion)</t>
  </si>
  <si>
    <t>https://www.geeksforgeeks.org/left-leaning-red-black-tree-insertion/</t>
  </si>
  <si>
    <t>Threaded Binary Tree | Insertion</t>
  </si>
  <si>
    <t>https://www.geeksforgeeks.org/threaded-binary-tree-insertion/</t>
  </si>
  <si>
    <t>Threaded Binary Search Tree | Deletion</t>
  </si>
  <si>
    <t>https://www.geeksforgeeks.org/threaded-binary-search-tree-deletion/</t>
  </si>
  <si>
    <t>Find the node with minimum value in a Binary Search Tree</t>
  </si>
  <si>
    <t>https://www.geeksforgeeks.org/find-the-minimum-element-in-a-binary-search-tree/</t>
  </si>
  <si>
    <t>Total number of possible Binary Search Trees with n keys</t>
  </si>
  <si>
    <t>https://www.geeksforgeeks.org/total-number-of-possible-binary-search-trees-with-n-keys/</t>
  </si>
  <si>
    <t>Sorted order printing of a given array that represents a BST</t>
  </si>
  <si>
    <t>https://www.geeksforgeeks.org/sorted-order-printing-of-an-array-that-represents-a-bst/</t>
  </si>
  <si>
    <t>Inorder Successor in Binary Search Tree</t>
  </si>
  <si>
    <t>https://www.geeksforgeeks.org/inorder-successor-in-binary-search-tree/</t>
  </si>
  <si>
    <t>Print BST keys in the given range</t>
  </si>
  <si>
    <t>https://www.geeksforgeeks.org/print-bst-keys-in-the-given-range/</t>
  </si>
  <si>
    <t>Find the largest BST subtree in a given Binary Tree | Set 1</t>
  </si>
  <si>
    <t>https://www.geeksforgeeks.org/find-the-largest-subtree-in-a-tree-that-is-also-a-bst/</t>
  </si>
  <si>
    <t>Merge Two Balanced Binary Search Trees</t>
  </si>
  <si>
    <t>https://www.geeksforgeeks.org/merge-two-balanced-binary-search-trees/</t>
  </si>
  <si>
    <t>Merge two BSTs with limited extra space</t>
  </si>
  <si>
    <t>https://www.geeksforgeeks.org/merge-two-bsts-with-limited-extra-space/</t>
  </si>
  <si>
    <t>Two nodes of a BST are swapped, correct the BST</t>
  </si>
  <si>
    <t>https://www.geeksforgeeks.org/fix-two-swapped-nodes-of-bst/</t>
  </si>
  <si>
    <t>Floor and Ceil from a BST</t>
  </si>
  <si>
    <t>https://www.geeksforgeeks.org/floor-and-ceil-from-a-bst/</t>
  </si>
  <si>
    <t>Find if there is a triplet in a Balanced BST that adds to zero</t>
  </si>
  <si>
    <t>https://www.geeksforgeeks.org/find-if-there-is-a-triplet-in-bst-that-adds-to-0/</t>
  </si>
  <si>
    <t>Find a pair with given sum in a Balanced BST</t>
  </si>
  <si>
    <t>https://www.geeksforgeeks.org/find-a-pair-with-given-sum-in-bst/</t>
  </si>
  <si>
    <t>Remove BST keys outside the given range</t>
  </si>
  <si>
    <t>https://www.geeksforgeeks.org/remove-bst-keys-outside-the-given-range/</t>
  </si>
  <si>
    <t>Add all greater values to every node in a given BST</t>
  </si>
  <si>
    <t>https://www.geeksforgeeks.org/add-greater-values-every-node-given-bst/</t>
  </si>
  <si>
    <t>Inorder predecessor and successor for a given key in BST</t>
  </si>
  <si>
    <t>https://www.geeksforgeeks.org/inorder-predecessor-successor-given-key-bst/</t>
  </si>
  <si>
    <t>Given n appointments, find all conflicting appointments</t>
  </si>
  <si>
    <t>https://www.geeksforgeeks.org/given-n-appointments-find-conflicting-appointments/</t>
  </si>
  <si>
    <t>How to handle duplicates in Binary Search Tree?</t>
  </si>
  <si>
    <t>https://www.geeksforgeeks.org/how-to-handle-duplicates-in-binary-search-tree/</t>
  </si>
  <si>
    <t>Data Structure for a single resource reservations</t>
  </si>
  <si>
    <t>https://www.geeksforgeeks.org/data-structure-for-future-reservations-for-a-single-resource/</t>
  </si>
  <si>
    <t>Count BST nodes that lie in a given range</t>
  </si>
  <si>
    <t>https://www.geeksforgeeks.org/count-bst-nodes-that-are-in-a-given-range/</t>
  </si>
  <si>
    <t>Count BST subtrees that lie in given range</t>
  </si>
  <si>
    <t>https://www.geeksforgeeks.org/count-bst-subtrees-that-lie-in-given-range/</t>
  </si>
  <si>
    <t>How to implement decrease key or change key in Binary Search Tree?</t>
  </si>
  <si>
    <t>https://www.geeksforgeeks.org/how-to-implement-decrease-key-or-change-key-in-binary-search-tree/</t>
  </si>
  <si>
    <t>Print Common Nodes in Two Binary Search Trees</t>
  </si>
  <si>
    <t>https://www.geeksforgeeks.org/print-common-nodes-in-two-binary-search-trees/</t>
  </si>
  <si>
    <t>Count inversions in an array | Set 2 (Using Self-Balancing BST)</t>
  </si>
  <si>
    <t>https://www.geeksforgeeks.org/count-inversions-in-an-array-set-2-using-self-balancing-bst/</t>
  </si>
  <si>
    <t>Replace every element with the least greater element on its right</t>
  </si>
  <si>
    <t>https://www.geeksforgeeks.org/replace-every-element-with-the-least-greater-element-on-its-right/</t>
  </si>
  <si>
    <t>Find pairs with given sum such that pair elements lie in different BSTs</t>
  </si>
  <si>
    <t>https://www.geeksforgeeks.org/find-pairs-with-given-sum-such-that-pair-elements-lie-in-different-bsts/</t>
  </si>
  <si>
    <t>Find the closest element in Binary Search Tree</t>
  </si>
  <si>
    <t>https://www.geeksforgeeks.org/find-closest-element-binary-search-tree/</t>
  </si>
  <si>
    <t>Sum of k smallest elements in BST</t>
  </si>
  <si>
    <t>https://www.geeksforgeeks.org/sum-k-smallest-elements-bst/</t>
  </si>
  <si>
    <t>Maximum element between two nodes of BST</t>
  </si>
  <si>
    <t>https://www.geeksforgeeks.org/maximum-element-two-nodes-bst/</t>
  </si>
  <si>
    <t>Binary Search Tree insert with Parent Pointer</t>
  </si>
  <si>
    <t>https://www.geeksforgeeks.org/binary-search-tree-insert-parent-pointer/</t>
  </si>
  <si>
    <t>Largest BST in a Binary Tree | Set 2</t>
  </si>
  <si>
    <t>https://www.geeksforgeeks.org/largest-bst-binary-tree-set-2/</t>
  </si>
  <si>
    <t>Leaf nodes from Preorder of a Binary Search Tree</t>
  </si>
  <si>
    <t>https://www.geeksforgeeks.org/leaf-nodes-preorder-binary-search-tree/</t>
  </si>
  <si>
    <t>Find median of BST in O(n) time and O(1) space</t>
  </si>
  <si>
    <t>https://www.geeksforgeeks.org/find-median-bst-time-o1-space/</t>
  </si>
  <si>
    <t>Remove all leaf nodes from the binary search tree</t>
  </si>
  <si>
    <t>https://www.geeksforgeeks.org/remove-leaf-nodes-binary-search-tree/</t>
  </si>
  <si>
    <t>Count pairs from two BSTs whose sum is equal to a given value x</t>
  </si>
  <si>
    <t>https://www.geeksforgeeks.org/count-pairs-from-two-bsts-whose-sum-is-equal-to-a-given-value-x/</t>
  </si>
  <si>
    <t>Find distance between two nodes of a Binary Search Tree</t>
  </si>
  <si>
    <t>https://www.geeksforgeeks.org/find-distance-two-nodes-binary-search-tree/</t>
  </si>
  <si>
    <t>Minimum Possible value of |ai + aj – k| for given array and k.</t>
  </si>
  <si>
    <t>https://www.geeksforgeeks.org/minimum-possible-value-ai-aj-k-given-array-k/</t>
  </si>
  <si>
    <t>‘Quizzes’ on Binary Search Tree</t>
  </si>
  <si>
    <t>https://www.geeksforgeeks.org/data-structure-gq/binary-search-trees-gq/</t>
  </si>
  <si>
    <t>‘Quizzes’ on Balanced Binary Search Trees</t>
  </si>
  <si>
    <t>https://www.geeksforgeeks.org/data-structure-gq/balanced-binary-search-trees-gq/</t>
  </si>
  <si>
    <t>Time Complexity of building a heap</t>
  </si>
  <si>
    <t>https://www.geeksforgeeks.org/g-fact-85/</t>
  </si>
  <si>
    <t>Applications of Heap Data Structure</t>
  </si>
  <si>
    <t>https://www.geeksforgeeks.org/applications-of-heap-data-structure/</t>
  </si>
  <si>
    <t>Why is Binary Heap Preferred over BST for Priority Queue?</t>
  </si>
  <si>
    <t>https://www.geeksforgeeks.org/why-is-binary-heap-preferred-over-bst-for-priority-queue/</t>
  </si>
  <si>
    <t>K’th Largest Element in an array</t>
  </si>
  <si>
    <t>Sort an almost sorted array/</t>
  </si>
  <si>
    <t>Tournament Tree (Winner Tree) and Binary Heap</t>
  </si>
  <si>
    <t>https://www.geeksforgeeks.org/tournament-tree-and-binary-heap/</t>
  </si>
  <si>
    <t>Check if a given Binary Tree is Heap</t>
  </si>
  <si>
    <t>https://www.geeksforgeeks.org/check-if-a-given-binary-tree-is-heap/</t>
  </si>
  <si>
    <t>How to check if a given array represents a Binary Heap?</t>
  </si>
  <si>
    <t>https://www.geeksforgeeks.org/how-to-check-if-a-given-array-represents-a-binary-heap/</t>
  </si>
  <si>
    <t>Print all elements in sorted order from row and column wise sorted matrix</t>
  </si>
  <si>
    <t>https://www.geeksforgeeks.org/print-elements-sorted-order-row-column-wise-sorted-matrix/</t>
  </si>
  <si>
    <t>Connect n ropes with minimum cost</t>
  </si>
  <si>
    <t>https://www.geeksforgeeks.org/connect-n-ropes-minimum-cost/</t>
  </si>
  <si>
    <t>Design an efficient data structure for given operations</t>
  </si>
  <si>
    <t>https://www.geeksforgeeks.org/a-data-structure-question/</t>
  </si>
  <si>
    <t>Merge k sorted arrays | Set 1</t>
  </si>
  <si>
    <t>https://www.geeksforgeeks.org/merge-k-sorted-arrays/</t>
  </si>
  <si>
    <t>Merge Sort Tree for Range Order Statistics</t>
  </si>
  <si>
    <t>https://www.geeksforgeeks.org/merge-sort-tree-for-range-order-statistics/</t>
  </si>
  <si>
    <t>Sort numbers stored on different machines</t>
  </si>
  <si>
    <t>https://www.geeksforgeeks.org/sort-numbers-stored-on-different-machines/</t>
  </si>
  <si>
    <t>Index Mapping (or Trivial Hashing)</t>
  </si>
  <si>
    <t>https://www.geeksforgeeks.org/index-mapping-or-trivial-hashing-with-negatives-allowed/</t>
  </si>
  <si>
    <t xml:space="preserve">Separate Chaining for Collision Handling </t>
  </si>
  <si>
    <t>https://www.geeksforgeeks.org/hashing-set-2-separate-chaining/</t>
  </si>
  <si>
    <t xml:space="preserve">Open Addressing for Collision Handling </t>
  </si>
  <si>
    <t>https://www.geeksforgeeks.org/hashing-set-3-open-addressing/</t>
  </si>
  <si>
    <t>Find whether an array is subset of another array</t>
  </si>
  <si>
    <t>Given an array of pairs, find all symmetric pairs in it</t>
  </si>
  <si>
    <t>https://www.geeksforgeeks.org/given-an-array-of-pairs-find-all-symmetric-pairs-in-it/</t>
  </si>
  <si>
    <t>Group multiple occurrence of array elements ordered by first occurrence</t>
  </si>
  <si>
    <t>https://www.geeksforgeeks.org/group-multiple-occurrence-of-array-elements-ordered-by-first-occurrence/</t>
  </si>
  <si>
    <t>How to check if two given sets are disjoint?</t>
  </si>
  <si>
    <t>https://www.geeksforgeeks.org/check-two-given-sets-disjoint/</t>
  </si>
  <si>
    <t>Pair with given product | Set 1 (Find if any pair exists)</t>
  </si>
  <si>
    <t>https://www.geeksforgeeks.org/pair-with-given-product-set-1-find-if-any-pair-exists/</t>
  </si>
  <si>
    <t>Find missing elements of a range</t>
  </si>
  <si>
    <t>https://www.geeksforgeeks.org/find-missing-elements-of-a-range/</t>
  </si>
  <si>
    <t>Convert an array to reduced form | Set 1 (Simple and Hashing)</t>
  </si>
  <si>
    <t>https://www.geeksforgeeks.org/convert-an-array-to-reduced-form-set-1-simple-and-hashing/</t>
  </si>
  <si>
    <t>Return maximum occurring character in an input string</t>
  </si>
  <si>
    <t>https://www.geeksforgeeks.org/return-maximum-occurring-character-in-the-input-string/</t>
  </si>
  <si>
    <t>Find all permuted rows of a given row in a matrix</t>
  </si>
  <si>
    <t>https://www.geeksforgeeks.org/find-permuted-rows-given-row-matrix/</t>
  </si>
  <si>
    <t>Find Itinerary from a given list of tickets</t>
  </si>
  <si>
    <t>https://www.geeksforgeeks.org/find-itinerary-from-a-given-list-of-tickets/</t>
  </si>
  <si>
    <t>Find number of Employees Under every Employee</t>
  </si>
  <si>
    <t>https://www.geeksforgeeks.org/find-number-of-employees-under-every-manager/</t>
  </si>
  <si>
    <t>Check if an array can be divided into pairs whose sum is divisible by k</t>
  </si>
  <si>
    <t>https://www.geeksforgeeks.org/check-if-an-array-can-be-divided-into-pairs-whose-sum-is-divisible-by-k/</t>
  </si>
  <si>
    <t>Find four elements a, b, c and d in an array such that a+b = c+d</t>
  </si>
  <si>
    <t>https://www.geeksforgeeks.org/find-four-elements-a-b-c-and-d-in-an-array-such-that-ab-cd/</t>
  </si>
  <si>
    <t>Find the largest subarray with 0 sum</t>
  </si>
  <si>
    <t>https://www.geeksforgeeks.org/find-the-largest-subarray-with-0-sum/</t>
  </si>
  <si>
    <t>Count distinct elements in every window of size k</t>
  </si>
  <si>
    <t>https://www.geeksforgeeks.org/count-distinct-elements-in-every-window-of-size-k/</t>
  </si>
  <si>
    <t>Design a data structure that supports insert, delete, search and getRandom in constant time</t>
  </si>
  <si>
    <t>https://www.geeksforgeeks.org/design-a-data-structure-that-supports-insert-delete-search-and-getrandom-in-constant-time/</t>
  </si>
  <si>
    <t>Length of the largest subarray with contiguous elements</t>
  </si>
  <si>
    <t>https://www.geeksforgeeks.org/length-largest-subarray-contiguous-elements-set-2/</t>
  </si>
  <si>
    <t>Find if there is a subarray with 0 sum</t>
  </si>
  <si>
    <t>Print all subarrays with 0 sum</t>
  </si>
  <si>
    <t>https://www.geeksforgeeks.org/print-all-subarrays-with-0-sum/</t>
  </si>
  <si>
    <t>Find subarray with given sum | Set 2 (Handles Negative Numbers)</t>
  </si>
  <si>
    <t>https://www.geeksforgeeks.org/find-subarray-with-given-sum-in-array-of-integers/</t>
  </si>
  <si>
    <t>Implementing our Own Hash Table with Separate Chaining in Java</t>
  </si>
  <si>
    <t>https://www.geeksforgeeks.org/implementing-our-own-hash-table-with-separate-chaining-in-java/</t>
  </si>
  <si>
    <t xml:space="preserve">Vertical Sum in a given Binary Tree </t>
  </si>
  <si>
    <t>Check for Palindrome after every character replacement Query</t>
  </si>
  <si>
    <t>https://www.geeksforgeeks.org/check-for-palindrome-after-every-character-replacement-query/</t>
  </si>
  <si>
    <t>Clone a Binary Tree with Random Pointers</t>
  </si>
  <si>
    <t>https://www.geeksforgeeks.org/clone-binary-tree-random-pointers/</t>
  </si>
  <si>
    <t>Find smallest range containing elements from k lists</t>
  </si>
  <si>
    <t>https://www.geeksforgeeks.org/find-smallest-range-containing-elements-from-k-lists/</t>
  </si>
  <si>
    <t>Cuckoo Hashing – Worst case O(1) Lookup!</t>
  </si>
  <si>
    <t>https://www.geeksforgeeks.org/cuckoo-hashing/</t>
  </si>
  <si>
    <t>Internal Working of HashMap in Java</t>
  </si>
  <si>
    <t>https://www.geeksforgeeks.org/internal-working-of-hashmap-java/</t>
  </si>
  <si>
    <t>Hash Table vs STL Map</t>
  </si>
  <si>
    <t>https://www.geeksforgeeks.org/hash-table-vs-stl-map/</t>
  </si>
  <si>
    <t>Breadth First Traversal for a Graph</t>
  </si>
  <si>
    <t>Depth First Traversal for a Graph</t>
  </si>
  <si>
    <t>https://www.geeksforgeeks.org/depth-first-traversal-for-a-graph/</t>
  </si>
  <si>
    <t>Applications of Depth First Search</t>
  </si>
  <si>
    <t>https://www.geeksforgeeks.org/applications-of-depth-first-search/</t>
  </si>
  <si>
    <t>Applications of Breadth First Traversal</t>
  </si>
  <si>
    <t>https://www.geeksforgeeks.org/applications-of-breadth-first-traversal/</t>
  </si>
  <si>
    <t>Longest Path in a Directed Acyclic Graph</t>
  </si>
  <si>
    <t>https://www.geeksforgeeks.org/find-longest-path-directed-acyclic-graph/</t>
  </si>
  <si>
    <t>Find Mother Vertex in a Graph</t>
  </si>
  <si>
    <t>https://www.geeksforgeeks.org/find-a-mother-vertex-in-a-graph/</t>
  </si>
  <si>
    <t>Transitive Closure of a Graph using DFS</t>
  </si>
  <si>
    <t>https://www.geeksforgeeks.org/transitive-closure-of-a-graph-using-dfs/</t>
  </si>
  <si>
    <t>Find K cores of an undirected Graph</t>
  </si>
  <si>
    <t>https://www.geeksforgeeks.org/find-k-cores-graph/</t>
  </si>
  <si>
    <t>Count the number of nodes at given level in a tree using BFS</t>
  </si>
  <si>
    <t>https://www.geeksforgeeks.org/count-number-nodes-given-level-using-bfs/</t>
  </si>
  <si>
    <t>Count all possible paths between two vertices</t>
  </si>
  <si>
    <t>https://www.geeksforgeeks.org/count-possible-paths-two-vertices/</t>
  </si>
  <si>
    <t>Minimum initial vertices to traverse whole matrix with given conditions</t>
  </si>
  <si>
    <t>https://www.geeksforgeeks.org/minimum-initial-vertices-traverse-whole-matrix-given-conditions/</t>
  </si>
  <si>
    <t>Shortest path to reach one prime to other by changing single digit at a time</t>
  </si>
  <si>
    <t>https://www.geeksforgeeks.org/shortest-path-reach-one-prime-changing-single-digit-time/</t>
  </si>
  <si>
    <t>Water Jug problem using BFS</t>
  </si>
  <si>
    <t>https://www.geeksforgeeks.org/water-jug-problem-using-bfs/</t>
  </si>
  <si>
    <t>Magical Indices in an array</t>
  </si>
  <si>
    <t>https://www.geeksforgeeks.org/magical-indices-array/</t>
  </si>
  <si>
    <t>Count number of trees in a forest</t>
  </si>
  <si>
    <t>https://www.geeksforgeeks.org/count-number-trees-forest/</t>
  </si>
  <si>
    <t>BFS using vectors &amp; queue as per the algorithm of CLRS</t>
  </si>
  <si>
    <t>https://www.geeksforgeeks.org/bfs-using-vectors-queue-per-algorithm-clrs/</t>
  </si>
  <si>
    <t>Level of Each node in a Tree from source node</t>
  </si>
  <si>
    <t>https://www.geeksforgeeks.org/level-node-tree-source-node-using-bfs/</t>
  </si>
  <si>
    <t>Construct binary palindrome by repeated appending and trimming</t>
  </si>
  <si>
    <t>https://www.geeksforgeeks.org/construct-binary-palindrome-by-repeated-appending-and-trimming/</t>
  </si>
  <si>
    <t>Iterative Deepening Search(IDS) or Iterative Deepening Depth First Search(IDDFS)</t>
  </si>
  <si>
    <t>https://www.geeksforgeeks.org/iterative-deepening-searchids-iterative-deepening-depth-first-searchiddfs/</t>
  </si>
  <si>
    <t>Detect Cycle in a Directed Graph</t>
  </si>
  <si>
    <t>https://www.geeksforgeeks.org/detect-cycle-in-a-graph/</t>
  </si>
  <si>
    <t>Detect Cycle in a an Undirected Graph</t>
  </si>
  <si>
    <t>https://www.geeksforgeeks.org/union-find/</t>
  </si>
  <si>
    <t>Detect cycle in an undirected graph</t>
  </si>
  <si>
    <t>https://www.geeksforgeeks.org/detect-cycle-undirected-graph/</t>
  </si>
  <si>
    <t>Detect cycle in a direct graph using colors</t>
  </si>
  <si>
    <t>https://www.geeksforgeeks.org/detect-cycle-direct-graph-using-colors/</t>
  </si>
  <si>
    <t>Assign directions to edges so that the directed graph remains acyclic</t>
  </si>
  <si>
    <t>https://www.geeksforgeeks.org/assign-directions-to-edges-so-that-the-directed-graph-remains-acyclic/</t>
  </si>
  <si>
    <t>Detect a negative cycle in a Graph | (Bellman Ford)</t>
  </si>
  <si>
    <t>https://www.geeksforgeeks.org/detect-negative-cycle-graph-bellman-ford/</t>
  </si>
  <si>
    <t>All topological sorts of a Directed Acyclic Graph</t>
  </si>
  <si>
    <t>https://www.geeksforgeeks.org/all-topological-sorts-of-a-directed-acyclic-graph/</t>
  </si>
  <si>
    <t>Kahn’s Algorithm for Topological Sorting</t>
  </si>
  <si>
    <t>https://www.geeksforgeeks.org/topological-sorting-indegree-based-solution/</t>
  </si>
  <si>
    <t>Prim’s Minimum Spanning Tree (MST))</t>
  </si>
  <si>
    <t>https://www.geeksforgeeks.org/greedy-algorithms-set-5-prims-minimum-spanning-tree-mst-2/</t>
  </si>
  <si>
    <t>Applications of Minimum Spanning Tree Problem</t>
  </si>
  <si>
    <t>https://www.geeksforgeeks.org/applications-of-minimum-spanning-tree/</t>
  </si>
  <si>
    <t>Prim’s MST for Adjacency List Representation</t>
  </si>
  <si>
    <t>https://www.geeksforgeeks.org/greedy-algorithms-set-5-prims-mst-for-adjacency-list-representation/</t>
  </si>
  <si>
    <t>Kruskal’s Minimum Spanning Tree Algorithm</t>
  </si>
  <si>
    <t>https://www.geeksforgeeks.org/greedy-algorithms-set-2-kruskals-minimum-spanning-tree-mst/</t>
  </si>
  <si>
    <t>Boruvka’s algorithm for Minimum Spanning Tree</t>
  </si>
  <si>
    <t>https://www.geeksforgeeks.org/greedy-algorithms-set-9-boruvkas-algorithm/</t>
  </si>
  <si>
    <t>Minimum cost to connect all cities</t>
  </si>
  <si>
    <t>https://www.geeksforgeeks.org/minimum-cost-connect-cities/</t>
  </si>
  <si>
    <t>Find if there is a path of more than k length from a source</t>
  </si>
  <si>
    <t>https://www.geeksforgeeks.org/find-if-there-is-a-path-of-more-than-k-length-from-a-source/</t>
  </si>
  <si>
    <t>Dijkstra’s Algorithm for Adjacency List Representation</t>
  </si>
  <si>
    <t>https://www.geeksforgeeks.org/greedy-algorithms-set-7-dijkstras-algorithm-for-adjacency-list-representation/</t>
  </si>
  <si>
    <t>Johnson’s algorithm for All-pairs shortest paths</t>
  </si>
  <si>
    <t>https://www.geeksforgeeks.org/johnsons-algorithm/</t>
  </si>
  <si>
    <t>Shortest Path in Directed Acyclic Graph</t>
  </si>
  <si>
    <t>https://www.geeksforgeeks.org/shortest-path-for-directed-acyclic-graphs/</t>
  </si>
  <si>
    <t xml:space="preserve">Some interesting shortest path questions, </t>
  </si>
  <si>
    <t>https://www.geeksforgeeks.org/interesting-shortest-path-questions-set-1/</t>
  </si>
  <si>
    <t>Shortest path with exactly k edges in a directed and weighted graph</t>
  </si>
  <si>
    <t>https://www.geeksforgeeks.org/shortest-path-exactly-k-edges-directed-weighted-graph/</t>
  </si>
  <si>
    <t>Printing paths in Dijsktra’s Algorithm</t>
  </si>
  <si>
    <t>https://www.geeksforgeeks.org/printing-paths-dijkstras-shortest-path-algorithm/</t>
  </si>
  <si>
    <t>Shortest path of a weighted graph where weight is 1 or 2</t>
  </si>
  <si>
    <t>https://www.geeksforgeeks.org/shortest-path-weighted-graph-weight-edge-1-2/</t>
  </si>
  <si>
    <t>Find if there is a path between two vertices in a directed graph</t>
  </si>
  <si>
    <t>https://www.geeksforgeeks.org/find-if-there-is-a-path-between-two-vertices-in-a-given-graph/</t>
  </si>
  <si>
    <t>Connectivity in a directed graph</t>
  </si>
  <si>
    <t>https://www.geeksforgeeks.org/connectivity-in-a-directed-graph/</t>
  </si>
  <si>
    <t>Articulation Points (or Cut Vertices) in a Graph</t>
  </si>
  <si>
    <t>https://www.geeksforgeeks.org/articulation-points-or-cut-vertices-in-a-graph/</t>
  </si>
  <si>
    <t>Fleury’s Algorithm for printing Eulerian Path or Circuit</t>
  </si>
  <si>
    <t>https://www.geeksforgeeks.org/fleurys-algorithm-for-printing-eulerian-path/</t>
  </si>
  <si>
    <t>Transitive closure of a graph</t>
  </si>
  <si>
    <t>https://www.geeksforgeeks.org/transitive-closure-of-a-graph/</t>
  </si>
  <si>
    <t>Count all possible walks from a source to a destination with exactly k edges</t>
  </si>
  <si>
    <t>https://www.geeksforgeeks.org/count-possible-paths-source-destination-exactly-k-edges/</t>
  </si>
  <si>
    <t>Euler Circuit in a Directed Graph</t>
  </si>
  <si>
    <t>https://www.geeksforgeeks.org/euler-circuit-directed-graph/</t>
  </si>
  <si>
    <t>Count the number of non-reachable nodes</t>
  </si>
  <si>
    <t>https://www.geeksforgeeks.org/count-number-non-reachable-nodes/</t>
  </si>
  <si>
    <t>Find the Degree of a Particular vertex in a Graph</t>
  </si>
  <si>
    <t>https://www.geeksforgeeks.org/find-degree-particular-vertex-graph/</t>
  </si>
  <si>
    <t xml:space="preserve">Karger’s algorithm for Minimum Cut </t>
  </si>
  <si>
    <t>https://www.geeksforgeeks.org/kargers-algorithm-for-minimum-cut-set-1-introduction-and-implementation/</t>
  </si>
  <si>
    <t>Eulerian Path in undirected graph</t>
  </si>
  <si>
    <t>https://www.geeksforgeeks.org/eulerian-path-undirected-graph/</t>
  </si>
  <si>
    <t>Find if there is a path of more than k length</t>
  </si>
  <si>
    <t>Length of shortest chain to reach the target word</t>
  </si>
  <si>
    <t>https://www.geeksforgeeks.org/length-of-shortest-chain-to-reach-a-target-word/</t>
  </si>
  <si>
    <t>Print all paths from a given source to destination</t>
  </si>
  <si>
    <t>https://www.geeksforgeeks.org/find-paths-given-source-destination/</t>
  </si>
  <si>
    <t>Find minimum cost to reach destination using train</t>
  </si>
  <si>
    <t>https://www.geeksforgeeks.org/find-the-minimum-cost-to-reach-a-destination-where-every-station-is-connected-in-one-direction/</t>
  </si>
  <si>
    <t>Tarjan’s Algorithm to find strongly connected Components</t>
  </si>
  <si>
    <t>https://www.geeksforgeeks.org/tarjan-algorithm-find-strongly-connected-components/</t>
  </si>
  <si>
    <t>Graph Coloring (Introduction and Applications)</t>
  </si>
  <si>
    <t>https://www.geeksforgeeks.org/graph-coloring-applications/</t>
  </si>
  <si>
    <t>Greedy Algorithm for Graph Coloring</t>
  </si>
  <si>
    <t>https://www.geeksforgeeks.org/graph-coloring-set-2-greedy-algorithm/</t>
  </si>
  <si>
    <t>Travelling Salesman Problem (Naive and Dynamic Programming)</t>
  </si>
  <si>
    <t>https://www.geeksforgeeks.org/travelling-salesman-problem-set-1/</t>
  </si>
  <si>
    <t>Travelling Salesman Problem (Approximate using MST)</t>
  </si>
  <si>
    <t>https://www.geeksforgeeks.org/travelling-salesman-problem-set-2-approximate-using-mst/</t>
  </si>
  <si>
    <t>Vertex Cover Problem | Set 1 (Introduction and Approximate Algorithm)</t>
  </si>
  <si>
    <t>https://www.geeksforgeeks.org/vertex-cover-problem-set-1-introduction-approximate-algorithm-2/</t>
  </si>
  <si>
    <t>K Centers Problem | Set 1 (Greedy Approximate Algorithm)</t>
  </si>
  <si>
    <t>https://www.geeksforgeeks.org/k-centers-problem-set-1-greedy-approximate-algorithm/</t>
  </si>
  <si>
    <t>Ford-Fulkerson Algorithm for Maximum Flow Problem</t>
  </si>
  <si>
    <t>https://www.geeksforgeeks.org/ford-fulkerson-algorithm-for-maximum-flow-problem/</t>
  </si>
  <si>
    <t>Find maximum number of edge disjoint paths between two vertices</t>
  </si>
  <si>
    <t>https://www.geeksforgeeks.org/find-edge-disjoint-paths-two-vertices/</t>
  </si>
  <si>
    <t>Find minimum s-t cut in a flow network</t>
  </si>
  <si>
    <t>https://www.geeksforgeeks.org/minimum-cut-in-a-directed-graph/</t>
  </si>
  <si>
    <t xml:space="preserve">Push Relabel- Set 2- Implementation </t>
  </si>
  <si>
    <t>https://www.geeksforgeeks.org/push-relabel-algorithm-set-2-implementation/</t>
  </si>
  <si>
    <t>Karger’s Algorithm- Set 1- Introduction and Implementation</t>
  </si>
  <si>
    <t>Karger’s Algorithm- Set 2 – Analysis and Applications</t>
  </si>
  <si>
    <t>https://www.geeksforgeeks.org/kargers-algorithm-for-minimum-cut-set-2-analysis-and-applications/</t>
  </si>
  <si>
    <t>Kruskal’s Minimum Spanning Tree using STL in C++</t>
  </si>
  <si>
    <t>https://www.geeksforgeeks.org/kruskals-minimum-spanning-tree-using-stl-in-c/</t>
  </si>
  <si>
    <t>Prim’s Algorithm using Priority Queue STL</t>
  </si>
  <si>
    <t>https://www.geeksforgeeks.org/prims-algorithm-using-priority_queue-stl/</t>
  </si>
  <si>
    <t>Dijkstra’s Shortest Path Algorithm using STL</t>
  </si>
  <si>
    <t>https://www.geeksforgeeks.org/dijkstras-shortest-path-algorithm-using-priority_queue-stl/</t>
  </si>
  <si>
    <t>Dijkstra’s Shortest Path Algorithm using set in STL</t>
  </si>
  <si>
    <t>https://www.geeksforgeeks.org/dijkstras-shortest-path-algorithm-using-set-in-stl/</t>
  </si>
  <si>
    <t>Number of triangles in an undirected Graph</t>
  </si>
  <si>
    <t>https://www.geeksforgeeks.org/number-of-triangles-in-a-undirected-graph/</t>
  </si>
  <si>
    <t>Number of triangles in directed and undirected Graph</t>
  </si>
  <si>
    <t>https://www.geeksforgeeks.org/number-of-triangles-in-directed-and-undirected-graphs/</t>
  </si>
  <si>
    <t>Check whether a given graph is Bipartite or not</t>
  </si>
  <si>
    <t>https://www.geeksforgeeks.org/bipartite-graph/</t>
  </si>
  <si>
    <t>Minimize Cash Flow among a given set of friends who have borrowed money from each other</t>
  </si>
  <si>
    <t>Boggle (Find all possible words in a board of characters)</t>
  </si>
  <si>
    <t>https://www.geeksforgeeks.org/boggle-find-possible-words-board-characters/</t>
  </si>
  <si>
    <t>Hopcroft Karp Algorithm for Maximum Matching-Introduction</t>
  </si>
  <si>
    <t>https://www.geeksforgeeks.org/hopcroft-karp-algorithm-for-maximum-matching-set-1-introduction/</t>
  </si>
  <si>
    <t>Hopcroft Karp Algorithm for Maximum Matching-Implementation</t>
  </si>
  <si>
    <t>https://www.geeksforgeeks.org/hopcroft-karp-algorithm-for-maximum-matching-set-2-implementation/</t>
  </si>
  <si>
    <t>Minimum Time to rot all oranges</t>
  </si>
  <si>
    <t>Find same contents in a list of contacts</t>
  </si>
  <si>
    <t>https://www.geeksforgeeks.org/find-same-contacts-in-a-list-of-contacts/</t>
  </si>
  <si>
    <t>Optimal read list for a given number of days</t>
  </si>
  <si>
    <t>https://www.geeksforgeeks.org/optimal-read-list-given-number-days/</t>
  </si>
  <si>
    <t>Print all jumping numbers smaller than or equal to a given value</t>
  </si>
  <si>
    <t>https://www.geeksforgeeks.org/print-all-jumping-numbers-smaller-than-or-equal-to-a-given-value/</t>
  </si>
  <si>
    <t>Memory efficient Doubly Linked List</t>
  </si>
  <si>
    <t>https://www.geeksforgeeks.org/memory-efficient-doubly-linked-list/</t>
  </si>
  <si>
    <t>XOR Linked List | Set 1</t>
  </si>
  <si>
    <t>https://www.geeksforgeeks.org/xor-linked-list-a-memory-efficient-doubly-linked-list-set-1/</t>
  </si>
  <si>
    <t>XOR Linked List | Set 2</t>
  </si>
  <si>
    <t>https://www.geeksforgeeks.org/xor-linked-list-a-memory-efficient-doubly-linked-list-set-2/</t>
  </si>
  <si>
    <t>Efficiently design Insert, Delete and Median queries on a set</t>
  </si>
  <si>
    <t>https://www.geeksforgeeks.org/efficiently-design-insert-delete-median-queries-set/</t>
  </si>
  <si>
    <t>Min-Max Range queries in array</t>
  </si>
  <si>
    <t>https://www.geeksforgeeks.org/min-max-range-queries-array/</t>
  </si>
  <si>
    <t>Count and Toggle queries on Binary array</t>
  </si>
  <si>
    <t>https://www.geeksforgeeks.org/count-toggle-queries-binary-array/</t>
  </si>
  <si>
    <t>Querying maximum number of divisors that a number in a given range has</t>
  </si>
  <si>
    <t>https://www.geeksforgeeks.org/querying-maximum-number-divisors-number-given-range/</t>
  </si>
  <si>
    <t>LCA in a binary tree using RMQ</t>
  </si>
  <si>
    <t>https://www.geeksforgeeks.org/find-lca-in-binary-tree-using-rmq/</t>
  </si>
  <si>
    <t>Smallest sub-array with given GCD</t>
  </si>
  <si>
    <t>https://www.geeksforgeeks.org/smallest-subarray-with-given-gcd/</t>
  </si>
  <si>
    <t>Largest Rectangular Area in a Histogram</t>
  </si>
  <si>
    <t>https://www.geeksforgeeks.org/largest-rectangular-area-in-a-histogram-set-1/</t>
  </si>
  <si>
    <t>Heavy Light Decomposition | Set 1 (Introduction)</t>
  </si>
  <si>
    <t>https://www.geeksforgeeks.org/heavy-light-decomposition-set-1-introduction/</t>
  </si>
  <si>
    <t>Heavy Light Decomposition | Set 2 (Implementation)</t>
  </si>
  <si>
    <t>https://www.geeksforgeeks.org/heavy-light-decomposition-set-2-implementation/</t>
  </si>
  <si>
    <t>Longest Common Extension / LCE | Set 1 (Introduction and Naive Method)</t>
  </si>
  <si>
    <t>https://www.geeksforgeeks.org/longest-common-extension-lce-set-1-introduction-and-naive-method/</t>
  </si>
  <si>
    <t>Longest Common Extension / LCE | Set 2 ( Reduction to RMQ)</t>
  </si>
  <si>
    <t>https://www.geeksforgeeks.org/longest-common-extension-lce-set-2-reduction-rmq/</t>
  </si>
  <si>
    <t>Longest Common Extension / LCE | Set 3 (Segment Tree Method)</t>
  </si>
  <si>
    <t>https://www.geeksforgeeks.org/longest-common-extension-lce-set-3-segment-tree-method/</t>
  </si>
  <si>
    <t>Trie | (Insert and Search)</t>
  </si>
  <si>
    <t>https://www.geeksforgeeks.org/trie-insert-and-search/</t>
  </si>
  <si>
    <t>Longest prefix matching – A Trie based solution in Java</t>
  </si>
  <si>
    <t>https://www.geeksforgeeks.org/longest-prefix-matching-a-trie-based-solution-in-java/</t>
  </si>
  <si>
    <t>Pattern Searching using a Trie of all Suffixes</t>
  </si>
  <si>
    <t>https://www.geeksforgeeks.org/pattern-searching-using-trie-suffixes/</t>
  </si>
  <si>
    <t>Find shortest unique prefix for every word in a given list</t>
  </si>
  <si>
    <t>https://www.geeksforgeeks.org/find-all-shortest-unique-prefixes-to-represent-each-word-in-a-given-list/</t>
  </si>
  <si>
    <t>Print all words matching a pattern in CamelCase Notation Dictonary</t>
  </si>
  <si>
    <t>https://www.geeksforgeeks.org/print-words-matching-pattern-camelcase-notation-dictonary/</t>
  </si>
  <si>
    <t>Construct a unique matrix n x n for an input n</t>
  </si>
  <si>
    <t>https://www.geeksforgeeks.org/construct-unique-matrix-n-x-n-input-n/</t>
  </si>
  <si>
    <t>Print unique rows in a given boolean matrix</t>
  </si>
  <si>
    <t>https://www.geeksforgeeks.org/print-unique-rows/</t>
  </si>
  <si>
    <t>Count of distinct substrings of a string using Suffix Trie</t>
  </si>
  <si>
    <t>https://www.geeksforgeeks.org/count-distinct-substrings-string-using-suffix-trie/</t>
  </si>
  <si>
    <t>Find pair of rows in a binary matrix that has maximum bit difference</t>
  </si>
  <si>
    <t>https://www.geeksforgeeks.org/find-pair-rows-binary-matrix-maximum-bit-difference/</t>
  </si>
  <si>
    <t>Find the maximum subarray XOR in a given array</t>
  </si>
  <si>
    <t>https://www.geeksforgeeks.org/find-the-maximum-subarray-xor-in-a-given-array/</t>
  </si>
  <si>
    <t>Print all valid words that are possible using Characters of Array</t>
  </si>
  <si>
    <t>https://www.geeksforgeeks.org/print-valid-words-possible-using-characters-array/</t>
  </si>
  <si>
    <t>Find the k most frequent words from a file</t>
  </si>
  <si>
    <t>https://www.geeksforgeeks.org/find-the-k-most-frequent-words-from-a-file/</t>
  </si>
  <si>
    <t>Palindrome pair in an array of words (or strings)</t>
  </si>
  <si>
    <t>https://www.geeksforgeeks.org/palindrome-pair-in-an-array-of-words-or-strings/</t>
  </si>
  <si>
    <t>Word formation using concatenation of two dictionary words</t>
  </si>
  <si>
    <t>https://www.geeksforgeeks.org/word-formation-using-concatenation-of-two-dictionary-words/</t>
  </si>
  <si>
    <t xml:space="preserve">Given a sequence of words, print all anagrams together </t>
  </si>
  <si>
    <t>https://www.geeksforgeeks.org/given-a-sequence-of-words-print-all-anagrams-together-set-2/</t>
  </si>
  <si>
    <t>How to Implement Reverse DNS Look Up Cache?</t>
  </si>
  <si>
    <t>https://www.geeksforgeeks.org/implement-reverse-dns-look-cache/</t>
  </si>
  <si>
    <t>How to Implement Forward DNS Look Up Cache?</t>
  </si>
  <si>
    <t>https://www.geeksforgeeks.org/implement-forward-dns-look-cache/</t>
  </si>
  <si>
    <t>Binary Indexed Tree or Fenwick Tree</t>
  </si>
  <si>
    <t>https://www.geeksforgeeks.org/binary-indexed-tree-or-fenwick-tree-2/</t>
  </si>
  <si>
    <t>Two Dimensional Binary Indexed Tree or Fenwick Tree</t>
  </si>
  <si>
    <t>https://www.geeksforgeeks.org/two-dimensional-binary-indexed-tree-or-fenwick-tree/</t>
  </si>
  <si>
    <t>Binary Indexed Tree : Range Updates and Point Queries</t>
  </si>
  <si>
    <t>https://www.geeksforgeeks.org/binary-indexed-tree-range-updates-point-queries/</t>
  </si>
  <si>
    <t>Binary Indexed Tree : Range Update and Range Queries</t>
  </si>
  <si>
    <t>https://www.geeksforgeeks.org/binary-indexed-tree-range-update-range-queries/</t>
  </si>
  <si>
    <t>Count inversions in an array</t>
  </si>
  <si>
    <t>https://www.geeksforgeeks.org/count-inversions-array-set-3-using-bit/</t>
  </si>
  <si>
    <t>Count Inversions of size three in a give array</t>
  </si>
  <si>
    <t>Count inversion pairs in a matrix</t>
  </si>
  <si>
    <t>https://www.geeksforgeeks.org/count-inversion-pairs-matrix/</t>
  </si>
  <si>
    <t>Counting Triangles in a Rectangular space using BIT</t>
  </si>
  <si>
    <t>https://www.geeksforgeeks.org/counting-triangles-in-a-rectangular-space-using-2d-bit/</t>
  </si>
  <si>
    <t>Number of triangles amongst horizontal and vertical line segments</t>
  </si>
  <si>
    <t>https://www.geeksforgeeks.org/finding-the-number-of-triangles-amongst-horizontal-and-vertical-line-segments/</t>
  </si>
  <si>
    <t>Querying the number of distinct colors in a subtree of a colored tree using BIT</t>
  </si>
  <si>
    <t>https://www.geeksforgeeks.org/querying-the-number-of-distinct-colors-in-a-subtree-of-a-colored-tree-using-bit/</t>
  </si>
  <si>
    <t>Queries on substring palindrome formation</t>
  </si>
  <si>
    <t>https://www.geeksforgeeks.org/queries-substring-palindrome-formation/</t>
  </si>
  <si>
    <t>proto van Emde Boas Trees |  Background and Introduction</t>
  </si>
  <si>
    <t>https://www.geeksforgeeks.org/proto-van-emde-boas-trees-set-1-background-introduction/</t>
  </si>
  <si>
    <t>kasai’s Algorithm for Construction of LCP array from Suffix Array</t>
  </si>
  <si>
    <t>https://www.geeksforgeeks.org/%c2%ad%c2%adkasais-algorithm-for-construction-of-lcp-array-from-suffix-array/</t>
  </si>
  <si>
    <t>Ukkonen’s Suffix Tree Construction – Part 1</t>
  </si>
  <si>
    <t>https://www.geeksforgeeks.org/ukkonens-suffix-tree-construction-part-1/</t>
  </si>
  <si>
    <t>Ukkonen’s Suffix Tree Construction – Part 2</t>
  </si>
  <si>
    <t>https://www.geeksforgeeks.org/ukkonens-suffix-tree-construction-part-2/</t>
  </si>
  <si>
    <t>Ukkonen’s Suffix Tree Construction – Part 3</t>
  </si>
  <si>
    <t>https://www.geeksforgeeks.org/ukkonens-suffix-tree-construction-part-3/</t>
  </si>
  <si>
    <t>Ukkonen’s Suffix Tree Construction – Part 4</t>
  </si>
  <si>
    <t>https://www.geeksforgeeks.org/ukkonens-suffix-tree-construction-part-4/</t>
  </si>
  <si>
    <t>Ukkonen’s Suffix Tree Construction – Part 5</t>
  </si>
  <si>
    <t>https://www.geeksforgeeks.org/ukkonens-suffix-tree-construction-part-5/</t>
  </si>
  <si>
    <t>Ukkonen’s Suffix Tree Construction – Part 6</t>
  </si>
  <si>
    <t>https://www.geeksforgeeks.org/ukkonens-suffix-tree-construction-part-6/</t>
  </si>
  <si>
    <t>Suffix Tree Application 1 – Substring Check</t>
  </si>
  <si>
    <t>https://www.geeksforgeeks.org/suffix-tree-application-1-substring-check/</t>
  </si>
  <si>
    <t>Suffix Tree Application 2 – Searching All Patterns</t>
  </si>
  <si>
    <t>https://www.geeksforgeeks.org/suffix-tree-application-2-searching-all-patterns/</t>
  </si>
  <si>
    <t>Suffix Tree Application 3 – Longest Repeated Substring</t>
  </si>
  <si>
    <t>https://www.geeksforgeeks.org/suffix-tree-application-3-longest-repeated-substring/</t>
  </si>
  <si>
    <t>Suffix Tree Application 4 – Build Linear Time Suffix Array</t>
  </si>
  <si>
    <t>https://www.geeksforgeeks.org/suffix-tree-application-4-build-linear-time-suffix-array/</t>
  </si>
  <si>
    <t>Suffix Tree Application 5 – Longest Common Substring</t>
  </si>
  <si>
    <t>https://www.geeksforgeeks.org/suffix-tree-application-5-longest-common-substring-2/</t>
  </si>
  <si>
    <t>Suffix Tree Application 6 – Longest Palindromic Substring</t>
  </si>
  <si>
    <t>https://www.geeksforgeeks.org/suffix-tree-application-6-longest-palindromic-substring/</t>
  </si>
  <si>
    <t>Print Kth character in sorted concatenated substrings of a string</t>
  </si>
  <si>
    <t>https://www.geeksforgeeks.org/print-kth-character-sorted-concatenated-substrings-string/</t>
  </si>
  <si>
    <t>AVL Tree | Set 1 (Insertion)</t>
  </si>
  <si>
    <t>https://www.geeksforgeeks.org/avl-tree-set-1-insertion/</t>
  </si>
  <si>
    <t>AVL Tree | Set 2 (Deletion)</t>
  </si>
  <si>
    <t>https://www.geeksforgeeks.org/avl-tree-set-2-deletion/</t>
  </si>
  <si>
    <t>Splay Tree | Set 1 (Search)</t>
  </si>
  <si>
    <t>https://www.geeksforgeeks.org/splay-tree-set-1-insert/</t>
  </si>
  <si>
    <t>Splay Tree | Set 2 (Insert)</t>
  </si>
  <si>
    <t>https://www.geeksforgeeks.org/splay-tree-set-2-insert-delete/</t>
  </si>
  <si>
    <t>B-Tree | Set 1 (Introduction)</t>
  </si>
  <si>
    <t>https://www.geeksforgeeks.org/b-tree-set-1-introduction-2/</t>
  </si>
  <si>
    <t>B-Tree | Set 2 (Insert)</t>
  </si>
  <si>
    <t>https://www.geeksforgeeks.org/b-tree-set-1-insert-2/</t>
  </si>
  <si>
    <t>B-Tree | Set 3 (Delete)</t>
  </si>
  <si>
    <t>https://www.geeksforgeeks.org/b-tree-set-3delete/</t>
  </si>
  <si>
    <t>Red-Black Tree | Set 1 (Introduction)</t>
  </si>
  <si>
    <t>https://www.geeksforgeeks.org/red-black-tree-set-1-introduction-2/</t>
  </si>
  <si>
    <t>ScapeGoat Tree | (Introduction and Insertion)</t>
  </si>
  <si>
    <t>https://www.geeksforgeeks.org/scapegoat-tree-set-1-introduction-insertion/</t>
  </si>
  <si>
    <t>Treap | Set 1 (A Randomized Binary Search Tree)</t>
  </si>
  <si>
    <t>https://www.geeksforgeeks.org/treap-a-randomized-binary-search-tree/</t>
  </si>
  <si>
    <t>Treap | Set 2 (Implementation of Search, Insert and Delete)</t>
  </si>
  <si>
    <t>https://www.geeksforgeeks.org/treap-set-2-implementation-of-search-insert-and-delete/</t>
  </si>
  <si>
    <t>Maximum subarray sum modulo m</t>
  </si>
  <si>
    <t>https://www.geeksforgeeks.org/maximum-subarray-sum-modulo-m/</t>
  </si>
  <si>
    <t>Find N’th item in a set formed by sum of two arrays</t>
  </si>
  <si>
    <t>https://www.geeksforgeeks.org/find-nth-item-set-formed-sum-two-arrays/</t>
  </si>
  <si>
    <t>Maximum product of an increasing subsequence of size 3</t>
  </si>
  <si>
    <t>https://www.geeksforgeeks.org/maximum-product-increasing-subsequence-size-3/</t>
  </si>
  <si>
    <t>How to sort a big array with many repetitions?</t>
  </si>
  <si>
    <t>https://www.geeksforgeeks.org/how-to-sort-a-big-array-with-many-repetitions/</t>
  </si>
  <si>
    <t>Maximum Occurrence in a Given Range</t>
  </si>
  <si>
    <t>https://www.geeksforgeeks.org/maximum-occurrence-given-range/</t>
  </si>
  <si>
    <t>last unique URL from long list of URLs in single traversal</t>
  </si>
  <si>
    <t>https://www.geeksforgeeks.org/find-last-unique-url-long-list-urls-single-traversal/</t>
  </si>
  <si>
    <t>K D Tree (Search and Insert)</t>
  </si>
  <si>
    <t>https://www.geeksforgeeks.org/k-dimensional-tree/</t>
  </si>
  <si>
    <t>K D Tree (Find Minimum)</t>
  </si>
  <si>
    <t>https://www.geeksforgeeks.org/k-dimensional-tree-set-2-find-minimum/</t>
  </si>
  <si>
    <t>Disjoint Set Data Structures (Java Implementation)</t>
  </si>
  <si>
    <t>https://www.geeksforgeeks.org/disjoint-set-data-structures-java-implementation/</t>
  </si>
  <si>
    <t>Find the number of Islands</t>
  </si>
  <si>
    <t>https://www.geeksforgeeks.org/find-the-number-of-islands-set-2-using-disjoint-set/</t>
  </si>
  <si>
    <t>Left-Child Right-Sibling Representation of Tree</t>
  </si>
  <si>
    <t>https://www.geeksforgeeks.org/left-child-right-sibling-representation-tree/</t>
  </si>
  <si>
    <t>LCA for general or n-ary trees (Sparse Matrix DP approach &lt; O(nlogn), O(logn)&gt;)</t>
  </si>
  <si>
    <t>https://www.geeksforgeeks.org/lca-for-general-or-n-ary-trees-sparse-matrix-dp-approach-onlogn-ologn/</t>
  </si>
  <si>
    <t>Sqrt (or Square Root) Decomposition | Set 2 (LCA of Tree in O(sqrt(height)) time)</t>
  </si>
  <si>
    <t>https://www.geeksforgeeks.org/sqrt-square-root-decomposition-set-2-lca-tree-osqrth-time/</t>
  </si>
  <si>
    <t>LCA for n-ary Tree | Constant Query O(1)</t>
  </si>
  <si>
    <t>https://www.geeksforgeeks.org/lca-n-ary-tree-constant-query-o1/</t>
  </si>
  <si>
    <t>Tarjan’s off-line lowest common ancestors algorithm</t>
  </si>
  <si>
    <t>https://www.geeksforgeeks.org/tarjans-off-line-lowest-common-ancestors-algorithm/</t>
  </si>
  <si>
    <t>Palindromic Tree | Introduction &amp; Implementation</t>
  </si>
  <si>
    <t>https://www.geeksforgeeks.org/palindromic-tree-introduction-implementation/</t>
  </si>
  <si>
    <t>BK-Tree | Introduction &amp; Implementation</t>
  </si>
  <si>
    <t>https://www.geeksforgeeks.org/bk-tree-introduction-implementation/</t>
  </si>
  <si>
    <t>Ropes Data Structure (Fast String Concatenation)</t>
  </si>
  <si>
    <t>https://www.geeksforgeeks.org/ropes-data-structure-fast-string-concatenation/</t>
  </si>
  <si>
    <t>Summed Area Table – Submatrix Summation</t>
  </si>
  <si>
    <t>https://www.geeksforgeeks.org/summed-area-table-submatrix-summation/</t>
  </si>
  <si>
    <t>Substring with highest frequency length product</t>
  </si>
  <si>
    <t>https://www.geeksforgeeks.org/substring-highest-frequency-length-product/</t>
  </si>
  <si>
    <t>Find all possible interpretations of an array of digits</t>
  </si>
  <si>
    <t>https://www.geeksforgeeks.org/find-all-possible-interpretations/</t>
  </si>
  <si>
    <t>How to design a tiny URL or URL shortener?</t>
  </si>
  <si>
    <t>https://www.geeksforgeeks.org/how-to-design-a-tiny-url-or-url-shortener/</t>
  </si>
  <si>
    <t>Second minimum element using minimum comparisons</t>
  </si>
  <si>
    <t>https://www.geeksforgeeks.org/second-minimum-element-using-minimum-comparisons/</t>
  </si>
  <si>
    <t>Decision Trees – Fake (Counterfeit) Coin Puzzle (12 Coin Puzzle)</t>
  </si>
  <si>
    <t>https://www.geeksforgeeks.org/decision-trees-fake-coin-puzzle/</t>
  </si>
  <si>
    <t>Data Structure for Dictionary and Spell Checker</t>
  </si>
  <si>
    <t>https://www.geeksforgeeks.org/data-structure-dictionary-spell-checker/</t>
  </si>
  <si>
    <t>Inclusion Exclusion principle and programming applications</t>
  </si>
  <si>
    <t>https://www.geeksforgeeks.org/inclusion-exclusion-principle-and-programming-applications/</t>
  </si>
  <si>
    <t>Search in a row wise and column wise sorted matrix</t>
  </si>
  <si>
    <t>https://www.geeksforgeeks.org/search-in-row-wise-and-column-wise-sorted-matrix/</t>
  </si>
  <si>
    <t>Print a given matrix in spiral form</t>
  </si>
  <si>
    <t>https://www.geeksforgeeks.org/print-a-given-matrix-in-spiral-form/</t>
  </si>
  <si>
    <t>Maximum size square sub-matrix with all 1s</t>
  </si>
  <si>
    <t>https://www.geeksforgeeks.org/maximum-size-sub-matrix-with-all-1s-in-a-binary-matrix/</t>
  </si>
  <si>
    <t>Inplace M x N size matrix transpose | Updated</t>
  </si>
  <si>
    <t>https://www.geeksforgeeks.org/inplace-m-x-n-size-matrix-transpose/</t>
  </si>
  <si>
    <t>Dynamic Programming | Set 27 (Maximum sum rectangle in a 2D matrix)</t>
  </si>
  <si>
    <t>https://www.geeksforgeeks.org/dynamic-programming-set-27-max-sum-rectangle-in-a-2d-matrix/</t>
  </si>
  <si>
    <t>Shift matrix elements row-wise by k</t>
  </si>
  <si>
    <t>https://www.geeksforgeeks.org/shift-matrix-elements-k/</t>
  </si>
  <si>
    <t>Create a matrix with alternating rectangles of O and X</t>
  </si>
  <si>
    <t>https://www.geeksforgeeks.org/create-a-matrix-with-alternating-rectangles-of-0-and-x/</t>
  </si>
  <si>
    <t>Given an n x n square matrix, find sum of all sub-squares of size k x k</t>
  </si>
  <si>
    <t>https://www.geeksforgeeks.org/given-n-x-n-square-matrix-find-sum-sub-squares-size-k-x-k/</t>
  </si>
  <si>
    <t>Count number of islands where every island is row-wise and column-wise separated</t>
  </si>
  <si>
    <t>https://www.geeksforgeeks.org/count-number-islands-every-island-separated-line/</t>
  </si>
  <si>
    <t>Given a matrix of ‘O’ and ‘X’, replace ‘O’ with ‘X’ if surrounded by ‘X’</t>
  </si>
  <si>
    <t>https://www.geeksforgeeks.org/given-matrix-o-x-replace-o-x-surrounded-x/</t>
  </si>
  <si>
    <t>Find the longest path in a matrix with given constraints</t>
  </si>
  <si>
    <t>https://www.geeksforgeeks.org/find-the-longest-path-in-a-matrix-with-given-constraints/</t>
  </si>
  <si>
    <t>Given a Boolean Matrix, find k such that all elements in k’th row are 0 and k’th column are 1</t>
  </si>
  <si>
    <t>https://www.geeksforgeeks.org/find-k-such-that-all-elements-in-kth-row-are-0-and-kth-column-are-1-in-a-boolean-matrix/</t>
  </si>
  <si>
    <t>Find the largest rectangle of 1’s with swapping of columns allowed</t>
  </si>
  <si>
    <t>https://www.geeksforgeeks.org/find-the-largest-rectangle-of-1s-with-swapping-of-columns-allowed/</t>
  </si>
  <si>
    <t>Validity of a given Tic-Tac-Toe board configuration</t>
  </si>
  <si>
    <t>https://www.geeksforgeeks.org/validity-of-a-given-tic-tac-toe-board-configuration/</t>
  </si>
  <si>
    <t>Minimum Initial Points to Reach Destinatio</t>
  </si>
  <si>
    <t>https://www.geeksforgeeks.org/minimum-positive-points-to-reach-destination/</t>
  </si>
  <si>
    <t>Find length of the longest consecutive path from a given starting character</t>
  </si>
  <si>
    <t>https://www.geeksforgeeks.org/find-length-of-the-longest-consecutive-path-in-a-character-matrix/</t>
  </si>
  <si>
    <t>Collect maximum points in a grid using two traversals</t>
  </si>
  <si>
    <t>https://www.geeksforgeeks.org/collect-maximum-points-in-a-grid-using-two-traversals/</t>
  </si>
  <si>
    <t>Find sum of all elements in a matrix except the elements in row and/or column of given cell?</t>
  </si>
  <si>
    <t>https://www.geeksforgeeks.org/find-sum-of-all-elements-in-a-matrix-except-the-elements-in-given-row-andor-column-2/</t>
  </si>
  <si>
    <t>Find a common element in all rows of a given row-wise sorted matrix</t>
  </si>
  <si>
    <t>https://www.geeksforgeeks.org/find-common-element-rows-row-wise-sorted-matrix/</t>
  </si>
  <si>
    <t>Number of paths with exactly k coins</t>
  </si>
  <si>
    <t>https://www.geeksforgeeks.org/number-of-paths-with-exactly-k-coins/</t>
  </si>
  <si>
    <t>Collect maximum coins before hitting a dead end</t>
  </si>
  <si>
    <t>https://www.geeksforgeeks.org/collect-maximum-coins-before-hitting-a-dead-end/</t>
  </si>
  <si>
    <t>Program for Rank of Matrix</t>
  </si>
  <si>
    <t>https://www.geeksforgeeks.org/program-for-rank-of-matrix/</t>
  </si>
  <si>
    <t>Maximum size rectangle binary sub-matrix with all 1s</t>
  </si>
  <si>
    <t>https://www.geeksforgeeks.org/maximum-size-rectangle-binary-sub-matrix-1s/</t>
  </si>
  <si>
    <t>Count Negative Numbers in a Column-Wise and Row-Wise Sorted Matrix</t>
  </si>
  <si>
    <t>https://www.geeksforgeeks.org/count-negative-numbers-in-a-column-wise-row-wise-sorted-matrix/</t>
  </si>
  <si>
    <t>In-place convert matrix in specific order</t>
  </si>
  <si>
    <t>https://www.geeksforgeeks.org/in-place-convert-matrix-in-specific-order/</t>
  </si>
  <si>
    <t>Common elements in all rows of a given matrix</t>
  </si>
  <si>
    <t>https://www.geeksforgeeks.org/common-elements-in-all-rows-of-a-given-matrix/</t>
  </si>
  <si>
    <t>Print maximum sum square sub-matrix of given size</t>
  </si>
  <si>
    <t>https://www.geeksforgeeks.org/print-maximum-sum-square-sub-matrix-of-given-size/</t>
  </si>
  <si>
    <t>Find a specific pair in Matrix</t>
  </si>
  <si>
    <t>https://www.geeksforgeeks.org/find-a-specific-pair-in-matrix/</t>
  </si>
  <si>
    <t>Find orientation of a pattern in a matrix</t>
  </si>
  <si>
    <t>https://www.geeksforgeeks.org/find-orientation-of-a-pattern-in-a-matrix/</t>
  </si>
  <si>
    <t>Shortest path in a Binary Maze</t>
  </si>
  <si>
    <t>https://www.geeksforgeeks.org/shortest-path-in-a-binary-maze/</t>
  </si>
  <si>
    <t>Inplace rotate square matrix by 90 degrees</t>
  </si>
  <si>
    <t>Return previous element in an expanding matrix</t>
  </si>
  <si>
    <t>https://www.geeksforgeeks.org/return-previous-element-in-an-expanding-matrix/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</si>
</sst>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sharedStrings.xml" Type="http://schemas.openxmlformats.org/officeDocument/2006/relationships/sharedStrings" /><Relationship Id="rId14" Target="styles.xml" Type="http://schemas.openxmlformats.org/officeDocument/2006/relationships/styles" /><Relationship Id="rId1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68"/>
  <sheetViews>
    <sheetView workbookViewId="0">
      <selection activeCell="A1" sqref="A1"/>
    </sheetView>
  </sheetViews>
  <sheetFormatPr baseColWidth="8" defaultRowHeight="15"/>
  <sheetData>
    <row r="1" spans="1:3">
      <c r="A1" t="s">
        <v>1219</v>
      </c>
      <c r="B1" t="s">
        <v>746</v>
      </c>
      <c r="C1">
        <f>HYPERLINK("https://www.geeksforgeeks.org/breadth-first-traversal-for-a-graph/","link")</f>
        <v/>
      </c>
    </row>
    <row r="2" spans="1:3">
      <c r="A2" t="s">
        <v>1220</v>
      </c>
      <c r="B2" t="s">
        <v>1221</v>
      </c>
      <c r="C2">
        <f>HYPERLINK("https://www.geeksforgeeks.org/depth-first-traversal-for-a-graph/","link")</f>
        <v/>
      </c>
    </row>
    <row r="3" spans="1:3">
      <c r="A3" t="s">
        <v>1222</v>
      </c>
      <c r="B3" t="s">
        <v>1223</v>
      </c>
      <c r="C3">
        <f>HYPERLINK("https://www.geeksforgeeks.org/applications-of-depth-first-search/","link")</f>
        <v/>
      </c>
    </row>
    <row r="4" spans="1:3">
      <c r="A4" t="s">
        <v>1224</v>
      </c>
      <c r="B4" t="s">
        <v>1225</v>
      </c>
      <c r="C4">
        <f>HYPERLINK("https://www.geeksforgeeks.org/applications-of-breadth-first-traversal/","link")</f>
        <v/>
      </c>
    </row>
    <row r="5" spans="1:3">
      <c r="A5" t="s">
        <v>1226</v>
      </c>
      <c r="B5" t="s">
        <v>1227</v>
      </c>
      <c r="C5">
        <f>HYPERLINK("https://www.geeksforgeeks.org/find-longest-path-directed-acyclic-graph/","link")</f>
        <v/>
      </c>
    </row>
    <row r="6" spans="1:3">
      <c r="A6" t="s">
        <v>1228</v>
      </c>
      <c r="B6" t="s">
        <v>1229</v>
      </c>
      <c r="C6">
        <f>HYPERLINK("https://www.geeksforgeeks.org/find-a-mother-vertex-in-a-graph/","link")</f>
        <v/>
      </c>
    </row>
    <row r="7" spans="1:3">
      <c r="A7" t="s">
        <v>1230</v>
      </c>
      <c r="B7" t="s">
        <v>1231</v>
      </c>
      <c r="C7">
        <f>HYPERLINK("https://www.geeksforgeeks.org/transitive-closure-of-a-graph-using-dfs/","link")</f>
        <v/>
      </c>
    </row>
    <row r="8" spans="1:3">
      <c r="A8" t="s">
        <v>1232</v>
      </c>
      <c r="B8" t="s">
        <v>1233</v>
      </c>
      <c r="C8">
        <f>HYPERLINK("https://www.geeksforgeeks.org/find-k-cores-graph/","link")</f>
        <v/>
      </c>
    </row>
    <row r="9" spans="1:3">
      <c r="A9" t="s">
        <v>1234</v>
      </c>
      <c r="B9" t="s">
        <v>1235</v>
      </c>
      <c r="C9">
        <f>HYPERLINK("https://www.geeksforgeeks.org/count-number-nodes-given-level-using-bfs/","link")</f>
        <v/>
      </c>
    </row>
    <row r="10" spans="1:3">
      <c r="A10" t="s">
        <v>1236</v>
      </c>
      <c r="B10" t="s">
        <v>1237</v>
      </c>
      <c r="C10">
        <f>HYPERLINK("https://www.geeksforgeeks.org/count-possible-paths-two-vertices/","link")</f>
        <v/>
      </c>
    </row>
    <row r="11" spans="1:3">
      <c r="A11" t="s">
        <v>1238</v>
      </c>
      <c r="B11" t="s">
        <v>1239</v>
      </c>
      <c r="C11">
        <f>HYPERLINK("https://www.geeksforgeeks.org/minimum-initial-vertices-traverse-whole-matrix-given-conditions/","link")</f>
        <v/>
      </c>
    </row>
    <row r="12" spans="1:3">
      <c r="A12" t="s">
        <v>1240</v>
      </c>
      <c r="B12" t="s">
        <v>1241</v>
      </c>
      <c r="C12">
        <f>HYPERLINK("https://www.geeksforgeeks.org/shortest-path-reach-one-prime-changing-single-digit-time/","link")</f>
        <v/>
      </c>
    </row>
    <row r="13" spans="1:3">
      <c r="A13" t="s">
        <v>1242</v>
      </c>
      <c r="B13" t="s">
        <v>1243</v>
      </c>
      <c r="C13">
        <f>HYPERLINK("https://www.geeksforgeeks.org/water-jug-problem-using-bfs/","link")</f>
        <v/>
      </c>
    </row>
    <row r="14" spans="1:3">
      <c r="A14" t="s">
        <v>1244</v>
      </c>
      <c r="B14" t="s">
        <v>1245</v>
      </c>
      <c r="C14">
        <f>HYPERLINK("https://www.geeksforgeeks.org/magical-indices-array/","link")</f>
        <v/>
      </c>
    </row>
    <row r="15" spans="1:3">
      <c r="A15" t="s">
        <v>1246</v>
      </c>
      <c r="B15" t="s">
        <v>1247</v>
      </c>
      <c r="C15">
        <f>HYPERLINK("https://www.geeksforgeeks.org/count-number-trees-forest/","link")</f>
        <v/>
      </c>
    </row>
    <row r="16" spans="1:3">
      <c r="A16" t="s">
        <v>1248</v>
      </c>
      <c r="B16" t="s">
        <v>1249</v>
      </c>
      <c r="C16">
        <f>HYPERLINK("https://www.geeksforgeeks.org/bfs-using-vectors-queue-per-algorithm-clrs/","link")</f>
        <v/>
      </c>
    </row>
    <row r="17" spans="1:3">
      <c r="A17" t="s">
        <v>1250</v>
      </c>
      <c r="B17" t="s">
        <v>1251</v>
      </c>
      <c r="C17">
        <f>HYPERLINK("https://www.geeksforgeeks.org/level-node-tree-source-node-using-bfs/","link")</f>
        <v/>
      </c>
    </row>
    <row r="18" spans="1:3">
      <c r="A18" t="s">
        <v>1252</v>
      </c>
      <c r="B18" t="s">
        <v>1253</v>
      </c>
      <c r="C18">
        <f>HYPERLINK("https://www.geeksforgeeks.org/construct-binary-palindrome-by-repeated-appending-and-trimming/","link")</f>
        <v/>
      </c>
    </row>
    <row r="19" spans="1:3">
      <c r="A19" t="s">
        <v>1254</v>
      </c>
      <c r="B19" t="s">
        <v>1255</v>
      </c>
      <c r="C19">
        <f>HYPERLINK("https://www.geeksforgeeks.org/iterative-deepening-searchids-iterative-deepening-depth-first-searchiddfs/","link")</f>
        <v/>
      </c>
    </row>
    <row r="20" spans="1:3">
      <c r="A20" t="s">
        <v>1236</v>
      </c>
      <c r="B20" t="s">
        <v>1237</v>
      </c>
      <c r="C20">
        <f>HYPERLINK("https://www.geeksforgeeks.org/count-possible-paths-two-vertices/","link")</f>
        <v/>
      </c>
    </row>
    <row r="21" spans="1:3">
      <c r="A21" t="s">
        <v>1238</v>
      </c>
      <c r="B21" t="s">
        <v>1239</v>
      </c>
      <c r="C21">
        <f>HYPERLINK("https://www.geeksforgeeks.org/minimum-initial-vertices-traverse-whole-matrix-given-conditions/","link")</f>
        <v/>
      </c>
    </row>
    <row r="22" spans="1:3">
      <c r="A22" t="s">
        <v>1240</v>
      </c>
      <c r="B22" t="s">
        <v>1241</v>
      </c>
      <c r="C22">
        <f>HYPERLINK("https://www.geeksforgeeks.org/shortest-path-reach-one-prime-changing-single-digit-time/","link")</f>
        <v/>
      </c>
    </row>
    <row r="23" spans="1:3">
      <c r="A23" t="s">
        <v>1242</v>
      </c>
      <c r="B23" t="s">
        <v>1243</v>
      </c>
      <c r="C23">
        <f>HYPERLINK("https://www.geeksforgeeks.org/water-jug-problem-using-bfs/","link")</f>
        <v/>
      </c>
    </row>
    <row r="24" spans="1:3">
      <c r="A24" t="s">
        <v>1244</v>
      </c>
      <c r="B24" t="s">
        <v>1245</v>
      </c>
      <c r="C24">
        <f>HYPERLINK("https://www.geeksforgeeks.org/magical-indices-array/","link")</f>
        <v/>
      </c>
    </row>
    <row r="25" spans="1:3">
      <c r="A25" t="s">
        <v>1246</v>
      </c>
      <c r="B25" t="s">
        <v>1247</v>
      </c>
      <c r="C25">
        <f>HYPERLINK("https://www.geeksforgeeks.org/count-number-trees-forest/","link")</f>
        <v/>
      </c>
    </row>
    <row r="26" spans="1:3">
      <c r="A26" t="s">
        <v>1248</v>
      </c>
      <c r="B26" t="s">
        <v>1249</v>
      </c>
      <c r="C26">
        <f>HYPERLINK("https://www.geeksforgeeks.org/bfs-using-vectors-queue-per-algorithm-clrs/","link")</f>
        <v/>
      </c>
    </row>
    <row r="27" spans="1:3">
      <c r="A27" t="s">
        <v>1250</v>
      </c>
      <c r="B27" t="s">
        <v>1251</v>
      </c>
      <c r="C27">
        <f>HYPERLINK("https://www.geeksforgeeks.org/level-node-tree-source-node-using-bfs/","link")</f>
        <v/>
      </c>
    </row>
    <row r="28" spans="1:3">
      <c r="A28" t="s">
        <v>1252</v>
      </c>
      <c r="B28" t="s">
        <v>1253</v>
      </c>
      <c r="C28">
        <f>HYPERLINK("https://www.geeksforgeeks.org/construct-binary-palindrome-by-repeated-appending-and-trimming/","link")</f>
        <v/>
      </c>
    </row>
    <row r="29" spans="1:3">
      <c r="A29" t="s">
        <v>1254</v>
      </c>
      <c r="B29" t="s">
        <v>1255</v>
      </c>
      <c r="C29">
        <f>HYPERLINK("https://www.geeksforgeeks.org/iterative-deepening-searchids-iterative-deepening-depth-first-searchiddfs/","link")</f>
        <v/>
      </c>
    </row>
    <row r="30" spans="1:3">
      <c r="A30" t="s">
        <v>1238</v>
      </c>
      <c r="B30" t="s">
        <v>1239</v>
      </c>
      <c r="C30">
        <f>HYPERLINK("https://www.geeksforgeeks.org/minimum-initial-vertices-traverse-whole-matrix-given-conditions/","link")</f>
        <v/>
      </c>
    </row>
    <row r="31" spans="1:3">
      <c r="A31" t="s">
        <v>1240</v>
      </c>
      <c r="B31" t="s">
        <v>1241</v>
      </c>
      <c r="C31">
        <f>HYPERLINK("https://www.geeksforgeeks.org/shortest-path-reach-one-prime-changing-single-digit-time/","link")</f>
        <v/>
      </c>
    </row>
    <row r="32" spans="1:3">
      <c r="A32" t="s">
        <v>1242</v>
      </c>
      <c r="B32" t="s">
        <v>1243</v>
      </c>
      <c r="C32">
        <f>HYPERLINK("https://www.geeksforgeeks.org/water-jug-problem-using-bfs/","link")</f>
        <v/>
      </c>
    </row>
    <row r="33" spans="1:3">
      <c r="A33" t="s">
        <v>1244</v>
      </c>
      <c r="B33" t="s">
        <v>1245</v>
      </c>
      <c r="C33">
        <f>HYPERLINK("https://www.geeksforgeeks.org/magical-indices-array/","link")</f>
        <v/>
      </c>
    </row>
    <row r="34" spans="1:3">
      <c r="A34" t="s">
        <v>1246</v>
      </c>
      <c r="B34" t="s">
        <v>1247</v>
      </c>
      <c r="C34">
        <f>HYPERLINK("https://www.geeksforgeeks.org/count-number-trees-forest/","link")</f>
        <v/>
      </c>
    </row>
    <row r="35" spans="1:3">
      <c r="A35" t="s">
        <v>1248</v>
      </c>
      <c r="B35" t="s">
        <v>1249</v>
      </c>
      <c r="C35">
        <f>HYPERLINK("https://www.geeksforgeeks.org/bfs-using-vectors-queue-per-algorithm-clrs/","link")</f>
        <v/>
      </c>
    </row>
    <row r="36" spans="1:3">
      <c r="A36" t="s">
        <v>1250</v>
      </c>
      <c r="B36" t="s">
        <v>1251</v>
      </c>
      <c r="C36">
        <f>HYPERLINK("https://www.geeksforgeeks.org/level-node-tree-source-node-using-bfs/","link")</f>
        <v/>
      </c>
    </row>
    <row r="37" spans="1:3">
      <c r="A37" t="s">
        <v>1252</v>
      </c>
      <c r="B37" t="s">
        <v>1253</v>
      </c>
      <c r="C37">
        <f>HYPERLINK("https://www.geeksforgeeks.org/construct-binary-palindrome-by-repeated-appending-and-trimming/","link")</f>
        <v/>
      </c>
    </row>
    <row r="38" spans="1:3">
      <c r="A38" t="s">
        <v>1254</v>
      </c>
      <c r="B38" t="s">
        <v>1255</v>
      </c>
      <c r="C38">
        <f>HYPERLINK("https://www.geeksforgeeks.org/iterative-deepening-searchids-iterative-deepening-depth-first-searchiddfs/","link")</f>
        <v/>
      </c>
    </row>
    <row r="39" spans="1:3">
      <c r="A39" t="s">
        <v>1240</v>
      </c>
      <c r="B39" t="s">
        <v>1241</v>
      </c>
      <c r="C39">
        <f>HYPERLINK("https://www.geeksforgeeks.org/shortest-path-reach-one-prime-changing-single-digit-time/","link")</f>
        <v/>
      </c>
    </row>
    <row r="40" spans="1:3">
      <c r="A40" t="s">
        <v>1242</v>
      </c>
      <c r="B40" t="s">
        <v>1243</v>
      </c>
      <c r="C40">
        <f>HYPERLINK("https://www.geeksforgeeks.org/water-jug-problem-using-bfs/","link")</f>
        <v/>
      </c>
    </row>
    <row r="41" spans="1:3">
      <c r="A41" t="s">
        <v>1244</v>
      </c>
      <c r="B41" t="s">
        <v>1245</v>
      </c>
      <c r="C41">
        <f>HYPERLINK("https://www.geeksforgeeks.org/magical-indices-array/","link")</f>
        <v/>
      </c>
    </row>
    <row r="42" spans="1:3">
      <c r="A42" t="s">
        <v>1246</v>
      </c>
      <c r="B42" t="s">
        <v>1247</v>
      </c>
      <c r="C42">
        <f>HYPERLINK("https://www.geeksforgeeks.org/count-number-trees-forest/","link")</f>
        <v/>
      </c>
    </row>
    <row r="43" spans="1:3">
      <c r="A43" t="s">
        <v>1248</v>
      </c>
      <c r="B43" t="s">
        <v>1249</v>
      </c>
      <c r="C43">
        <f>HYPERLINK("https://www.geeksforgeeks.org/bfs-using-vectors-queue-per-algorithm-clrs/","link")</f>
        <v/>
      </c>
    </row>
    <row r="44" spans="1:3">
      <c r="A44" t="s">
        <v>1250</v>
      </c>
      <c r="B44" t="s">
        <v>1251</v>
      </c>
      <c r="C44">
        <f>HYPERLINK("https://www.geeksforgeeks.org/level-node-tree-source-node-using-bfs/","link")</f>
        <v/>
      </c>
    </row>
    <row r="45" spans="1:3">
      <c r="A45" t="s">
        <v>1252</v>
      </c>
      <c r="B45" t="s">
        <v>1253</v>
      </c>
      <c r="C45">
        <f>HYPERLINK("https://www.geeksforgeeks.org/construct-binary-palindrome-by-repeated-appending-and-trimming/","link")</f>
        <v/>
      </c>
    </row>
    <row r="46" spans="1:3">
      <c r="A46" t="s">
        <v>1254</v>
      </c>
      <c r="B46" t="s">
        <v>1255</v>
      </c>
      <c r="C46">
        <f>HYPERLINK("https://www.geeksforgeeks.org/iterative-deepening-searchids-iterative-deepening-depth-first-searchiddfs/","link")</f>
        <v/>
      </c>
    </row>
    <row r="47" spans="1:3">
      <c r="A47" t="s">
        <v>1242</v>
      </c>
      <c r="B47" t="s">
        <v>1243</v>
      </c>
      <c r="C47">
        <f>HYPERLINK("https://www.geeksforgeeks.org/water-jug-problem-using-bfs/","link")</f>
        <v/>
      </c>
    </row>
    <row r="48" spans="1:3">
      <c r="A48" t="s">
        <v>1244</v>
      </c>
      <c r="B48" t="s">
        <v>1245</v>
      </c>
      <c r="C48">
        <f>HYPERLINK("https://www.geeksforgeeks.org/magical-indices-array/","link")</f>
        <v/>
      </c>
    </row>
    <row r="49" spans="1:3">
      <c r="A49" t="s">
        <v>1246</v>
      </c>
      <c r="B49" t="s">
        <v>1247</v>
      </c>
      <c r="C49">
        <f>HYPERLINK("https://www.geeksforgeeks.org/count-number-trees-forest/","link")</f>
        <v/>
      </c>
    </row>
    <row r="50" spans="1:3">
      <c r="A50" t="s">
        <v>1248</v>
      </c>
      <c r="B50" t="s">
        <v>1249</v>
      </c>
      <c r="C50">
        <f>HYPERLINK("https://www.geeksforgeeks.org/bfs-using-vectors-queue-per-algorithm-clrs/","link")</f>
        <v/>
      </c>
    </row>
    <row r="51" spans="1:3">
      <c r="A51" t="s">
        <v>1250</v>
      </c>
      <c r="B51" t="s">
        <v>1251</v>
      </c>
      <c r="C51">
        <f>HYPERLINK("https://www.geeksforgeeks.org/level-node-tree-source-node-using-bfs/","link")</f>
        <v/>
      </c>
    </row>
    <row r="52" spans="1:3">
      <c r="A52" t="s">
        <v>1252</v>
      </c>
      <c r="B52" t="s">
        <v>1253</v>
      </c>
      <c r="C52">
        <f>HYPERLINK("https://www.geeksforgeeks.org/construct-binary-palindrome-by-repeated-appending-and-trimming/","link")</f>
        <v/>
      </c>
    </row>
    <row r="53" spans="1:3">
      <c r="A53" t="s">
        <v>1254</v>
      </c>
      <c r="B53" t="s">
        <v>1255</v>
      </c>
      <c r="C53">
        <f>HYPERLINK("https://www.geeksforgeeks.org/iterative-deepening-searchids-iterative-deepening-depth-first-searchiddfs/","link")</f>
        <v/>
      </c>
    </row>
    <row r="54" spans="1:3">
      <c r="A54" t="s">
        <v>1244</v>
      </c>
      <c r="B54" t="s">
        <v>1245</v>
      </c>
      <c r="C54">
        <f>HYPERLINK("https://www.geeksforgeeks.org/magical-indices-array/","link")</f>
        <v/>
      </c>
    </row>
    <row r="55" spans="1:3">
      <c r="A55" t="s">
        <v>1246</v>
      </c>
      <c r="B55" t="s">
        <v>1247</v>
      </c>
      <c r="C55">
        <f>HYPERLINK("https://www.geeksforgeeks.org/count-number-trees-forest/","link")</f>
        <v/>
      </c>
    </row>
    <row r="56" spans="1:3">
      <c r="A56" t="s">
        <v>1248</v>
      </c>
      <c r="B56" t="s">
        <v>1249</v>
      </c>
      <c r="C56">
        <f>HYPERLINK("https://www.geeksforgeeks.org/bfs-using-vectors-queue-per-algorithm-clrs/","link")</f>
        <v/>
      </c>
    </row>
    <row r="57" spans="1:3">
      <c r="A57" t="s">
        <v>1250</v>
      </c>
      <c r="B57" t="s">
        <v>1251</v>
      </c>
      <c r="C57">
        <f>HYPERLINK("https://www.geeksforgeeks.org/level-node-tree-source-node-using-bfs/","link")</f>
        <v/>
      </c>
    </row>
    <row r="58" spans="1:3">
      <c r="A58" t="s">
        <v>1252</v>
      </c>
      <c r="B58" t="s">
        <v>1253</v>
      </c>
      <c r="C58">
        <f>HYPERLINK("https://www.geeksforgeeks.org/construct-binary-palindrome-by-repeated-appending-and-trimming/","link")</f>
        <v/>
      </c>
    </row>
    <row r="59" spans="1:3">
      <c r="A59" t="s">
        <v>1254</v>
      </c>
      <c r="B59" t="s">
        <v>1255</v>
      </c>
      <c r="C59">
        <f>HYPERLINK("https://www.geeksforgeeks.org/iterative-deepening-searchids-iterative-deepening-depth-first-searchiddfs/","link")</f>
        <v/>
      </c>
    </row>
    <row r="60" spans="1:3">
      <c r="A60" t="s">
        <v>1246</v>
      </c>
      <c r="B60" t="s">
        <v>1247</v>
      </c>
      <c r="C60">
        <f>HYPERLINK("https://www.geeksforgeeks.org/count-number-trees-forest/","link")</f>
        <v/>
      </c>
    </row>
    <row r="61" spans="1:3">
      <c r="A61" t="s">
        <v>1248</v>
      </c>
      <c r="B61" t="s">
        <v>1249</v>
      </c>
      <c r="C61">
        <f>HYPERLINK("https://www.geeksforgeeks.org/bfs-using-vectors-queue-per-algorithm-clrs/","link")</f>
        <v/>
      </c>
    </row>
    <row r="62" spans="1:3">
      <c r="A62" t="s">
        <v>1250</v>
      </c>
      <c r="B62" t="s">
        <v>1251</v>
      </c>
      <c r="C62">
        <f>HYPERLINK("https://www.geeksforgeeks.org/level-node-tree-source-node-using-bfs/","link")</f>
        <v/>
      </c>
    </row>
    <row r="63" spans="1:3">
      <c r="A63" t="s">
        <v>1252</v>
      </c>
      <c r="B63" t="s">
        <v>1253</v>
      </c>
      <c r="C63">
        <f>HYPERLINK("https://www.geeksforgeeks.org/construct-binary-palindrome-by-repeated-appending-and-trimming/","link")</f>
        <v/>
      </c>
    </row>
    <row r="64" spans="1:3">
      <c r="A64" t="s">
        <v>1254</v>
      </c>
      <c r="B64" t="s">
        <v>1255</v>
      </c>
      <c r="C64">
        <f>HYPERLINK("https://www.geeksforgeeks.org/iterative-deepening-searchids-iterative-deepening-depth-first-searchiddfs/","link")</f>
        <v/>
      </c>
    </row>
    <row r="65" spans="1:3">
      <c r="A65" t="s">
        <v>1248</v>
      </c>
      <c r="B65" t="s">
        <v>1249</v>
      </c>
      <c r="C65">
        <f>HYPERLINK("https://www.geeksforgeeks.org/bfs-using-vectors-queue-per-algorithm-clrs/","link")</f>
        <v/>
      </c>
    </row>
    <row r="66" spans="1:3">
      <c r="A66" t="s">
        <v>1250</v>
      </c>
      <c r="B66" t="s">
        <v>1251</v>
      </c>
      <c r="C66">
        <f>HYPERLINK("https://www.geeksforgeeks.org/level-node-tree-source-node-using-bfs/","link")</f>
        <v/>
      </c>
    </row>
    <row r="67" spans="1:3">
      <c r="A67" t="s">
        <v>1252</v>
      </c>
      <c r="B67" t="s">
        <v>1253</v>
      </c>
      <c r="C67">
        <f>HYPERLINK("https://www.geeksforgeeks.org/construct-binary-palindrome-by-repeated-appending-and-trimming/","link")</f>
        <v/>
      </c>
    </row>
    <row r="68" spans="1:3">
      <c r="A68" t="s">
        <v>1254</v>
      </c>
      <c r="B68" t="s">
        <v>1255</v>
      </c>
      <c r="C68">
        <f>HYPERLINK("https://www.geeksforgeeks.org/iterative-deepening-searchids-iterative-deepening-depth-first-searchiddfs/","link")</f>
        <v/>
      </c>
    </row>
    <row r="69" spans="1:3">
      <c r="A69" t="s">
        <v>1250</v>
      </c>
      <c r="B69" t="s">
        <v>1251</v>
      </c>
      <c r="C69">
        <f>HYPERLINK("https://www.geeksforgeeks.org/level-node-tree-source-node-using-bfs/","link")</f>
        <v/>
      </c>
    </row>
    <row r="70" spans="1:3">
      <c r="A70" t="s">
        <v>1252</v>
      </c>
      <c r="B70" t="s">
        <v>1253</v>
      </c>
      <c r="C70">
        <f>HYPERLINK("https://www.geeksforgeeks.org/construct-binary-palindrome-by-repeated-appending-and-trimming/","link")</f>
        <v/>
      </c>
    </row>
    <row r="71" spans="1:3">
      <c r="A71" t="s">
        <v>1254</v>
      </c>
      <c r="B71" t="s">
        <v>1255</v>
      </c>
      <c r="C71">
        <f>HYPERLINK("https://www.geeksforgeeks.org/iterative-deepening-searchids-iterative-deepening-depth-first-searchiddfs/","link")</f>
        <v/>
      </c>
    </row>
    <row r="72" spans="1:3">
      <c r="A72" t="s">
        <v>1252</v>
      </c>
      <c r="B72" t="s">
        <v>1253</v>
      </c>
      <c r="C72">
        <f>HYPERLINK("https://www.geeksforgeeks.org/construct-binary-palindrome-by-repeated-appending-and-trimming/","link")</f>
        <v/>
      </c>
    </row>
    <row r="73" spans="1:3">
      <c r="A73" t="s">
        <v>1254</v>
      </c>
      <c r="B73" t="s">
        <v>1255</v>
      </c>
      <c r="C73">
        <f>HYPERLINK("https://www.geeksforgeeks.org/iterative-deepening-searchids-iterative-deepening-depth-first-searchiddfs/","link")</f>
        <v/>
      </c>
    </row>
    <row r="74" spans="1:3">
      <c r="A74" t="s">
        <v>1254</v>
      </c>
      <c r="B74" t="s">
        <v>1255</v>
      </c>
      <c r="C74">
        <f>HYPERLINK("https://www.geeksforgeeks.org/iterative-deepening-searchids-iterative-deepening-depth-first-searchiddfs/","link")</f>
        <v/>
      </c>
    </row>
    <row r="75" spans="1:3">
      <c r="A75" t="s">
        <v>1256</v>
      </c>
      <c r="B75" t="s">
        <v>1257</v>
      </c>
      <c r="C75">
        <f>HYPERLINK("https://www.geeksforgeeks.org/detect-cycle-in-a-graph/","link")</f>
        <v/>
      </c>
    </row>
    <row r="76" spans="1:3">
      <c r="A76" t="s">
        <v>1258</v>
      </c>
      <c r="B76" t="s">
        <v>1259</v>
      </c>
      <c r="C76">
        <f>HYPERLINK("https://www.geeksforgeeks.org/union-find/","link")</f>
        <v/>
      </c>
    </row>
    <row r="77" spans="1:3">
      <c r="A77" t="s">
        <v>1260</v>
      </c>
      <c r="B77" t="s">
        <v>1261</v>
      </c>
      <c r="C77">
        <f>HYPERLINK("https://www.geeksforgeeks.org/detect-cycle-undirected-graph/","link")</f>
        <v/>
      </c>
    </row>
    <row r="78" spans="1:3">
      <c r="A78" t="s">
        <v>1262</v>
      </c>
      <c r="B78" t="s">
        <v>1263</v>
      </c>
      <c r="C78">
        <f>HYPERLINK("https://www.geeksforgeeks.org/detect-cycle-direct-graph-using-colors/","link")</f>
        <v/>
      </c>
    </row>
    <row r="79" spans="1:3">
      <c r="A79" t="s">
        <v>1264</v>
      </c>
      <c r="B79" t="s">
        <v>1265</v>
      </c>
      <c r="C79">
        <f>HYPERLINK("https://www.geeksforgeeks.org/assign-directions-to-edges-so-that-the-directed-graph-remains-acyclic/","link")</f>
        <v/>
      </c>
    </row>
    <row r="80" spans="1:3">
      <c r="A80" t="s">
        <v>1266</v>
      </c>
      <c r="B80" t="s">
        <v>1267</v>
      </c>
      <c r="C80">
        <f>HYPERLINK("https://www.geeksforgeeks.org/detect-negative-cycle-graph-bellman-ford/","link")</f>
        <v/>
      </c>
    </row>
    <row r="81" spans="1:3">
      <c r="A81" t="s">
        <v>1268</v>
      </c>
      <c r="B81" t="s">
        <v>1269</v>
      </c>
      <c r="C81">
        <f>HYPERLINK("https://www.geeksforgeeks.org/all-topological-sorts-of-a-directed-acyclic-graph/","link")</f>
        <v/>
      </c>
    </row>
    <row r="82" spans="1:3">
      <c r="A82" t="s">
        <v>1270</v>
      </c>
      <c r="B82" t="s">
        <v>1271</v>
      </c>
      <c r="C82">
        <f>HYPERLINK("https://www.geeksforgeeks.org/topological-sorting-indegree-based-solution/","link")</f>
        <v/>
      </c>
    </row>
    <row r="83" spans="1:3">
      <c r="A83" t="s">
        <v>1272</v>
      </c>
      <c r="B83" t="s">
        <v>1273</v>
      </c>
      <c r="C83">
        <f>HYPERLINK("https://www.geeksforgeeks.org/greedy-algorithms-set-5-prims-minimum-spanning-tree-mst-2/","link")</f>
        <v/>
      </c>
    </row>
    <row r="84" spans="1:3">
      <c r="A84" t="s">
        <v>1274</v>
      </c>
      <c r="B84" t="s">
        <v>1275</v>
      </c>
      <c r="C84">
        <f>HYPERLINK("https://www.geeksforgeeks.org/applications-of-minimum-spanning-tree/","link")</f>
        <v/>
      </c>
    </row>
    <row r="85" spans="1:3">
      <c r="A85" t="s">
        <v>1276</v>
      </c>
      <c r="B85" t="s">
        <v>1277</v>
      </c>
      <c r="C85">
        <f>HYPERLINK("https://www.geeksforgeeks.org/greedy-algorithms-set-5-prims-mst-for-adjacency-list-representation/","link")</f>
        <v/>
      </c>
    </row>
    <row r="86" spans="1:3">
      <c r="A86" t="s">
        <v>1278</v>
      </c>
      <c r="B86" t="s">
        <v>1279</v>
      </c>
      <c r="C86">
        <f>HYPERLINK("https://www.geeksforgeeks.org/greedy-algorithms-set-2-kruskals-minimum-spanning-tree-mst/","link")</f>
        <v/>
      </c>
    </row>
    <row r="87" spans="1:3">
      <c r="A87" t="s">
        <v>1280</v>
      </c>
      <c r="B87" t="s">
        <v>1281</v>
      </c>
      <c r="C87">
        <f>HYPERLINK("https://www.geeksforgeeks.org/greedy-algorithms-set-9-boruvkas-algorithm/","link")</f>
        <v/>
      </c>
    </row>
    <row r="88" spans="1:3">
      <c r="A88" t="s">
        <v>1282</v>
      </c>
      <c r="B88" t="s">
        <v>1283</v>
      </c>
      <c r="C88">
        <f>HYPERLINK("https://www.geeksforgeeks.org/minimum-cost-connect-cities/","link")</f>
        <v/>
      </c>
    </row>
    <row r="89" spans="1:3">
      <c r="A89" t="s">
        <v>1284</v>
      </c>
      <c r="B89" t="s">
        <v>1285</v>
      </c>
      <c r="C89">
        <f>HYPERLINK("https://www.geeksforgeeks.org/find-if-there-is-a-path-of-more-than-k-length-from-a-source/","link")</f>
        <v/>
      </c>
    </row>
    <row r="90" spans="1:3">
      <c r="A90" t="s">
        <v>1286</v>
      </c>
      <c r="B90" t="s">
        <v>1287</v>
      </c>
      <c r="C90">
        <f>HYPERLINK("https://www.geeksforgeeks.org/greedy-algorithms-set-7-dijkstras-algorithm-for-adjacency-list-representation/","link")</f>
        <v/>
      </c>
    </row>
    <row r="91" spans="1:3">
      <c r="A91" t="s">
        <v>1288</v>
      </c>
      <c r="B91" t="s">
        <v>1289</v>
      </c>
      <c r="C91">
        <f>HYPERLINK("https://www.geeksforgeeks.org/johnsons-algorithm/","link")</f>
        <v/>
      </c>
    </row>
    <row r="92" spans="1:3">
      <c r="A92" t="s">
        <v>1290</v>
      </c>
      <c r="B92" t="s">
        <v>1291</v>
      </c>
      <c r="C92">
        <f>HYPERLINK("https://www.geeksforgeeks.org/shortest-path-for-directed-acyclic-graphs/","link")</f>
        <v/>
      </c>
    </row>
    <row r="93" spans="1:3">
      <c r="A93" t="s">
        <v>1292</v>
      </c>
      <c r="B93" t="s">
        <v>1293</v>
      </c>
      <c r="C93">
        <f>HYPERLINK("https://www.geeksforgeeks.org/interesting-shortest-path-questions-set-1/","link")</f>
        <v/>
      </c>
    </row>
    <row r="94" spans="1:3">
      <c r="A94" t="s">
        <v>1294</v>
      </c>
      <c r="B94" t="s">
        <v>1295</v>
      </c>
      <c r="C94">
        <f>HYPERLINK("https://www.geeksforgeeks.org/shortest-path-exactly-k-edges-directed-weighted-graph/","link")</f>
        <v/>
      </c>
    </row>
    <row r="95" spans="1:3">
      <c r="A95" t="s">
        <v>1296</v>
      </c>
      <c r="B95" t="s">
        <v>1297</v>
      </c>
      <c r="C95">
        <f>HYPERLINK("https://www.geeksforgeeks.org/printing-paths-dijkstras-shortest-path-algorithm/","link")</f>
        <v/>
      </c>
    </row>
    <row r="96" spans="1:3">
      <c r="A96" t="s">
        <v>1298</v>
      </c>
      <c r="B96" t="s">
        <v>1299</v>
      </c>
      <c r="C96">
        <f>HYPERLINK("https://www.geeksforgeeks.org/shortest-path-weighted-graph-weight-edge-1-2/","link")</f>
        <v/>
      </c>
    </row>
    <row r="97" spans="1:3">
      <c r="A97" t="s">
        <v>1300</v>
      </c>
      <c r="B97" t="s">
        <v>1301</v>
      </c>
      <c r="C97">
        <f>HYPERLINK("https://www.geeksforgeeks.org/find-if-there-is-a-path-between-two-vertices-in-a-given-graph/","link")</f>
        <v/>
      </c>
    </row>
    <row r="98" spans="1:3">
      <c r="A98" t="s">
        <v>1302</v>
      </c>
      <c r="B98" t="s">
        <v>1303</v>
      </c>
      <c r="C98">
        <f>HYPERLINK("https://www.geeksforgeeks.org/connectivity-in-a-directed-graph/","link")</f>
        <v/>
      </c>
    </row>
    <row r="99" spans="1:3">
      <c r="A99" t="s">
        <v>1304</v>
      </c>
      <c r="B99" t="s">
        <v>1305</v>
      </c>
      <c r="C99">
        <f>HYPERLINK("https://www.geeksforgeeks.org/articulation-points-or-cut-vertices-in-a-graph/","link")</f>
        <v/>
      </c>
    </row>
    <row r="100" spans="1:3">
      <c r="A100" t="s">
        <v>1306</v>
      </c>
      <c r="B100" t="s">
        <v>1307</v>
      </c>
      <c r="C100">
        <f>HYPERLINK("https://www.geeksforgeeks.org/fleurys-algorithm-for-printing-eulerian-path/","link")</f>
        <v/>
      </c>
    </row>
    <row r="101" spans="1:3">
      <c r="A101" t="s">
        <v>1308</v>
      </c>
      <c r="B101" t="s">
        <v>1309</v>
      </c>
      <c r="C101">
        <f>HYPERLINK("https://www.geeksforgeeks.org/transitive-closure-of-a-graph/","link")</f>
        <v/>
      </c>
    </row>
    <row r="102" spans="1:3">
      <c r="A102" t="s">
        <v>352</v>
      </c>
      <c r="B102" t="s">
        <v>353</v>
      </c>
      <c r="C102">
        <f>HYPERLINK("https://www.geeksforgeeks.org/find-number-of-islands/","link")</f>
        <v/>
      </c>
    </row>
    <row r="103" spans="1:3">
      <c r="A103" t="s">
        <v>1310</v>
      </c>
      <c r="B103" t="s">
        <v>1311</v>
      </c>
      <c r="C103">
        <f>HYPERLINK("https://www.geeksforgeeks.org/count-possible-paths-source-destination-exactly-k-edges/","link")</f>
        <v/>
      </c>
    </row>
    <row r="104" spans="1:3">
      <c r="A104" t="s">
        <v>1312</v>
      </c>
      <c r="B104" t="s">
        <v>1313</v>
      </c>
      <c r="C104">
        <f>HYPERLINK("https://www.geeksforgeeks.org/euler-circuit-directed-graph/","link")</f>
        <v/>
      </c>
    </row>
    <row r="105" spans="1:3">
      <c r="A105" t="s">
        <v>1314</v>
      </c>
      <c r="B105" t="s">
        <v>1315</v>
      </c>
      <c r="C105">
        <f>HYPERLINK("https://www.geeksforgeeks.org/count-number-non-reachable-nodes/","link")</f>
        <v/>
      </c>
    </row>
    <row r="106" spans="1:3">
      <c r="A106" t="s">
        <v>1316</v>
      </c>
      <c r="B106" t="s">
        <v>1317</v>
      </c>
      <c r="C106">
        <f>HYPERLINK("https://www.geeksforgeeks.org/find-degree-particular-vertex-graph/","link")</f>
        <v/>
      </c>
    </row>
    <row r="107" spans="1:3">
      <c r="A107" t="s">
        <v>1318</v>
      </c>
      <c r="B107" t="s">
        <v>1319</v>
      </c>
      <c r="C107">
        <f>HYPERLINK("https://www.geeksforgeeks.org/kargers-algorithm-for-minimum-cut-set-1-introduction-and-implementation/","link")</f>
        <v/>
      </c>
    </row>
    <row r="108" spans="1:3">
      <c r="A108" t="s">
        <v>1320</v>
      </c>
      <c r="B108" t="s">
        <v>1321</v>
      </c>
      <c r="C108">
        <f>HYPERLINK("https://www.geeksforgeeks.org/eulerian-path-undirected-graph/","link")</f>
        <v/>
      </c>
    </row>
    <row r="109" spans="1:3">
      <c r="A109" t="s">
        <v>1322</v>
      </c>
      <c r="B109" t="s">
        <v>1285</v>
      </c>
      <c r="C109">
        <f>HYPERLINK("https://www.geeksforgeeks.org/find-if-there-is-a-path-of-more-than-k-length-from-a-source/","link")</f>
        <v/>
      </c>
    </row>
    <row r="110" spans="1:3">
      <c r="A110" t="s">
        <v>1323</v>
      </c>
      <c r="B110" t="s">
        <v>1324</v>
      </c>
      <c r="C110">
        <f>HYPERLINK("https://www.geeksforgeeks.org/length-of-shortest-chain-to-reach-a-target-word/","link")</f>
        <v/>
      </c>
    </row>
    <row r="111" spans="1:3">
      <c r="A111" t="s">
        <v>1325</v>
      </c>
      <c r="B111" t="s">
        <v>1326</v>
      </c>
      <c r="C111">
        <f>HYPERLINK("https://www.geeksforgeeks.org/find-paths-given-source-destination/","link")</f>
        <v/>
      </c>
    </row>
    <row r="112" spans="1:3">
      <c r="A112" t="s">
        <v>1327</v>
      </c>
      <c r="B112" t="s">
        <v>1328</v>
      </c>
      <c r="C112">
        <f>HYPERLINK("https://www.geeksforgeeks.org/find-the-minimum-cost-to-reach-a-destination-where-every-station-is-connected-in-one-direction/","link")</f>
        <v/>
      </c>
    </row>
    <row r="113" spans="1:3">
      <c r="A113" t="s">
        <v>1329</v>
      </c>
      <c r="B113" t="s">
        <v>1330</v>
      </c>
      <c r="C113">
        <f>HYPERLINK("https://www.geeksforgeeks.org/tarjan-algorithm-find-strongly-connected-components/","link")</f>
        <v/>
      </c>
    </row>
    <row r="114" spans="1:3">
      <c r="A114" t="s">
        <v>1316</v>
      </c>
      <c r="B114" t="s">
        <v>1317</v>
      </c>
      <c r="C114">
        <f>HYPERLINK("https://www.geeksforgeeks.org/find-degree-particular-vertex-graph/","link")</f>
        <v/>
      </c>
    </row>
    <row r="115" spans="1:3">
      <c r="A115" t="s">
        <v>1318</v>
      </c>
      <c r="B115" t="s">
        <v>1319</v>
      </c>
      <c r="C115">
        <f>HYPERLINK("https://www.geeksforgeeks.org/kargers-algorithm-for-minimum-cut-set-1-introduction-and-implementation/","link")</f>
        <v/>
      </c>
    </row>
    <row r="116" spans="1:3">
      <c r="A116" t="s">
        <v>1320</v>
      </c>
      <c r="B116" t="s">
        <v>1321</v>
      </c>
      <c r="C116">
        <f>HYPERLINK("https://www.geeksforgeeks.org/eulerian-path-undirected-graph/","link")</f>
        <v/>
      </c>
    </row>
    <row r="117" spans="1:3">
      <c r="A117" t="s">
        <v>1322</v>
      </c>
      <c r="B117" t="s">
        <v>1285</v>
      </c>
      <c r="C117">
        <f>HYPERLINK("https://www.geeksforgeeks.org/find-if-there-is-a-path-of-more-than-k-length-from-a-source/","link")</f>
        <v/>
      </c>
    </row>
    <row r="118" spans="1:3">
      <c r="A118" t="s">
        <v>1323</v>
      </c>
      <c r="B118" t="s">
        <v>1324</v>
      </c>
      <c r="C118">
        <f>HYPERLINK("https://www.geeksforgeeks.org/length-of-shortest-chain-to-reach-a-target-word/","link")</f>
        <v/>
      </c>
    </row>
    <row r="119" spans="1:3">
      <c r="A119" t="s">
        <v>1325</v>
      </c>
      <c r="B119" t="s">
        <v>1326</v>
      </c>
      <c r="C119">
        <f>HYPERLINK("https://www.geeksforgeeks.org/find-paths-given-source-destination/","link")</f>
        <v/>
      </c>
    </row>
    <row r="120" spans="1:3">
      <c r="A120" t="s">
        <v>1327</v>
      </c>
      <c r="B120" t="s">
        <v>1328</v>
      </c>
      <c r="C120">
        <f>HYPERLINK("https://www.geeksforgeeks.org/find-the-minimum-cost-to-reach-a-destination-where-every-station-is-connected-in-one-direction/","link")</f>
        <v/>
      </c>
    </row>
    <row r="121" spans="1:3">
      <c r="A121" t="s">
        <v>1329</v>
      </c>
      <c r="B121" t="s">
        <v>1330</v>
      </c>
      <c r="C121">
        <f>HYPERLINK("https://www.geeksforgeeks.org/tarjan-algorithm-find-strongly-connected-components/","link")</f>
        <v/>
      </c>
    </row>
    <row r="122" spans="1:3">
      <c r="A122" t="s">
        <v>1318</v>
      </c>
      <c r="B122" t="s">
        <v>1319</v>
      </c>
      <c r="C122">
        <f>HYPERLINK("https://www.geeksforgeeks.org/kargers-algorithm-for-minimum-cut-set-1-introduction-and-implementation/","link")</f>
        <v/>
      </c>
    </row>
    <row r="123" spans="1:3">
      <c r="A123" t="s">
        <v>1320</v>
      </c>
      <c r="B123" t="s">
        <v>1321</v>
      </c>
      <c r="C123">
        <f>HYPERLINK("https://www.geeksforgeeks.org/eulerian-path-undirected-graph/","link")</f>
        <v/>
      </c>
    </row>
    <row r="124" spans="1:3">
      <c r="A124" t="s">
        <v>1322</v>
      </c>
      <c r="B124" t="s">
        <v>1285</v>
      </c>
      <c r="C124">
        <f>HYPERLINK("https://www.geeksforgeeks.org/find-if-there-is-a-path-of-more-than-k-length-from-a-source/","link")</f>
        <v/>
      </c>
    </row>
    <row r="125" spans="1:3">
      <c r="A125" t="s">
        <v>1323</v>
      </c>
      <c r="B125" t="s">
        <v>1324</v>
      </c>
      <c r="C125">
        <f>HYPERLINK("https://www.geeksforgeeks.org/length-of-shortest-chain-to-reach-a-target-word/","link")</f>
        <v/>
      </c>
    </row>
    <row r="126" spans="1:3">
      <c r="A126" t="s">
        <v>1325</v>
      </c>
      <c r="B126" t="s">
        <v>1326</v>
      </c>
      <c r="C126">
        <f>HYPERLINK("https://www.geeksforgeeks.org/find-paths-given-source-destination/","link")</f>
        <v/>
      </c>
    </row>
    <row r="127" spans="1:3">
      <c r="A127" t="s">
        <v>1327</v>
      </c>
      <c r="B127" t="s">
        <v>1328</v>
      </c>
      <c r="C127">
        <f>HYPERLINK("https://www.geeksforgeeks.org/find-the-minimum-cost-to-reach-a-destination-where-every-station-is-connected-in-one-direction/","link")</f>
        <v/>
      </c>
    </row>
    <row r="128" spans="1:3">
      <c r="A128" t="s">
        <v>1329</v>
      </c>
      <c r="B128" t="s">
        <v>1330</v>
      </c>
      <c r="C128">
        <f>HYPERLINK("https://www.geeksforgeeks.org/tarjan-algorithm-find-strongly-connected-components/","link")</f>
        <v/>
      </c>
    </row>
    <row r="129" spans="1:3">
      <c r="A129" t="s">
        <v>1322</v>
      </c>
      <c r="B129" t="s">
        <v>1285</v>
      </c>
      <c r="C129">
        <f>HYPERLINK("https://www.geeksforgeeks.org/find-if-there-is-a-path-of-more-than-k-length-from-a-source/","link")</f>
        <v/>
      </c>
    </row>
    <row r="130" spans="1:3">
      <c r="A130" t="s">
        <v>1323</v>
      </c>
      <c r="B130" t="s">
        <v>1324</v>
      </c>
      <c r="C130">
        <f>HYPERLINK("https://www.geeksforgeeks.org/length-of-shortest-chain-to-reach-a-target-word/","link")</f>
        <v/>
      </c>
    </row>
    <row r="131" spans="1:3">
      <c r="A131" t="s">
        <v>1325</v>
      </c>
      <c r="B131" t="s">
        <v>1326</v>
      </c>
      <c r="C131">
        <f>HYPERLINK("https://www.geeksforgeeks.org/find-paths-given-source-destination/","link")</f>
        <v/>
      </c>
    </row>
    <row r="132" spans="1:3">
      <c r="A132" t="s">
        <v>1327</v>
      </c>
      <c r="B132" t="s">
        <v>1328</v>
      </c>
      <c r="C132">
        <f>HYPERLINK("https://www.geeksforgeeks.org/find-the-minimum-cost-to-reach-a-destination-where-every-station-is-connected-in-one-direction/","link")</f>
        <v/>
      </c>
    </row>
    <row r="133" spans="1:3">
      <c r="A133" t="s">
        <v>1329</v>
      </c>
      <c r="B133" t="s">
        <v>1330</v>
      </c>
      <c r="C133">
        <f>HYPERLINK("https://www.geeksforgeeks.org/tarjan-algorithm-find-strongly-connected-components/","link")</f>
        <v/>
      </c>
    </row>
    <row r="134" spans="1:3">
      <c r="A134" t="s">
        <v>1331</v>
      </c>
      <c r="B134" t="s">
        <v>1332</v>
      </c>
      <c r="C134">
        <f>HYPERLINK("https://www.geeksforgeeks.org/graph-coloring-applications/","link")</f>
        <v/>
      </c>
    </row>
    <row r="135" spans="1:3">
      <c r="A135" t="s">
        <v>1333</v>
      </c>
      <c r="B135" t="s">
        <v>1334</v>
      </c>
      <c r="C135">
        <f>HYPERLINK("https://www.geeksforgeeks.org/graph-coloring-set-2-greedy-algorithm/","link")</f>
        <v/>
      </c>
    </row>
    <row r="136" spans="1:3">
      <c r="A136" t="s">
        <v>1335</v>
      </c>
      <c r="B136" t="s">
        <v>1336</v>
      </c>
      <c r="C136">
        <f>HYPERLINK("https://www.geeksforgeeks.org/travelling-salesman-problem-set-1/","link")</f>
        <v/>
      </c>
    </row>
    <row r="137" spans="1:3">
      <c r="A137" t="s">
        <v>1337</v>
      </c>
      <c r="B137" t="s">
        <v>1338</v>
      </c>
      <c r="C137">
        <f>HYPERLINK("https://www.geeksforgeeks.org/travelling-salesman-problem-set-2-approximate-using-mst/","link")</f>
        <v/>
      </c>
    </row>
    <row r="138" spans="1:3">
      <c r="A138" t="s">
        <v>1339</v>
      </c>
      <c r="B138" t="s">
        <v>1340</v>
      </c>
      <c r="C138">
        <f>HYPERLINK("https://www.geeksforgeeks.org/vertex-cover-problem-set-1-introduction-approximate-algorithm-2/","link")</f>
        <v/>
      </c>
    </row>
    <row r="139" spans="1:3">
      <c r="A139" t="s">
        <v>1341</v>
      </c>
      <c r="B139" t="s">
        <v>1342</v>
      </c>
      <c r="C139">
        <f>HYPERLINK("https://www.geeksforgeeks.org/k-centers-problem-set-1-greedy-approximate-algorithm/","link")</f>
        <v/>
      </c>
    </row>
    <row r="140" spans="1:3">
      <c r="A140" t="s">
        <v>1343</v>
      </c>
      <c r="B140" t="s">
        <v>1344</v>
      </c>
      <c r="C140">
        <f>HYPERLINK("https://www.geeksforgeeks.org/ford-fulkerson-algorithm-for-maximum-flow-problem/","link")</f>
        <v/>
      </c>
    </row>
    <row r="141" spans="1:3">
      <c r="A141" t="s">
        <v>1345</v>
      </c>
      <c r="B141" t="s">
        <v>1346</v>
      </c>
      <c r="C141">
        <f>HYPERLINK("https://www.geeksforgeeks.org/find-edge-disjoint-paths-two-vertices/","link")</f>
        <v/>
      </c>
    </row>
    <row r="142" spans="1:3">
      <c r="A142" t="s">
        <v>1347</v>
      </c>
      <c r="B142" t="s">
        <v>1348</v>
      </c>
      <c r="C142">
        <f>HYPERLINK("https://www.geeksforgeeks.org/minimum-cut-in-a-directed-graph/","link")</f>
        <v/>
      </c>
    </row>
    <row r="143" spans="1:3">
      <c r="A143" t="s">
        <v>1349</v>
      </c>
      <c r="B143" t="s">
        <v>1350</v>
      </c>
      <c r="C143">
        <f>HYPERLINK("https://www.geeksforgeeks.org/push-relabel-algorithm-set-2-implementation/","link")</f>
        <v/>
      </c>
    </row>
    <row r="144" spans="1:3">
      <c r="A144" t="s">
        <v>1351</v>
      </c>
      <c r="B144" t="s">
        <v>1319</v>
      </c>
      <c r="C144">
        <f>HYPERLINK("https://www.geeksforgeeks.org/kargers-algorithm-for-minimum-cut-set-1-introduction-and-implementation/","link")</f>
        <v/>
      </c>
    </row>
    <row r="145" spans="1:3">
      <c r="A145" t="s">
        <v>1352</v>
      </c>
      <c r="B145" t="s">
        <v>1353</v>
      </c>
      <c r="C145">
        <f>HYPERLINK("https://www.geeksforgeeks.org/kargers-algorithm-for-minimum-cut-set-2-analysis-and-applications/","link")</f>
        <v/>
      </c>
    </row>
    <row r="146" spans="1:3">
      <c r="A146" t="s">
        <v>1354</v>
      </c>
      <c r="B146" t="s">
        <v>1355</v>
      </c>
      <c r="C146">
        <f>HYPERLINK("https://www.geeksforgeeks.org/kruskals-minimum-spanning-tree-using-stl-in-c/","link")</f>
        <v/>
      </c>
    </row>
    <row r="147" spans="1:3">
      <c r="A147" t="s">
        <v>1356</v>
      </c>
      <c r="B147" t="s">
        <v>1357</v>
      </c>
      <c r="C147">
        <f>HYPERLINK("https://www.geeksforgeeks.org/prims-algorithm-using-priority_queue-stl/","link")</f>
        <v/>
      </c>
    </row>
    <row r="148" spans="1:3">
      <c r="A148" t="s">
        <v>1358</v>
      </c>
      <c r="B148" t="s">
        <v>1359</v>
      </c>
      <c r="C148">
        <f>HYPERLINK("https://www.geeksforgeeks.org/dijkstras-shortest-path-algorithm-using-priority_queue-stl/","link")</f>
        <v/>
      </c>
    </row>
    <row r="149" spans="1:3">
      <c r="A149" t="s">
        <v>1360</v>
      </c>
      <c r="B149" t="s">
        <v>1361</v>
      </c>
      <c r="C149">
        <f>HYPERLINK("https://www.geeksforgeeks.org/dijkstras-shortest-path-algorithm-using-set-in-stl/","link")</f>
        <v/>
      </c>
    </row>
    <row r="150" spans="1:3">
      <c r="A150" t="s">
        <v>1362</v>
      </c>
      <c r="B150" t="s">
        <v>1363</v>
      </c>
      <c r="C150">
        <f>HYPERLINK("https://www.geeksforgeeks.org/number-of-triangles-in-a-undirected-graph/","link")</f>
        <v/>
      </c>
    </row>
    <row r="151" spans="1:3">
      <c r="A151" t="s">
        <v>1364</v>
      </c>
      <c r="B151" t="s">
        <v>1365</v>
      </c>
      <c r="C151">
        <f>HYPERLINK("https://www.geeksforgeeks.org/number-of-triangles-in-directed-and-undirected-graphs/","link")</f>
        <v/>
      </c>
    </row>
    <row r="152" spans="1:3">
      <c r="A152" t="s">
        <v>1366</v>
      </c>
      <c r="B152" t="s">
        <v>1367</v>
      </c>
      <c r="C152">
        <f>HYPERLINK("https://www.geeksforgeeks.org/bipartite-graph/","link")</f>
        <v/>
      </c>
    </row>
    <row r="153" spans="1:3">
      <c r="A153" t="s">
        <v>1368</v>
      </c>
      <c r="B153" t="s">
        <v>1367</v>
      </c>
      <c r="C153">
        <f>HYPERLINK("https://www.geeksforgeeks.org/bipartite-graph/","link")</f>
        <v/>
      </c>
    </row>
    <row r="154" spans="1:3">
      <c r="A154" t="s">
        <v>1369</v>
      </c>
      <c r="B154" t="s">
        <v>1370</v>
      </c>
      <c r="C154">
        <f>HYPERLINK("https://www.geeksforgeeks.org/boggle-find-possible-words-board-characters/","link")</f>
        <v/>
      </c>
    </row>
    <row r="155" spans="1:3">
      <c r="A155" t="s">
        <v>1371</v>
      </c>
      <c r="B155" t="s">
        <v>1372</v>
      </c>
      <c r="C155">
        <f>HYPERLINK("https://www.geeksforgeeks.org/hopcroft-karp-algorithm-for-maximum-matching-set-1-introduction/","link")</f>
        <v/>
      </c>
    </row>
    <row r="156" spans="1:3">
      <c r="A156" t="s">
        <v>1373</v>
      </c>
      <c r="B156" t="s">
        <v>1374</v>
      </c>
      <c r="C156">
        <f>HYPERLINK("https://www.geeksforgeeks.org/hopcroft-karp-algorithm-for-maximum-matching-set-2-implementation/","link")</f>
        <v/>
      </c>
    </row>
    <row r="157" spans="1:3">
      <c r="A157" t="s">
        <v>1375</v>
      </c>
      <c r="B157" t="s">
        <v>767</v>
      </c>
      <c r="C157">
        <f>HYPERLINK("https://www.geeksforgeeks.org/minimum-time-required-so-that-all-oranges-become-rotten/","link")</f>
        <v/>
      </c>
    </row>
    <row r="158" spans="1:3">
      <c r="A158" t="s">
        <v>1252</v>
      </c>
      <c r="B158" t="s">
        <v>1253</v>
      </c>
      <c r="C158">
        <f>HYPERLINK("https://www.geeksforgeeks.org/construct-binary-palindrome-by-repeated-appending-and-trimming/","link")</f>
        <v/>
      </c>
    </row>
    <row r="159" spans="1:3">
      <c r="A159" t="s">
        <v>1376</v>
      </c>
      <c r="B159" t="s">
        <v>1377</v>
      </c>
      <c r="C159">
        <f>HYPERLINK("https://www.geeksforgeeks.org/find-same-contacts-in-a-list-of-contacts/","link")</f>
        <v/>
      </c>
    </row>
    <row r="160" spans="1:3">
      <c r="A160" t="s">
        <v>1378</v>
      </c>
      <c r="B160" t="s">
        <v>1379</v>
      </c>
      <c r="C160">
        <f>HYPERLINK("https://www.geeksforgeeks.org/optimal-read-list-given-number-days/","link")</f>
        <v/>
      </c>
    </row>
    <row r="161" spans="1:3">
      <c r="A161" t="s">
        <v>1380</v>
      </c>
      <c r="B161" t="s">
        <v>1381</v>
      </c>
      <c r="C161">
        <f>HYPERLINK("https://www.geeksforgeeks.org/print-all-jumping-numbers-smaller-than-or-equal-to-a-given-value/","link")</f>
        <v/>
      </c>
    </row>
    <row r="162" spans="1:3">
      <c r="A162" t="s">
        <v>1376</v>
      </c>
      <c r="B162" t="s">
        <v>1377</v>
      </c>
      <c r="C162">
        <f>HYPERLINK("https://www.geeksforgeeks.org/find-same-contacts-in-a-list-of-contacts/","link")</f>
        <v/>
      </c>
    </row>
    <row r="163" spans="1:3">
      <c r="A163" t="s">
        <v>1378</v>
      </c>
      <c r="B163" t="s">
        <v>1379</v>
      </c>
      <c r="C163">
        <f>HYPERLINK("https://www.geeksforgeeks.org/optimal-read-list-given-number-days/","link")</f>
        <v/>
      </c>
    </row>
    <row r="164" spans="1:3">
      <c r="A164" t="s">
        <v>1380</v>
      </c>
      <c r="B164" t="s">
        <v>1381</v>
      </c>
      <c r="C164">
        <f>HYPERLINK("https://www.geeksforgeeks.org/print-all-jumping-numbers-smaller-than-or-equal-to-a-given-value/","link")</f>
        <v/>
      </c>
    </row>
    <row r="165" spans="1:3">
      <c r="A165" t="s">
        <v>1378</v>
      </c>
      <c r="B165" t="s">
        <v>1379</v>
      </c>
      <c r="C165">
        <f>HYPERLINK("https://www.geeksforgeeks.org/optimal-read-list-given-number-days/","link")</f>
        <v/>
      </c>
    </row>
    <row r="166" spans="1:3">
      <c r="A166" t="s">
        <v>1380</v>
      </c>
      <c r="B166" t="s">
        <v>1381</v>
      </c>
      <c r="C166">
        <f>HYPERLINK("https://www.geeksforgeeks.org/print-all-jumping-numbers-smaller-than-or-equal-to-a-given-value/","link")</f>
        <v/>
      </c>
    </row>
    <row r="167" spans="1:3">
      <c r="A167" t="s">
        <v>1378</v>
      </c>
      <c r="B167" t="s">
        <v>1379</v>
      </c>
      <c r="C167">
        <f>HYPERLINK("https://www.geeksforgeeks.org/optimal-read-list-given-number-days/","link")</f>
        <v/>
      </c>
    </row>
    <row r="168" spans="1:3">
      <c r="A168" t="s">
        <v>1380</v>
      </c>
      <c r="B168" t="s">
        <v>1381</v>
      </c>
      <c r="C168">
        <f>HYPERLINK("https://www.geeksforgeeks.org/print-all-jumping-numbers-smaller-than-or-equal-to-a-given-value/","link")</f>
        <v/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114"/>
  <sheetViews>
    <sheetView workbookViewId="0">
      <selection activeCell="A1" sqref="A1"/>
    </sheetView>
  </sheetViews>
  <sheetFormatPr baseColWidth="8" defaultRowHeight="15"/>
  <sheetData>
    <row r="1" spans="1:3">
      <c r="A1" t="s">
        <v>390</v>
      </c>
      <c r="B1" t="s">
        <v>391</v>
      </c>
      <c r="C1">
        <f>HYPERLINK("https://www.geeksforgeeks.org/generic-linked-list-in-c-2/","link")</f>
        <v/>
      </c>
    </row>
    <row r="2" spans="1:3">
      <c r="A2" t="s">
        <v>1382</v>
      </c>
      <c r="B2" t="s">
        <v>1383</v>
      </c>
      <c r="C2">
        <f>HYPERLINK("https://www.geeksforgeeks.org/memory-efficient-doubly-linked-list/","link")</f>
        <v/>
      </c>
    </row>
    <row r="3" spans="1:3">
      <c r="A3" t="s">
        <v>1384</v>
      </c>
      <c r="B3" t="s">
        <v>1385</v>
      </c>
      <c r="C3">
        <f>HYPERLINK("https://www.geeksforgeeks.org/xor-linked-list-a-memory-efficient-doubly-linked-list-set-1/","link")</f>
        <v/>
      </c>
    </row>
    <row r="4" spans="1:3">
      <c r="A4" t="s">
        <v>1386</v>
      </c>
      <c r="B4" t="s">
        <v>1387</v>
      </c>
      <c r="C4">
        <f>HYPERLINK("https://www.geeksforgeeks.org/xor-linked-list-a-memory-efficient-doubly-linked-list-set-2/","link")</f>
        <v/>
      </c>
    </row>
    <row r="5" spans="1:3">
      <c r="A5" t="s">
        <v>1388</v>
      </c>
      <c r="B5" t="s">
        <v>1389</v>
      </c>
      <c r="C5">
        <f>HYPERLINK("https://www.geeksforgeeks.org/efficiently-design-insert-delete-median-queries-set/","link")</f>
        <v/>
      </c>
    </row>
    <row r="6" spans="1:3">
      <c r="A6" t="s">
        <v>186</v>
      </c>
      <c r="B6" t="s">
        <v>187</v>
      </c>
      <c r="C6">
        <f>HYPERLINK("https://www.geeksforgeeks.org/range-minimum-query-for-static-array/","link")</f>
        <v/>
      </c>
    </row>
    <row r="7" spans="1:3">
      <c r="A7" t="s">
        <v>1390</v>
      </c>
      <c r="B7" t="s">
        <v>1391</v>
      </c>
      <c r="C7">
        <f>HYPERLINK("https://www.geeksforgeeks.org/min-max-range-queries-array/","link")</f>
        <v/>
      </c>
    </row>
    <row r="8" spans="1:3">
      <c r="A8" t="s">
        <v>1392</v>
      </c>
      <c r="B8" t="s">
        <v>1393</v>
      </c>
      <c r="C8">
        <f>HYPERLINK("https://www.geeksforgeeks.org/count-toggle-queries-binary-array/","link")</f>
        <v/>
      </c>
    </row>
    <row r="9" spans="1:3">
      <c r="A9" t="s">
        <v>1394</v>
      </c>
      <c r="B9" t="s">
        <v>1395</v>
      </c>
      <c r="C9">
        <f>HYPERLINK("https://www.geeksforgeeks.org/querying-maximum-number-divisors-number-given-range/","link")</f>
        <v/>
      </c>
    </row>
    <row r="10" spans="1:3">
      <c r="A10" t="s">
        <v>1396</v>
      </c>
      <c r="B10" t="s">
        <v>1397</v>
      </c>
      <c r="C10">
        <f>HYPERLINK("https://www.geeksforgeeks.org/find-lca-in-binary-tree-using-rmq/","link")</f>
        <v/>
      </c>
    </row>
    <row r="11" spans="1:3">
      <c r="A11" t="s">
        <v>188</v>
      </c>
      <c r="B11" t="s">
        <v>189</v>
      </c>
      <c r="C11">
        <f>HYPERLINK("https://www.geeksforgeeks.org/gcds-of-a-given-index-ranges-in-an-array/","link")</f>
        <v/>
      </c>
    </row>
    <row r="12" spans="1:3">
      <c r="A12" t="s">
        <v>1398</v>
      </c>
      <c r="B12" t="s">
        <v>1399</v>
      </c>
      <c r="C12">
        <f>HYPERLINK("https://www.geeksforgeeks.org/smallest-subarray-with-given-gcd/","link")</f>
        <v/>
      </c>
    </row>
    <row r="13" spans="1:3">
      <c r="A13" t="s">
        <v>1400</v>
      </c>
      <c r="B13" t="s">
        <v>1401</v>
      </c>
      <c r="C13">
        <f>HYPERLINK("https://www.geeksforgeeks.org/largest-rectangular-area-in-a-histogram-set-1/","link")</f>
        <v/>
      </c>
    </row>
    <row r="14" spans="1:3">
      <c r="A14" t="s">
        <v>1402</v>
      </c>
      <c r="B14" t="s">
        <v>1403</v>
      </c>
      <c r="C14">
        <f>HYPERLINK("https://www.geeksforgeeks.org/heavy-light-decomposition-set-1-introduction/","link")</f>
        <v/>
      </c>
    </row>
    <row r="15" spans="1:3">
      <c r="A15" t="s">
        <v>1404</v>
      </c>
      <c r="B15" t="s">
        <v>1405</v>
      </c>
      <c r="C15">
        <f>HYPERLINK("https://www.geeksforgeeks.org/heavy-light-decomposition-set-2-implementation/","link")</f>
        <v/>
      </c>
    </row>
    <row r="16" spans="1:3">
      <c r="A16" t="s">
        <v>1406</v>
      </c>
      <c r="B16" t="s">
        <v>1407</v>
      </c>
      <c r="C16">
        <f>HYPERLINK("https://www.geeksforgeeks.org/longest-common-extension-lce-set-1-introduction-and-naive-method/","link")</f>
        <v/>
      </c>
    </row>
    <row r="17" spans="1:3">
      <c r="A17" t="s">
        <v>1408</v>
      </c>
      <c r="B17" t="s">
        <v>1409</v>
      </c>
      <c r="C17">
        <f>HYPERLINK("https://www.geeksforgeeks.org/longest-common-extension-lce-set-2-reduction-rmq/","link")</f>
        <v/>
      </c>
    </row>
    <row r="18" spans="1:3">
      <c r="A18" t="s">
        <v>1410</v>
      </c>
      <c r="B18" t="s">
        <v>1411</v>
      </c>
      <c r="C18">
        <f>HYPERLINK("https://www.geeksforgeeks.org/longest-common-extension-lce-set-3-segment-tree-method/","link")</f>
        <v/>
      </c>
    </row>
    <row r="19" spans="1:3">
      <c r="A19" t="s">
        <v>1412</v>
      </c>
      <c r="B19" t="s">
        <v>1413</v>
      </c>
      <c r="C19">
        <f>HYPERLINK("https://www.geeksforgeeks.org/trie-insert-and-search/","link")</f>
        <v/>
      </c>
    </row>
    <row r="20" spans="1:3">
      <c r="A20" t="s">
        <v>1414</v>
      </c>
      <c r="B20" t="s">
        <v>1415</v>
      </c>
      <c r="C20">
        <f>HYPERLINK("https://www.geeksforgeeks.org/longest-prefix-matching-a-trie-based-solution-in-java/","link")</f>
        <v/>
      </c>
    </row>
    <row r="21" spans="1:3">
      <c r="A21" t="s">
        <v>1416</v>
      </c>
      <c r="B21" t="s">
        <v>1417</v>
      </c>
      <c r="C21">
        <f>HYPERLINK("https://www.geeksforgeeks.org/pattern-searching-using-trie-suffixes/","link")</f>
        <v/>
      </c>
    </row>
    <row r="22" spans="1:3">
      <c r="A22" t="s">
        <v>1418</v>
      </c>
      <c r="B22" t="s">
        <v>1419</v>
      </c>
      <c r="C22">
        <f>HYPERLINK("https://www.geeksforgeeks.org/find-all-shortest-unique-prefixes-to-represent-each-word-in-a-given-list/","link")</f>
        <v/>
      </c>
    </row>
    <row r="23" spans="1:3">
      <c r="A23" t="s">
        <v>1420</v>
      </c>
      <c r="B23" t="s">
        <v>1421</v>
      </c>
      <c r="C23">
        <f>HYPERLINK("https://www.geeksforgeeks.org/print-words-matching-pattern-camelcase-notation-dictonary/","link")</f>
        <v/>
      </c>
    </row>
    <row r="24" spans="1:3">
      <c r="A24" t="s">
        <v>1422</v>
      </c>
      <c r="B24" t="s">
        <v>1423</v>
      </c>
      <c r="C24">
        <f>HYPERLINK("https://www.geeksforgeeks.org/construct-unique-matrix-n-x-n-input-n/","link")</f>
        <v/>
      </c>
    </row>
    <row r="25" spans="1:3">
      <c r="A25" t="s">
        <v>1424</v>
      </c>
      <c r="B25" t="s">
        <v>1425</v>
      </c>
      <c r="C25">
        <f>HYPERLINK("https://www.geeksforgeeks.org/print-unique-rows/","link")</f>
        <v/>
      </c>
    </row>
    <row r="26" spans="1:3">
      <c r="A26" t="s">
        <v>1426</v>
      </c>
      <c r="B26" t="s">
        <v>1427</v>
      </c>
      <c r="C26">
        <f>HYPERLINK("https://www.geeksforgeeks.org/count-distinct-substrings-string-using-suffix-trie/","link")</f>
        <v/>
      </c>
    </row>
    <row r="27" spans="1:3">
      <c r="A27" t="s">
        <v>1428</v>
      </c>
      <c r="B27" t="s">
        <v>1429</v>
      </c>
      <c r="C27">
        <f>HYPERLINK("https://www.geeksforgeeks.org/find-pair-rows-binary-matrix-maximum-bit-difference/","link")</f>
        <v/>
      </c>
    </row>
    <row r="28" spans="1:3">
      <c r="A28" t="s">
        <v>1430</v>
      </c>
      <c r="B28" t="s">
        <v>1431</v>
      </c>
      <c r="C28">
        <f>HYPERLINK("https://www.geeksforgeeks.org/find-the-maximum-subarray-xor-in-a-given-array/","link")</f>
        <v/>
      </c>
    </row>
    <row r="29" spans="1:3">
      <c r="A29" t="s">
        <v>1432</v>
      </c>
      <c r="B29" t="s">
        <v>1433</v>
      </c>
      <c r="C29">
        <f>HYPERLINK("https://www.geeksforgeeks.org/print-valid-words-possible-using-characters-array/","link")</f>
        <v/>
      </c>
    </row>
    <row r="30" spans="1:3">
      <c r="A30" t="s">
        <v>1434</v>
      </c>
      <c r="B30" t="s">
        <v>1435</v>
      </c>
      <c r="C30">
        <f>HYPERLINK("https://www.geeksforgeeks.org/find-the-k-most-frequent-words-from-a-file/","link")</f>
        <v/>
      </c>
    </row>
    <row r="31" spans="1:3">
      <c r="A31" t="s">
        <v>1436</v>
      </c>
      <c r="B31" t="s">
        <v>1437</v>
      </c>
      <c r="C31">
        <f>HYPERLINK("https://www.geeksforgeeks.org/palindrome-pair-in-an-array-of-words-or-strings/","link")</f>
        <v/>
      </c>
    </row>
    <row r="32" spans="1:3">
      <c r="A32" t="s">
        <v>1438</v>
      </c>
      <c r="B32" t="s">
        <v>1439</v>
      </c>
      <c r="C32">
        <f>HYPERLINK("https://www.geeksforgeeks.org/word-formation-using-concatenation-of-two-dictionary-words/","link")</f>
        <v/>
      </c>
    </row>
    <row r="33" spans="1:3">
      <c r="A33" t="s">
        <v>1440</v>
      </c>
      <c r="B33" t="s">
        <v>1441</v>
      </c>
      <c r="C33">
        <f>HYPERLINK("https://www.geeksforgeeks.org/given-a-sequence-of-words-print-all-anagrams-together-set-2/","link")</f>
        <v/>
      </c>
    </row>
    <row r="34" spans="1:3">
      <c r="A34" t="s">
        <v>1442</v>
      </c>
      <c r="B34" t="s">
        <v>1443</v>
      </c>
      <c r="C34">
        <f>HYPERLINK("https://www.geeksforgeeks.org/implement-reverse-dns-look-cache/","link")</f>
        <v/>
      </c>
    </row>
    <row r="35" spans="1:3">
      <c r="A35" t="s">
        <v>1444</v>
      </c>
      <c r="B35" t="s">
        <v>1445</v>
      </c>
      <c r="C35">
        <f>HYPERLINK("https://www.geeksforgeeks.org/implement-forward-dns-look-cache/","link")</f>
        <v/>
      </c>
    </row>
    <row r="36" spans="1:3">
      <c r="A36" t="s">
        <v>1446</v>
      </c>
      <c r="B36" t="s">
        <v>1447</v>
      </c>
      <c r="C36">
        <f>HYPERLINK("https://www.geeksforgeeks.org/binary-indexed-tree-or-fenwick-tree-2/","link")</f>
        <v/>
      </c>
    </row>
    <row r="37" spans="1:3">
      <c r="A37" t="s">
        <v>1448</v>
      </c>
      <c r="B37" t="s">
        <v>1449</v>
      </c>
      <c r="C37">
        <f>HYPERLINK("https://www.geeksforgeeks.org/two-dimensional-binary-indexed-tree-or-fenwick-tree/","link")</f>
        <v/>
      </c>
    </row>
    <row r="38" spans="1:3">
      <c r="A38" t="s">
        <v>1450</v>
      </c>
      <c r="B38" t="s">
        <v>1451</v>
      </c>
      <c r="C38">
        <f>HYPERLINK("https://www.geeksforgeeks.org/binary-indexed-tree-range-updates-point-queries/","link")</f>
        <v/>
      </c>
    </row>
    <row r="39" spans="1:3">
      <c r="A39" t="s">
        <v>1452</v>
      </c>
      <c r="B39" t="s">
        <v>1453</v>
      </c>
      <c r="C39">
        <f>HYPERLINK("https://www.geeksforgeeks.org/binary-indexed-tree-range-update-range-queries/","link")</f>
        <v/>
      </c>
    </row>
    <row r="40" spans="1:3">
      <c r="A40" t="s">
        <v>1454</v>
      </c>
      <c r="B40" t="s">
        <v>1455</v>
      </c>
      <c r="C40">
        <f>HYPERLINK("https://www.geeksforgeeks.org/count-inversions-array-set-3-using-bit/","link")</f>
        <v/>
      </c>
    </row>
    <row r="41" spans="1:3">
      <c r="A41" t="s">
        <v>1456</v>
      </c>
      <c r="B41" t="s">
        <v>333</v>
      </c>
      <c r="C41">
        <f>HYPERLINK("https://www.geeksforgeeks.org/count-inversions-of-size-three-in-a-give-array/","link")</f>
        <v/>
      </c>
    </row>
    <row r="42" spans="1:3">
      <c r="A42" t="s">
        <v>1457</v>
      </c>
      <c r="B42" t="s">
        <v>1458</v>
      </c>
      <c r="C42">
        <f>HYPERLINK("https://www.geeksforgeeks.org/count-inversion-pairs-matrix/","link")</f>
        <v/>
      </c>
    </row>
    <row r="43" spans="1:3">
      <c r="A43" t="s">
        <v>1459</v>
      </c>
      <c r="B43" t="s">
        <v>1460</v>
      </c>
      <c r="C43">
        <f>HYPERLINK("https://www.geeksforgeeks.org/counting-triangles-in-a-rectangular-space-using-2d-bit/","link")</f>
        <v/>
      </c>
    </row>
    <row r="44" spans="1:3">
      <c r="A44" t="s">
        <v>1461</v>
      </c>
      <c r="B44" t="s">
        <v>1462</v>
      </c>
      <c r="C44">
        <f>HYPERLINK("https://www.geeksforgeeks.org/finding-the-number-of-triangles-amongst-horizontal-and-vertical-line-segments/","link")</f>
        <v/>
      </c>
    </row>
    <row r="45" spans="1:3">
      <c r="A45" t="s">
        <v>1463</v>
      </c>
      <c r="B45" t="s">
        <v>1464</v>
      </c>
      <c r="C45">
        <f>HYPERLINK("https://www.geeksforgeeks.org/querying-the-number-of-distinct-colors-in-a-subtree-of-a-colored-tree-using-bit/","link")</f>
        <v/>
      </c>
    </row>
    <row r="46" spans="1:3">
      <c r="A46" t="s">
        <v>1465</v>
      </c>
      <c r="B46" t="s">
        <v>1466</v>
      </c>
      <c r="C46">
        <f>HYPERLINK("https://www.geeksforgeeks.org/queries-substring-palindrome-formation/","link")</f>
        <v/>
      </c>
    </row>
    <row r="47" spans="1:3">
      <c r="A47" t="s">
        <v>1467</v>
      </c>
      <c r="B47" t="s">
        <v>1468</v>
      </c>
      <c r="C47">
        <f>HYPERLINK("https://www.geeksforgeeks.org/proto-van-emde-boas-trees-set-1-background-introduction/","link")</f>
        <v/>
      </c>
    </row>
    <row r="48" spans="1:3">
      <c r="A48" t="s">
        <v>1469</v>
      </c>
      <c r="B48" t="s">
        <v>1470</v>
      </c>
      <c r="C48">
        <f>HYPERLINK("https://www.geeksforgeeks.org/%c2%ad%c2%adkasais-algorithm-for-construction-of-lcp-array-from-suffix-array/","link")</f>
        <v/>
      </c>
    </row>
    <row r="49" spans="1:3">
      <c r="A49" t="s">
        <v>1471</v>
      </c>
      <c r="B49" t="s">
        <v>1472</v>
      </c>
      <c r="C49">
        <f>HYPERLINK("https://www.geeksforgeeks.org/ukkonens-suffix-tree-construction-part-1/","link")</f>
        <v/>
      </c>
    </row>
    <row r="50" spans="1:3">
      <c r="A50" t="s">
        <v>1473</v>
      </c>
      <c r="B50" t="s">
        <v>1474</v>
      </c>
      <c r="C50">
        <f>HYPERLINK("https://www.geeksforgeeks.org/ukkonens-suffix-tree-construction-part-2/","link")</f>
        <v/>
      </c>
    </row>
    <row r="51" spans="1:3">
      <c r="A51" t="s">
        <v>1475</v>
      </c>
      <c r="B51" t="s">
        <v>1476</v>
      </c>
      <c r="C51">
        <f>HYPERLINK("https://www.geeksforgeeks.org/ukkonens-suffix-tree-construction-part-3/","link")</f>
        <v/>
      </c>
    </row>
    <row r="52" spans="1:3">
      <c r="A52" t="s">
        <v>1477</v>
      </c>
      <c r="B52" t="s">
        <v>1478</v>
      </c>
      <c r="C52">
        <f>HYPERLINK("https://www.geeksforgeeks.org/ukkonens-suffix-tree-construction-part-4/","link")</f>
        <v/>
      </c>
    </row>
    <row r="53" spans="1:3">
      <c r="A53" t="s">
        <v>1479</v>
      </c>
      <c r="B53" t="s">
        <v>1480</v>
      </c>
      <c r="C53">
        <f>HYPERLINK("https://www.geeksforgeeks.org/ukkonens-suffix-tree-construction-part-5/","link")</f>
        <v/>
      </c>
    </row>
    <row r="54" spans="1:3">
      <c r="A54" t="s">
        <v>1481</v>
      </c>
      <c r="B54" t="s">
        <v>1482</v>
      </c>
      <c r="C54">
        <f>HYPERLINK("https://www.geeksforgeeks.org/ukkonens-suffix-tree-construction-part-6/","link")</f>
        <v/>
      </c>
    </row>
    <row r="55" spans="1:3">
      <c r="A55" t="s">
        <v>1483</v>
      </c>
      <c r="B55" t="s">
        <v>1484</v>
      </c>
      <c r="C55">
        <f>HYPERLINK("https://www.geeksforgeeks.org/suffix-tree-application-1-substring-check/","link")</f>
        <v/>
      </c>
    </row>
    <row r="56" spans="1:3">
      <c r="A56" t="s">
        <v>1485</v>
      </c>
      <c r="B56" t="s">
        <v>1486</v>
      </c>
      <c r="C56">
        <f>HYPERLINK("https://www.geeksforgeeks.org/suffix-tree-application-2-searching-all-patterns/","link")</f>
        <v/>
      </c>
    </row>
    <row r="57" spans="1:3">
      <c r="A57" t="s">
        <v>1487</v>
      </c>
      <c r="B57" t="s">
        <v>1488</v>
      </c>
      <c r="C57">
        <f>HYPERLINK("https://www.geeksforgeeks.org/suffix-tree-application-3-longest-repeated-substring/","link")</f>
        <v/>
      </c>
    </row>
    <row r="58" spans="1:3">
      <c r="A58" t="s">
        <v>1489</v>
      </c>
      <c r="B58" t="s">
        <v>1490</v>
      </c>
      <c r="C58">
        <f>HYPERLINK("https://www.geeksforgeeks.org/suffix-tree-application-4-build-linear-time-suffix-array/","link")</f>
        <v/>
      </c>
    </row>
    <row r="59" spans="1:3">
      <c r="A59" t="s">
        <v>1491</v>
      </c>
      <c r="B59" t="s">
        <v>1492</v>
      </c>
      <c r="C59">
        <f>HYPERLINK("https://www.geeksforgeeks.org/suffix-tree-application-5-longest-common-substring-2/","link")</f>
        <v/>
      </c>
    </row>
    <row r="60" spans="1:3">
      <c r="A60" t="s">
        <v>1493</v>
      </c>
      <c r="B60" t="s">
        <v>1494</v>
      </c>
      <c r="C60">
        <f>HYPERLINK("https://www.geeksforgeeks.org/suffix-tree-application-6-longest-palindromic-substring/","link")</f>
        <v/>
      </c>
    </row>
    <row r="61" spans="1:3">
      <c r="A61" t="s">
        <v>1495</v>
      </c>
      <c r="B61" t="s">
        <v>1496</v>
      </c>
      <c r="C61">
        <f>HYPERLINK("https://www.geeksforgeeks.org/print-kth-character-sorted-concatenated-substrings-string/","link")</f>
        <v/>
      </c>
    </row>
    <row r="62" spans="1:3">
      <c r="A62" t="s">
        <v>1497</v>
      </c>
      <c r="B62" t="s">
        <v>1498</v>
      </c>
      <c r="C62">
        <f>HYPERLINK("https://www.geeksforgeeks.org/avl-tree-set-1-insertion/","link")</f>
        <v/>
      </c>
    </row>
    <row r="63" spans="1:3">
      <c r="A63" t="s">
        <v>1499</v>
      </c>
      <c r="B63" t="s">
        <v>1500</v>
      </c>
      <c r="C63">
        <f>HYPERLINK("https://www.geeksforgeeks.org/avl-tree-set-2-deletion/","link")</f>
        <v/>
      </c>
    </row>
    <row r="64" spans="1:3">
      <c r="A64" t="s">
        <v>1501</v>
      </c>
      <c r="B64" t="s">
        <v>1502</v>
      </c>
      <c r="C64">
        <f>HYPERLINK("https://www.geeksforgeeks.org/splay-tree-set-1-insert/","link")</f>
        <v/>
      </c>
    </row>
    <row r="65" spans="1:3">
      <c r="A65" t="s">
        <v>1503</v>
      </c>
      <c r="B65" t="s">
        <v>1504</v>
      </c>
      <c r="C65">
        <f>HYPERLINK("https://www.geeksforgeeks.org/splay-tree-set-2-insert-delete/","link")</f>
        <v/>
      </c>
    </row>
    <row r="66" spans="1:3">
      <c r="A66" t="s">
        <v>1505</v>
      </c>
      <c r="B66" t="s">
        <v>1506</v>
      </c>
      <c r="C66">
        <f>HYPERLINK("https://www.geeksforgeeks.org/b-tree-set-1-introduction-2/","link")</f>
        <v/>
      </c>
    </row>
    <row r="67" spans="1:3">
      <c r="A67" t="s">
        <v>1507</v>
      </c>
      <c r="B67" t="s">
        <v>1508</v>
      </c>
      <c r="C67">
        <f>HYPERLINK("https://www.geeksforgeeks.org/b-tree-set-1-insert-2/","link")</f>
        <v/>
      </c>
    </row>
    <row r="68" spans="1:3">
      <c r="A68" t="s">
        <v>1509</v>
      </c>
      <c r="B68" t="s">
        <v>1510</v>
      </c>
      <c r="C68">
        <f>HYPERLINK("https://www.geeksforgeeks.org/b-tree-set-3delete/","link")</f>
        <v/>
      </c>
    </row>
    <row r="69" spans="1:3">
      <c r="A69" t="s">
        <v>1511</v>
      </c>
      <c r="B69" t="s">
        <v>1512</v>
      </c>
      <c r="C69">
        <f>HYPERLINK("https://www.geeksforgeeks.org/red-black-tree-set-1-introduction-2/","link")</f>
        <v/>
      </c>
    </row>
    <row r="70" spans="1:3">
      <c r="A70" t="s">
        <v>1050</v>
      </c>
      <c r="B70" t="s">
        <v>1051</v>
      </c>
      <c r="C70">
        <f>HYPERLINK("https://www.geeksforgeeks.org/c-program-red-black-tree-insertion/","link")</f>
        <v/>
      </c>
    </row>
    <row r="71" spans="1:3">
      <c r="A71" t="s">
        <v>1513</v>
      </c>
      <c r="B71" t="s">
        <v>1514</v>
      </c>
      <c r="C71">
        <f>HYPERLINK("https://www.geeksforgeeks.org/scapegoat-tree-set-1-introduction-insertion/","link")</f>
        <v/>
      </c>
    </row>
    <row r="72" spans="1:3">
      <c r="A72" t="s">
        <v>1515</v>
      </c>
      <c r="B72" t="s">
        <v>1516</v>
      </c>
      <c r="C72">
        <f>HYPERLINK("https://www.geeksforgeeks.org/treap-a-randomized-binary-search-tree/","link")</f>
        <v/>
      </c>
    </row>
    <row r="73" spans="1:3">
      <c r="A73" t="s">
        <v>1517</v>
      </c>
      <c r="B73" t="s">
        <v>1518</v>
      </c>
      <c r="C73">
        <f>HYPERLINK("https://www.geeksforgeeks.org/treap-set-2-implementation-of-search-insert-and-delete/","link")</f>
        <v/>
      </c>
    </row>
    <row r="74" spans="1:3">
      <c r="A74" t="s">
        <v>1519</v>
      </c>
      <c r="B74" t="s">
        <v>1520</v>
      </c>
      <c r="C74">
        <f>HYPERLINK("https://www.geeksforgeeks.org/maximum-subarray-sum-modulo-m/","link")</f>
        <v/>
      </c>
    </row>
    <row r="75" spans="1:3">
      <c r="A75" t="s">
        <v>1521</v>
      </c>
      <c r="B75" t="s">
        <v>1522</v>
      </c>
      <c r="C75">
        <f>HYPERLINK("https://www.geeksforgeeks.org/find-nth-item-set-formed-sum-two-arrays/","link")</f>
        <v/>
      </c>
    </row>
    <row r="76" spans="1:3">
      <c r="A76" t="s">
        <v>160</v>
      </c>
      <c r="B76" t="s">
        <v>161</v>
      </c>
      <c r="C76">
        <f>HYPERLINK("https://www.geeksforgeeks.org/count-smaller-elements-on-right-side/","link")</f>
        <v/>
      </c>
    </row>
    <row r="77" spans="1:3">
      <c r="A77" t="s">
        <v>52</v>
      </c>
      <c r="B77" t="s">
        <v>53</v>
      </c>
      <c r="C77">
        <f>HYPERLINK("https://www.geeksforgeeks.org/sort-an-array-according-to-absolute-difference-with-given-value/","link")</f>
        <v/>
      </c>
    </row>
    <row r="78" spans="1:3">
      <c r="A78" t="s">
        <v>1523</v>
      </c>
      <c r="B78" t="s">
        <v>1524</v>
      </c>
      <c r="C78">
        <f>HYPERLINK("https://www.geeksforgeeks.org/maximum-product-increasing-subsequence-size-3/","link")</f>
        <v/>
      </c>
    </row>
    <row r="79" spans="1:3">
      <c r="A79" t="s">
        <v>1070</v>
      </c>
      <c r="B79" t="s">
        <v>1071</v>
      </c>
      <c r="C79">
        <f>HYPERLINK("https://www.geeksforgeeks.org/merge-two-balanced-binary-search-trees/","link")</f>
        <v/>
      </c>
    </row>
    <row r="80" spans="1:3">
      <c r="A80" t="s">
        <v>1525</v>
      </c>
      <c r="B80" t="s">
        <v>1526</v>
      </c>
      <c r="C80">
        <f>HYPERLINK("https://www.geeksforgeeks.org/how-to-sort-a-big-array-with-many-repetitions/","link")</f>
        <v/>
      </c>
    </row>
    <row r="81" spans="1:3">
      <c r="A81" t="s">
        <v>893</v>
      </c>
      <c r="B81" t="s">
        <v>894</v>
      </c>
      <c r="C81">
        <f>HYPERLINK("https://www.geeksforgeeks.org/how-to-determine-if-a-binary-tree-is-balanced/","link")</f>
        <v/>
      </c>
    </row>
    <row r="82" spans="1:3">
      <c r="A82" t="s">
        <v>1527</v>
      </c>
      <c r="B82" t="s">
        <v>1528</v>
      </c>
      <c r="C82">
        <f>HYPERLINK("https://www.geeksforgeeks.org/maximum-occurrence-given-range/","link")</f>
        <v/>
      </c>
    </row>
    <row r="83" spans="1:3">
      <c r="A83" t="s">
        <v>1090</v>
      </c>
      <c r="B83" t="s">
        <v>1091</v>
      </c>
      <c r="C83">
        <f>HYPERLINK("https://www.geeksforgeeks.org/how-to-handle-duplicates-in-binary-search-tree/","link")</f>
        <v/>
      </c>
    </row>
    <row r="84" spans="1:3">
      <c r="A84" t="s">
        <v>1529</v>
      </c>
      <c r="B84" t="s">
        <v>1530</v>
      </c>
      <c r="C84">
        <f>HYPERLINK("https://www.geeksforgeeks.org/find-last-unique-url-long-list-urls-single-traversal/","link")</f>
        <v/>
      </c>
    </row>
    <row r="85" spans="1:3">
      <c r="A85" t="s">
        <v>1090</v>
      </c>
      <c r="B85" t="s">
        <v>1091</v>
      </c>
      <c r="C85">
        <f>HYPERLINK("https://www.geeksforgeeks.org/how-to-handle-duplicates-in-binary-search-tree/","link")</f>
        <v/>
      </c>
    </row>
    <row r="86" spans="1:3">
      <c r="A86" t="s">
        <v>1529</v>
      </c>
      <c r="B86" t="s">
        <v>1530</v>
      </c>
      <c r="C86">
        <f>HYPERLINK("https://www.geeksforgeeks.org/find-last-unique-url-long-list-urls-single-traversal/","link")</f>
        <v/>
      </c>
    </row>
    <row r="87" spans="1:3">
      <c r="A87" t="s">
        <v>1531</v>
      </c>
      <c r="B87" t="s">
        <v>1532</v>
      </c>
      <c r="C87">
        <f>HYPERLINK("https://www.geeksforgeeks.org/k-dimensional-tree/","link")</f>
        <v/>
      </c>
    </row>
    <row r="88" spans="1:3">
      <c r="A88" t="s">
        <v>1533</v>
      </c>
      <c r="B88" t="s">
        <v>1534</v>
      </c>
      <c r="C88">
        <f>HYPERLINK("https://www.geeksforgeeks.org/k-dimensional-tree-set-2-find-minimum/","link")</f>
        <v/>
      </c>
    </row>
    <row r="89" spans="1:3">
      <c r="A89" t="s">
        <v>1535</v>
      </c>
      <c r="B89" t="s">
        <v>1536</v>
      </c>
      <c r="C89">
        <f>HYPERLINK("https://www.geeksforgeeks.org/disjoint-set-data-structures-java-implementation/","link")</f>
        <v/>
      </c>
    </row>
    <row r="90" spans="1:3">
      <c r="A90" t="s">
        <v>1537</v>
      </c>
      <c r="B90" t="s">
        <v>1538</v>
      </c>
      <c r="C90">
        <f>HYPERLINK("https://www.geeksforgeeks.org/find-the-number-of-islands-set-2-using-disjoint-set/","link")</f>
        <v/>
      </c>
    </row>
    <row r="91" spans="1:3">
      <c r="A91" t="s">
        <v>1539</v>
      </c>
      <c r="B91" t="s">
        <v>1540</v>
      </c>
      <c r="C91">
        <f>HYPERLINK("https://www.geeksforgeeks.org/left-child-right-sibling-representation-tree/","link")</f>
        <v/>
      </c>
    </row>
    <row r="92" spans="1:3">
      <c r="A92" t="s">
        <v>1541</v>
      </c>
      <c r="B92" t="s">
        <v>1542</v>
      </c>
      <c r="C92">
        <f>HYPERLINK("https://www.geeksforgeeks.org/lca-for-general-or-n-ary-trees-sparse-matrix-dp-approach-onlogn-ologn/","link")</f>
        <v/>
      </c>
    </row>
    <row r="93" spans="1:3">
      <c r="A93" t="s">
        <v>1543</v>
      </c>
      <c r="B93" t="s">
        <v>1544</v>
      </c>
      <c r="C93">
        <f>HYPERLINK("https://www.geeksforgeeks.org/sqrt-square-root-decomposition-set-2-lca-tree-osqrth-time/","link")</f>
        <v/>
      </c>
    </row>
    <row r="94" spans="1:3">
      <c r="A94" t="s">
        <v>1545</v>
      </c>
      <c r="B94" t="s">
        <v>1546</v>
      </c>
      <c r="C94">
        <f>HYPERLINK("https://www.geeksforgeeks.org/lca-n-ary-tree-constant-query-o1/","link")</f>
        <v/>
      </c>
    </row>
    <row r="95" spans="1:3">
      <c r="A95" t="s">
        <v>1547</v>
      </c>
      <c r="B95" t="s">
        <v>1548</v>
      </c>
      <c r="C95">
        <f>HYPERLINK("https://www.geeksforgeeks.org/tarjans-off-line-lowest-common-ancestors-algorithm/","link")</f>
        <v/>
      </c>
    </row>
    <row r="96" spans="1:3">
      <c r="A96" t="s">
        <v>1549</v>
      </c>
      <c r="B96" t="s">
        <v>1550</v>
      </c>
      <c r="C96">
        <f>HYPERLINK("https://www.geeksforgeeks.org/palindromic-tree-introduction-implementation/","link")</f>
        <v/>
      </c>
    </row>
    <row r="97" spans="1:3">
      <c r="A97" t="s">
        <v>1551</v>
      </c>
      <c r="B97" t="s">
        <v>1552</v>
      </c>
      <c r="C97">
        <f>HYPERLINK("https://www.geeksforgeeks.org/bk-tree-introduction-implementation/","link")</f>
        <v/>
      </c>
    </row>
    <row r="98" spans="1:3">
      <c r="A98" t="s">
        <v>1553</v>
      </c>
      <c r="B98" t="s">
        <v>1554</v>
      </c>
      <c r="C98">
        <f>HYPERLINK("https://www.geeksforgeeks.org/ropes-data-structure-fast-string-concatenation/","link")</f>
        <v/>
      </c>
    </row>
    <row r="99" spans="1:3">
      <c r="A99" t="s">
        <v>1555</v>
      </c>
      <c r="B99" t="s">
        <v>1556</v>
      </c>
      <c r="C99">
        <f>HYPERLINK("https://www.geeksforgeeks.org/summed-area-table-submatrix-summation/","link")</f>
        <v/>
      </c>
    </row>
    <row r="100" spans="1:3">
      <c r="A100" t="s">
        <v>1158</v>
      </c>
      <c r="B100" t="s">
        <v>1159</v>
      </c>
      <c r="C100">
        <f>HYPERLINK("https://www.geeksforgeeks.org/sort-numbers-stored-on-different-machines/","link")</f>
        <v/>
      </c>
    </row>
    <row r="101" spans="1:3">
      <c r="A101" t="s">
        <v>1557</v>
      </c>
      <c r="B101" t="s">
        <v>1558</v>
      </c>
      <c r="C101">
        <f>HYPERLINK("https://www.geeksforgeeks.org/substring-highest-frequency-length-product/","link")</f>
        <v/>
      </c>
    </row>
    <row r="102" spans="1:3">
      <c r="A102" t="s">
        <v>196</v>
      </c>
      <c r="B102" t="s">
        <v>197</v>
      </c>
      <c r="C102">
        <f>HYPERLINK("https://www.geeksforgeeks.org/find-whether-subarray-form-mountain-not/","link")</f>
        <v/>
      </c>
    </row>
    <row r="103" spans="1:3">
      <c r="A103" t="s">
        <v>1559</v>
      </c>
      <c r="B103" t="s">
        <v>1560</v>
      </c>
      <c r="C103">
        <f>HYPERLINK("https://www.geeksforgeeks.org/find-all-possible-interpretations/","link")</f>
        <v/>
      </c>
    </row>
    <row r="104" spans="1:3">
      <c r="A104" t="s">
        <v>1561</v>
      </c>
      <c r="B104" t="s">
        <v>1562</v>
      </c>
      <c r="C104">
        <f>HYPERLINK("https://www.geeksforgeeks.org/how-to-design-a-tiny-url-or-url-shortener/","link")</f>
        <v/>
      </c>
    </row>
    <row r="105" spans="1:3">
      <c r="A105" t="s">
        <v>1195</v>
      </c>
      <c r="B105" t="s">
        <v>1196</v>
      </c>
      <c r="C105">
        <f>HYPERLINK("https://www.geeksforgeeks.org/design-a-data-structure-that-supports-insert-delete-search-and-getrandom-in-constant-time/","link")</f>
        <v/>
      </c>
    </row>
    <row r="106" spans="1:3">
      <c r="A106" t="s">
        <v>1152</v>
      </c>
      <c r="B106" t="s">
        <v>1153</v>
      </c>
      <c r="C106">
        <f>HYPERLINK("https://www.geeksforgeeks.org/a-data-structure-question/","link")</f>
        <v/>
      </c>
    </row>
    <row r="107" spans="1:3">
      <c r="A107" t="s">
        <v>1142</v>
      </c>
      <c r="B107" t="s">
        <v>1143</v>
      </c>
      <c r="C107">
        <f>HYPERLINK("https://www.geeksforgeeks.org/tournament-tree-and-binary-heap/","link")</f>
        <v/>
      </c>
    </row>
    <row r="108" spans="1:3">
      <c r="A108" t="s">
        <v>1563</v>
      </c>
      <c r="B108" t="s">
        <v>1564</v>
      </c>
      <c r="C108">
        <f>HYPERLINK("https://www.geeksforgeeks.org/second-minimum-element-using-minimum-comparisons/","link")</f>
        <v/>
      </c>
    </row>
    <row r="109" spans="1:3">
      <c r="A109" t="s">
        <v>1565</v>
      </c>
      <c r="B109" t="s">
        <v>1566</v>
      </c>
      <c r="C109">
        <f>HYPERLINK("https://www.geeksforgeeks.org/decision-trees-fake-coin-puzzle/","link")</f>
        <v/>
      </c>
    </row>
    <row r="110" spans="1:3">
      <c r="A110" t="s">
        <v>1567</v>
      </c>
      <c r="B110" t="s">
        <v>1568</v>
      </c>
      <c r="C110">
        <f>HYPERLINK("https://www.geeksforgeeks.org/data-structure-dictionary-spell-checker/","link")</f>
        <v/>
      </c>
    </row>
    <row r="111" spans="1:3">
      <c r="A111" t="s">
        <v>794</v>
      </c>
      <c r="B111" t="s">
        <v>795</v>
      </c>
      <c r="C111">
        <f>HYPERLINK("https://www.geeksforgeeks.org/applications-of-tree-data-structure/","link")</f>
        <v/>
      </c>
    </row>
    <row r="112" spans="1:3">
      <c r="A112" t="s">
        <v>1002</v>
      </c>
      <c r="B112" t="s">
        <v>1003</v>
      </c>
      <c r="C112">
        <f>HYPERLINK("https://www.geeksforgeeks.org/advantages-of-bst-over-hash-table/","link")</f>
        <v/>
      </c>
    </row>
    <row r="113" spans="1:3">
      <c r="A113" t="s">
        <v>1138</v>
      </c>
      <c r="B113" t="s">
        <v>1139</v>
      </c>
      <c r="C113">
        <f>HYPERLINK("https://www.geeksforgeeks.org/why-is-binary-heap-preferred-over-bst-for-priority-queue/","link")</f>
        <v/>
      </c>
    </row>
    <row r="114" spans="1:3">
      <c r="A114" t="s">
        <v>1569</v>
      </c>
      <c r="B114" t="s">
        <v>1570</v>
      </c>
      <c r="C114">
        <f>HYPERLINK("https://www.geeksforgeeks.org/inclusion-exclusion-principle-and-programming-applications/","link")</f>
        <v/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67"/>
  <sheetViews>
    <sheetView workbookViewId="0">
      <selection activeCell="A1" sqref="A1"/>
    </sheetView>
  </sheetViews>
  <sheetFormatPr baseColWidth="8" defaultRowHeight="15"/>
  <sheetData>
    <row r="1" spans="1:3">
      <c r="A1" t="s">
        <v>1571</v>
      </c>
      <c r="B1" t="s">
        <v>1572</v>
      </c>
      <c r="C1">
        <f>HYPERLINK("https://www.geeksforgeeks.org/search-in-row-wise-and-column-wise-sorted-matrix/","link")</f>
        <v/>
      </c>
    </row>
    <row r="2" spans="1:3">
      <c r="A2" t="s">
        <v>1573</v>
      </c>
      <c r="B2" t="s">
        <v>1574</v>
      </c>
      <c r="C2">
        <f>HYPERLINK("https://www.geeksforgeeks.org/print-a-given-matrix-in-spiral-form/","link")</f>
        <v/>
      </c>
    </row>
    <row r="3" spans="1:3">
      <c r="A3" t="s">
        <v>1424</v>
      </c>
      <c r="B3" t="s">
        <v>1425</v>
      </c>
      <c r="C3">
        <f>HYPERLINK("https://www.geeksforgeeks.org/print-unique-rows/","link")</f>
        <v/>
      </c>
    </row>
    <row r="4" spans="1:3">
      <c r="A4" t="s">
        <v>1575</v>
      </c>
      <c r="B4" t="s">
        <v>1576</v>
      </c>
      <c r="C4">
        <f>HYPERLINK("https://www.geeksforgeeks.org/maximum-size-sub-matrix-with-all-1s-in-a-binary-matrix/","link")</f>
        <v/>
      </c>
    </row>
    <row r="5" spans="1:3">
      <c r="A5" t="s">
        <v>1577</v>
      </c>
      <c r="B5" t="s">
        <v>1578</v>
      </c>
      <c r="C5">
        <f>HYPERLINK("https://www.geeksforgeeks.org/inplace-m-x-n-size-matrix-transpose/","link")</f>
        <v/>
      </c>
    </row>
    <row r="6" spans="1:3">
      <c r="A6" t="s">
        <v>1579</v>
      </c>
      <c r="B6" t="s">
        <v>1580</v>
      </c>
      <c r="C6">
        <f>HYPERLINK("https://www.geeksforgeeks.org/dynamic-programming-set-27-max-sum-rectangle-in-a-2d-matrix/","link")</f>
        <v/>
      </c>
    </row>
    <row r="7" spans="1:3">
      <c r="A7" t="s">
        <v>1581</v>
      </c>
      <c r="B7" t="s">
        <v>1582</v>
      </c>
      <c r="C7">
        <f>HYPERLINK("https://www.geeksforgeeks.org/shift-matrix-elements-k/","link")</f>
        <v/>
      </c>
    </row>
    <row r="8" spans="1:3">
      <c r="A8" t="s">
        <v>1583</v>
      </c>
      <c r="B8" t="s">
        <v>1584</v>
      </c>
      <c r="C8">
        <f>HYPERLINK("https://www.geeksforgeeks.org/create-a-matrix-with-alternating-rectangles-of-0-and-x/","link")</f>
        <v/>
      </c>
    </row>
    <row r="9" spans="1:3">
      <c r="A9" t="s">
        <v>350</v>
      </c>
      <c r="B9" t="s">
        <v>351</v>
      </c>
      <c r="C9">
        <f>HYPERLINK("https://www.geeksforgeeks.org/find-the-row-with-maximum-number-1s/","link")</f>
        <v/>
      </c>
    </row>
    <row r="10" spans="1:3">
      <c r="A10" t="s">
        <v>1148</v>
      </c>
      <c r="B10" t="s">
        <v>1149</v>
      </c>
      <c r="C10">
        <f>HYPERLINK("https://www.geeksforgeeks.org/print-elements-sorted-order-row-column-wise-sorted-matrix/","link")</f>
        <v/>
      </c>
    </row>
    <row r="11" spans="1:3">
      <c r="A11" t="s">
        <v>1585</v>
      </c>
      <c r="B11" t="s">
        <v>1586</v>
      </c>
      <c r="C11">
        <f>HYPERLINK("https://www.geeksforgeeks.org/given-n-x-n-square-matrix-find-sum-sub-squares-size-k-x-k/","link")</f>
        <v/>
      </c>
    </row>
    <row r="12" spans="1:3">
      <c r="A12" t="s">
        <v>1587</v>
      </c>
      <c r="B12" t="s">
        <v>1588</v>
      </c>
      <c r="C12">
        <f>HYPERLINK("https://www.geeksforgeeks.org/count-number-islands-every-island-separated-line/","link")</f>
        <v/>
      </c>
    </row>
    <row r="13" spans="1:3">
      <c r="A13" t="s">
        <v>1589</v>
      </c>
      <c r="B13" t="s">
        <v>1590</v>
      </c>
      <c r="C13">
        <f>HYPERLINK("https://www.geeksforgeeks.org/given-matrix-o-x-replace-o-x-surrounded-x/","link")</f>
        <v/>
      </c>
    </row>
    <row r="14" spans="1:3">
      <c r="A14" t="s">
        <v>1591</v>
      </c>
      <c r="B14" t="s">
        <v>1592</v>
      </c>
      <c r="C14">
        <f>HYPERLINK("https://www.geeksforgeeks.org/find-the-longest-path-in-a-matrix-with-given-constraints/","link")</f>
        <v/>
      </c>
    </row>
    <row r="15" spans="1:3">
      <c r="A15" t="s">
        <v>1593</v>
      </c>
      <c r="B15" t="s">
        <v>1594</v>
      </c>
      <c r="C15">
        <f>HYPERLINK("https://www.geeksforgeeks.org/find-k-such-that-all-elements-in-kth-row-are-0-and-kth-column-are-1-in-a-boolean-matrix/","link")</f>
        <v/>
      </c>
    </row>
    <row r="16" spans="1:3">
      <c r="A16" t="s">
        <v>1595</v>
      </c>
      <c r="B16" t="s">
        <v>1596</v>
      </c>
      <c r="C16">
        <f>HYPERLINK("https://www.geeksforgeeks.org/find-the-largest-rectangle-of-1s-with-swapping-of-columns-allowed/","link")</f>
        <v/>
      </c>
    </row>
    <row r="17" spans="1:3">
      <c r="A17" t="s">
        <v>1597</v>
      </c>
      <c r="B17" t="s">
        <v>1598</v>
      </c>
      <c r="C17">
        <f>HYPERLINK("https://www.geeksforgeeks.org/validity-of-a-given-tic-tac-toe-board-configuration/","link")</f>
        <v/>
      </c>
    </row>
    <row r="18" spans="1:3">
      <c r="A18" t="s">
        <v>1599</v>
      </c>
      <c r="B18" t="s">
        <v>1600</v>
      </c>
      <c r="C18">
        <f>HYPERLINK("https://www.geeksforgeeks.org/minimum-positive-points-to-reach-destination/","link")</f>
        <v/>
      </c>
    </row>
    <row r="19" spans="1:3">
      <c r="A19" t="s">
        <v>1601</v>
      </c>
      <c r="B19" t="s">
        <v>1602</v>
      </c>
      <c r="C19">
        <f>HYPERLINK("https://www.geeksforgeeks.org/find-length-of-the-longest-consecutive-path-in-a-character-matrix/","link")</f>
        <v/>
      </c>
    </row>
    <row r="20" spans="1:3">
      <c r="A20" t="s">
        <v>1603</v>
      </c>
      <c r="B20" t="s">
        <v>1604</v>
      </c>
      <c r="C20">
        <f>HYPERLINK("https://www.geeksforgeeks.org/collect-maximum-points-in-a-grid-using-two-traversals/","link")</f>
        <v/>
      </c>
    </row>
    <row r="21" spans="1:3">
      <c r="A21" t="s">
        <v>1605</v>
      </c>
      <c r="B21" t="s">
        <v>1606</v>
      </c>
      <c r="C21">
        <f>HYPERLINK("https://www.geeksforgeeks.org/find-sum-of-all-elements-in-a-matrix-except-the-elements-in-given-row-andor-column-2/","link")</f>
        <v/>
      </c>
    </row>
    <row r="22" spans="1:3">
      <c r="A22" t="s">
        <v>1607</v>
      </c>
      <c r="B22" t="s">
        <v>1608</v>
      </c>
      <c r="C22">
        <f>HYPERLINK("https://www.geeksforgeeks.org/find-common-element-rows-row-wise-sorted-matrix/","link")</f>
        <v/>
      </c>
    </row>
    <row r="23" spans="1:3">
      <c r="A23" t="s">
        <v>1609</v>
      </c>
      <c r="B23" t="s">
        <v>1610</v>
      </c>
      <c r="C23">
        <f>HYPERLINK("https://www.geeksforgeeks.org/number-of-paths-with-exactly-k-coins/","link")</f>
        <v/>
      </c>
    </row>
    <row r="24" spans="1:3">
      <c r="A24" t="s">
        <v>1611</v>
      </c>
      <c r="B24" t="s">
        <v>1612</v>
      </c>
      <c r="C24">
        <f>HYPERLINK("https://www.geeksforgeeks.org/collect-maximum-coins-before-hitting-a-dead-end/","link")</f>
        <v/>
      </c>
    </row>
    <row r="25" spans="1:3">
      <c r="A25" t="s">
        <v>1613</v>
      </c>
      <c r="B25" t="s">
        <v>1614</v>
      </c>
      <c r="C25">
        <f>HYPERLINK("https://www.geeksforgeeks.org/program-for-rank-of-matrix/","link")</f>
        <v/>
      </c>
    </row>
    <row r="26" spans="1:3">
      <c r="A26" t="s">
        <v>1615</v>
      </c>
      <c r="B26" t="s">
        <v>1616</v>
      </c>
      <c r="C26">
        <f>HYPERLINK("https://www.geeksforgeeks.org/maximum-size-rectangle-binary-sub-matrix-1s/","link")</f>
        <v/>
      </c>
    </row>
    <row r="27" spans="1:3">
      <c r="A27" t="s">
        <v>1617</v>
      </c>
      <c r="B27" t="s">
        <v>1618</v>
      </c>
      <c r="C27">
        <f>HYPERLINK("https://www.geeksforgeeks.org/count-negative-numbers-in-a-column-wise-row-wise-sorted-matrix/","link")</f>
        <v/>
      </c>
    </row>
    <row r="28" spans="1:3">
      <c r="A28" t="s">
        <v>834</v>
      </c>
      <c r="B28" t="s">
        <v>835</v>
      </c>
      <c r="C28">
        <f>HYPERLINK("https://www.geeksforgeeks.org/construct-ancestor-matrix-from-a-given-binary-tree/","link")</f>
        <v/>
      </c>
    </row>
    <row r="29" spans="1:3">
      <c r="A29" t="s">
        <v>832</v>
      </c>
      <c r="B29" t="s">
        <v>833</v>
      </c>
      <c r="C29">
        <f>HYPERLINK("https://www.geeksforgeeks.org/construct-tree-from-ancestor-matrix/","link")</f>
        <v/>
      </c>
    </row>
    <row r="30" spans="1:3">
      <c r="A30" t="s">
        <v>1619</v>
      </c>
      <c r="B30" t="s">
        <v>1620</v>
      </c>
      <c r="C30">
        <f>HYPERLINK("https://www.geeksforgeeks.org/in-place-convert-matrix-in-specific-order/","link")</f>
        <v/>
      </c>
    </row>
    <row r="31" spans="1:3">
      <c r="A31" t="s">
        <v>1621</v>
      </c>
      <c r="B31" t="s">
        <v>1622</v>
      </c>
      <c r="C31">
        <f>HYPERLINK("https://www.geeksforgeeks.org/common-elements-in-all-rows-of-a-given-matrix/","link")</f>
        <v/>
      </c>
    </row>
    <row r="32" spans="1:3">
      <c r="A32" t="s">
        <v>1623</v>
      </c>
      <c r="B32" t="s">
        <v>1624</v>
      </c>
      <c r="C32">
        <f>HYPERLINK("https://www.geeksforgeeks.org/print-maximum-sum-square-sub-matrix-of-given-size/","link")</f>
        <v/>
      </c>
    </row>
    <row r="33" spans="1:3">
      <c r="A33" t="s">
        <v>1625</v>
      </c>
      <c r="B33" t="s">
        <v>1626</v>
      </c>
      <c r="C33">
        <f>HYPERLINK("https://www.geeksforgeeks.org/find-a-specific-pair-in-matrix/","link")</f>
        <v/>
      </c>
    </row>
    <row r="34" spans="1:3">
      <c r="A34" t="s">
        <v>1627</v>
      </c>
      <c r="B34" t="s">
        <v>1628</v>
      </c>
      <c r="C34">
        <f>HYPERLINK("https://www.geeksforgeeks.org/find-orientation-of-a-pattern-in-a-matrix/","link")</f>
        <v/>
      </c>
    </row>
    <row r="35" spans="1:3">
      <c r="A35" t="s">
        <v>1629</v>
      </c>
      <c r="B35" t="s">
        <v>1630</v>
      </c>
      <c r="C35">
        <f>HYPERLINK("https://www.geeksforgeeks.org/shortest-path-in-a-binary-maze/","link")</f>
        <v/>
      </c>
    </row>
    <row r="36" spans="1:3">
      <c r="A36" t="s">
        <v>1631</v>
      </c>
      <c r="B36" t="s">
        <v>343</v>
      </c>
      <c r="C36">
        <f>HYPERLINK("https://www.geeksforgeeks.org/inplace-rotate-square-matrix-by-90-degrees/","link")</f>
        <v/>
      </c>
    </row>
    <row r="37" spans="1:3">
      <c r="A37" t="s">
        <v>1632</v>
      </c>
      <c r="B37" t="s">
        <v>1633</v>
      </c>
      <c r="C37">
        <f>HYPERLINK("https://www.geeksforgeeks.org/return-previous-element-in-an-expanding-matrix/","link")</f>
        <v/>
      </c>
    </row>
    <row r="38" spans="1:3">
      <c r="A38" t="s">
        <v>1583</v>
      </c>
      <c r="B38" t="s">
        <v>1584</v>
      </c>
      <c r="C38">
        <f>HYPERLINK("https://www.geeksforgeeks.org/create-a-matrix-with-alternating-rectangles-of-0-and-x/","link")</f>
        <v/>
      </c>
    </row>
    <row r="39" spans="1:3">
      <c r="A39" t="s">
        <v>350</v>
      </c>
      <c r="B39" t="s">
        <v>351</v>
      </c>
      <c r="C39">
        <f>HYPERLINK("https://www.geeksforgeeks.org/find-the-row-with-maximum-number-1s/","link")</f>
        <v/>
      </c>
    </row>
    <row r="40" spans="1:3">
      <c r="A40" t="s">
        <v>1148</v>
      </c>
      <c r="B40" t="s">
        <v>1149</v>
      </c>
      <c r="C40">
        <f>HYPERLINK("https://www.geeksforgeeks.org/print-elements-sorted-order-row-column-wise-sorted-matrix/","link")</f>
        <v/>
      </c>
    </row>
    <row r="41" spans="1:3">
      <c r="A41" t="s">
        <v>1585</v>
      </c>
      <c r="B41" t="s">
        <v>1586</v>
      </c>
      <c r="C41">
        <f>HYPERLINK("https://www.geeksforgeeks.org/given-n-x-n-square-matrix-find-sum-sub-squares-size-k-x-k/","link")</f>
        <v/>
      </c>
    </row>
    <row r="42" spans="1:3">
      <c r="A42" t="s">
        <v>1587</v>
      </c>
      <c r="B42" t="s">
        <v>1588</v>
      </c>
      <c r="C42">
        <f>HYPERLINK("https://www.geeksforgeeks.org/count-number-islands-every-island-separated-line/","link")</f>
        <v/>
      </c>
    </row>
    <row r="43" spans="1:3">
      <c r="A43" t="s">
        <v>1589</v>
      </c>
      <c r="B43" t="s">
        <v>1590</v>
      </c>
      <c r="C43">
        <f>HYPERLINK("https://www.geeksforgeeks.org/given-matrix-o-x-replace-o-x-surrounded-x/","link")</f>
        <v/>
      </c>
    </row>
    <row r="44" spans="1:3">
      <c r="A44" t="s">
        <v>1591</v>
      </c>
      <c r="B44" t="s">
        <v>1592</v>
      </c>
      <c r="C44">
        <f>HYPERLINK("https://www.geeksforgeeks.org/find-the-longest-path-in-a-matrix-with-given-constraints/","link")</f>
        <v/>
      </c>
    </row>
    <row r="45" spans="1:3">
      <c r="A45" t="s">
        <v>1593</v>
      </c>
      <c r="B45" t="s">
        <v>1594</v>
      </c>
      <c r="C45">
        <f>HYPERLINK("https://www.geeksforgeeks.org/find-k-such-that-all-elements-in-kth-row-are-0-and-kth-column-are-1-in-a-boolean-matrix/","link")</f>
        <v/>
      </c>
    </row>
    <row r="46" spans="1:3">
      <c r="A46" t="s">
        <v>1595</v>
      </c>
      <c r="B46" t="s">
        <v>1596</v>
      </c>
      <c r="C46">
        <f>HYPERLINK("https://www.geeksforgeeks.org/find-the-largest-rectangle-of-1s-with-swapping-of-columns-allowed/","link")</f>
        <v/>
      </c>
    </row>
    <row r="47" spans="1:3">
      <c r="A47" t="s">
        <v>1597</v>
      </c>
      <c r="B47" t="s">
        <v>1598</v>
      </c>
      <c r="C47">
        <f>HYPERLINK("https://www.geeksforgeeks.org/validity-of-a-given-tic-tac-toe-board-configuration/","link")</f>
        <v/>
      </c>
    </row>
    <row r="48" spans="1:3">
      <c r="A48" t="s">
        <v>1599</v>
      </c>
      <c r="B48" t="s">
        <v>1600</v>
      </c>
      <c r="C48">
        <f>HYPERLINK("https://www.geeksforgeeks.org/minimum-positive-points-to-reach-destination/","link")</f>
        <v/>
      </c>
    </row>
    <row r="49" spans="1:3">
      <c r="A49" t="s">
        <v>1601</v>
      </c>
      <c r="B49" t="s">
        <v>1602</v>
      </c>
      <c r="C49">
        <f>HYPERLINK("https://www.geeksforgeeks.org/find-length-of-the-longest-consecutive-path-in-a-character-matrix/","link")</f>
        <v/>
      </c>
    </row>
    <row r="50" spans="1:3">
      <c r="A50" t="s">
        <v>1603</v>
      </c>
      <c r="B50" t="s">
        <v>1604</v>
      </c>
      <c r="C50">
        <f>HYPERLINK("https://www.geeksforgeeks.org/collect-maximum-points-in-a-grid-using-two-traversals/","link")</f>
        <v/>
      </c>
    </row>
    <row r="51" spans="1:3">
      <c r="A51" t="s">
        <v>1605</v>
      </c>
      <c r="B51" t="s">
        <v>1606</v>
      </c>
      <c r="C51">
        <f>HYPERLINK("https://www.geeksforgeeks.org/find-sum-of-all-elements-in-a-matrix-except-the-elements-in-given-row-andor-column-2/","link")</f>
        <v/>
      </c>
    </row>
    <row r="52" spans="1:3">
      <c r="A52" t="s">
        <v>1607</v>
      </c>
      <c r="B52" t="s">
        <v>1608</v>
      </c>
      <c r="C52">
        <f>HYPERLINK("https://www.geeksforgeeks.org/find-common-element-rows-row-wise-sorted-matrix/","link")</f>
        <v/>
      </c>
    </row>
    <row r="53" spans="1:3">
      <c r="A53" t="s">
        <v>1609</v>
      </c>
      <c r="B53" t="s">
        <v>1610</v>
      </c>
      <c r="C53">
        <f>HYPERLINK("https://www.geeksforgeeks.org/number-of-paths-with-exactly-k-coins/","link")</f>
        <v/>
      </c>
    </row>
    <row r="54" spans="1:3">
      <c r="A54" t="s">
        <v>1611</v>
      </c>
      <c r="B54" t="s">
        <v>1612</v>
      </c>
      <c r="C54">
        <f>HYPERLINK("https://www.geeksforgeeks.org/collect-maximum-coins-before-hitting-a-dead-end/","link")</f>
        <v/>
      </c>
    </row>
    <row r="55" spans="1:3">
      <c r="A55" t="s">
        <v>1613</v>
      </c>
      <c r="B55" t="s">
        <v>1614</v>
      </c>
      <c r="C55">
        <f>HYPERLINK("https://www.geeksforgeeks.org/program-for-rank-of-matrix/","link")</f>
        <v/>
      </c>
    </row>
    <row r="56" spans="1:3">
      <c r="A56" t="s">
        <v>1615</v>
      </c>
      <c r="B56" t="s">
        <v>1616</v>
      </c>
      <c r="C56">
        <f>HYPERLINK("https://www.geeksforgeeks.org/maximum-size-rectangle-binary-sub-matrix-1s/","link")</f>
        <v/>
      </c>
    </row>
    <row r="57" spans="1:3">
      <c r="A57" t="s">
        <v>1617</v>
      </c>
      <c r="B57" t="s">
        <v>1618</v>
      </c>
      <c r="C57">
        <f>HYPERLINK("https://www.geeksforgeeks.org/count-negative-numbers-in-a-column-wise-row-wise-sorted-matrix/","link")</f>
        <v/>
      </c>
    </row>
    <row r="58" spans="1:3">
      <c r="A58" t="s">
        <v>834</v>
      </c>
      <c r="B58" t="s">
        <v>835</v>
      </c>
      <c r="C58">
        <f>HYPERLINK("https://www.geeksforgeeks.org/construct-ancestor-matrix-from-a-given-binary-tree/","link")</f>
        <v/>
      </c>
    </row>
    <row r="59" spans="1:3">
      <c r="A59" t="s">
        <v>832</v>
      </c>
      <c r="B59" t="s">
        <v>833</v>
      </c>
      <c r="C59">
        <f>HYPERLINK("https://www.geeksforgeeks.org/construct-tree-from-ancestor-matrix/","link")</f>
        <v/>
      </c>
    </row>
    <row r="60" spans="1:3">
      <c r="A60" t="s">
        <v>1619</v>
      </c>
      <c r="B60" t="s">
        <v>1620</v>
      </c>
      <c r="C60">
        <f>HYPERLINK("https://www.geeksforgeeks.org/in-place-convert-matrix-in-specific-order/","link")</f>
        <v/>
      </c>
    </row>
    <row r="61" spans="1:3">
      <c r="A61" t="s">
        <v>1621</v>
      </c>
      <c r="B61" t="s">
        <v>1622</v>
      </c>
      <c r="C61">
        <f>HYPERLINK("https://www.geeksforgeeks.org/common-elements-in-all-rows-of-a-given-matrix/","link")</f>
        <v/>
      </c>
    </row>
    <row r="62" spans="1:3">
      <c r="A62" t="s">
        <v>1623</v>
      </c>
      <c r="B62" t="s">
        <v>1624</v>
      </c>
      <c r="C62">
        <f>HYPERLINK("https://www.geeksforgeeks.org/print-maximum-sum-square-sub-matrix-of-given-size/","link")</f>
        <v/>
      </c>
    </row>
    <row r="63" spans="1:3">
      <c r="A63" t="s">
        <v>1625</v>
      </c>
      <c r="B63" t="s">
        <v>1626</v>
      </c>
      <c r="C63">
        <f>HYPERLINK("https://www.geeksforgeeks.org/find-a-specific-pair-in-matrix/","link")</f>
        <v/>
      </c>
    </row>
    <row r="64" spans="1:3">
      <c r="A64" t="s">
        <v>1627</v>
      </c>
      <c r="B64" t="s">
        <v>1628</v>
      </c>
      <c r="C64">
        <f>HYPERLINK("https://www.geeksforgeeks.org/find-orientation-of-a-pattern-in-a-matrix/","link")</f>
        <v/>
      </c>
    </row>
    <row r="65" spans="1:3">
      <c r="A65" t="s">
        <v>1629</v>
      </c>
      <c r="B65" t="s">
        <v>1630</v>
      </c>
      <c r="C65">
        <f>HYPERLINK("https://www.geeksforgeeks.org/shortest-path-in-a-binary-maze/","link")</f>
        <v/>
      </c>
    </row>
    <row r="66" spans="1:3">
      <c r="A66" t="s">
        <v>1631</v>
      </c>
      <c r="B66" t="s">
        <v>343</v>
      </c>
      <c r="C66">
        <f>HYPERLINK("https://www.geeksforgeeks.org/inplace-rotate-square-matrix-by-90-degrees/","link")</f>
        <v/>
      </c>
    </row>
    <row r="67" spans="1:3">
      <c r="A67" t="s">
        <v>1632</v>
      </c>
      <c r="B67" t="s">
        <v>1633</v>
      </c>
      <c r="C67">
        <f>HYPERLINK("https://www.geeksforgeeks.org/return-previous-element-in-an-expanding-matrix/","link")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888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>
        <f>HYPERLINK("https://www.geeksforgeeks.org/program-for-array-rotation-continued-reversal-algorithm/","link")</f>
        <v/>
      </c>
    </row>
    <row r="2" spans="1:3">
      <c r="A2" t="s">
        <v>2</v>
      </c>
      <c r="B2" t="s">
        <v>3</v>
      </c>
      <c r="C2">
        <f>HYPERLINK("https://www.geeksforgeeks.org/block-swap-algorithm-for-array-rotation/","link")</f>
        <v/>
      </c>
    </row>
    <row r="3" spans="1:3">
      <c r="A3" t="s">
        <v>4</v>
      </c>
      <c r="B3" t="s">
        <v>5</v>
      </c>
      <c r="C3">
        <f>HYPERLINK("https://www.geeksforgeeks.org/c-program-cyclically-rotate-array-one/","link")</f>
        <v/>
      </c>
    </row>
    <row r="4" spans="1:3">
      <c r="A4" t="s">
        <v>6</v>
      </c>
      <c r="B4" t="s">
        <v>7</v>
      </c>
      <c r="C4">
        <f>HYPERLINK("https://www.geeksforgeeks.org/search-an-element-in-a-sorted-and-pivoted-array/","link")</f>
        <v/>
      </c>
    </row>
    <row r="5" spans="1:3">
      <c r="A5" t="s">
        <v>8</v>
      </c>
      <c r="B5" t="s">
        <v>9</v>
      </c>
      <c r="C5">
        <f>HYPERLINK("https://www.geeksforgeeks.org/given-a-sorted-and-rotated-array-find-if-there-is-a-pair-with-a-given-sum/","link")</f>
        <v/>
      </c>
    </row>
    <row r="6" spans="1:3">
      <c r="A6" t="s">
        <v>10</v>
      </c>
      <c r="B6" t="s">
        <v>11</v>
      </c>
      <c r="C6">
        <f>HYPERLINK("https://www.geeksforgeeks.org/find-maximum-value-of-sum-iarri-with-only-rotations-on-given-array-allowed/","link")</f>
        <v/>
      </c>
    </row>
    <row r="7" spans="1:3">
      <c r="A7" t="s">
        <v>12</v>
      </c>
      <c r="B7" t="s">
        <v>13</v>
      </c>
      <c r="C7">
        <f>HYPERLINK("https://www.geeksforgeeks.org/maximum-sum-iarri-among-rotations-given-array/","link")</f>
        <v/>
      </c>
    </row>
    <row r="8" spans="1:3">
      <c r="A8" t="s">
        <v>14</v>
      </c>
      <c r="B8" t="s">
        <v>15</v>
      </c>
      <c r="C8">
        <f>HYPERLINK("https://www.geeksforgeeks.org/find-rotation-count-rotated-sorted-array/","link")</f>
        <v/>
      </c>
    </row>
    <row r="9" spans="1:3">
      <c r="A9" t="s">
        <v>16</v>
      </c>
      <c r="B9" t="s">
        <v>17</v>
      </c>
      <c r="C9">
        <f>HYPERLINK("https://www.geeksforgeeks.org/quickly-find-multiple-left-rotations-of-an-array/","link")</f>
        <v/>
      </c>
    </row>
    <row r="10" spans="1:3">
      <c r="A10" t="s">
        <v>18</v>
      </c>
      <c r="B10" t="s">
        <v>19</v>
      </c>
      <c r="C10">
        <f>HYPERLINK("https://www.geeksforgeeks.org/find-minimum-element-in-a-sorted-and-rotated-array/","link")</f>
        <v/>
      </c>
    </row>
    <row r="11" spans="1:3">
      <c r="A11" t="s">
        <v>20</v>
      </c>
      <c r="B11" t="s">
        <v>21</v>
      </c>
      <c r="C11">
        <f>HYPERLINK("https://www.geeksforgeeks.org/rearrange-positive-and-negative-numbers-publish/","link")</f>
        <v/>
      </c>
    </row>
    <row r="12" spans="1:3">
      <c r="A12" t="s">
        <v>22</v>
      </c>
      <c r="B12" t="s">
        <v>23</v>
      </c>
      <c r="C12">
        <f>HYPERLINK("https://www.geeksforgeeks.org/write-a-program-to-reverse-an-array-or-string/","link")</f>
        <v/>
      </c>
    </row>
    <row r="13" spans="1:3">
      <c r="A13" t="s">
        <v>24</v>
      </c>
      <c r="B13" t="s">
        <v>25</v>
      </c>
      <c r="C13">
        <f>HYPERLINK("https://www.geeksforgeeks.org/sort-array-wave-form-2/","link")</f>
        <v/>
      </c>
    </row>
    <row r="14" spans="1:3">
      <c r="A14" t="s">
        <v>26</v>
      </c>
      <c r="B14" t="s">
        <v>27</v>
      </c>
      <c r="C14">
        <f>HYPERLINK("https://www.geeksforgeeks.org/rearrange-array-arri/","link")</f>
        <v/>
      </c>
    </row>
    <row r="15" spans="1:3">
      <c r="A15" t="s">
        <v>28</v>
      </c>
      <c r="B15" t="s">
        <v>29</v>
      </c>
      <c r="C15">
        <f>HYPERLINK("https://www.geeksforgeeks.org/shuffle-2n-integers-a1-b1-a2-b2-a3-b3-bn-without-using-extra-space/","link")</f>
        <v/>
      </c>
    </row>
    <row r="16" spans="1:3">
      <c r="A16" t="s">
        <v>30</v>
      </c>
      <c r="B16" t="s">
        <v>31</v>
      </c>
      <c r="C16">
        <f>HYPERLINK("https://www.geeksforgeeks.org/segregate-even-odd-set-2/","link")</f>
        <v/>
      </c>
    </row>
    <row r="17" spans="1:3">
      <c r="A17" t="s">
        <v>32</v>
      </c>
      <c r="B17" t="s">
        <v>33</v>
      </c>
      <c r="C17">
        <f>HYPERLINK("https://www.geeksforgeeks.org/rearrange-array-arri-arrj-even-arri/","link")</f>
        <v/>
      </c>
    </row>
    <row r="18" spans="1:3">
      <c r="A18" t="s">
        <v>34</v>
      </c>
      <c r="B18" t="s">
        <v>35</v>
      </c>
      <c r="C18">
        <f>HYPERLINK("https://www.geeksforgeeks.org/move-matrix-elements-given-direction-add-elements-value/","link")</f>
        <v/>
      </c>
    </row>
    <row r="19" spans="1:3">
      <c r="A19" t="s">
        <v>36</v>
      </c>
      <c r="B19" t="s">
        <v>37</v>
      </c>
      <c r="C19">
        <f>HYPERLINK("https://www.geeksforgeeks.org/minimum-swaps-required-bring-elements-less-equal-k-together/","link")</f>
        <v/>
      </c>
    </row>
    <row r="20" spans="1:3">
      <c r="A20" t="s">
        <v>38</v>
      </c>
      <c r="B20" t="s">
        <v>39</v>
      </c>
      <c r="C20">
        <f>HYPERLINK("https://www.geeksforgeeks.org/rearrange-positive-negative-numbers-using-inbuilt-sort-function/","link")</f>
        <v/>
      </c>
    </row>
    <row r="21" spans="1:3">
      <c r="A21" t="s">
        <v>40</v>
      </c>
      <c r="B21" t="s">
        <v>41</v>
      </c>
      <c r="C21">
        <f>HYPERLINK("https://www.geeksforgeeks.org/lambda-expression-python-rearrange-positive-negative-numbers/","link")</f>
        <v/>
      </c>
    </row>
    <row r="22" spans="1:3">
      <c r="A22" t="s">
        <v>42</v>
      </c>
      <c r="B22" t="s">
        <v>43</v>
      </c>
      <c r="C22">
        <f>HYPERLINK("https://www.geeksforgeeks.org/even-numbers-even-index-odd-numbers-odd-index/","link")</f>
        <v/>
      </c>
    </row>
    <row r="23" spans="1:3">
      <c r="A23" t="s">
        <v>44</v>
      </c>
      <c r="B23" t="s">
        <v>45</v>
      </c>
      <c r="C23">
        <f>HYPERLINK("https://www.geeksforgeeks.org/rearrange-array-such-that-even-positioned-are-greater-than-odd/","link")</f>
        <v/>
      </c>
    </row>
    <row r="24" spans="1:3">
      <c r="A24" t="s">
        <v>46</v>
      </c>
      <c r="B24" t="s">
        <v>47</v>
      </c>
      <c r="C24">
        <f>HYPERLINK("https://www.geeksforgeeks.org/double-first-element-move-zero-end/","link")</f>
        <v/>
      </c>
    </row>
    <row r="25" spans="1:3">
      <c r="A25" t="s">
        <v>46</v>
      </c>
      <c r="B25" t="s">
        <v>47</v>
      </c>
      <c r="C25">
        <f>HYPERLINK("https://www.geeksforgeeks.org/double-first-element-move-zero-end/","link")</f>
        <v/>
      </c>
    </row>
    <row r="26" spans="1:3">
      <c r="A26" t="s">
        <v>48</v>
      </c>
      <c r="B26" t="s">
        <v>49</v>
      </c>
      <c r="C26">
        <f>HYPERLINK("https://www.geeksforgeeks.org/move-zeroes-end-array-set-2-using-single-traversal/","link")</f>
        <v/>
      </c>
    </row>
    <row r="27" spans="1:3">
      <c r="A27" t="s">
        <v>50</v>
      </c>
      <c r="B27" t="s">
        <v>51</v>
      </c>
      <c r="C27">
        <f>HYPERLINK("https://www.geeksforgeeks.org/rearrange-positive-and-negative-numbers/","link")</f>
        <v/>
      </c>
    </row>
    <row r="28" spans="1:3">
      <c r="A28" t="s">
        <v>52</v>
      </c>
      <c r="B28" t="s">
        <v>53</v>
      </c>
      <c r="C28">
        <f>HYPERLINK("https://www.geeksforgeeks.org/sort-an-array-according-to-absolute-difference-with-given-value/","link")</f>
        <v/>
      </c>
    </row>
    <row r="29" spans="1:3">
      <c r="A29" t="s">
        <v>54</v>
      </c>
      <c r="B29" t="s">
        <v>55</v>
      </c>
      <c r="C29">
        <f>HYPERLINK("https://www.geeksforgeeks.org/move-ve-elements-end-order-extra-space-allowed/","link")</f>
        <v/>
      </c>
    </row>
    <row r="30" spans="1:3">
      <c r="A30" t="s">
        <v>56</v>
      </c>
      <c r="B30" t="s">
        <v>57</v>
      </c>
      <c r="C30">
        <f>HYPERLINK("https://www.geeksforgeeks.org/three-way-partitioning-of-an-array-around-a-given-range/","link")</f>
        <v/>
      </c>
    </row>
    <row r="31" spans="1:3">
      <c r="A31" t="s">
        <v>58</v>
      </c>
      <c r="B31" t="s">
        <v>59</v>
      </c>
      <c r="C31">
        <f>HYPERLINK("https://www.geeksforgeeks.org/rearrange-array-maximum-minimum-form/","link")</f>
        <v/>
      </c>
    </row>
    <row r="32" spans="1:3">
      <c r="A32" t="s">
        <v>60</v>
      </c>
      <c r="B32" t="s">
        <v>61</v>
      </c>
      <c r="C32">
        <f>HYPERLINK("https://www.geeksforgeeks.org/rearrange-array-maximum-minimum-form-set-2-o1-extra-space/","link")</f>
        <v/>
      </c>
    </row>
    <row r="33" spans="1:3">
      <c r="A33" t="s">
        <v>62</v>
      </c>
      <c r="B33" t="s">
        <v>63</v>
      </c>
      <c r="C33">
        <f>HYPERLINK("https://www.geeksforgeeks.org/maximize-sum-consecutive-differences-circular-array/","link")</f>
        <v/>
      </c>
    </row>
    <row r="34" spans="1:3">
      <c r="A34" t="s">
        <v>64</v>
      </c>
      <c r="B34" t="s">
        <v>65</v>
      </c>
      <c r="C34">
        <f>HYPERLINK("https://www.geeksforgeeks.org/segregate-0s-and-1s-in-an-array-by-traversing-array-once/","link")</f>
        <v/>
      </c>
    </row>
    <row r="35" spans="1:3">
      <c r="A35" t="s">
        <v>66</v>
      </c>
      <c r="B35" t="s">
        <v>67</v>
      </c>
      <c r="C35">
        <f>HYPERLINK("https://www.geeksforgeeks.org/segregate-even-and-odd-numbers/","link")</f>
        <v/>
      </c>
    </row>
    <row r="36" spans="1:3">
      <c r="A36" t="s">
        <v>68</v>
      </c>
      <c r="B36" t="s">
        <v>69</v>
      </c>
      <c r="C36">
        <f>HYPERLINK("https://www.geeksforgeeks.org/find-a-sorted-subsequence-of-size-3-in-linear-time/","link")</f>
        <v/>
      </c>
    </row>
    <row r="37" spans="1:3">
      <c r="A37" t="s">
        <v>70</v>
      </c>
      <c r="B37" t="s">
        <v>71</v>
      </c>
      <c r="C37">
        <f>HYPERLINK("https://www.geeksforgeeks.org/largest-subarray-with-equal-number-of-0s-and-1s/","link")</f>
        <v/>
      </c>
    </row>
    <row r="38" spans="1:3">
      <c r="A38" t="s">
        <v>72</v>
      </c>
      <c r="B38" t="s">
        <v>73</v>
      </c>
      <c r="C38">
        <f>HYPERLINK("https://www.geeksforgeeks.org/dynamic-programming-set-18-partition-problem/","link")</f>
        <v/>
      </c>
    </row>
    <row r="39" spans="1:3">
      <c r="A39" t="s">
        <v>74</v>
      </c>
      <c r="B39" t="s">
        <v>75</v>
      </c>
      <c r="C39">
        <f>HYPERLINK("https://www.geeksforgeeks.org/replace-every-element-with-the-greatest-on-right-side/","link")</f>
        <v/>
      </c>
    </row>
    <row r="40" spans="1:3">
      <c r="A40" t="s">
        <v>76</v>
      </c>
      <c r="B40" t="s">
        <v>77</v>
      </c>
      <c r="C40">
        <f>HYPERLINK("https://www.geeksforgeeks.org/nearly-sorted-algorithm/","link")</f>
        <v/>
      </c>
    </row>
    <row r="41" spans="1:3">
      <c r="A41" t="s">
        <v>78</v>
      </c>
      <c r="B41" t="s">
        <v>79</v>
      </c>
      <c r="C41">
        <f>HYPERLINK("https://www.geeksforgeeks.org/construction-of-longest-monotonically-increasing-subsequence-n-log-n/","link")</f>
        <v/>
      </c>
    </row>
    <row r="42" spans="1:3">
      <c r="A42" t="s">
        <v>80</v>
      </c>
      <c r="B42" t="s">
        <v>81</v>
      </c>
      <c r="C42">
        <f>HYPERLINK("https://www.geeksforgeeks.org/given-an-array-of-numbers-arrange-the-numbers-to-form-the-biggest-number/","link")</f>
        <v/>
      </c>
    </row>
    <row r="43" spans="1:3">
      <c r="A43" t="s">
        <v>82</v>
      </c>
      <c r="B43" t="s">
        <v>83</v>
      </c>
      <c r="C43">
        <f>HYPERLINK("https://www.geeksforgeeks.org/divide-and-conquer-maximum-sum-subarray/","link")</f>
        <v/>
      </c>
    </row>
    <row r="44" spans="1:3">
      <c r="A44" t="s">
        <v>84</v>
      </c>
      <c r="B44" t="s">
        <v>85</v>
      </c>
      <c r="C44">
        <f>HYPERLINK("https://www.geeksforgeeks.org/sort-elements-by-frequency-set-2/","link")</f>
        <v/>
      </c>
    </row>
    <row r="45" spans="1:3">
      <c r="A45" t="s">
        <v>86</v>
      </c>
      <c r="B45" t="s">
        <v>87</v>
      </c>
      <c r="C45">
        <f>HYPERLINK("https://www.geeksforgeeks.org/sort-array-according-order-defined-another-array/","link")</f>
        <v/>
      </c>
    </row>
    <row r="46" spans="1:3">
      <c r="A46" t="s">
        <v>88</v>
      </c>
      <c r="B46" t="s">
        <v>89</v>
      </c>
      <c r="C46">
        <f>HYPERLINK("https://www.geeksforgeeks.org/find-index-0-replaced-1-get-longest-continuous-sequence-1s-binary-array/","link")</f>
        <v/>
      </c>
    </row>
    <row r="47" spans="1:3">
      <c r="A47" t="s">
        <v>90</v>
      </c>
      <c r="B47" t="s">
        <v>91</v>
      </c>
      <c r="C47">
        <f>HYPERLINK("https://www.geeksforgeeks.org/rearrange-array-arrj-becomes-arri-j/","link")</f>
        <v/>
      </c>
    </row>
    <row r="48" spans="1:3">
      <c r="A48" t="s">
        <v>92</v>
      </c>
      <c r="B48" t="s">
        <v>93</v>
      </c>
      <c r="C48">
        <f>HYPERLINK("https://www.geeksforgeeks.org/replace-every-array-element-by-multiplication-of-previous-and-next/","link")</f>
        <v/>
      </c>
    </row>
    <row r="49" spans="1:3">
      <c r="A49" t="s">
        <v>94</v>
      </c>
      <c r="B49" t="s">
        <v>95</v>
      </c>
      <c r="C49">
        <f>HYPERLINK("https://www.geeksforgeeks.org/generate-all-possible-sorted-arrays-from-alternate-elements-of-two-given-arrays/","link")</f>
        <v/>
      </c>
    </row>
    <row r="50" spans="1:3">
      <c r="A50" t="s">
        <v>96</v>
      </c>
      <c r="B50" t="s">
        <v>97</v>
      </c>
      <c r="C50">
        <f>HYPERLINK("https://www.geeksforgeeks.org/minimum-number-of-swaps-required-for-arranging-pairs-adjacent-to-each-other/","link")</f>
        <v/>
      </c>
    </row>
    <row r="51" spans="1:3">
      <c r="A51" t="s">
        <v>98</v>
      </c>
      <c r="B51" t="s">
        <v>99</v>
      </c>
      <c r="C51">
        <f>HYPERLINK("https://www.geeksforgeeks.org/convert-array-into-zig-zag-fashion/","link")</f>
        <v/>
      </c>
    </row>
    <row r="52" spans="1:3">
      <c r="A52" t="s">
        <v>100</v>
      </c>
      <c r="B52" t="s">
        <v>101</v>
      </c>
      <c r="C52">
        <f>HYPERLINK("https://www.geeksforgeeks.org/reorder-a-array-according-to-given-indexes/","link")</f>
        <v/>
      </c>
    </row>
    <row r="53" spans="1:3">
      <c r="A53" t="s">
        <v>102</v>
      </c>
      <c r="B53" t="s">
        <v>103</v>
      </c>
      <c r="C53">
        <f>HYPERLINK("https://www.geeksforgeeks.org/form-minimum-number-from-given-sequence/","link")</f>
        <v/>
      </c>
    </row>
    <row r="54" spans="1:3">
      <c r="A54" t="s">
        <v>28</v>
      </c>
      <c r="B54" t="s">
        <v>29</v>
      </c>
      <c r="C54">
        <f>HYPERLINK("https://www.geeksforgeeks.org/shuffle-2n-integers-a1-b1-a2-b2-a3-b3-bn-without-using-extra-space/","link")</f>
        <v/>
      </c>
    </row>
    <row r="55" spans="1:3">
      <c r="A55" t="s">
        <v>30</v>
      </c>
      <c r="B55" t="s">
        <v>31</v>
      </c>
      <c r="C55">
        <f>HYPERLINK("https://www.geeksforgeeks.org/segregate-even-odd-set-2/","link")</f>
        <v/>
      </c>
    </row>
    <row r="56" spans="1:3">
      <c r="A56" t="s">
        <v>32</v>
      </c>
      <c r="B56" t="s">
        <v>33</v>
      </c>
      <c r="C56">
        <f>HYPERLINK("https://www.geeksforgeeks.org/rearrange-array-arri-arrj-even-arri/","link")</f>
        <v/>
      </c>
    </row>
    <row r="57" spans="1:3">
      <c r="A57" t="s">
        <v>34</v>
      </c>
      <c r="B57" t="s">
        <v>35</v>
      </c>
      <c r="C57">
        <f>HYPERLINK("https://www.geeksforgeeks.org/move-matrix-elements-given-direction-add-elements-value/","link")</f>
        <v/>
      </c>
    </row>
    <row r="58" spans="1:3">
      <c r="A58" t="s">
        <v>36</v>
      </c>
      <c r="B58" t="s">
        <v>37</v>
      </c>
      <c r="C58">
        <f>HYPERLINK("https://www.geeksforgeeks.org/minimum-swaps-required-bring-elements-less-equal-k-together/","link")</f>
        <v/>
      </c>
    </row>
    <row r="59" spans="1:3">
      <c r="A59" t="s">
        <v>38</v>
      </c>
      <c r="B59" t="s">
        <v>39</v>
      </c>
      <c r="C59">
        <f>HYPERLINK("https://www.geeksforgeeks.org/rearrange-positive-negative-numbers-using-inbuilt-sort-function/","link")</f>
        <v/>
      </c>
    </row>
    <row r="60" spans="1:3">
      <c r="A60" t="s">
        <v>40</v>
      </c>
      <c r="B60" t="s">
        <v>41</v>
      </c>
      <c r="C60">
        <f>HYPERLINK("https://www.geeksforgeeks.org/lambda-expression-python-rearrange-positive-negative-numbers/","link")</f>
        <v/>
      </c>
    </row>
    <row r="61" spans="1:3">
      <c r="A61" t="s">
        <v>42</v>
      </c>
      <c r="B61" t="s">
        <v>43</v>
      </c>
      <c r="C61">
        <f>HYPERLINK("https://www.geeksforgeeks.org/even-numbers-even-index-odd-numbers-odd-index/","link")</f>
        <v/>
      </c>
    </row>
    <row r="62" spans="1:3">
      <c r="A62" t="s">
        <v>44</v>
      </c>
      <c r="B62" t="s">
        <v>45</v>
      </c>
      <c r="C62">
        <f>HYPERLINK("https://www.geeksforgeeks.org/rearrange-array-such-that-even-positioned-are-greater-than-odd/","link")</f>
        <v/>
      </c>
    </row>
    <row r="63" spans="1:3">
      <c r="A63" t="s">
        <v>46</v>
      </c>
      <c r="B63" t="s">
        <v>47</v>
      </c>
      <c r="C63">
        <f>HYPERLINK("https://www.geeksforgeeks.org/double-first-element-move-zero-end/","link")</f>
        <v/>
      </c>
    </row>
    <row r="64" spans="1:3">
      <c r="A64" t="s">
        <v>46</v>
      </c>
      <c r="B64" t="s">
        <v>47</v>
      </c>
      <c r="C64">
        <f>HYPERLINK("https://www.geeksforgeeks.org/double-first-element-move-zero-end/","link")</f>
        <v/>
      </c>
    </row>
    <row r="65" spans="1:3">
      <c r="A65" t="s">
        <v>48</v>
      </c>
      <c r="B65" t="s">
        <v>49</v>
      </c>
      <c r="C65">
        <f>HYPERLINK("https://www.geeksforgeeks.org/move-zeroes-end-array-set-2-using-single-traversal/","link")</f>
        <v/>
      </c>
    </row>
    <row r="66" spans="1:3">
      <c r="A66" t="s">
        <v>50</v>
      </c>
      <c r="B66" t="s">
        <v>51</v>
      </c>
      <c r="C66">
        <f>HYPERLINK("https://www.geeksforgeeks.org/rearrange-positive-and-negative-numbers/","link")</f>
        <v/>
      </c>
    </row>
    <row r="67" spans="1:3">
      <c r="A67" t="s">
        <v>52</v>
      </c>
      <c r="B67" t="s">
        <v>53</v>
      </c>
      <c r="C67">
        <f>HYPERLINK("https://www.geeksforgeeks.org/sort-an-array-according-to-absolute-difference-with-given-value/","link")</f>
        <v/>
      </c>
    </row>
    <row r="68" spans="1:3">
      <c r="A68" t="s">
        <v>54</v>
      </c>
      <c r="B68" t="s">
        <v>55</v>
      </c>
      <c r="C68">
        <f>HYPERLINK("https://www.geeksforgeeks.org/move-ve-elements-end-order-extra-space-allowed/","link")</f>
        <v/>
      </c>
    </row>
    <row r="69" spans="1:3">
      <c r="A69" t="s">
        <v>56</v>
      </c>
      <c r="B69" t="s">
        <v>57</v>
      </c>
      <c r="C69">
        <f>HYPERLINK("https://www.geeksforgeeks.org/three-way-partitioning-of-an-array-around-a-given-range/","link")</f>
        <v/>
      </c>
    </row>
    <row r="70" spans="1:3">
      <c r="A70" t="s">
        <v>58</v>
      </c>
      <c r="B70" t="s">
        <v>59</v>
      </c>
      <c r="C70">
        <f>HYPERLINK("https://www.geeksforgeeks.org/rearrange-array-maximum-minimum-form/","link")</f>
        <v/>
      </c>
    </row>
    <row r="71" spans="1:3">
      <c r="A71" t="s">
        <v>60</v>
      </c>
      <c r="B71" t="s">
        <v>61</v>
      </c>
      <c r="C71">
        <f>HYPERLINK("https://www.geeksforgeeks.org/rearrange-array-maximum-minimum-form-set-2-o1-extra-space/","link")</f>
        <v/>
      </c>
    </row>
    <row r="72" spans="1:3">
      <c r="A72" t="s">
        <v>62</v>
      </c>
      <c r="B72" t="s">
        <v>63</v>
      </c>
      <c r="C72">
        <f>HYPERLINK("https://www.geeksforgeeks.org/maximize-sum-consecutive-differences-circular-array/","link")</f>
        <v/>
      </c>
    </row>
    <row r="73" spans="1:3">
      <c r="A73" t="s">
        <v>64</v>
      </c>
      <c r="B73" t="s">
        <v>65</v>
      </c>
      <c r="C73">
        <f>HYPERLINK("https://www.geeksforgeeks.org/segregate-0s-and-1s-in-an-array-by-traversing-array-once/","link")</f>
        <v/>
      </c>
    </row>
    <row r="74" spans="1:3">
      <c r="A74" t="s">
        <v>66</v>
      </c>
      <c r="B74" t="s">
        <v>67</v>
      </c>
      <c r="C74">
        <f>HYPERLINK("https://www.geeksforgeeks.org/segregate-even-and-odd-numbers/","link")</f>
        <v/>
      </c>
    </row>
    <row r="75" spans="1:3">
      <c r="A75" t="s">
        <v>68</v>
      </c>
      <c r="B75" t="s">
        <v>69</v>
      </c>
      <c r="C75">
        <f>HYPERLINK("https://www.geeksforgeeks.org/find-a-sorted-subsequence-of-size-3-in-linear-time/","link")</f>
        <v/>
      </c>
    </row>
    <row r="76" spans="1:3">
      <c r="A76" t="s">
        <v>70</v>
      </c>
      <c r="B76" t="s">
        <v>71</v>
      </c>
      <c r="C76">
        <f>HYPERLINK("https://www.geeksforgeeks.org/largest-subarray-with-equal-number-of-0s-and-1s/","link")</f>
        <v/>
      </c>
    </row>
    <row r="77" spans="1:3">
      <c r="A77" t="s">
        <v>72</v>
      </c>
      <c r="B77" t="s">
        <v>73</v>
      </c>
      <c r="C77">
        <f>HYPERLINK("https://www.geeksforgeeks.org/dynamic-programming-set-18-partition-problem/","link")</f>
        <v/>
      </c>
    </row>
    <row r="78" spans="1:3">
      <c r="A78" t="s">
        <v>74</v>
      </c>
      <c r="B78" t="s">
        <v>75</v>
      </c>
      <c r="C78">
        <f>HYPERLINK("https://www.geeksforgeeks.org/replace-every-element-with-the-greatest-on-right-side/","link")</f>
        <v/>
      </c>
    </row>
    <row r="79" spans="1:3">
      <c r="A79" t="s">
        <v>76</v>
      </c>
      <c r="B79" t="s">
        <v>77</v>
      </c>
      <c r="C79">
        <f>HYPERLINK("https://www.geeksforgeeks.org/nearly-sorted-algorithm/","link")</f>
        <v/>
      </c>
    </row>
    <row r="80" spans="1:3">
      <c r="A80" t="s">
        <v>78</v>
      </c>
      <c r="B80" t="s">
        <v>79</v>
      </c>
      <c r="C80">
        <f>HYPERLINK("https://www.geeksforgeeks.org/construction-of-longest-monotonically-increasing-subsequence-n-log-n/","link")</f>
        <v/>
      </c>
    </row>
    <row r="81" spans="1:3">
      <c r="A81" t="s">
        <v>80</v>
      </c>
      <c r="B81" t="s">
        <v>81</v>
      </c>
      <c r="C81">
        <f>HYPERLINK("https://www.geeksforgeeks.org/given-an-array-of-numbers-arrange-the-numbers-to-form-the-biggest-number/","link")</f>
        <v/>
      </c>
    </row>
    <row r="82" spans="1:3">
      <c r="A82" t="s">
        <v>82</v>
      </c>
      <c r="B82" t="s">
        <v>83</v>
      </c>
      <c r="C82">
        <f>HYPERLINK("https://www.geeksforgeeks.org/divide-and-conquer-maximum-sum-subarray/","link")</f>
        <v/>
      </c>
    </row>
    <row r="83" spans="1:3">
      <c r="A83" t="s">
        <v>84</v>
      </c>
      <c r="B83" t="s">
        <v>85</v>
      </c>
      <c r="C83">
        <f>HYPERLINK("https://www.geeksforgeeks.org/sort-elements-by-frequency-set-2/","link")</f>
        <v/>
      </c>
    </row>
    <row r="84" spans="1:3">
      <c r="A84" t="s">
        <v>86</v>
      </c>
      <c r="B84" t="s">
        <v>87</v>
      </c>
      <c r="C84">
        <f>HYPERLINK("https://www.geeksforgeeks.org/sort-array-according-order-defined-another-array/","link")</f>
        <v/>
      </c>
    </row>
    <row r="85" spans="1:3">
      <c r="A85" t="s">
        <v>88</v>
      </c>
      <c r="B85" t="s">
        <v>89</v>
      </c>
      <c r="C85">
        <f>HYPERLINK("https://www.geeksforgeeks.org/find-index-0-replaced-1-get-longest-continuous-sequence-1s-binary-array/","link")</f>
        <v/>
      </c>
    </row>
    <row r="86" spans="1:3">
      <c r="A86" t="s">
        <v>90</v>
      </c>
      <c r="B86" t="s">
        <v>91</v>
      </c>
      <c r="C86">
        <f>HYPERLINK("https://www.geeksforgeeks.org/rearrange-array-arrj-becomes-arri-j/","link")</f>
        <v/>
      </c>
    </row>
    <row r="87" spans="1:3">
      <c r="A87" t="s">
        <v>92</v>
      </c>
      <c r="B87" t="s">
        <v>93</v>
      </c>
      <c r="C87">
        <f>HYPERLINK("https://www.geeksforgeeks.org/replace-every-array-element-by-multiplication-of-previous-and-next/","link")</f>
        <v/>
      </c>
    </row>
    <row r="88" spans="1:3">
      <c r="A88" t="s">
        <v>94</v>
      </c>
      <c r="B88" t="s">
        <v>95</v>
      </c>
      <c r="C88">
        <f>HYPERLINK("https://www.geeksforgeeks.org/generate-all-possible-sorted-arrays-from-alternate-elements-of-two-given-arrays/","link")</f>
        <v/>
      </c>
    </row>
    <row r="89" spans="1:3">
      <c r="A89" t="s">
        <v>96</v>
      </c>
      <c r="B89" t="s">
        <v>97</v>
      </c>
      <c r="C89">
        <f>HYPERLINK("https://www.geeksforgeeks.org/minimum-number-of-swaps-required-for-arranging-pairs-adjacent-to-each-other/","link")</f>
        <v/>
      </c>
    </row>
    <row r="90" spans="1:3">
      <c r="A90" t="s">
        <v>98</v>
      </c>
      <c r="B90" t="s">
        <v>99</v>
      </c>
      <c r="C90">
        <f>HYPERLINK("https://www.geeksforgeeks.org/convert-array-into-zig-zag-fashion/","link")</f>
        <v/>
      </c>
    </row>
    <row r="91" spans="1:3">
      <c r="A91" t="s">
        <v>100</v>
      </c>
      <c r="B91" t="s">
        <v>101</v>
      </c>
      <c r="C91">
        <f>HYPERLINK("https://www.geeksforgeeks.org/reorder-a-array-according-to-given-indexes/","link")</f>
        <v/>
      </c>
    </row>
    <row r="92" spans="1:3">
      <c r="A92" t="s">
        <v>102</v>
      </c>
      <c r="B92" t="s">
        <v>103</v>
      </c>
      <c r="C92">
        <f>HYPERLINK("https://www.geeksforgeeks.org/form-minimum-number-from-given-sequence/","link")</f>
        <v/>
      </c>
    </row>
    <row r="93" spans="1:3">
      <c r="A93" t="s">
        <v>30</v>
      </c>
      <c r="B93" t="s">
        <v>31</v>
      </c>
      <c r="C93">
        <f>HYPERLINK("https://www.geeksforgeeks.org/segregate-even-odd-set-2/","link")</f>
        <v/>
      </c>
    </row>
    <row r="94" spans="1:3">
      <c r="A94" t="s">
        <v>32</v>
      </c>
      <c r="B94" t="s">
        <v>33</v>
      </c>
      <c r="C94">
        <f>HYPERLINK("https://www.geeksforgeeks.org/rearrange-array-arri-arrj-even-arri/","link")</f>
        <v/>
      </c>
    </row>
    <row r="95" spans="1:3">
      <c r="A95" t="s">
        <v>34</v>
      </c>
      <c r="B95" t="s">
        <v>35</v>
      </c>
      <c r="C95">
        <f>HYPERLINK("https://www.geeksforgeeks.org/move-matrix-elements-given-direction-add-elements-value/","link")</f>
        <v/>
      </c>
    </row>
    <row r="96" spans="1:3">
      <c r="A96" t="s">
        <v>36</v>
      </c>
      <c r="B96" t="s">
        <v>37</v>
      </c>
      <c r="C96">
        <f>HYPERLINK("https://www.geeksforgeeks.org/minimum-swaps-required-bring-elements-less-equal-k-together/","link")</f>
        <v/>
      </c>
    </row>
    <row r="97" spans="1:3">
      <c r="A97" t="s">
        <v>38</v>
      </c>
      <c r="B97" t="s">
        <v>39</v>
      </c>
      <c r="C97">
        <f>HYPERLINK("https://www.geeksforgeeks.org/rearrange-positive-negative-numbers-using-inbuilt-sort-function/","link")</f>
        <v/>
      </c>
    </row>
    <row r="98" spans="1:3">
      <c r="A98" t="s">
        <v>40</v>
      </c>
      <c r="B98" t="s">
        <v>41</v>
      </c>
      <c r="C98">
        <f>HYPERLINK("https://www.geeksforgeeks.org/lambda-expression-python-rearrange-positive-negative-numbers/","link")</f>
        <v/>
      </c>
    </row>
    <row r="99" spans="1:3">
      <c r="A99" t="s">
        <v>42</v>
      </c>
      <c r="B99" t="s">
        <v>43</v>
      </c>
      <c r="C99">
        <f>HYPERLINK("https://www.geeksforgeeks.org/even-numbers-even-index-odd-numbers-odd-index/","link")</f>
        <v/>
      </c>
    </row>
    <row r="100" spans="1:3">
      <c r="A100" t="s">
        <v>44</v>
      </c>
      <c r="B100" t="s">
        <v>45</v>
      </c>
      <c r="C100">
        <f>HYPERLINK("https://www.geeksforgeeks.org/rearrange-array-such-that-even-positioned-are-greater-than-odd/","link")</f>
        <v/>
      </c>
    </row>
    <row r="101" spans="1:3">
      <c r="A101" t="s">
        <v>46</v>
      </c>
      <c r="B101" t="s">
        <v>47</v>
      </c>
      <c r="C101">
        <f>HYPERLINK("https://www.geeksforgeeks.org/double-first-element-move-zero-end/","link")</f>
        <v/>
      </c>
    </row>
    <row r="102" spans="1:3">
      <c r="A102" t="s">
        <v>46</v>
      </c>
      <c r="B102" t="s">
        <v>47</v>
      </c>
      <c r="C102">
        <f>HYPERLINK("https://www.geeksforgeeks.org/double-first-element-move-zero-end/","link")</f>
        <v/>
      </c>
    </row>
    <row r="103" spans="1:3">
      <c r="A103" t="s">
        <v>48</v>
      </c>
      <c r="B103" t="s">
        <v>49</v>
      </c>
      <c r="C103">
        <f>HYPERLINK("https://www.geeksforgeeks.org/move-zeroes-end-array-set-2-using-single-traversal/","link")</f>
        <v/>
      </c>
    </row>
    <row r="104" spans="1:3">
      <c r="A104" t="s">
        <v>50</v>
      </c>
      <c r="B104" t="s">
        <v>51</v>
      </c>
      <c r="C104">
        <f>HYPERLINK("https://www.geeksforgeeks.org/rearrange-positive-and-negative-numbers/","link")</f>
        <v/>
      </c>
    </row>
    <row r="105" spans="1:3">
      <c r="A105" t="s">
        <v>52</v>
      </c>
      <c r="B105" t="s">
        <v>53</v>
      </c>
      <c r="C105">
        <f>HYPERLINK("https://www.geeksforgeeks.org/sort-an-array-according-to-absolute-difference-with-given-value/","link")</f>
        <v/>
      </c>
    </row>
    <row r="106" spans="1:3">
      <c r="A106" t="s">
        <v>54</v>
      </c>
      <c r="B106" t="s">
        <v>55</v>
      </c>
      <c r="C106">
        <f>HYPERLINK("https://www.geeksforgeeks.org/move-ve-elements-end-order-extra-space-allowed/","link")</f>
        <v/>
      </c>
    </row>
    <row r="107" spans="1:3">
      <c r="A107" t="s">
        <v>56</v>
      </c>
      <c r="B107" t="s">
        <v>57</v>
      </c>
      <c r="C107">
        <f>HYPERLINK("https://www.geeksforgeeks.org/three-way-partitioning-of-an-array-around-a-given-range/","link")</f>
        <v/>
      </c>
    </row>
    <row r="108" spans="1:3">
      <c r="A108" t="s">
        <v>58</v>
      </c>
      <c r="B108" t="s">
        <v>59</v>
      </c>
      <c r="C108">
        <f>HYPERLINK("https://www.geeksforgeeks.org/rearrange-array-maximum-minimum-form/","link")</f>
        <v/>
      </c>
    </row>
    <row r="109" spans="1:3">
      <c r="A109" t="s">
        <v>60</v>
      </c>
      <c r="B109" t="s">
        <v>61</v>
      </c>
      <c r="C109">
        <f>HYPERLINK("https://www.geeksforgeeks.org/rearrange-array-maximum-minimum-form-set-2-o1-extra-space/","link")</f>
        <v/>
      </c>
    </row>
    <row r="110" spans="1:3">
      <c r="A110" t="s">
        <v>62</v>
      </c>
      <c r="B110" t="s">
        <v>63</v>
      </c>
      <c r="C110">
        <f>HYPERLINK("https://www.geeksforgeeks.org/maximize-sum-consecutive-differences-circular-array/","link")</f>
        <v/>
      </c>
    </row>
    <row r="111" spans="1:3">
      <c r="A111" t="s">
        <v>64</v>
      </c>
      <c r="B111" t="s">
        <v>65</v>
      </c>
      <c r="C111">
        <f>HYPERLINK("https://www.geeksforgeeks.org/segregate-0s-and-1s-in-an-array-by-traversing-array-once/","link")</f>
        <v/>
      </c>
    </row>
    <row r="112" spans="1:3">
      <c r="A112" t="s">
        <v>66</v>
      </c>
      <c r="B112" t="s">
        <v>67</v>
      </c>
      <c r="C112">
        <f>HYPERLINK("https://www.geeksforgeeks.org/segregate-even-and-odd-numbers/","link")</f>
        <v/>
      </c>
    </row>
    <row r="113" spans="1:3">
      <c r="A113" t="s">
        <v>68</v>
      </c>
      <c r="B113" t="s">
        <v>69</v>
      </c>
      <c r="C113">
        <f>HYPERLINK("https://www.geeksforgeeks.org/find-a-sorted-subsequence-of-size-3-in-linear-time/","link")</f>
        <v/>
      </c>
    </row>
    <row r="114" spans="1:3">
      <c r="A114" t="s">
        <v>70</v>
      </c>
      <c r="B114" t="s">
        <v>71</v>
      </c>
      <c r="C114">
        <f>HYPERLINK("https://www.geeksforgeeks.org/largest-subarray-with-equal-number-of-0s-and-1s/","link")</f>
        <v/>
      </c>
    </row>
    <row r="115" spans="1:3">
      <c r="A115" t="s">
        <v>72</v>
      </c>
      <c r="B115" t="s">
        <v>73</v>
      </c>
      <c r="C115">
        <f>HYPERLINK("https://www.geeksforgeeks.org/dynamic-programming-set-18-partition-problem/","link")</f>
        <v/>
      </c>
    </row>
    <row r="116" spans="1:3">
      <c r="A116" t="s">
        <v>74</v>
      </c>
      <c r="B116" t="s">
        <v>75</v>
      </c>
      <c r="C116">
        <f>HYPERLINK("https://www.geeksforgeeks.org/replace-every-element-with-the-greatest-on-right-side/","link")</f>
        <v/>
      </c>
    </row>
    <row r="117" spans="1:3">
      <c r="A117" t="s">
        <v>76</v>
      </c>
      <c r="B117" t="s">
        <v>77</v>
      </c>
      <c r="C117">
        <f>HYPERLINK("https://www.geeksforgeeks.org/nearly-sorted-algorithm/","link")</f>
        <v/>
      </c>
    </row>
    <row r="118" spans="1:3">
      <c r="A118" t="s">
        <v>78</v>
      </c>
      <c r="B118" t="s">
        <v>79</v>
      </c>
      <c r="C118">
        <f>HYPERLINK("https://www.geeksforgeeks.org/construction-of-longest-monotonically-increasing-subsequence-n-log-n/","link")</f>
        <v/>
      </c>
    </row>
    <row r="119" spans="1:3">
      <c r="A119" t="s">
        <v>80</v>
      </c>
      <c r="B119" t="s">
        <v>81</v>
      </c>
      <c r="C119">
        <f>HYPERLINK("https://www.geeksforgeeks.org/given-an-array-of-numbers-arrange-the-numbers-to-form-the-biggest-number/","link")</f>
        <v/>
      </c>
    </row>
    <row r="120" spans="1:3">
      <c r="A120" t="s">
        <v>82</v>
      </c>
      <c r="B120" t="s">
        <v>83</v>
      </c>
      <c r="C120">
        <f>HYPERLINK("https://www.geeksforgeeks.org/divide-and-conquer-maximum-sum-subarray/","link")</f>
        <v/>
      </c>
    </row>
    <row r="121" spans="1:3">
      <c r="A121" t="s">
        <v>84</v>
      </c>
      <c r="B121" t="s">
        <v>85</v>
      </c>
      <c r="C121">
        <f>HYPERLINK("https://www.geeksforgeeks.org/sort-elements-by-frequency-set-2/","link")</f>
        <v/>
      </c>
    </row>
    <row r="122" spans="1:3">
      <c r="A122" t="s">
        <v>86</v>
      </c>
      <c r="B122" t="s">
        <v>87</v>
      </c>
      <c r="C122">
        <f>HYPERLINK("https://www.geeksforgeeks.org/sort-array-according-order-defined-another-array/","link")</f>
        <v/>
      </c>
    </row>
    <row r="123" spans="1:3">
      <c r="A123" t="s">
        <v>88</v>
      </c>
      <c r="B123" t="s">
        <v>89</v>
      </c>
      <c r="C123">
        <f>HYPERLINK("https://www.geeksforgeeks.org/find-index-0-replaced-1-get-longest-continuous-sequence-1s-binary-array/","link")</f>
        <v/>
      </c>
    </row>
    <row r="124" spans="1:3">
      <c r="A124" t="s">
        <v>90</v>
      </c>
      <c r="B124" t="s">
        <v>91</v>
      </c>
      <c r="C124">
        <f>HYPERLINK("https://www.geeksforgeeks.org/rearrange-array-arrj-becomes-arri-j/","link")</f>
        <v/>
      </c>
    </row>
    <row r="125" spans="1:3">
      <c r="A125" t="s">
        <v>92</v>
      </c>
      <c r="B125" t="s">
        <v>93</v>
      </c>
      <c r="C125">
        <f>HYPERLINK("https://www.geeksforgeeks.org/replace-every-array-element-by-multiplication-of-previous-and-next/","link")</f>
        <v/>
      </c>
    </row>
    <row r="126" spans="1:3">
      <c r="A126" t="s">
        <v>94</v>
      </c>
      <c r="B126" t="s">
        <v>95</v>
      </c>
      <c r="C126">
        <f>HYPERLINK("https://www.geeksforgeeks.org/generate-all-possible-sorted-arrays-from-alternate-elements-of-two-given-arrays/","link")</f>
        <v/>
      </c>
    </row>
    <row r="127" spans="1:3">
      <c r="A127" t="s">
        <v>96</v>
      </c>
      <c r="B127" t="s">
        <v>97</v>
      </c>
      <c r="C127">
        <f>HYPERLINK("https://www.geeksforgeeks.org/minimum-number-of-swaps-required-for-arranging-pairs-adjacent-to-each-other/","link")</f>
        <v/>
      </c>
    </row>
    <row r="128" spans="1:3">
      <c r="A128" t="s">
        <v>98</v>
      </c>
      <c r="B128" t="s">
        <v>99</v>
      </c>
      <c r="C128">
        <f>HYPERLINK("https://www.geeksforgeeks.org/convert-array-into-zig-zag-fashion/","link")</f>
        <v/>
      </c>
    </row>
    <row r="129" spans="1:3">
      <c r="A129" t="s">
        <v>100</v>
      </c>
      <c r="B129" t="s">
        <v>101</v>
      </c>
      <c r="C129">
        <f>HYPERLINK("https://www.geeksforgeeks.org/reorder-a-array-according-to-given-indexes/","link")</f>
        <v/>
      </c>
    </row>
    <row r="130" spans="1:3">
      <c r="A130" t="s">
        <v>102</v>
      </c>
      <c r="B130" t="s">
        <v>103</v>
      </c>
      <c r="C130">
        <f>HYPERLINK("https://www.geeksforgeeks.org/form-minimum-number-from-given-sequence/","link")</f>
        <v/>
      </c>
    </row>
    <row r="131" spans="1:3">
      <c r="A131" t="s">
        <v>32</v>
      </c>
      <c r="B131" t="s">
        <v>33</v>
      </c>
      <c r="C131">
        <f>HYPERLINK("https://www.geeksforgeeks.org/rearrange-array-arri-arrj-even-arri/","link")</f>
        <v/>
      </c>
    </row>
    <row r="132" spans="1:3">
      <c r="A132" t="s">
        <v>34</v>
      </c>
      <c r="B132" t="s">
        <v>35</v>
      </c>
      <c r="C132">
        <f>HYPERLINK("https://www.geeksforgeeks.org/move-matrix-elements-given-direction-add-elements-value/","link")</f>
        <v/>
      </c>
    </row>
    <row r="133" spans="1:3">
      <c r="A133" t="s">
        <v>36</v>
      </c>
      <c r="B133" t="s">
        <v>37</v>
      </c>
      <c r="C133">
        <f>HYPERLINK("https://www.geeksforgeeks.org/minimum-swaps-required-bring-elements-less-equal-k-together/","link")</f>
        <v/>
      </c>
    </row>
    <row r="134" spans="1:3">
      <c r="A134" t="s">
        <v>38</v>
      </c>
      <c r="B134" t="s">
        <v>39</v>
      </c>
      <c r="C134">
        <f>HYPERLINK("https://www.geeksforgeeks.org/rearrange-positive-negative-numbers-using-inbuilt-sort-function/","link")</f>
        <v/>
      </c>
    </row>
    <row r="135" spans="1:3">
      <c r="A135" t="s">
        <v>40</v>
      </c>
      <c r="B135" t="s">
        <v>41</v>
      </c>
      <c r="C135">
        <f>HYPERLINK("https://www.geeksforgeeks.org/lambda-expression-python-rearrange-positive-negative-numbers/","link")</f>
        <v/>
      </c>
    </row>
    <row r="136" spans="1:3">
      <c r="A136" t="s">
        <v>42</v>
      </c>
      <c r="B136" t="s">
        <v>43</v>
      </c>
      <c r="C136">
        <f>HYPERLINK("https://www.geeksforgeeks.org/even-numbers-even-index-odd-numbers-odd-index/","link")</f>
        <v/>
      </c>
    </row>
    <row r="137" spans="1:3">
      <c r="A137" t="s">
        <v>44</v>
      </c>
      <c r="B137" t="s">
        <v>45</v>
      </c>
      <c r="C137">
        <f>HYPERLINK("https://www.geeksforgeeks.org/rearrange-array-such-that-even-positioned-are-greater-than-odd/","link")</f>
        <v/>
      </c>
    </row>
    <row r="138" spans="1:3">
      <c r="A138" t="s">
        <v>46</v>
      </c>
      <c r="B138" t="s">
        <v>47</v>
      </c>
      <c r="C138">
        <f>HYPERLINK("https://www.geeksforgeeks.org/double-first-element-move-zero-end/","link")</f>
        <v/>
      </c>
    </row>
    <row r="139" spans="1:3">
      <c r="A139" t="s">
        <v>46</v>
      </c>
      <c r="B139" t="s">
        <v>47</v>
      </c>
      <c r="C139">
        <f>HYPERLINK("https://www.geeksforgeeks.org/double-first-element-move-zero-end/","link")</f>
        <v/>
      </c>
    </row>
    <row r="140" spans="1:3">
      <c r="A140" t="s">
        <v>48</v>
      </c>
      <c r="B140" t="s">
        <v>49</v>
      </c>
      <c r="C140">
        <f>HYPERLINK("https://www.geeksforgeeks.org/move-zeroes-end-array-set-2-using-single-traversal/","link")</f>
        <v/>
      </c>
    </row>
    <row r="141" spans="1:3">
      <c r="A141" t="s">
        <v>50</v>
      </c>
      <c r="B141" t="s">
        <v>51</v>
      </c>
      <c r="C141">
        <f>HYPERLINK("https://www.geeksforgeeks.org/rearrange-positive-and-negative-numbers/","link")</f>
        <v/>
      </c>
    </row>
    <row r="142" spans="1:3">
      <c r="A142" t="s">
        <v>52</v>
      </c>
      <c r="B142" t="s">
        <v>53</v>
      </c>
      <c r="C142">
        <f>HYPERLINK("https://www.geeksforgeeks.org/sort-an-array-according-to-absolute-difference-with-given-value/","link")</f>
        <v/>
      </c>
    </row>
    <row r="143" spans="1:3">
      <c r="A143" t="s">
        <v>54</v>
      </c>
      <c r="B143" t="s">
        <v>55</v>
      </c>
      <c r="C143">
        <f>HYPERLINK("https://www.geeksforgeeks.org/move-ve-elements-end-order-extra-space-allowed/","link")</f>
        <v/>
      </c>
    </row>
    <row r="144" spans="1:3">
      <c r="A144" t="s">
        <v>56</v>
      </c>
      <c r="B144" t="s">
        <v>57</v>
      </c>
      <c r="C144">
        <f>HYPERLINK("https://www.geeksforgeeks.org/three-way-partitioning-of-an-array-around-a-given-range/","link")</f>
        <v/>
      </c>
    </row>
    <row r="145" spans="1:3">
      <c r="A145" t="s">
        <v>58</v>
      </c>
      <c r="B145" t="s">
        <v>59</v>
      </c>
      <c r="C145">
        <f>HYPERLINK("https://www.geeksforgeeks.org/rearrange-array-maximum-minimum-form/","link")</f>
        <v/>
      </c>
    </row>
    <row r="146" spans="1:3">
      <c r="A146" t="s">
        <v>60</v>
      </c>
      <c r="B146" t="s">
        <v>61</v>
      </c>
      <c r="C146">
        <f>HYPERLINK("https://www.geeksforgeeks.org/rearrange-array-maximum-minimum-form-set-2-o1-extra-space/","link")</f>
        <v/>
      </c>
    </row>
    <row r="147" spans="1:3">
      <c r="A147" t="s">
        <v>62</v>
      </c>
      <c r="B147" t="s">
        <v>63</v>
      </c>
      <c r="C147">
        <f>HYPERLINK("https://www.geeksforgeeks.org/maximize-sum-consecutive-differences-circular-array/","link")</f>
        <v/>
      </c>
    </row>
    <row r="148" spans="1:3">
      <c r="A148" t="s">
        <v>64</v>
      </c>
      <c r="B148" t="s">
        <v>65</v>
      </c>
      <c r="C148">
        <f>HYPERLINK("https://www.geeksforgeeks.org/segregate-0s-and-1s-in-an-array-by-traversing-array-once/","link")</f>
        <v/>
      </c>
    </row>
    <row r="149" spans="1:3">
      <c r="A149" t="s">
        <v>66</v>
      </c>
      <c r="B149" t="s">
        <v>67</v>
      </c>
      <c r="C149">
        <f>HYPERLINK("https://www.geeksforgeeks.org/segregate-even-and-odd-numbers/","link")</f>
        <v/>
      </c>
    </row>
    <row r="150" spans="1:3">
      <c r="A150" t="s">
        <v>68</v>
      </c>
      <c r="B150" t="s">
        <v>69</v>
      </c>
      <c r="C150">
        <f>HYPERLINK("https://www.geeksforgeeks.org/find-a-sorted-subsequence-of-size-3-in-linear-time/","link")</f>
        <v/>
      </c>
    </row>
    <row r="151" spans="1:3">
      <c r="A151" t="s">
        <v>70</v>
      </c>
      <c r="B151" t="s">
        <v>71</v>
      </c>
      <c r="C151">
        <f>HYPERLINK("https://www.geeksforgeeks.org/largest-subarray-with-equal-number-of-0s-and-1s/","link")</f>
        <v/>
      </c>
    </row>
    <row r="152" spans="1:3">
      <c r="A152" t="s">
        <v>72</v>
      </c>
      <c r="B152" t="s">
        <v>73</v>
      </c>
      <c r="C152">
        <f>HYPERLINK("https://www.geeksforgeeks.org/dynamic-programming-set-18-partition-problem/","link")</f>
        <v/>
      </c>
    </row>
    <row r="153" spans="1:3">
      <c r="A153" t="s">
        <v>74</v>
      </c>
      <c r="B153" t="s">
        <v>75</v>
      </c>
      <c r="C153">
        <f>HYPERLINK("https://www.geeksforgeeks.org/replace-every-element-with-the-greatest-on-right-side/","link")</f>
        <v/>
      </c>
    </row>
    <row r="154" spans="1:3">
      <c r="A154" t="s">
        <v>76</v>
      </c>
      <c r="B154" t="s">
        <v>77</v>
      </c>
      <c r="C154">
        <f>HYPERLINK("https://www.geeksforgeeks.org/nearly-sorted-algorithm/","link")</f>
        <v/>
      </c>
    </row>
    <row r="155" spans="1:3">
      <c r="A155" t="s">
        <v>78</v>
      </c>
      <c r="B155" t="s">
        <v>79</v>
      </c>
      <c r="C155">
        <f>HYPERLINK("https://www.geeksforgeeks.org/construction-of-longest-monotonically-increasing-subsequence-n-log-n/","link")</f>
        <v/>
      </c>
    </row>
    <row r="156" spans="1:3">
      <c r="A156" t="s">
        <v>80</v>
      </c>
      <c r="B156" t="s">
        <v>81</v>
      </c>
      <c r="C156">
        <f>HYPERLINK("https://www.geeksforgeeks.org/given-an-array-of-numbers-arrange-the-numbers-to-form-the-biggest-number/","link")</f>
        <v/>
      </c>
    </row>
    <row r="157" spans="1:3">
      <c r="A157" t="s">
        <v>82</v>
      </c>
      <c r="B157" t="s">
        <v>83</v>
      </c>
      <c r="C157">
        <f>HYPERLINK("https://www.geeksforgeeks.org/divide-and-conquer-maximum-sum-subarray/","link")</f>
        <v/>
      </c>
    </row>
    <row r="158" spans="1:3">
      <c r="A158" t="s">
        <v>84</v>
      </c>
      <c r="B158" t="s">
        <v>85</v>
      </c>
      <c r="C158">
        <f>HYPERLINK("https://www.geeksforgeeks.org/sort-elements-by-frequency-set-2/","link")</f>
        <v/>
      </c>
    </row>
    <row r="159" spans="1:3">
      <c r="A159" t="s">
        <v>86</v>
      </c>
      <c r="B159" t="s">
        <v>87</v>
      </c>
      <c r="C159">
        <f>HYPERLINK("https://www.geeksforgeeks.org/sort-array-according-order-defined-another-array/","link")</f>
        <v/>
      </c>
    </row>
    <row r="160" spans="1:3">
      <c r="A160" t="s">
        <v>88</v>
      </c>
      <c r="B160" t="s">
        <v>89</v>
      </c>
      <c r="C160">
        <f>HYPERLINK("https://www.geeksforgeeks.org/find-index-0-replaced-1-get-longest-continuous-sequence-1s-binary-array/","link")</f>
        <v/>
      </c>
    </row>
    <row r="161" spans="1:3">
      <c r="A161" t="s">
        <v>90</v>
      </c>
      <c r="B161" t="s">
        <v>91</v>
      </c>
      <c r="C161">
        <f>HYPERLINK("https://www.geeksforgeeks.org/rearrange-array-arrj-becomes-arri-j/","link")</f>
        <v/>
      </c>
    </row>
    <row r="162" spans="1:3">
      <c r="A162" t="s">
        <v>92</v>
      </c>
      <c r="B162" t="s">
        <v>93</v>
      </c>
      <c r="C162">
        <f>HYPERLINK("https://www.geeksforgeeks.org/replace-every-array-element-by-multiplication-of-previous-and-next/","link")</f>
        <v/>
      </c>
    </row>
    <row r="163" spans="1:3">
      <c r="A163" t="s">
        <v>94</v>
      </c>
      <c r="B163" t="s">
        <v>95</v>
      </c>
      <c r="C163">
        <f>HYPERLINK("https://www.geeksforgeeks.org/generate-all-possible-sorted-arrays-from-alternate-elements-of-two-given-arrays/","link")</f>
        <v/>
      </c>
    </row>
    <row r="164" spans="1:3">
      <c r="A164" t="s">
        <v>96</v>
      </c>
      <c r="B164" t="s">
        <v>97</v>
      </c>
      <c r="C164">
        <f>HYPERLINK("https://www.geeksforgeeks.org/minimum-number-of-swaps-required-for-arranging-pairs-adjacent-to-each-other/","link")</f>
        <v/>
      </c>
    </row>
    <row r="165" spans="1:3">
      <c r="A165" t="s">
        <v>98</v>
      </c>
      <c r="B165" t="s">
        <v>99</v>
      </c>
      <c r="C165">
        <f>HYPERLINK("https://www.geeksforgeeks.org/convert-array-into-zig-zag-fashion/","link")</f>
        <v/>
      </c>
    </row>
    <row r="166" spans="1:3">
      <c r="A166" t="s">
        <v>100</v>
      </c>
      <c r="B166" t="s">
        <v>101</v>
      </c>
      <c r="C166">
        <f>HYPERLINK("https://www.geeksforgeeks.org/reorder-a-array-according-to-given-indexes/","link")</f>
        <v/>
      </c>
    </row>
    <row r="167" spans="1:3">
      <c r="A167" t="s">
        <v>102</v>
      </c>
      <c r="B167" t="s">
        <v>103</v>
      </c>
      <c r="C167">
        <f>HYPERLINK("https://www.geeksforgeeks.org/form-minimum-number-from-given-sequence/","link")</f>
        <v/>
      </c>
    </row>
    <row r="168" spans="1:3">
      <c r="A168" t="s">
        <v>34</v>
      </c>
      <c r="B168" t="s">
        <v>35</v>
      </c>
      <c r="C168">
        <f>HYPERLINK("https://www.geeksforgeeks.org/move-matrix-elements-given-direction-add-elements-value/","link")</f>
        <v/>
      </c>
    </row>
    <row r="169" spans="1:3">
      <c r="A169" t="s">
        <v>36</v>
      </c>
      <c r="B169" t="s">
        <v>37</v>
      </c>
      <c r="C169">
        <f>HYPERLINK("https://www.geeksforgeeks.org/minimum-swaps-required-bring-elements-less-equal-k-together/","link")</f>
        <v/>
      </c>
    </row>
    <row r="170" spans="1:3">
      <c r="A170" t="s">
        <v>38</v>
      </c>
      <c r="B170" t="s">
        <v>39</v>
      </c>
      <c r="C170">
        <f>HYPERLINK("https://www.geeksforgeeks.org/rearrange-positive-negative-numbers-using-inbuilt-sort-function/","link")</f>
        <v/>
      </c>
    </row>
    <row r="171" spans="1:3">
      <c r="A171" t="s">
        <v>40</v>
      </c>
      <c r="B171" t="s">
        <v>41</v>
      </c>
      <c r="C171">
        <f>HYPERLINK("https://www.geeksforgeeks.org/lambda-expression-python-rearrange-positive-negative-numbers/","link")</f>
        <v/>
      </c>
    </row>
    <row r="172" spans="1:3">
      <c r="A172" t="s">
        <v>42</v>
      </c>
      <c r="B172" t="s">
        <v>43</v>
      </c>
      <c r="C172">
        <f>HYPERLINK("https://www.geeksforgeeks.org/even-numbers-even-index-odd-numbers-odd-index/","link")</f>
        <v/>
      </c>
    </row>
    <row r="173" spans="1:3">
      <c r="A173" t="s">
        <v>44</v>
      </c>
      <c r="B173" t="s">
        <v>45</v>
      </c>
      <c r="C173">
        <f>HYPERLINK("https://www.geeksforgeeks.org/rearrange-array-such-that-even-positioned-are-greater-than-odd/","link")</f>
        <v/>
      </c>
    </row>
    <row r="174" spans="1:3">
      <c r="A174" t="s">
        <v>46</v>
      </c>
      <c r="B174" t="s">
        <v>47</v>
      </c>
      <c r="C174">
        <f>HYPERLINK("https://www.geeksforgeeks.org/double-first-element-move-zero-end/","link")</f>
        <v/>
      </c>
    </row>
    <row r="175" spans="1:3">
      <c r="A175" t="s">
        <v>46</v>
      </c>
      <c r="B175" t="s">
        <v>47</v>
      </c>
      <c r="C175">
        <f>HYPERLINK("https://www.geeksforgeeks.org/double-first-element-move-zero-end/","link")</f>
        <v/>
      </c>
    </row>
    <row r="176" spans="1:3">
      <c r="A176" t="s">
        <v>48</v>
      </c>
      <c r="B176" t="s">
        <v>49</v>
      </c>
      <c r="C176">
        <f>HYPERLINK("https://www.geeksforgeeks.org/move-zeroes-end-array-set-2-using-single-traversal/","link")</f>
        <v/>
      </c>
    </row>
    <row r="177" spans="1:3">
      <c r="A177" t="s">
        <v>50</v>
      </c>
      <c r="B177" t="s">
        <v>51</v>
      </c>
      <c r="C177">
        <f>HYPERLINK("https://www.geeksforgeeks.org/rearrange-positive-and-negative-numbers/","link")</f>
        <v/>
      </c>
    </row>
    <row r="178" spans="1:3">
      <c r="A178" t="s">
        <v>52</v>
      </c>
      <c r="B178" t="s">
        <v>53</v>
      </c>
      <c r="C178">
        <f>HYPERLINK("https://www.geeksforgeeks.org/sort-an-array-according-to-absolute-difference-with-given-value/","link")</f>
        <v/>
      </c>
    </row>
    <row r="179" spans="1:3">
      <c r="A179" t="s">
        <v>54</v>
      </c>
      <c r="B179" t="s">
        <v>55</v>
      </c>
      <c r="C179">
        <f>HYPERLINK("https://www.geeksforgeeks.org/move-ve-elements-end-order-extra-space-allowed/","link")</f>
        <v/>
      </c>
    </row>
    <row r="180" spans="1:3">
      <c r="A180" t="s">
        <v>56</v>
      </c>
      <c r="B180" t="s">
        <v>57</v>
      </c>
      <c r="C180">
        <f>HYPERLINK("https://www.geeksforgeeks.org/three-way-partitioning-of-an-array-around-a-given-range/","link")</f>
        <v/>
      </c>
    </row>
    <row r="181" spans="1:3">
      <c r="A181" t="s">
        <v>58</v>
      </c>
      <c r="B181" t="s">
        <v>59</v>
      </c>
      <c r="C181">
        <f>HYPERLINK("https://www.geeksforgeeks.org/rearrange-array-maximum-minimum-form/","link")</f>
        <v/>
      </c>
    </row>
    <row r="182" spans="1:3">
      <c r="A182" t="s">
        <v>60</v>
      </c>
      <c r="B182" t="s">
        <v>61</v>
      </c>
      <c r="C182">
        <f>HYPERLINK("https://www.geeksforgeeks.org/rearrange-array-maximum-minimum-form-set-2-o1-extra-space/","link")</f>
        <v/>
      </c>
    </row>
    <row r="183" spans="1:3">
      <c r="A183" t="s">
        <v>62</v>
      </c>
      <c r="B183" t="s">
        <v>63</v>
      </c>
      <c r="C183">
        <f>HYPERLINK("https://www.geeksforgeeks.org/maximize-sum-consecutive-differences-circular-array/","link")</f>
        <v/>
      </c>
    </row>
    <row r="184" spans="1:3">
      <c r="A184" t="s">
        <v>64</v>
      </c>
      <c r="B184" t="s">
        <v>65</v>
      </c>
      <c r="C184">
        <f>HYPERLINK("https://www.geeksforgeeks.org/segregate-0s-and-1s-in-an-array-by-traversing-array-once/","link")</f>
        <v/>
      </c>
    </row>
    <row r="185" spans="1:3">
      <c r="A185" t="s">
        <v>66</v>
      </c>
      <c r="B185" t="s">
        <v>67</v>
      </c>
      <c r="C185">
        <f>HYPERLINK("https://www.geeksforgeeks.org/segregate-even-and-odd-numbers/","link")</f>
        <v/>
      </c>
    </row>
    <row r="186" spans="1:3">
      <c r="A186" t="s">
        <v>68</v>
      </c>
      <c r="B186" t="s">
        <v>69</v>
      </c>
      <c r="C186">
        <f>HYPERLINK("https://www.geeksforgeeks.org/find-a-sorted-subsequence-of-size-3-in-linear-time/","link")</f>
        <v/>
      </c>
    </row>
    <row r="187" spans="1:3">
      <c r="A187" t="s">
        <v>70</v>
      </c>
      <c r="B187" t="s">
        <v>71</v>
      </c>
      <c r="C187">
        <f>HYPERLINK("https://www.geeksforgeeks.org/largest-subarray-with-equal-number-of-0s-and-1s/","link")</f>
        <v/>
      </c>
    </row>
    <row r="188" spans="1:3">
      <c r="A188" t="s">
        <v>72</v>
      </c>
      <c r="B188" t="s">
        <v>73</v>
      </c>
      <c r="C188">
        <f>HYPERLINK("https://www.geeksforgeeks.org/dynamic-programming-set-18-partition-problem/","link")</f>
        <v/>
      </c>
    </row>
    <row r="189" spans="1:3">
      <c r="A189" t="s">
        <v>74</v>
      </c>
      <c r="B189" t="s">
        <v>75</v>
      </c>
      <c r="C189">
        <f>HYPERLINK("https://www.geeksforgeeks.org/replace-every-element-with-the-greatest-on-right-side/","link")</f>
        <v/>
      </c>
    </row>
    <row r="190" spans="1:3">
      <c r="A190" t="s">
        <v>76</v>
      </c>
      <c r="B190" t="s">
        <v>77</v>
      </c>
      <c r="C190">
        <f>HYPERLINK("https://www.geeksforgeeks.org/nearly-sorted-algorithm/","link")</f>
        <v/>
      </c>
    </row>
    <row r="191" spans="1:3">
      <c r="A191" t="s">
        <v>78</v>
      </c>
      <c r="B191" t="s">
        <v>79</v>
      </c>
      <c r="C191">
        <f>HYPERLINK("https://www.geeksforgeeks.org/construction-of-longest-monotonically-increasing-subsequence-n-log-n/","link")</f>
        <v/>
      </c>
    </row>
    <row r="192" spans="1:3">
      <c r="A192" t="s">
        <v>80</v>
      </c>
      <c r="B192" t="s">
        <v>81</v>
      </c>
      <c r="C192">
        <f>HYPERLINK("https://www.geeksforgeeks.org/given-an-array-of-numbers-arrange-the-numbers-to-form-the-biggest-number/","link")</f>
        <v/>
      </c>
    </row>
    <row r="193" spans="1:3">
      <c r="A193" t="s">
        <v>82</v>
      </c>
      <c r="B193" t="s">
        <v>83</v>
      </c>
      <c r="C193">
        <f>HYPERLINK("https://www.geeksforgeeks.org/divide-and-conquer-maximum-sum-subarray/","link")</f>
        <v/>
      </c>
    </row>
    <row r="194" spans="1:3">
      <c r="A194" t="s">
        <v>84</v>
      </c>
      <c r="B194" t="s">
        <v>85</v>
      </c>
      <c r="C194">
        <f>HYPERLINK("https://www.geeksforgeeks.org/sort-elements-by-frequency-set-2/","link")</f>
        <v/>
      </c>
    </row>
    <row r="195" spans="1:3">
      <c r="A195" t="s">
        <v>86</v>
      </c>
      <c r="B195" t="s">
        <v>87</v>
      </c>
      <c r="C195">
        <f>HYPERLINK("https://www.geeksforgeeks.org/sort-array-according-order-defined-another-array/","link")</f>
        <v/>
      </c>
    </row>
    <row r="196" spans="1:3">
      <c r="A196" t="s">
        <v>88</v>
      </c>
      <c r="B196" t="s">
        <v>89</v>
      </c>
      <c r="C196">
        <f>HYPERLINK("https://www.geeksforgeeks.org/find-index-0-replaced-1-get-longest-continuous-sequence-1s-binary-array/","link")</f>
        <v/>
      </c>
    </row>
    <row r="197" spans="1:3">
      <c r="A197" t="s">
        <v>90</v>
      </c>
      <c r="B197" t="s">
        <v>91</v>
      </c>
      <c r="C197">
        <f>HYPERLINK("https://www.geeksforgeeks.org/rearrange-array-arrj-becomes-arri-j/","link")</f>
        <v/>
      </c>
    </row>
    <row r="198" spans="1:3">
      <c r="A198" t="s">
        <v>92</v>
      </c>
      <c r="B198" t="s">
        <v>93</v>
      </c>
      <c r="C198">
        <f>HYPERLINK("https://www.geeksforgeeks.org/replace-every-array-element-by-multiplication-of-previous-and-next/","link")</f>
        <v/>
      </c>
    </row>
    <row r="199" spans="1:3">
      <c r="A199" t="s">
        <v>94</v>
      </c>
      <c r="B199" t="s">
        <v>95</v>
      </c>
      <c r="C199">
        <f>HYPERLINK("https://www.geeksforgeeks.org/generate-all-possible-sorted-arrays-from-alternate-elements-of-two-given-arrays/","link")</f>
        <v/>
      </c>
    </row>
    <row r="200" spans="1:3">
      <c r="A200" t="s">
        <v>96</v>
      </c>
      <c r="B200" t="s">
        <v>97</v>
      </c>
      <c r="C200">
        <f>HYPERLINK("https://www.geeksforgeeks.org/minimum-number-of-swaps-required-for-arranging-pairs-adjacent-to-each-other/","link")</f>
        <v/>
      </c>
    </row>
    <row r="201" spans="1:3">
      <c r="A201" t="s">
        <v>98</v>
      </c>
      <c r="B201" t="s">
        <v>99</v>
      </c>
      <c r="C201">
        <f>HYPERLINK("https://www.geeksforgeeks.org/convert-array-into-zig-zag-fashion/","link")</f>
        <v/>
      </c>
    </row>
    <row r="202" spans="1:3">
      <c r="A202" t="s">
        <v>100</v>
      </c>
      <c r="B202" t="s">
        <v>101</v>
      </c>
      <c r="C202">
        <f>HYPERLINK("https://www.geeksforgeeks.org/reorder-a-array-according-to-given-indexes/","link")</f>
        <v/>
      </c>
    </row>
    <row r="203" spans="1:3">
      <c r="A203" t="s">
        <v>102</v>
      </c>
      <c r="B203" t="s">
        <v>103</v>
      </c>
      <c r="C203">
        <f>HYPERLINK("https://www.geeksforgeeks.org/form-minimum-number-from-given-sequence/","link")</f>
        <v/>
      </c>
    </row>
    <row r="204" spans="1:3">
      <c r="A204" t="s">
        <v>36</v>
      </c>
      <c r="B204" t="s">
        <v>37</v>
      </c>
      <c r="C204">
        <f>HYPERLINK("https://www.geeksforgeeks.org/minimum-swaps-required-bring-elements-less-equal-k-together/","link")</f>
        <v/>
      </c>
    </row>
    <row r="205" spans="1:3">
      <c r="A205" t="s">
        <v>38</v>
      </c>
      <c r="B205" t="s">
        <v>39</v>
      </c>
      <c r="C205">
        <f>HYPERLINK("https://www.geeksforgeeks.org/rearrange-positive-negative-numbers-using-inbuilt-sort-function/","link")</f>
        <v/>
      </c>
    </row>
    <row r="206" spans="1:3">
      <c r="A206" t="s">
        <v>40</v>
      </c>
      <c r="B206" t="s">
        <v>41</v>
      </c>
      <c r="C206">
        <f>HYPERLINK("https://www.geeksforgeeks.org/lambda-expression-python-rearrange-positive-negative-numbers/","link")</f>
        <v/>
      </c>
    </row>
    <row r="207" spans="1:3">
      <c r="A207" t="s">
        <v>42</v>
      </c>
      <c r="B207" t="s">
        <v>43</v>
      </c>
      <c r="C207">
        <f>HYPERLINK("https://www.geeksforgeeks.org/even-numbers-even-index-odd-numbers-odd-index/","link")</f>
        <v/>
      </c>
    </row>
    <row r="208" spans="1:3">
      <c r="A208" t="s">
        <v>44</v>
      </c>
      <c r="B208" t="s">
        <v>45</v>
      </c>
      <c r="C208">
        <f>HYPERLINK("https://www.geeksforgeeks.org/rearrange-array-such-that-even-positioned-are-greater-than-odd/","link")</f>
        <v/>
      </c>
    </row>
    <row r="209" spans="1:3">
      <c r="A209" t="s">
        <v>46</v>
      </c>
      <c r="B209" t="s">
        <v>47</v>
      </c>
      <c r="C209">
        <f>HYPERLINK("https://www.geeksforgeeks.org/double-first-element-move-zero-end/","link")</f>
        <v/>
      </c>
    </row>
    <row r="210" spans="1:3">
      <c r="A210" t="s">
        <v>46</v>
      </c>
      <c r="B210" t="s">
        <v>47</v>
      </c>
      <c r="C210">
        <f>HYPERLINK("https://www.geeksforgeeks.org/double-first-element-move-zero-end/","link")</f>
        <v/>
      </c>
    </row>
    <row r="211" spans="1:3">
      <c r="A211" t="s">
        <v>48</v>
      </c>
      <c r="B211" t="s">
        <v>49</v>
      </c>
      <c r="C211">
        <f>HYPERLINK("https://www.geeksforgeeks.org/move-zeroes-end-array-set-2-using-single-traversal/","link")</f>
        <v/>
      </c>
    </row>
    <row r="212" spans="1:3">
      <c r="A212" t="s">
        <v>50</v>
      </c>
      <c r="B212" t="s">
        <v>51</v>
      </c>
      <c r="C212">
        <f>HYPERLINK("https://www.geeksforgeeks.org/rearrange-positive-and-negative-numbers/","link")</f>
        <v/>
      </c>
    </row>
    <row r="213" spans="1:3">
      <c r="A213" t="s">
        <v>52</v>
      </c>
      <c r="B213" t="s">
        <v>53</v>
      </c>
      <c r="C213">
        <f>HYPERLINK("https://www.geeksforgeeks.org/sort-an-array-according-to-absolute-difference-with-given-value/","link")</f>
        <v/>
      </c>
    </row>
    <row r="214" spans="1:3">
      <c r="A214" t="s">
        <v>54</v>
      </c>
      <c r="B214" t="s">
        <v>55</v>
      </c>
      <c r="C214">
        <f>HYPERLINK("https://www.geeksforgeeks.org/move-ve-elements-end-order-extra-space-allowed/","link")</f>
        <v/>
      </c>
    </row>
    <row r="215" spans="1:3">
      <c r="A215" t="s">
        <v>56</v>
      </c>
      <c r="B215" t="s">
        <v>57</v>
      </c>
      <c r="C215">
        <f>HYPERLINK("https://www.geeksforgeeks.org/three-way-partitioning-of-an-array-around-a-given-range/","link")</f>
        <v/>
      </c>
    </row>
    <row r="216" spans="1:3">
      <c r="A216" t="s">
        <v>58</v>
      </c>
      <c r="B216" t="s">
        <v>59</v>
      </c>
      <c r="C216">
        <f>HYPERLINK("https://www.geeksforgeeks.org/rearrange-array-maximum-minimum-form/","link")</f>
        <v/>
      </c>
    </row>
    <row r="217" spans="1:3">
      <c r="A217" t="s">
        <v>60</v>
      </c>
      <c r="B217" t="s">
        <v>61</v>
      </c>
      <c r="C217">
        <f>HYPERLINK("https://www.geeksforgeeks.org/rearrange-array-maximum-minimum-form-set-2-o1-extra-space/","link")</f>
        <v/>
      </c>
    </row>
    <row r="218" spans="1:3">
      <c r="A218" t="s">
        <v>62</v>
      </c>
      <c r="B218" t="s">
        <v>63</v>
      </c>
      <c r="C218">
        <f>HYPERLINK("https://www.geeksforgeeks.org/maximize-sum-consecutive-differences-circular-array/","link")</f>
        <v/>
      </c>
    </row>
    <row r="219" spans="1:3">
      <c r="A219" t="s">
        <v>64</v>
      </c>
      <c r="B219" t="s">
        <v>65</v>
      </c>
      <c r="C219">
        <f>HYPERLINK("https://www.geeksforgeeks.org/segregate-0s-and-1s-in-an-array-by-traversing-array-once/","link")</f>
        <v/>
      </c>
    </row>
    <row r="220" spans="1:3">
      <c r="A220" t="s">
        <v>66</v>
      </c>
      <c r="B220" t="s">
        <v>67</v>
      </c>
      <c r="C220">
        <f>HYPERLINK("https://www.geeksforgeeks.org/segregate-even-and-odd-numbers/","link")</f>
        <v/>
      </c>
    </row>
    <row r="221" spans="1:3">
      <c r="A221" t="s">
        <v>68</v>
      </c>
      <c r="B221" t="s">
        <v>69</v>
      </c>
      <c r="C221">
        <f>HYPERLINK("https://www.geeksforgeeks.org/find-a-sorted-subsequence-of-size-3-in-linear-time/","link")</f>
        <v/>
      </c>
    </row>
    <row r="222" spans="1:3">
      <c r="A222" t="s">
        <v>70</v>
      </c>
      <c r="B222" t="s">
        <v>71</v>
      </c>
      <c r="C222">
        <f>HYPERLINK("https://www.geeksforgeeks.org/largest-subarray-with-equal-number-of-0s-and-1s/","link")</f>
        <v/>
      </c>
    </row>
    <row r="223" spans="1:3">
      <c r="A223" t="s">
        <v>72</v>
      </c>
      <c r="B223" t="s">
        <v>73</v>
      </c>
      <c r="C223">
        <f>HYPERLINK("https://www.geeksforgeeks.org/dynamic-programming-set-18-partition-problem/","link")</f>
        <v/>
      </c>
    </row>
    <row r="224" spans="1:3">
      <c r="A224" t="s">
        <v>74</v>
      </c>
      <c r="B224" t="s">
        <v>75</v>
      </c>
      <c r="C224">
        <f>HYPERLINK("https://www.geeksforgeeks.org/replace-every-element-with-the-greatest-on-right-side/","link")</f>
        <v/>
      </c>
    </row>
    <row r="225" spans="1:3">
      <c r="A225" t="s">
        <v>76</v>
      </c>
      <c r="B225" t="s">
        <v>77</v>
      </c>
      <c r="C225">
        <f>HYPERLINK("https://www.geeksforgeeks.org/nearly-sorted-algorithm/","link")</f>
        <v/>
      </c>
    </row>
    <row r="226" spans="1:3">
      <c r="A226" t="s">
        <v>78</v>
      </c>
      <c r="B226" t="s">
        <v>79</v>
      </c>
      <c r="C226">
        <f>HYPERLINK("https://www.geeksforgeeks.org/construction-of-longest-monotonically-increasing-subsequence-n-log-n/","link")</f>
        <v/>
      </c>
    </row>
    <row r="227" spans="1:3">
      <c r="A227" t="s">
        <v>80</v>
      </c>
      <c r="B227" t="s">
        <v>81</v>
      </c>
      <c r="C227">
        <f>HYPERLINK("https://www.geeksforgeeks.org/given-an-array-of-numbers-arrange-the-numbers-to-form-the-biggest-number/","link")</f>
        <v/>
      </c>
    </row>
    <row r="228" spans="1:3">
      <c r="A228" t="s">
        <v>82</v>
      </c>
      <c r="B228" t="s">
        <v>83</v>
      </c>
      <c r="C228">
        <f>HYPERLINK("https://www.geeksforgeeks.org/divide-and-conquer-maximum-sum-subarray/","link")</f>
        <v/>
      </c>
    </row>
    <row r="229" spans="1:3">
      <c r="A229" t="s">
        <v>84</v>
      </c>
      <c r="B229" t="s">
        <v>85</v>
      </c>
      <c r="C229">
        <f>HYPERLINK("https://www.geeksforgeeks.org/sort-elements-by-frequency-set-2/","link")</f>
        <v/>
      </c>
    </row>
    <row r="230" spans="1:3">
      <c r="A230" t="s">
        <v>86</v>
      </c>
      <c r="B230" t="s">
        <v>87</v>
      </c>
      <c r="C230">
        <f>HYPERLINK("https://www.geeksforgeeks.org/sort-array-according-order-defined-another-array/","link")</f>
        <v/>
      </c>
    </row>
    <row r="231" spans="1:3">
      <c r="A231" t="s">
        <v>88</v>
      </c>
      <c r="B231" t="s">
        <v>89</v>
      </c>
      <c r="C231">
        <f>HYPERLINK("https://www.geeksforgeeks.org/find-index-0-replaced-1-get-longest-continuous-sequence-1s-binary-array/","link")</f>
        <v/>
      </c>
    </row>
    <row r="232" spans="1:3">
      <c r="A232" t="s">
        <v>90</v>
      </c>
      <c r="B232" t="s">
        <v>91</v>
      </c>
      <c r="C232">
        <f>HYPERLINK("https://www.geeksforgeeks.org/rearrange-array-arrj-becomes-arri-j/","link")</f>
        <v/>
      </c>
    </row>
    <row r="233" spans="1:3">
      <c r="A233" t="s">
        <v>92</v>
      </c>
      <c r="B233" t="s">
        <v>93</v>
      </c>
      <c r="C233">
        <f>HYPERLINK("https://www.geeksforgeeks.org/replace-every-array-element-by-multiplication-of-previous-and-next/","link")</f>
        <v/>
      </c>
    </row>
    <row r="234" spans="1:3">
      <c r="A234" t="s">
        <v>94</v>
      </c>
      <c r="B234" t="s">
        <v>95</v>
      </c>
      <c r="C234">
        <f>HYPERLINK("https://www.geeksforgeeks.org/generate-all-possible-sorted-arrays-from-alternate-elements-of-two-given-arrays/","link")</f>
        <v/>
      </c>
    </row>
    <row r="235" spans="1:3">
      <c r="A235" t="s">
        <v>96</v>
      </c>
      <c r="B235" t="s">
        <v>97</v>
      </c>
      <c r="C235">
        <f>HYPERLINK("https://www.geeksforgeeks.org/minimum-number-of-swaps-required-for-arranging-pairs-adjacent-to-each-other/","link")</f>
        <v/>
      </c>
    </row>
    <row r="236" spans="1:3">
      <c r="A236" t="s">
        <v>98</v>
      </c>
      <c r="B236" t="s">
        <v>99</v>
      </c>
      <c r="C236">
        <f>HYPERLINK("https://www.geeksforgeeks.org/convert-array-into-zig-zag-fashion/","link")</f>
        <v/>
      </c>
    </row>
    <row r="237" spans="1:3">
      <c r="A237" t="s">
        <v>100</v>
      </c>
      <c r="B237" t="s">
        <v>101</v>
      </c>
      <c r="C237">
        <f>HYPERLINK("https://www.geeksforgeeks.org/reorder-a-array-according-to-given-indexes/","link")</f>
        <v/>
      </c>
    </row>
    <row r="238" spans="1:3">
      <c r="A238" t="s">
        <v>102</v>
      </c>
      <c r="B238" t="s">
        <v>103</v>
      </c>
      <c r="C238">
        <f>HYPERLINK("https://www.geeksforgeeks.org/form-minimum-number-from-given-sequence/","link")</f>
        <v/>
      </c>
    </row>
    <row r="239" spans="1:3">
      <c r="A239" t="s">
        <v>38</v>
      </c>
      <c r="B239" t="s">
        <v>39</v>
      </c>
      <c r="C239">
        <f>HYPERLINK("https://www.geeksforgeeks.org/rearrange-positive-negative-numbers-using-inbuilt-sort-function/","link")</f>
        <v/>
      </c>
    </row>
    <row r="240" spans="1:3">
      <c r="A240" t="s">
        <v>40</v>
      </c>
      <c r="B240" t="s">
        <v>41</v>
      </c>
      <c r="C240">
        <f>HYPERLINK("https://www.geeksforgeeks.org/lambda-expression-python-rearrange-positive-negative-numbers/","link")</f>
        <v/>
      </c>
    </row>
    <row r="241" spans="1:3">
      <c r="A241" t="s">
        <v>42</v>
      </c>
      <c r="B241" t="s">
        <v>43</v>
      </c>
      <c r="C241">
        <f>HYPERLINK("https://www.geeksforgeeks.org/even-numbers-even-index-odd-numbers-odd-index/","link")</f>
        <v/>
      </c>
    </row>
    <row r="242" spans="1:3">
      <c r="A242" t="s">
        <v>44</v>
      </c>
      <c r="B242" t="s">
        <v>45</v>
      </c>
      <c r="C242">
        <f>HYPERLINK("https://www.geeksforgeeks.org/rearrange-array-such-that-even-positioned-are-greater-than-odd/","link")</f>
        <v/>
      </c>
    </row>
    <row r="243" spans="1:3">
      <c r="A243" t="s">
        <v>46</v>
      </c>
      <c r="B243" t="s">
        <v>47</v>
      </c>
      <c r="C243">
        <f>HYPERLINK("https://www.geeksforgeeks.org/double-first-element-move-zero-end/","link")</f>
        <v/>
      </c>
    </row>
    <row r="244" spans="1:3">
      <c r="A244" t="s">
        <v>46</v>
      </c>
      <c r="B244" t="s">
        <v>47</v>
      </c>
      <c r="C244">
        <f>HYPERLINK("https://www.geeksforgeeks.org/double-first-element-move-zero-end/","link")</f>
        <v/>
      </c>
    </row>
    <row r="245" spans="1:3">
      <c r="A245" t="s">
        <v>48</v>
      </c>
      <c r="B245" t="s">
        <v>49</v>
      </c>
      <c r="C245">
        <f>HYPERLINK("https://www.geeksforgeeks.org/move-zeroes-end-array-set-2-using-single-traversal/","link")</f>
        <v/>
      </c>
    </row>
    <row r="246" spans="1:3">
      <c r="A246" t="s">
        <v>50</v>
      </c>
      <c r="B246" t="s">
        <v>51</v>
      </c>
      <c r="C246">
        <f>HYPERLINK("https://www.geeksforgeeks.org/rearrange-positive-and-negative-numbers/","link")</f>
        <v/>
      </c>
    </row>
    <row r="247" spans="1:3">
      <c r="A247" t="s">
        <v>52</v>
      </c>
      <c r="B247" t="s">
        <v>53</v>
      </c>
      <c r="C247">
        <f>HYPERLINK("https://www.geeksforgeeks.org/sort-an-array-according-to-absolute-difference-with-given-value/","link")</f>
        <v/>
      </c>
    </row>
    <row r="248" spans="1:3">
      <c r="A248" t="s">
        <v>54</v>
      </c>
      <c r="B248" t="s">
        <v>55</v>
      </c>
      <c r="C248">
        <f>HYPERLINK("https://www.geeksforgeeks.org/move-ve-elements-end-order-extra-space-allowed/","link")</f>
        <v/>
      </c>
    </row>
    <row r="249" spans="1:3">
      <c r="A249" t="s">
        <v>56</v>
      </c>
      <c r="B249" t="s">
        <v>57</v>
      </c>
      <c r="C249">
        <f>HYPERLINK("https://www.geeksforgeeks.org/three-way-partitioning-of-an-array-around-a-given-range/","link")</f>
        <v/>
      </c>
    </row>
    <row r="250" spans="1:3">
      <c r="A250" t="s">
        <v>58</v>
      </c>
      <c r="B250" t="s">
        <v>59</v>
      </c>
      <c r="C250">
        <f>HYPERLINK("https://www.geeksforgeeks.org/rearrange-array-maximum-minimum-form/","link")</f>
        <v/>
      </c>
    </row>
    <row r="251" spans="1:3">
      <c r="A251" t="s">
        <v>60</v>
      </c>
      <c r="B251" t="s">
        <v>61</v>
      </c>
      <c r="C251">
        <f>HYPERLINK("https://www.geeksforgeeks.org/rearrange-array-maximum-minimum-form-set-2-o1-extra-space/","link")</f>
        <v/>
      </c>
    </row>
    <row r="252" spans="1:3">
      <c r="A252" t="s">
        <v>62</v>
      </c>
      <c r="B252" t="s">
        <v>63</v>
      </c>
      <c r="C252">
        <f>HYPERLINK("https://www.geeksforgeeks.org/maximize-sum-consecutive-differences-circular-array/","link")</f>
        <v/>
      </c>
    </row>
    <row r="253" spans="1:3">
      <c r="A253" t="s">
        <v>64</v>
      </c>
      <c r="B253" t="s">
        <v>65</v>
      </c>
      <c r="C253">
        <f>HYPERLINK("https://www.geeksforgeeks.org/segregate-0s-and-1s-in-an-array-by-traversing-array-once/","link")</f>
        <v/>
      </c>
    </row>
    <row r="254" spans="1:3">
      <c r="A254" t="s">
        <v>66</v>
      </c>
      <c r="B254" t="s">
        <v>67</v>
      </c>
      <c r="C254">
        <f>HYPERLINK("https://www.geeksforgeeks.org/segregate-even-and-odd-numbers/","link")</f>
        <v/>
      </c>
    </row>
    <row r="255" spans="1:3">
      <c r="A255" t="s">
        <v>68</v>
      </c>
      <c r="B255" t="s">
        <v>69</v>
      </c>
      <c r="C255">
        <f>HYPERLINK("https://www.geeksforgeeks.org/find-a-sorted-subsequence-of-size-3-in-linear-time/","link")</f>
        <v/>
      </c>
    </row>
    <row r="256" spans="1:3">
      <c r="A256" t="s">
        <v>70</v>
      </c>
      <c r="B256" t="s">
        <v>71</v>
      </c>
      <c r="C256">
        <f>HYPERLINK("https://www.geeksforgeeks.org/largest-subarray-with-equal-number-of-0s-and-1s/","link")</f>
        <v/>
      </c>
    </row>
    <row r="257" spans="1:3">
      <c r="A257" t="s">
        <v>72</v>
      </c>
      <c r="B257" t="s">
        <v>73</v>
      </c>
      <c r="C257">
        <f>HYPERLINK("https://www.geeksforgeeks.org/dynamic-programming-set-18-partition-problem/","link")</f>
        <v/>
      </c>
    </row>
    <row r="258" spans="1:3">
      <c r="A258" t="s">
        <v>74</v>
      </c>
      <c r="B258" t="s">
        <v>75</v>
      </c>
      <c r="C258">
        <f>HYPERLINK("https://www.geeksforgeeks.org/replace-every-element-with-the-greatest-on-right-side/","link")</f>
        <v/>
      </c>
    </row>
    <row r="259" spans="1:3">
      <c r="A259" t="s">
        <v>76</v>
      </c>
      <c r="B259" t="s">
        <v>77</v>
      </c>
      <c r="C259">
        <f>HYPERLINK("https://www.geeksforgeeks.org/nearly-sorted-algorithm/","link")</f>
        <v/>
      </c>
    </row>
    <row r="260" spans="1:3">
      <c r="A260" t="s">
        <v>78</v>
      </c>
      <c r="B260" t="s">
        <v>79</v>
      </c>
      <c r="C260">
        <f>HYPERLINK("https://www.geeksforgeeks.org/construction-of-longest-monotonically-increasing-subsequence-n-log-n/","link")</f>
        <v/>
      </c>
    </row>
    <row r="261" spans="1:3">
      <c r="A261" t="s">
        <v>80</v>
      </c>
      <c r="B261" t="s">
        <v>81</v>
      </c>
      <c r="C261">
        <f>HYPERLINK("https://www.geeksforgeeks.org/given-an-array-of-numbers-arrange-the-numbers-to-form-the-biggest-number/","link")</f>
        <v/>
      </c>
    </row>
    <row r="262" spans="1:3">
      <c r="A262" t="s">
        <v>82</v>
      </c>
      <c r="B262" t="s">
        <v>83</v>
      </c>
      <c r="C262">
        <f>HYPERLINK("https://www.geeksforgeeks.org/divide-and-conquer-maximum-sum-subarray/","link")</f>
        <v/>
      </c>
    </row>
    <row r="263" spans="1:3">
      <c r="A263" t="s">
        <v>84</v>
      </c>
      <c r="B263" t="s">
        <v>85</v>
      </c>
      <c r="C263">
        <f>HYPERLINK("https://www.geeksforgeeks.org/sort-elements-by-frequency-set-2/","link")</f>
        <v/>
      </c>
    </row>
    <row r="264" spans="1:3">
      <c r="A264" t="s">
        <v>86</v>
      </c>
      <c r="B264" t="s">
        <v>87</v>
      </c>
      <c r="C264">
        <f>HYPERLINK("https://www.geeksforgeeks.org/sort-array-according-order-defined-another-array/","link")</f>
        <v/>
      </c>
    </row>
    <row r="265" spans="1:3">
      <c r="A265" t="s">
        <v>88</v>
      </c>
      <c r="B265" t="s">
        <v>89</v>
      </c>
      <c r="C265">
        <f>HYPERLINK("https://www.geeksforgeeks.org/find-index-0-replaced-1-get-longest-continuous-sequence-1s-binary-array/","link")</f>
        <v/>
      </c>
    </row>
    <row r="266" spans="1:3">
      <c r="A266" t="s">
        <v>90</v>
      </c>
      <c r="B266" t="s">
        <v>91</v>
      </c>
      <c r="C266">
        <f>HYPERLINK("https://www.geeksforgeeks.org/rearrange-array-arrj-becomes-arri-j/","link")</f>
        <v/>
      </c>
    </row>
    <row r="267" spans="1:3">
      <c r="A267" t="s">
        <v>92</v>
      </c>
      <c r="B267" t="s">
        <v>93</v>
      </c>
      <c r="C267">
        <f>HYPERLINK("https://www.geeksforgeeks.org/replace-every-array-element-by-multiplication-of-previous-and-next/","link")</f>
        <v/>
      </c>
    </row>
    <row r="268" spans="1:3">
      <c r="A268" t="s">
        <v>94</v>
      </c>
      <c r="B268" t="s">
        <v>95</v>
      </c>
      <c r="C268">
        <f>HYPERLINK("https://www.geeksforgeeks.org/generate-all-possible-sorted-arrays-from-alternate-elements-of-two-given-arrays/","link")</f>
        <v/>
      </c>
    </row>
    <row r="269" spans="1:3">
      <c r="A269" t="s">
        <v>96</v>
      </c>
      <c r="B269" t="s">
        <v>97</v>
      </c>
      <c r="C269">
        <f>HYPERLINK("https://www.geeksforgeeks.org/minimum-number-of-swaps-required-for-arranging-pairs-adjacent-to-each-other/","link")</f>
        <v/>
      </c>
    </row>
    <row r="270" spans="1:3">
      <c r="A270" t="s">
        <v>98</v>
      </c>
      <c r="B270" t="s">
        <v>99</v>
      </c>
      <c r="C270">
        <f>HYPERLINK("https://www.geeksforgeeks.org/convert-array-into-zig-zag-fashion/","link")</f>
        <v/>
      </c>
    </row>
    <row r="271" spans="1:3">
      <c r="A271" t="s">
        <v>100</v>
      </c>
      <c r="B271" t="s">
        <v>101</v>
      </c>
      <c r="C271">
        <f>HYPERLINK("https://www.geeksforgeeks.org/reorder-a-array-according-to-given-indexes/","link")</f>
        <v/>
      </c>
    </row>
    <row r="272" spans="1:3">
      <c r="A272" t="s">
        <v>102</v>
      </c>
      <c r="B272" t="s">
        <v>103</v>
      </c>
      <c r="C272">
        <f>HYPERLINK("https://www.geeksforgeeks.org/form-minimum-number-from-given-sequence/","link")</f>
        <v/>
      </c>
    </row>
    <row r="273" spans="1:3">
      <c r="A273" t="s">
        <v>40</v>
      </c>
      <c r="B273" t="s">
        <v>41</v>
      </c>
      <c r="C273">
        <f>HYPERLINK("https://www.geeksforgeeks.org/lambda-expression-python-rearrange-positive-negative-numbers/","link")</f>
        <v/>
      </c>
    </row>
    <row r="274" spans="1:3">
      <c r="A274" t="s">
        <v>42</v>
      </c>
      <c r="B274" t="s">
        <v>43</v>
      </c>
      <c r="C274">
        <f>HYPERLINK("https://www.geeksforgeeks.org/even-numbers-even-index-odd-numbers-odd-index/","link")</f>
        <v/>
      </c>
    </row>
    <row r="275" spans="1:3">
      <c r="A275" t="s">
        <v>44</v>
      </c>
      <c r="B275" t="s">
        <v>45</v>
      </c>
      <c r="C275">
        <f>HYPERLINK("https://www.geeksforgeeks.org/rearrange-array-such-that-even-positioned-are-greater-than-odd/","link")</f>
        <v/>
      </c>
    </row>
    <row r="276" spans="1:3">
      <c r="A276" t="s">
        <v>46</v>
      </c>
      <c r="B276" t="s">
        <v>47</v>
      </c>
      <c r="C276">
        <f>HYPERLINK("https://www.geeksforgeeks.org/double-first-element-move-zero-end/","link")</f>
        <v/>
      </c>
    </row>
    <row r="277" spans="1:3">
      <c r="A277" t="s">
        <v>46</v>
      </c>
      <c r="B277" t="s">
        <v>47</v>
      </c>
      <c r="C277">
        <f>HYPERLINK("https://www.geeksforgeeks.org/double-first-element-move-zero-end/","link")</f>
        <v/>
      </c>
    </row>
    <row r="278" spans="1:3">
      <c r="A278" t="s">
        <v>48</v>
      </c>
      <c r="B278" t="s">
        <v>49</v>
      </c>
      <c r="C278">
        <f>HYPERLINK("https://www.geeksforgeeks.org/move-zeroes-end-array-set-2-using-single-traversal/","link")</f>
        <v/>
      </c>
    </row>
    <row r="279" spans="1:3">
      <c r="A279" t="s">
        <v>50</v>
      </c>
      <c r="B279" t="s">
        <v>51</v>
      </c>
      <c r="C279">
        <f>HYPERLINK("https://www.geeksforgeeks.org/rearrange-positive-and-negative-numbers/","link")</f>
        <v/>
      </c>
    </row>
    <row r="280" spans="1:3">
      <c r="A280" t="s">
        <v>52</v>
      </c>
      <c r="B280" t="s">
        <v>53</v>
      </c>
      <c r="C280">
        <f>HYPERLINK("https://www.geeksforgeeks.org/sort-an-array-according-to-absolute-difference-with-given-value/","link")</f>
        <v/>
      </c>
    </row>
    <row r="281" spans="1:3">
      <c r="A281" t="s">
        <v>54</v>
      </c>
      <c r="B281" t="s">
        <v>55</v>
      </c>
      <c r="C281">
        <f>HYPERLINK("https://www.geeksforgeeks.org/move-ve-elements-end-order-extra-space-allowed/","link")</f>
        <v/>
      </c>
    </row>
    <row r="282" spans="1:3">
      <c r="A282" t="s">
        <v>56</v>
      </c>
      <c r="B282" t="s">
        <v>57</v>
      </c>
      <c r="C282">
        <f>HYPERLINK("https://www.geeksforgeeks.org/three-way-partitioning-of-an-array-around-a-given-range/","link")</f>
        <v/>
      </c>
    </row>
    <row r="283" spans="1:3">
      <c r="A283" t="s">
        <v>58</v>
      </c>
      <c r="B283" t="s">
        <v>59</v>
      </c>
      <c r="C283">
        <f>HYPERLINK("https://www.geeksforgeeks.org/rearrange-array-maximum-minimum-form/","link")</f>
        <v/>
      </c>
    </row>
    <row r="284" spans="1:3">
      <c r="A284" t="s">
        <v>60</v>
      </c>
      <c r="B284" t="s">
        <v>61</v>
      </c>
      <c r="C284">
        <f>HYPERLINK("https://www.geeksforgeeks.org/rearrange-array-maximum-minimum-form-set-2-o1-extra-space/","link")</f>
        <v/>
      </c>
    </row>
    <row r="285" spans="1:3">
      <c r="A285" t="s">
        <v>62</v>
      </c>
      <c r="B285" t="s">
        <v>63</v>
      </c>
      <c r="C285">
        <f>HYPERLINK("https://www.geeksforgeeks.org/maximize-sum-consecutive-differences-circular-array/","link")</f>
        <v/>
      </c>
    </row>
    <row r="286" spans="1:3">
      <c r="A286" t="s">
        <v>64</v>
      </c>
      <c r="B286" t="s">
        <v>65</v>
      </c>
      <c r="C286">
        <f>HYPERLINK("https://www.geeksforgeeks.org/segregate-0s-and-1s-in-an-array-by-traversing-array-once/","link")</f>
        <v/>
      </c>
    </row>
    <row r="287" spans="1:3">
      <c r="A287" t="s">
        <v>66</v>
      </c>
      <c r="B287" t="s">
        <v>67</v>
      </c>
      <c r="C287">
        <f>HYPERLINK("https://www.geeksforgeeks.org/segregate-even-and-odd-numbers/","link")</f>
        <v/>
      </c>
    </row>
    <row r="288" spans="1:3">
      <c r="A288" t="s">
        <v>68</v>
      </c>
      <c r="B288" t="s">
        <v>69</v>
      </c>
      <c r="C288">
        <f>HYPERLINK("https://www.geeksforgeeks.org/find-a-sorted-subsequence-of-size-3-in-linear-time/","link")</f>
        <v/>
      </c>
    </row>
    <row r="289" spans="1:3">
      <c r="A289" t="s">
        <v>70</v>
      </c>
      <c r="B289" t="s">
        <v>71</v>
      </c>
      <c r="C289">
        <f>HYPERLINK("https://www.geeksforgeeks.org/largest-subarray-with-equal-number-of-0s-and-1s/","link")</f>
        <v/>
      </c>
    </row>
    <row r="290" spans="1:3">
      <c r="A290" t="s">
        <v>72</v>
      </c>
      <c r="B290" t="s">
        <v>73</v>
      </c>
      <c r="C290">
        <f>HYPERLINK("https://www.geeksforgeeks.org/dynamic-programming-set-18-partition-problem/","link")</f>
        <v/>
      </c>
    </row>
    <row r="291" spans="1:3">
      <c r="A291" t="s">
        <v>74</v>
      </c>
      <c r="B291" t="s">
        <v>75</v>
      </c>
      <c r="C291">
        <f>HYPERLINK("https://www.geeksforgeeks.org/replace-every-element-with-the-greatest-on-right-side/","link")</f>
        <v/>
      </c>
    </row>
    <row r="292" spans="1:3">
      <c r="A292" t="s">
        <v>76</v>
      </c>
      <c r="B292" t="s">
        <v>77</v>
      </c>
      <c r="C292">
        <f>HYPERLINK("https://www.geeksforgeeks.org/nearly-sorted-algorithm/","link")</f>
        <v/>
      </c>
    </row>
    <row r="293" spans="1:3">
      <c r="A293" t="s">
        <v>78</v>
      </c>
      <c r="B293" t="s">
        <v>79</v>
      </c>
      <c r="C293">
        <f>HYPERLINK("https://www.geeksforgeeks.org/construction-of-longest-monotonically-increasing-subsequence-n-log-n/","link")</f>
        <v/>
      </c>
    </row>
    <row r="294" spans="1:3">
      <c r="A294" t="s">
        <v>80</v>
      </c>
      <c r="B294" t="s">
        <v>81</v>
      </c>
      <c r="C294">
        <f>HYPERLINK("https://www.geeksforgeeks.org/given-an-array-of-numbers-arrange-the-numbers-to-form-the-biggest-number/","link")</f>
        <v/>
      </c>
    </row>
    <row r="295" spans="1:3">
      <c r="A295" t="s">
        <v>82</v>
      </c>
      <c r="B295" t="s">
        <v>83</v>
      </c>
      <c r="C295">
        <f>HYPERLINK("https://www.geeksforgeeks.org/divide-and-conquer-maximum-sum-subarray/","link")</f>
        <v/>
      </c>
    </row>
    <row r="296" spans="1:3">
      <c r="A296" t="s">
        <v>84</v>
      </c>
      <c r="B296" t="s">
        <v>85</v>
      </c>
      <c r="C296">
        <f>HYPERLINK("https://www.geeksforgeeks.org/sort-elements-by-frequency-set-2/","link")</f>
        <v/>
      </c>
    </row>
    <row r="297" spans="1:3">
      <c r="A297" t="s">
        <v>86</v>
      </c>
      <c r="B297" t="s">
        <v>87</v>
      </c>
      <c r="C297">
        <f>HYPERLINK("https://www.geeksforgeeks.org/sort-array-according-order-defined-another-array/","link")</f>
        <v/>
      </c>
    </row>
    <row r="298" spans="1:3">
      <c r="A298" t="s">
        <v>88</v>
      </c>
      <c r="B298" t="s">
        <v>89</v>
      </c>
      <c r="C298">
        <f>HYPERLINK("https://www.geeksforgeeks.org/find-index-0-replaced-1-get-longest-continuous-sequence-1s-binary-array/","link")</f>
        <v/>
      </c>
    </row>
    <row r="299" spans="1:3">
      <c r="A299" t="s">
        <v>90</v>
      </c>
      <c r="B299" t="s">
        <v>91</v>
      </c>
      <c r="C299">
        <f>HYPERLINK("https://www.geeksforgeeks.org/rearrange-array-arrj-becomes-arri-j/","link")</f>
        <v/>
      </c>
    </row>
    <row r="300" spans="1:3">
      <c r="A300" t="s">
        <v>92</v>
      </c>
      <c r="B300" t="s">
        <v>93</v>
      </c>
      <c r="C300">
        <f>HYPERLINK("https://www.geeksforgeeks.org/replace-every-array-element-by-multiplication-of-previous-and-next/","link")</f>
        <v/>
      </c>
    </row>
    <row r="301" spans="1:3">
      <c r="A301" t="s">
        <v>94</v>
      </c>
      <c r="B301" t="s">
        <v>95</v>
      </c>
      <c r="C301">
        <f>HYPERLINK("https://www.geeksforgeeks.org/generate-all-possible-sorted-arrays-from-alternate-elements-of-two-given-arrays/","link")</f>
        <v/>
      </c>
    </row>
    <row r="302" spans="1:3">
      <c r="A302" t="s">
        <v>96</v>
      </c>
      <c r="B302" t="s">
        <v>97</v>
      </c>
      <c r="C302">
        <f>HYPERLINK("https://www.geeksforgeeks.org/minimum-number-of-swaps-required-for-arranging-pairs-adjacent-to-each-other/","link")</f>
        <v/>
      </c>
    </row>
    <row r="303" spans="1:3">
      <c r="A303" t="s">
        <v>98</v>
      </c>
      <c r="B303" t="s">
        <v>99</v>
      </c>
      <c r="C303">
        <f>HYPERLINK("https://www.geeksforgeeks.org/convert-array-into-zig-zag-fashion/","link")</f>
        <v/>
      </c>
    </row>
    <row r="304" spans="1:3">
      <c r="A304" t="s">
        <v>100</v>
      </c>
      <c r="B304" t="s">
        <v>101</v>
      </c>
      <c r="C304">
        <f>HYPERLINK("https://www.geeksforgeeks.org/reorder-a-array-according-to-given-indexes/","link")</f>
        <v/>
      </c>
    </row>
    <row r="305" spans="1:3">
      <c r="A305" t="s">
        <v>102</v>
      </c>
      <c r="B305" t="s">
        <v>103</v>
      </c>
      <c r="C305">
        <f>HYPERLINK("https://www.geeksforgeeks.org/form-minimum-number-from-given-sequence/","link")</f>
        <v/>
      </c>
    </row>
    <row r="306" spans="1:3">
      <c r="A306" t="s">
        <v>42</v>
      </c>
      <c r="B306" t="s">
        <v>43</v>
      </c>
      <c r="C306">
        <f>HYPERLINK("https://www.geeksforgeeks.org/even-numbers-even-index-odd-numbers-odd-index/","link")</f>
        <v/>
      </c>
    </row>
    <row r="307" spans="1:3">
      <c r="A307" t="s">
        <v>44</v>
      </c>
      <c r="B307" t="s">
        <v>45</v>
      </c>
      <c r="C307">
        <f>HYPERLINK("https://www.geeksforgeeks.org/rearrange-array-such-that-even-positioned-are-greater-than-odd/","link")</f>
        <v/>
      </c>
    </row>
    <row r="308" spans="1:3">
      <c r="A308" t="s">
        <v>46</v>
      </c>
      <c r="B308" t="s">
        <v>47</v>
      </c>
      <c r="C308">
        <f>HYPERLINK("https://www.geeksforgeeks.org/double-first-element-move-zero-end/","link")</f>
        <v/>
      </c>
    </row>
    <row r="309" spans="1:3">
      <c r="A309" t="s">
        <v>46</v>
      </c>
      <c r="B309" t="s">
        <v>47</v>
      </c>
      <c r="C309">
        <f>HYPERLINK("https://www.geeksforgeeks.org/double-first-element-move-zero-end/","link")</f>
        <v/>
      </c>
    </row>
    <row r="310" spans="1:3">
      <c r="A310" t="s">
        <v>48</v>
      </c>
      <c r="B310" t="s">
        <v>49</v>
      </c>
      <c r="C310">
        <f>HYPERLINK("https://www.geeksforgeeks.org/move-zeroes-end-array-set-2-using-single-traversal/","link")</f>
        <v/>
      </c>
    </row>
    <row r="311" spans="1:3">
      <c r="A311" t="s">
        <v>50</v>
      </c>
      <c r="B311" t="s">
        <v>51</v>
      </c>
      <c r="C311">
        <f>HYPERLINK("https://www.geeksforgeeks.org/rearrange-positive-and-negative-numbers/","link")</f>
        <v/>
      </c>
    </row>
    <row r="312" spans="1:3">
      <c r="A312" t="s">
        <v>52</v>
      </c>
      <c r="B312" t="s">
        <v>53</v>
      </c>
      <c r="C312">
        <f>HYPERLINK("https://www.geeksforgeeks.org/sort-an-array-according-to-absolute-difference-with-given-value/","link")</f>
        <v/>
      </c>
    </row>
    <row r="313" spans="1:3">
      <c r="A313" t="s">
        <v>54</v>
      </c>
      <c r="B313" t="s">
        <v>55</v>
      </c>
      <c r="C313">
        <f>HYPERLINK("https://www.geeksforgeeks.org/move-ve-elements-end-order-extra-space-allowed/","link")</f>
        <v/>
      </c>
    </row>
    <row r="314" spans="1:3">
      <c r="A314" t="s">
        <v>56</v>
      </c>
      <c r="B314" t="s">
        <v>57</v>
      </c>
      <c r="C314">
        <f>HYPERLINK("https://www.geeksforgeeks.org/three-way-partitioning-of-an-array-around-a-given-range/","link")</f>
        <v/>
      </c>
    </row>
    <row r="315" spans="1:3">
      <c r="A315" t="s">
        <v>58</v>
      </c>
      <c r="B315" t="s">
        <v>59</v>
      </c>
      <c r="C315">
        <f>HYPERLINK("https://www.geeksforgeeks.org/rearrange-array-maximum-minimum-form/","link")</f>
        <v/>
      </c>
    </row>
    <row r="316" spans="1:3">
      <c r="A316" t="s">
        <v>60</v>
      </c>
      <c r="B316" t="s">
        <v>61</v>
      </c>
      <c r="C316">
        <f>HYPERLINK("https://www.geeksforgeeks.org/rearrange-array-maximum-minimum-form-set-2-o1-extra-space/","link")</f>
        <v/>
      </c>
    </row>
    <row r="317" spans="1:3">
      <c r="A317" t="s">
        <v>62</v>
      </c>
      <c r="B317" t="s">
        <v>63</v>
      </c>
      <c r="C317">
        <f>HYPERLINK("https://www.geeksforgeeks.org/maximize-sum-consecutive-differences-circular-array/","link")</f>
        <v/>
      </c>
    </row>
    <row r="318" spans="1:3">
      <c r="A318" t="s">
        <v>64</v>
      </c>
      <c r="B318" t="s">
        <v>65</v>
      </c>
      <c r="C318">
        <f>HYPERLINK("https://www.geeksforgeeks.org/segregate-0s-and-1s-in-an-array-by-traversing-array-once/","link")</f>
        <v/>
      </c>
    </row>
    <row r="319" spans="1:3">
      <c r="A319" t="s">
        <v>66</v>
      </c>
      <c r="B319" t="s">
        <v>67</v>
      </c>
      <c r="C319">
        <f>HYPERLINK("https://www.geeksforgeeks.org/segregate-even-and-odd-numbers/","link")</f>
        <v/>
      </c>
    </row>
    <row r="320" spans="1:3">
      <c r="A320" t="s">
        <v>68</v>
      </c>
      <c r="B320" t="s">
        <v>69</v>
      </c>
      <c r="C320">
        <f>HYPERLINK("https://www.geeksforgeeks.org/find-a-sorted-subsequence-of-size-3-in-linear-time/","link")</f>
        <v/>
      </c>
    </row>
    <row r="321" spans="1:3">
      <c r="A321" t="s">
        <v>70</v>
      </c>
      <c r="B321" t="s">
        <v>71</v>
      </c>
      <c r="C321">
        <f>HYPERLINK("https://www.geeksforgeeks.org/largest-subarray-with-equal-number-of-0s-and-1s/","link")</f>
        <v/>
      </c>
    </row>
    <row r="322" spans="1:3">
      <c r="A322" t="s">
        <v>72</v>
      </c>
      <c r="B322" t="s">
        <v>73</v>
      </c>
      <c r="C322">
        <f>HYPERLINK("https://www.geeksforgeeks.org/dynamic-programming-set-18-partition-problem/","link")</f>
        <v/>
      </c>
    </row>
    <row r="323" spans="1:3">
      <c r="A323" t="s">
        <v>74</v>
      </c>
      <c r="B323" t="s">
        <v>75</v>
      </c>
      <c r="C323">
        <f>HYPERLINK("https://www.geeksforgeeks.org/replace-every-element-with-the-greatest-on-right-side/","link")</f>
        <v/>
      </c>
    </row>
    <row r="324" spans="1:3">
      <c r="A324" t="s">
        <v>76</v>
      </c>
      <c r="B324" t="s">
        <v>77</v>
      </c>
      <c r="C324">
        <f>HYPERLINK("https://www.geeksforgeeks.org/nearly-sorted-algorithm/","link")</f>
        <v/>
      </c>
    </row>
    <row r="325" spans="1:3">
      <c r="A325" t="s">
        <v>78</v>
      </c>
      <c r="B325" t="s">
        <v>79</v>
      </c>
      <c r="C325">
        <f>HYPERLINK("https://www.geeksforgeeks.org/construction-of-longest-monotonically-increasing-subsequence-n-log-n/","link")</f>
        <v/>
      </c>
    </row>
    <row r="326" spans="1:3">
      <c r="A326" t="s">
        <v>80</v>
      </c>
      <c r="B326" t="s">
        <v>81</v>
      </c>
      <c r="C326">
        <f>HYPERLINK("https://www.geeksforgeeks.org/given-an-array-of-numbers-arrange-the-numbers-to-form-the-biggest-number/","link")</f>
        <v/>
      </c>
    </row>
    <row r="327" spans="1:3">
      <c r="A327" t="s">
        <v>82</v>
      </c>
      <c r="B327" t="s">
        <v>83</v>
      </c>
      <c r="C327">
        <f>HYPERLINK("https://www.geeksforgeeks.org/divide-and-conquer-maximum-sum-subarray/","link")</f>
        <v/>
      </c>
    </row>
    <row r="328" spans="1:3">
      <c r="A328" t="s">
        <v>84</v>
      </c>
      <c r="B328" t="s">
        <v>85</v>
      </c>
      <c r="C328">
        <f>HYPERLINK("https://www.geeksforgeeks.org/sort-elements-by-frequency-set-2/","link")</f>
        <v/>
      </c>
    </row>
    <row r="329" spans="1:3">
      <c r="A329" t="s">
        <v>86</v>
      </c>
      <c r="B329" t="s">
        <v>87</v>
      </c>
      <c r="C329">
        <f>HYPERLINK("https://www.geeksforgeeks.org/sort-array-according-order-defined-another-array/","link")</f>
        <v/>
      </c>
    </row>
    <row r="330" spans="1:3">
      <c r="A330" t="s">
        <v>88</v>
      </c>
      <c r="B330" t="s">
        <v>89</v>
      </c>
      <c r="C330">
        <f>HYPERLINK("https://www.geeksforgeeks.org/find-index-0-replaced-1-get-longest-continuous-sequence-1s-binary-array/","link")</f>
        <v/>
      </c>
    </row>
    <row r="331" spans="1:3">
      <c r="A331" t="s">
        <v>90</v>
      </c>
      <c r="B331" t="s">
        <v>91</v>
      </c>
      <c r="C331">
        <f>HYPERLINK("https://www.geeksforgeeks.org/rearrange-array-arrj-becomes-arri-j/","link")</f>
        <v/>
      </c>
    </row>
    <row r="332" spans="1:3">
      <c r="A332" t="s">
        <v>92</v>
      </c>
      <c r="B332" t="s">
        <v>93</v>
      </c>
      <c r="C332">
        <f>HYPERLINK("https://www.geeksforgeeks.org/replace-every-array-element-by-multiplication-of-previous-and-next/","link")</f>
        <v/>
      </c>
    </row>
    <row r="333" spans="1:3">
      <c r="A333" t="s">
        <v>94</v>
      </c>
      <c r="B333" t="s">
        <v>95</v>
      </c>
      <c r="C333">
        <f>HYPERLINK("https://www.geeksforgeeks.org/generate-all-possible-sorted-arrays-from-alternate-elements-of-two-given-arrays/","link")</f>
        <v/>
      </c>
    </row>
    <row r="334" spans="1:3">
      <c r="A334" t="s">
        <v>96</v>
      </c>
      <c r="B334" t="s">
        <v>97</v>
      </c>
      <c r="C334">
        <f>HYPERLINK("https://www.geeksforgeeks.org/minimum-number-of-swaps-required-for-arranging-pairs-adjacent-to-each-other/","link")</f>
        <v/>
      </c>
    </row>
    <row r="335" spans="1:3">
      <c r="A335" t="s">
        <v>98</v>
      </c>
      <c r="B335" t="s">
        <v>99</v>
      </c>
      <c r="C335">
        <f>HYPERLINK("https://www.geeksforgeeks.org/convert-array-into-zig-zag-fashion/","link")</f>
        <v/>
      </c>
    </row>
    <row r="336" spans="1:3">
      <c r="A336" t="s">
        <v>100</v>
      </c>
      <c r="B336" t="s">
        <v>101</v>
      </c>
      <c r="C336">
        <f>HYPERLINK("https://www.geeksforgeeks.org/reorder-a-array-according-to-given-indexes/","link")</f>
        <v/>
      </c>
    </row>
    <row r="337" spans="1:3">
      <c r="A337" t="s">
        <v>102</v>
      </c>
      <c r="B337" t="s">
        <v>103</v>
      </c>
      <c r="C337">
        <f>HYPERLINK("https://www.geeksforgeeks.org/form-minimum-number-from-given-sequence/","link")</f>
        <v/>
      </c>
    </row>
    <row r="338" spans="1:3">
      <c r="A338" t="s">
        <v>44</v>
      </c>
      <c r="B338" t="s">
        <v>45</v>
      </c>
      <c r="C338">
        <f>HYPERLINK("https://www.geeksforgeeks.org/rearrange-array-such-that-even-positioned-are-greater-than-odd/","link")</f>
        <v/>
      </c>
    </row>
    <row r="339" spans="1:3">
      <c r="A339" t="s">
        <v>46</v>
      </c>
      <c r="B339" t="s">
        <v>47</v>
      </c>
      <c r="C339">
        <f>HYPERLINK("https://www.geeksforgeeks.org/double-first-element-move-zero-end/","link")</f>
        <v/>
      </c>
    </row>
    <row r="340" spans="1:3">
      <c r="A340" t="s">
        <v>46</v>
      </c>
      <c r="B340" t="s">
        <v>47</v>
      </c>
      <c r="C340">
        <f>HYPERLINK("https://www.geeksforgeeks.org/double-first-element-move-zero-end/","link")</f>
        <v/>
      </c>
    </row>
    <row r="341" spans="1:3">
      <c r="A341" t="s">
        <v>48</v>
      </c>
      <c r="B341" t="s">
        <v>49</v>
      </c>
      <c r="C341">
        <f>HYPERLINK("https://www.geeksforgeeks.org/move-zeroes-end-array-set-2-using-single-traversal/","link")</f>
        <v/>
      </c>
    </row>
    <row r="342" spans="1:3">
      <c r="A342" t="s">
        <v>50</v>
      </c>
      <c r="B342" t="s">
        <v>51</v>
      </c>
      <c r="C342">
        <f>HYPERLINK("https://www.geeksforgeeks.org/rearrange-positive-and-negative-numbers/","link")</f>
        <v/>
      </c>
    </row>
    <row r="343" spans="1:3">
      <c r="A343" t="s">
        <v>52</v>
      </c>
      <c r="B343" t="s">
        <v>53</v>
      </c>
      <c r="C343">
        <f>HYPERLINK("https://www.geeksforgeeks.org/sort-an-array-according-to-absolute-difference-with-given-value/","link")</f>
        <v/>
      </c>
    </row>
    <row r="344" spans="1:3">
      <c r="A344" t="s">
        <v>54</v>
      </c>
      <c r="B344" t="s">
        <v>55</v>
      </c>
      <c r="C344">
        <f>HYPERLINK("https://www.geeksforgeeks.org/move-ve-elements-end-order-extra-space-allowed/","link")</f>
        <v/>
      </c>
    </row>
    <row r="345" spans="1:3">
      <c r="A345" t="s">
        <v>56</v>
      </c>
      <c r="B345" t="s">
        <v>57</v>
      </c>
      <c r="C345">
        <f>HYPERLINK("https://www.geeksforgeeks.org/three-way-partitioning-of-an-array-around-a-given-range/","link")</f>
        <v/>
      </c>
    </row>
    <row r="346" spans="1:3">
      <c r="A346" t="s">
        <v>58</v>
      </c>
      <c r="B346" t="s">
        <v>59</v>
      </c>
      <c r="C346">
        <f>HYPERLINK("https://www.geeksforgeeks.org/rearrange-array-maximum-minimum-form/","link")</f>
        <v/>
      </c>
    </row>
    <row r="347" spans="1:3">
      <c r="A347" t="s">
        <v>60</v>
      </c>
      <c r="B347" t="s">
        <v>61</v>
      </c>
      <c r="C347">
        <f>HYPERLINK("https://www.geeksforgeeks.org/rearrange-array-maximum-minimum-form-set-2-o1-extra-space/","link")</f>
        <v/>
      </c>
    </row>
    <row r="348" spans="1:3">
      <c r="A348" t="s">
        <v>62</v>
      </c>
      <c r="B348" t="s">
        <v>63</v>
      </c>
      <c r="C348">
        <f>HYPERLINK("https://www.geeksforgeeks.org/maximize-sum-consecutive-differences-circular-array/","link")</f>
        <v/>
      </c>
    </row>
    <row r="349" spans="1:3">
      <c r="A349" t="s">
        <v>64</v>
      </c>
      <c r="B349" t="s">
        <v>65</v>
      </c>
      <c r="C349">
        <f>HYPERLINK("https://www.geeksforgeeks.org/segregate-0s-and-1s-in-an-array-by-traversing-array-once/","link")</f>
        <v/>
      </c>
    </row>
    <row r="350" spans="1:3">
      <c r="A350" t="s">
        <v>66</v>
      </c>
      <c r="B350" t="s">
        <v>67</v>
      </c>
      <c r="C350">
        <f>HYPERLINK("https://www.geeksforgeeks.org/segregate-even-and-odd-numbers/","link")</f>
        <v/>
      </c>
    </row>
    <row r="351" spans="1:3">
      <c r="A351" t="s">
        <v>68</v>
      </c>
      <c r="B351" t="s">
        <v>69</v>
      </c>
      <c r="C351">
        <f>HYPERLINK("https://www.geeksforgeeks.org/find-a-sorted-subsequence-of-size-3-in-linear-time/","link")</f>
        <v/>
      </c>
    </row>
    <row r="352" spans="1:3">
      <c r="A352" t="s">
        <v>70</v>
      </c>
      <c r="B352" t="s">
        <v>71</v>
      </c>
      <c r="C352">
        <f>HYPERLINK("https://www.geeksforgeeks.org/largest-subarray-with-equal-number-of-0s-and-1s/","link")</f>
        <v/>
      </c>
    </row>
    <row r="353" spans="1:3">
      <c r="A353" t="s">
        <v>72</v>
      </c>
      <c r="B353" t="s">
        <v>73</v>
      </c>
      <c r="C353">
        <f>HYPERLINK("https://www.geeksforgeeks.org/dynamic-programming-set-18-partition-problem/","link")</f>
        <v/>
      </c>
    </row>
    <row r="354" spans="1:3">
      <c r="A354" t="s">
        <v>74</v>
      </c>
      <c r="B354" t="s">
        <v>75</v>
      </c>
      <c r="C354">
        <f>HYPERLINK("https://www.geeksforgeeks.org/replace-every-element-with-the-greatest-on-right-side/","link")</f>
        <v/>
      </c>
    </row>
    <row r="355" spans="1:3">
      <c r="A355" t="s">
        <v>76</v>
      </c>
      <c r="B355" t="s">
        <v>77</v>
      </c>
      <c r="C355">
        <f>HYPERLINK("https://www.geeksforgeeks.org/nearly-sorted-algorithm/","link")</f>
        <v/>
      </c>
    </row>
    <row r="356" spans="1:3">
      <c r="A356" t="s">
        <v>78</v>
      </c>
      <c r="B356" t="s">
        <v>79</v>
      </c>
      <c r="C356">
        <f>HYPERLINK("https://www.geeksforgeeks.org/construction-of-longest-monotonically-increasing-subsequence-n-log-n/","link")</f>
        <v/>
      </c>
    </row>
    <row r="357" spans="1:3">
      <c r="A357" t="s">
        <v>80</v>
      </c>
      <c r="B357" t="s">
        <v>81</v>
      </c>
      <c r="C357">
        <f>HYPERLINK("https://www.geeksforgeeks.org/given-an-array-of-numbers-arrange-the-numbers-to-form-the-biggest-number/","link")</f>
        <v/>
      </c>
    </row>
    <row r="358" spans="1:3">
      <c r="A358" t="s">
        <v>82</v>
      </c>
      <c r="B358" t="s">
        <v>83</v>
      </c>
      <c r="C358">
        <f>HYPERLINK("https://www.geeksforgeeks.org/divide-and-conquer-maximum-sum-subarray/","link")</f>
        <v/>
      </c>
    </row>
    <row r="359" spans="1:3">
      <c r="A359" t="s">
        <v>84</v>
      </c>
      <c r="B359" t="s">
        <v>85</v>
      </c>
      <c r="C359">
        <f>HYPERLINK("https://www.geeksforgeeks.org/sort-elements-by-frequency-set-2/","link")</f>
        <v/>
      </c>
    </row>
    <row r="360" spans="1:3">
      <c r="A360" t="s">
        <v>86</v>
      </c>
      <c r="B360" t="s">
        <v>87</v>
      </c>
      <c r="C360">
        <f>HYPERLINK("https://www.geeksforgeeks.org/sort-array-according-order-defined-another-array/","link")</f>
        <v/>
      </c>
    </row>
    <row r="361" spans="1:3">
      <c r="A361" t="s">
        <v>88</v>
      </c>
      <c r="B361" t="s">
        <v>89</v>
      </c>
      <c r="C361">
        <f>HYPERLINK("https://www.geeksforgeeks.org/find-index-0-replaced-1-get-longest-continuous-sequence-1s-binary-array/","link")</f>
        <v/>
      </c>
    </row>
    <row r="362" spans="1:3">
      <c r="A362" t="s">
        <v>90</v>
      </c>
      <c r="B362" t="s">
        <v>91</v>
      </c>
      <c r="C362">
        <f>HYPERLINK("https://www.geeksforgeeks.org/rearrange-array-arrj-becomes-arri-j/","link")</f>
        <v/>
      </c>
    </row>
    <row r="363" spans="1:3">
      <c r="A363" t="s">
        <v>92</v>
      </c>
      <c r="B363" t="s">
        <v>93</v>
      </c>
      <c r="C363">
        <f>HYPERLINK("https://www.geeksforgeeks.org/replace-every-array-element-by-multiplication-of-previous-and-next/","link")</f>
        <v/>
      </c>
    </row>
    <row r="364" spans="1:3">
      <c r="A364" t="s">
        <v>94</v>
      </c>
      <c r="B364" t="s">
        <v>95</v>
      </c>
      <c r="C364">
        <f>HYPERLINK("https://www.geeksforgeeks.org/generate-all-possible-sorted-arrays-from-alternate-elements-of-two-given-arrays/","link")</f>
        <v/>
      </c>
    </row>
    <row r="365" spans="1:3">
      <c r="A365" t="s">
        <v>96</v>
      </c>
      <c r="B365" t="s">
        <v>97</v>
      </c>
      <c r="C365">
        <f>HYPERLINK("https://www.geeksforgeeks.org/minimum-number-of-swaps-required-for-arranging-pairs-adjacent-to-each-other/","link")</f>
        <v/>
      </c>
    </row>
    <row r="366" spans="1:3">
      <c r="A366" t="s">
        <v>98</v>
      </c>
      <c r="B366" t="s">
        <v>99</v>
      </c>
      <c r="C366">
        <f>HYPERLINK("https://www.geeksforgeeks.org/convert-array-into-zig-zag-fashion/","link")</f>
        <v/>
      </c>
    </row>
    <row r="367" spans="1:3">
      <c r="A367" t="s">
        <v>100</v>
      </c>
      <c r="B367" t="s">
        <v>101</v>
      </c>
      <c r="C367">
        <f>HYPERLINK("https://www.geeksforgeeks.org/reorder-a-array-according-to-given-indexes/","link")</f>
        <v/>
      </c>
    </row>
    <row r="368" spans="1:3">
      <c r="A368" t="s">
        <v>102</v>
      </c>
      <c r="B368" t="s">
        <v>103</v>
      </c>
      <c r="C368">
        <f>HYPERLINK("https://www.geeksforgeeks.org/form-minimum-number-from-given-sequence/","link")</f>
        <v/>
      </c>
    </row>
    <row r="369" spans="1:3">
      <c r="A369" t="s">
        <v>46</v>
      </c>
      <c r="B369" t="s">
        <v>47</v>
      </c>
      <c r="C369">
        <f>HYPERLINK("https://www.geeksforgeeks.org/double-first-element-move-zero-end/","link")</f>
        <v/>
      </c>
    </row>
    <row r="370" spans="1:3">
      <c r="A370" t="s">
        <v>46</v>
      </c>
      <c r="B370" t="s">
        <v>47</v>
      </c>
      <c r="C370">
        <f>HYPERLINK("https://www.geeksforgeeks.org/double-first-element-move-zero-end/","link")</f>
        <v/>
      </c>
    </row>
    <row r="371" spans="1:3">
      <c r="A371" t="s">
        <v>48</v>
      </c>
      <c r="B371" t="s">
        <v>49</v>
      </c>
      <c r="C371">
        <f>HYPERLINK("https://www.geeksforgeeks.org/move-zeroes-end-array-set-2-using-single-traversal/","link")</f>
        <v/>
      </c>
    </row>
    <row r="372" spans="1:3">
      <c r="A372" t="s">
        <v>50</v>
      </c>
      <c r="B372" t="s">
        <v>51</v>
      </c>
      <c r="C372">
        <f>HYPERLINK("https://www.geeksforgeeks.org/rearrange-positive-and-negative-numbers/","link")</f>
        <v/>
      </c>
    </row>
    <row r="373" spans="1:3">
      <c r="A373" t="s">
        <v>52</v>
      </c>
      <c r="B373" t="s">
        <v>53</v>
      </c>
      <c r="C373">
        <f>HYPERLINK("https://www.geeksforgeeks.org/sort-an-array-according-to-absolute-difference-with-given-value/","link")</f>
        <v/>
      </c>
    </row>
    <row r="374" spans="1:3">
      <c r="A374" t="s">
        <v>54</v>
      </c>
      <c r="B374" t="s">
        <v>55</v>
      </c>
      <c r="C374">
        <f>HYPERLINK("https://www.geeksforgeeks.org/move-ve-elements-end-order-extra-space-allowed/","link")</f>
        <v/>
      </c>
    </row>
    <row r="375" spans="1:3">
      <c r="A375" t="s">
        <v>56</v>
      </c>
      <c r="B375" t="s">
        <v>57</v>
      </c>
      <c r="C375">
        <f>HYPERLINK("https://www.geeksforgeeks.org/three-way-partitioning-of-an-array-around-a-given-range/","link")</f>
        <v/>
      </c>
    </row>
    <row r="376" spans="1:3">
      <c r="A376" t="s">
        <v>58</v>
      </c>
      <c r="B376" t="s">
        <v>59</v>
      </c>
      <c r="C376">
        <f>HYPERLINK("https://www.geeksforgeeks.org/rearrange-array-maximum-minimum-form/","link")</f>
        <v/>
      </c>
    </row>
    <row r="377" spans="1:3">
      <c r="A377" t="s">
        <v>60</v>
      </c>
      <c r="B377" t="s">
        <v>61</v>
      </c>
      <c r="C377">
        <f>HYPERLINK("https://www.geeksforgeeks.org/rearrange-array-maximum-minimum-form-set-2-o1-extra-space/","link")</f>
        <v/>
      </c>
    </row>
    <row r="378" spans="1:3">
      <c r="A378" t="s">
        <v>62</v>
      </c>
      <c r="B378" t="s">
        <v>63</v>
      </c>
      <c r="C378">
        <f>HYPERLINK("https://www.geeksforgeeks.org/maximize-sum-consecutive-differences-circular-array/","link")</f>
        <v/>
      </c>
    </row>
    <row r="379" spans="1:3">
      <c r="A379" t="s">
        <v>64</v>
      </c>
      <c r="B379" t="s">
        <v>65</v>
      </c>
      <c r="C379">
        <f>HYPERLINK("https://www.geeksforgeeks.org/segregate-0s-and-1s-in-an-array-by-traversing-array-once/","link")</f>
        <v/>
      </c>
    </row>
    <row r="380" spans="1:3">
      <c r="A380" t="s">
        <v>66</v>
      </c>
      <c r="B380" t="s">
        <v>67</v>
      </c>
      <c r="C380">
        <f>HYPERLINK("https://www.geeksforgeeks.org/segregate-even-and-odd-numbers/","link")</f>
        <v/>
      </c>
    </row>
    <row r="381" spans="1:3">
      <c r="A381" t="s">
        <v>68</v>
      </c>
      <c r="B381" t="s">
        <v>69</v>
      </c>
      <c r="C381">
        <f>HYPERLINK("https://www.geeksforgeeks.org/find-a-sorted-subsequence-of-size-3-in-linear-time/","link")</f>
        <v/>
      </c>
    </row>
    <row r="382" spans="1:3">
      <c r="A382" t="s">
        <v>70</v>
      </c>
      <c r="B382" t="s">
        <v>71</v>
      </c>
      <c r="C382">
        <f>HYPERLINK("https://www.geeksforgeeks.org/largest-subarray-with-equal-number-of-0s-and-1s/","link")</f>
        <v/>
      </c>
    </row>
    <row r="383" spans="1:3">
      <c r="A383" t="s">
        <v>72</v>
      </c>
      <c r="B383" t="s">
        <v>73</v>
      </c>
      <c r="C383">
        <f>HYPERLINK("https://www.geeksforgeeks.org/dynamic-programming-set-18-partition-problem/","link")</f>
        <v/>
      </c>
    </row>
    <row r="384" spans="1:3">
      <c r="A384" t="s">
        <v>74</v>
      </c>
      <c r="B384" t="s">
        <v>75</v>
      </c>
      <c r="C384">
        <f>HYPERLINK("https://www.geeksforgeeks.org/replace-every-element-with-the-greatest-on-right-side/","link")</f>
        <v/>
      </c>
    </row>
    <row r="385" spans="1:3">
      <c r="A385" t="s">
        <v>76</v>
      </c>
      <c r="B385" t="s">
        <v>77</v>
      </c>
      <c r="C385">
        <f>HYPERLINK("https://www.geeksforgeeks.org/nearly-sorted-algorithm/","link")</f>
        <v/>
      </c>
    </row>
    <row r="386" spans="1:3">
      <c r="A386" t="s">
        <v>78</v>
      </c>
      <c r="B386" t="s">
        <v>79</v>
      </c>
      <c r="C386">
        <f>HYPERLINK("https://www.geeksforgeeks.org/construction-of-longest-monotonically-increasing-subsequence-n-log-n/","link")</f>
        <v/>
      </c>
    </row>
    <row r="387" spans="1:3">
      <c r="A387" t="s">
        <v>80</v>
      </c>
      <c r="B387" t="s">
        <v>81</v>
      </c>
      <c r="C387">
        <f>HYPERLINK("https://www.geeksforgeeks.org/given-an-array-of-numbers-arrange-the-numbers-to-form-the-biggest-number/","link")</f>
        <v/>
      </c>
    </row>
    <row r="388" spans="1:3">
      <c r="A388" t="s">
        <v>82</v>
      </c>
      <c r="B388" t="s">
        <v>83</v>
      </c>
      <c r="C388">
        <f>HYPERLINK("https://www.geeksforgeeks.org/divide-and-conquer-maximum-sum-subarray/","link")</f>
        <v/>
      </c>
    </row>
    <row r="389" spans="1:3">
      <c r="A389" t="s">
        <v>84</v>
      </c>
      <c r="B389" t="s">
        <v>85</v>
      </c>
      <c r="C389">
        <f>HYPERLINK("https://www.geeksforgeeks.org/sort-elements-by-frequency-set-2/","link")</f>
        <v/>
      </c>
    </row>
    <row r="390" spans="1:3">
      <c r="A390" t="s">
        <v>86</v>
      </c>
      <c r="B390" t="s">
        <v>87</v>
      </c>
      <c r="C390">
        <f>HYPERLINK("https://www.geeksforgeeks.org/sort-array-according-order-defined-another-array/","link")</f>
        <v/>
      </c>
    </row>
    <row r="391" spans="1:3">
      <c r="A391" t="s">
        <v>88</v>
      </c>
      <c r="B391" t="s">
        <v>89</v>
      </c>
      <c r="C391">
        <f>HYPERLINK("https://www.geeksforgeeks.org/find-index-0-replaced-1-get-longest-continuous-sequence-1s-binary-array/","link")</f>
        <v/>
      </c>
    </row>
    <row r="392" spans="1:3">
      <c r="A392" t="s">
        <v>90</v>
      </c>
      <c r="B392" t="s">
        <v>91</v>
      </c>
      <c r="C392">
        <f>HYPERLINK("https://www.geeksforgeeks.org/rearrange-array-arrj-becomes-arri-j/","link")</f>
        <v/>
      </c>
    </row>
    <row r="393" spans="1:3">
      <c r="A393" t="s">
        <v>92</v>
      </c>
      <c r="B393" t="s">
        <v>93</v>
      </c>
      <c r="C393">
        <f>HYPERLINK("https://www.geeksforgeeks.org/replace-every-array-element-by-multiplication-of-previous-and-next/","link")</f>
        <v/>
      </c>
    </row>
    <row r="394" spans="1:3">
      <c r="A394" t="s">
        <v>94</v>
      </c>
      <c r="B394" t="s">
        <v>95</v>
      </c>
      <c r="C394">
        <f>HYPERLINK("https://www.geeksforgeeks.org/generate-all-possible-sorted-arrays-from-alternate-elements-of-two-given-arrays/","link")</f>
        <v/>
      </c>
    </row>
    <row r="395" spans="1:3">
      <c r="A395" t="s">
        <v>96</v>
      </c>
      <c r="B395" t="s">
        <v>97</v>
      </c>
      <c r="C395">
        <f>HYPERLINK("https://www.geeksforgeeks.org/minimum-number-of-swaps-required-for-arranging-pairs-adjacent-to-each-other/","link")</f>
        <v/>
      </c>
    </row>
    <row r="396" spans="1:3">
      <c r="A396" t="s">
        <v>98</v>
      </c>
      <c r="B396" t="s">
        <v>99</v>
      </c>
      <c r="C396">
        <f>HYPERLINK("https://www.geeksforgeeks.org/convert-array-into-zig-zag-fashion/","link")</f>
        <v/>
      </c>
    </row>
    <row r="397" spans="1:3">
      <c r="A397" t="s">
        <v>100</v>
      </c>
      <c r="B397" t="s">
        <v>101</v>
      </c>
      <c r="C397">
        <f>HYPERLINK("https://www.geeksforgeeks.org/reorder-a-array-according-to-given-indexes/","link")</f>
        <v/>
      </c>
    </row>
    <row r="398" spans="1:3">
      <c r="A398" t="s">
        <v>102</v>
      </c>
      <c r="B398" t="s">
        <v>103</v>
      </c>
      <c r="C398">
        <f>HYPERLINK("https://www.geeksforgeeks.org/form-minimum-number-from-given-sequence/","link")</f>
        <v/>
      </c>
    </row>
    <row r="399" spans="1:3">
      <c r="A399" t="s">
        <v>46</v>
      </c>
      <c r="B399" t="s">
        <v>47</v>
      </c>
      <c r="C399">
        <f>HYPERLINK("https://www.geeksforgeeks.org/double-first-element-move-zero-end/","link")</f>
        <v/>
      </c>
    </row>
    <row r="400" spans="1:3">
      <c r="A400" t="s">
        <v>48</v>
      </c>
      <c r="B400" t="s">
        <v>49</v>
      </c>
      <c r="C400">
        <f>HYPERLINK("https://www.geeksforgeeks.org/move-zeroes-end-array-set-2-using-single-traversal/","link")</f>
        <v/>
      </c>
    </row>
    <row r="401" spans="1:3">
      <c r="A401" t="s">
        <v>50</v>
      </c>
      <c r="B401" t="s">
        <v>51</v>
      </c>
      <c r="C401">
        <f>HYPERLINK("https://www.geeksforgeeks.org/rearrange-positive-and-negative-numbers/","link")</f>
        <v/>
      </c>
    </row>
    <row r="402" spans="1:3">
      <c r="A402" t="s">
        <v>52</v>
      </c>
      <c r="B402" t="s">
        <v>53</v>
      </c>
      <c r="C402">
        <f>HYPERLINK("https://www.geeksforgeeks.org/sort-an-array-according-to-absolute-difference-with-given-value/","link")</f>
        <v/>
      </c>
    </row>
    <row r="403" spans="1:3">
      <c r="A403" t="s">
        <v>54</v>
      </c>
      <c r="B403" t="s">
        <v>55</v>
      </c>
      <c r="C403">
        <f>HYPERLINK("https://www.geeksforgeeks.org/move-ve-elements-end-order-extra-space-allowed/","link")</f>
        <v/>
      </c>
    </row>
    <row r="404" spans="1:3">
      <c r="A404" t="s">
        <v>56</v>
      </c>
      <c r="B404" t="s">
        <v>57</v>
      </c>
      <c r="C404">
        <f>HYPERLINK("https://www.geeksforgeeks.org/three-way-partitioning-of-an-array-around-a-given-range/","link")</f>
        <v/>
      </c>
    </row>
    <row r="405" spans="1:3">
      <c r="A405" t="s">
        <v>58</v>
      </c>
      <c r="B405" t="s">
        <v>59</v>
      </c>
      <c r="C405">
        <f>HYPERLINK("https://www.geeksforgeeks.org/rearrange-array-maximum-minimum-form/","link")</f>
        <v/>
      </c>
    </row>
    <row r="406" spans="1:3">
      <c r="A406" t="s">
        <v>60</v>
      </c>
      <c r="B406" t="s">
        <v>61</v>
      </c>
      <c r="C406">
        <f>HYPERLINK("https://www.geeksforgeeks.org/rearrange-array-maximum-minimum-form-set-2-o1-extra-space/","link")</f>
        <v/>
      </c>
    </row>
    <row r="407" spans="1:3">
      <c r="A407" t="s">
        <v>62</v>
      </c>
      <c r="B407" t="s">
        <v>63</v>
      </c>
      <c r="C407">
        <f>HYPERLINK("https://www.geeksforgeeks.org/maximize-sum-consecutive-differences-circular-array/","link")</f>
        <v/>
      </c>
    </row>
    <row r="408" spans="1:3">
      <c r="A408" t="s">
        <v>64</v>
      </c>
      <c r="B408" t="s">
        <v>65</v>
      </c>
      <c r="C408">
        <f>HYPERLINK("https://www.geeksforgeeks.org/segregate-0s-and-1s-in-an-array-by-traversing-array-once/","link")</f>
        <v/>
      </c>
    </row>
    <row r="409" spans="1:3">
      <c r="A409" t="s">
        <v>66</v>
      </c>
      <c r="B409" t="s">
        <v>67</v>
      </c>
      <c r="C409">
        <f>HYPERLINK("https://www.geeksforgeeks.org/segregate-even-and-odd-numbers/","link")</f>
        <v/>
      </c>
    </row>
    <row r="410" spans="1:3">
      <c r="A410" t="s">
        <v>68</v>
      </c>
      <c r="B410" t="s">
        <v>69</v>
      </c>
      <c r="C410">
        <f>HYPERLINK("https://www.geeksforgeeks.org/find-a-sorted-subsequence-of-size-3-in-linear-time/","link")</f>
        <v/>
      </c>
    </row>
    <row r="411" spans="1:3">
      <c r="A411" t="s">
        <v>70</v>
      </c>
      <c r="B411" t="s">
        <v>71</v>
      </c>
      <c r="C411">
        <f>HYPERLINK("https://www.geeksforgeeks.org/largest-subarray-with-equal-number-of-0s-and-1s/","link")</f>
        <v/>
      </c>
    </row>
    <row r="412" spans="1:3">
      <c r="A412" t="s">
        <v>72</v>
      </c>
      <c r="B412" t="s">
        <v>73</v>
      </c>
      <c r="C412">
        <f>HYPERLINK("https://www.geeksforgeeks.org/dynamic-programming-set-18-partition-problem/","link")</f>
        <v/>
      </c>
    </row>
    <row r="413" spans="1:3">
      <c r="A413" t="s">
        <v>74</v>
      </c>
      <c r="B413" t="s">
        <v>75</v>
      </c>
      <c r="C413">
        <f>HYPERLINK("https://www.geeksforgeeks.org/replace-every-element-with-the-greatest-on-right-side/","link")</f>
        <v/>
      </c>
    </row>
    <row r="414" spans="1:3">
      <c r="A414" t="s">
        <v>76</v>
      </c>
      <c r="B414" t="s">
        <v>77</v>
      </c>
      <c r="C414">
        <f>HYPERLINK("https://www.geeksforgeeks.org/nearly-sorted-algorithm/","link")</f>
        <v/>
      </c>
    </row>
    <row r="415" spans="1:3">
      <c r="A415" t="s">
        <v>78</v>
      </c>
      <c r="B415" t="s">
        <v>79</v>
      </c>
      <c r="C415">
        <f>HYPERLINK("https://www.geeksforgeeks.org/construction-of-longest-monotonically-increasing-subsequence-n-log-n/","link")</f>
        <v/>
      </c>
    </row>
    <row r="416" spans="1:3">
      <c r="A416" t="s">
        <v>80</v>
      </c>
      <c r="B416" t="s">
        <v>81</v>
      </c>
      <c r="C416">
        <f>HYPERLINK("https://www.geeksforgeeks.org/given-an-array-of-numbers-arrange-the-numbers-to-form-the-biggest-number/","link")</f>
        <v/>
      </c>
    </row>
    <row r="417" spans="1:3">
      <c r="A417" t="s">
        <v>82</v>
      </c>
      <c r="B417" t="s">
        <v>83</v>
      </c>
      <c r="C417">
        <f>HYPERLINK("https://www.geeksforgeeks.org/divide-and-conquer-maximum-sum-subarray/","link")</f>
        <v/>
      </c>
    </row>
    <row r="418" spans="1:3">
      <c r="A418" t="s">
        <v>84</v>
      </c>
      <c r="B418" t="s">
        <v>85</v>
      </c>
      <c r="C418">
        <f>HYPERLINK("https://www.geeksforgeeks.org/sort-elements-by-frequency-set-2/","link")</f>
        <v/>
      </c>
    </row>
    <row r="419" spans="1:3">
      <c r="A419" t="s">
        <v>86</v>
      </c>
      <c r="B419" t="s">
        <v>87</v>
      </c>
      <c r="C419">
        <f>HYPERLINK("https://www.geeksforgeeks.org/sort-array-according-order-defined-another-array/","link")</f>
        <v/>
      </c>
    </row>
    <row r="420" spans="1:3">
      <c r="A420" t="s">
        <v>88</v>
      </c>
      <c r="B420" t="s">
        <v>89</v>
      </c>
      <c r="C420">
        <f>HYPERLINK("https://www.geeksforgeeks.org/find-index-0-replaced-1-get-longest-continuous-sequence-1s-binary-array/","link")</f>
        <v/>
      </c>
    </row>
    <row r="421" spans="1:3">
      <c r="A421" t="s">
        <v>90</v>
      </c>
      <c r="B421" t="s">
        <v>91</v>
      </c>
      <c r="C421">
        <f>HYPERLINK("https://www.geeksforgeeks.org/rearrange-array-arrj-becomes-arri-j/","link")</f>
        <v/>
      </c>
    </row>
    <row r="422" spans="1:3">
      <c r="A422" t="s">
        <v>92</v>
      </c>
      <c r="B422" t="s">
        <v>93</v>
      </c>
      <c r="C422">
        <f>HYPERLINK("https://www.geeksforgeeks.org/replace-every-array-element-by-multiplication-of-previous-and-next/","link")</f>
        <v/>
      </c>
    </row>
    <row r="423" spans="1:3">
      <c r="A423" t="s">
        <v>94</v>
      </c>
      <c r="B423" t="s">
        <v>95</v>
      </c>
      <c r="C423">
        <f>HYPERLINK("https://www.geeksforgeeks.org/generate-all-possible-sorted-arrays-from-alternate-elements-of-two-given-arrays/","link")</f>
        <v/>
      </c>
    </row>
    <row r="424" spans="1:3">
      <c r="A424" t="s">
        <v>96</v>
      </c>
      <c r="B424" t="s">
        <v>97</v>
      </c>
      <c r="C424">
        <f>HYPERLINK("https://www.geeksforgeeks.org/minimum-number-of-swaps-required-for-arranging-pairs-adjacent-to-each-other/","link")</f>
        <v/>
      </c>
    </row>
    <row r="425" spans="1:3">
      <c r="A425" t="s">
        <v>98</v>
      </c>
      <c r="B425" t="s">
        <v>99</v>
      </c>
      <c r="C425">
        <f>HYPERLINK("https://www.geeksforgeeks.org/convert-array-into-zig-zag-fashion/","link")</f>
        <v/>
      </c>
    </row>
    <row r="426" spans="1:3">
      <c r="A426" t="s">
        <v>100</v>
      </c>
      <c r="B426" t="s">
        <v>101</v>
      </c>
      <c r="C426">
        <f>HYPERLINK("https://www.geeksforgeeks.org/reorder-a-array-according-to-given-indexes/","link")</f>
        <v/>
      </c>
    </row>
    <row r="427" spans="1:3">
      <c r="A427" t="s">
        <v>102</v>
      </c>
      <c r="B427" t="s">
        <v>103</v>
      </c>
      <c r="C427">
        <f>HYPERLINK("https://www.geeksforgeeks.org/form-minimum-number-from-given-sequence/","link")</f>
        <v/>
      </c>
    </row>
    <row r="428" spans="1:3">
      <c r="A428" t="s">
        <v>48</v>
      </c>
      <c r="B428" t="s">
        <v>49</v>
      </c>
      <c r="C428">
        <f>HYPERLINK("https://www.geeksforgeeks.org/move-zeroes-end-array-set-2-using-single-traversal/","link")</f>
        <v/>
      </c>
    </row>
    <row r="429" spans="1:3">
      <c r="A429" t="s">
        <v>50</v>
      </c>
      <c r="B429" t="s">
        <v>51</v>
      </c>
      <c r="C429">
        <f>HYPERLINK("https://www.geeksforgeeks.org/rearrange-positive-and-negative-numbers/","link")</f>
        <v/>
      </c>
    </row>
    <row r="430" spans="1:3">
      <c r="A430" t="s">
        <v>52</v>
      </c>
      <c r="B430" t="s">
        <v>53</v>
      </c>
      <c r="C430">
        <f>HYPERLINK("https://www.geeksforgeeks.org/sort-an-array-according-to-absolute-difference-with-given-value/","link")</f>
        <v/>
      </c>
    </row>
    <row r="431" spans="1:3">
      <c r="A431" t="s">
        <v>54</v>
      </c>
      <c r="B431" t="s">
        <v>55</v>
      </c>
      <c r="C431">
        <f>HYPERLINK("https://www.geeksforgeeks.org/move-ve-elements-end-order-extra-space-allowed/","link")</f>
        <v/>
      </c>
    </row>
    <row r="432" spans="1:3">
      <c r="A432" t="s">
        <v>56</v>
      </c>
      <c r="B432" t="s">
        <v>57</v>
      </c>
      <c r="C432">
        <f>HYPERLINK("https://www.geeksforgeeks.org/three-way-partitioning-of-an-array-around-a-given-range/","link")</f>
        <v/>
      </c>
    </row>
    <row r="433" spans="1:3">
      <c r="A433" t="s">
        <v>58</v>
      </c>
      <c r="B433" t="s">
        <v>59</v>
      </c>
      <c r="C433">
        <f>HYPERLINK("https://www.geeksforgeeks.org/rearrange-array-maximum-minimum-form/","link")</f>
        <v/>
      </c>
    </row>
    <row r="434" spans="1:3">
      <c r="A434" t="s">
        <v>60</v>
      </c>
      <c r="B434" t="s">
        <v>61</v>
      </c>
      <c r="C434">
        <f>HYPERLINK("https://www.geeksforgeeks.org/rearrange-array-maximum-minimum-form-set-2-o1-extra-space/","link")</f>
        <v/>
      </c>
    </row>
    <row r="435" spans="1:3">
      <c r="A435" t="s">
        <v>62</v>
      </c>
      <c r="B435" t="s">
        <v>63</v>
      </c>
      <c r="C435">
        <f>HYPERLINK("https://www.geeksforgeeks.org/maximize-sum-consecutive-differences-circular-array/","link")</f>
        <v/>
      </c>
    </row>
    <row r="436" spans="1:3">
      <c r="A436" t="s">
        <v>64</v>
      </c>
      <c r="B436" t="s">
        <v>65</v>
      </c>
      <c r="C436">
        <f>HYPERLINK("https://www.geeksforgeeks.org/segregate-0s-and-1s-in-an-array-by-traversing-array-once/","link")</f>
        <v/>
      </c>
    </row>
    <row r="437" spans="1:3">
      <c r="A437" t="s">
        <v>66</v>
      </c>
      <c r="B437" t="s">
        <v>67</v>
      </c>
      <c r="C437">
        <f>HYPERLINK("https://www.geeksforgeeks.org/segregate-even-and-odd-numbers/","link")</f>
        <v/>
      </c>
    </row>
    <row r="438" spans="1:3">
      <c r="A438" t="s">
        <v>68</v>
      </c>
      <c r="B438" t="s">
        <v>69</v>
      </c>
      <c r="C438">
        <f>HYPERLINK("https://www.geeksforgeeks.org/find-a-sorted-subsequence-of-size-3-in-linear-time/","link")</f>
        <v/>
      </c>
    </row>
    <row r="439" spans="1:3">
      <c r="A439" t="s">
        <v>70</v>
      </c>
      <c r="B439" t="s">
        <v>71</v>
      </c>
      <c r="C439">
        <f>HYPERLINK("https://www.geeksforgeeks.org/largest-subarray-with-equal-number-of-0s-and-1s/","link")</f>
        <v/>
      </c>
    </row>
    <row r="440" spans="1:3">
      <c r="A440" t="s">
        <v>72</v>
      </c>
      <c r="B440" t="s">
        <v>73</v>
      </c>
      <c r="C440">
        <f>HYPERLINK("https://www.geeksforgeeks.org/dynamic-programming-set-18-partition-problem/","link")</f>
        <v/>
      </c>
    </row>
    <row r="441" spans="1:3">
      <c r="A441" t="s">
        <v>74</v>
      </c>
      <c r="B441" t="s">
        <v>75</v>
      </c>
      <c r="C441">
        <f>HYPERLINK("https://www.geeksforgeeks.org/replace-every-element-with-the-greatest-on-right-side/","link")</f>
        <v/>
      </c>
    </row>
    <row r="442" spans="1:3">
      <c r="A442" t="s">
        <v>76</v>
      </c>
      <c r="B442" t="s">
        <v>77</v>
      </c>
      <c r="C442">
        <f>HYPERLINK("https://www.geeksforgeeks.org/nearly-sorted-algorithm/","link")</f>
        <v/>
      </c>
    </row>
    <row r="443" spans="1:3">
      <c r="A443" t="s">
        <v>78</v>
      </c>
      <c r="B443" t="s">
        <v>79</v>
      </c>
      <c r="C443">
        <f>HYPERLINK("https://www.geeksforgeeks.org/construction-of-longest-monotonically-increasing-subsequence-n-log-n/","link")</f>
        <v/>
      </c>
    </row>
    <row r="444" spans="1:3">
      <c r="A444" t="s">
        <v>80</v>
      </c>
      <c r="B444" t="s">
        <v>81</v>
      </c>
      <c r="C444">
        <f>HYPERLINK("https://www.geeksforgeeks.org/given-an-array-of-numbers-arrange-the-numbers-to-form-the-biggest-number/","link")</f>
        <v/>
      </c>
    </row>
    <row r="445" spans="1:3">
      <c r="A445" t="s">
        <v>82</v>
      </c>
      <c r="B445" t="s">
        <v>83</v>
      </c>
      <c r="C445">
        <f>HYPERLINK("https://www.geeksforgeeks.org/divide-and-conquer-maximum-sum-subarray/","link")</f>
        <v/>
      </c>
    </row>
    <row r="446" spans="1:3">
      <c r="A446" t="s">
        <v>84</v>
      </c>
      <c r="B446" t="s">
        <v>85</v>
      </c>
      <c r="C446">
        <f>HYPERLINK("https://www.geeksforgeeks.org/sort-elements-by-frequency-set-2/","link")</f>
        <v/>
      </c>
    </row>
    <row r="447" spans="1:3">
      <c r="A447" t="s">
        <v>86</v>
      </c>
      <c r="B447" t="s">
        <v>87</v>
      </c>
      <c r="C447">
        <f>HYPERLINK("https://www.geeksforgeeks.org/sort-array-according-order-defined-another-array/","link")</f>
        <v/>
      </c>
    </row>
    <row r="448" spans="1:3">
      <c r="A448" t="s">
        <v>88</v>
      </c>
      <c r="B448" t="s">
        <v>89</v>
      </c>
      <c r="C448">
        <f>HYPERLINK("https://www.geeksforgeeks.org/find-index-0-replaced-1-get-longest-continuous-sequence-1s-binary-array/","link")</f>
        <v/>
      </c>
    </row>
    <row r="449" spans="1:3">
      <c r="A449" t="s">
        <v>90</v>
      </c>
      <c r="B449" t="s">
        <v>91</v>
      </c>
      <c r="C449">
        <f>HYPERLINK("https://www.geeksforgeeks.org/rearrange-array-arrj-becomes-arri-j/","link")</f>
        <v/>
      </c>
    </row>
    <row r="450" spans="1:3">
      <c r="A450" t="s">
        <v>92</v>
      </c>
      <c r="B450" t="s">
        <v>93</v>
      </c>
      <c r="C450">
        <f>HYPERLINK("https://www.geeksforgeeks.org/replace-every-array-element-by-multiplication-of-previous-and-next/","link")</f>
        <v/>
      </c>
    </row>
    <row r="451" spans="1:3">
      <c r="A451" t="s">
        <v>94</v>
      </c>
      <c r="B451" t="s">
        <v>95</v>
      </c>
      <c r="C451">
        <f>HYPERLINK("https://www.geeksforgeeks.org/generate-all-possible-sorted-arrays-from-alternate-elements-of-two-given-arrays/","link")</f>
        <v/>
      </c>
    </row>
    <row r="452" spans="1:3">
      <c r="A452" t="s">
        <v>96</v>
      </c>
      <c r="B452" t="s">
        <v>97</v>
      </c>
      <c r="C452">
        <f>HYPERLINK("https://www.geeksforgeeks.org/minimum-number-of-swaps-required-for-arranging-pairs-adjacent-to-each-other/","link")</f>
        <v/>
      </c>
    </row>
    <row r="453" spans="1:3">
      <c r="A453" t="s">
        <v>98</v>
      </c>
      <c r="B453" t="s">
        <v>99</v>
      </c>
      <c r="C453">
        <f>HYPERLINK("https://www.geeksforgeeks.org/convert-array-into-zig-zag-fashion/","link")</f>
        <v/>
      </c>
    </row>
    <row r="454" spans="1:3">
      <c r="A454" t="s">
        <v>100</v>
      </c>
      <c r="B454" t="s">
        <v>101</v>
      </c>
      <c r="C454">
        <f>HYPERLINK("https://www.geeksforgeeks.org/reorder-a-array-according-to-given-indexes/","link")</f>
        <v/>
      </c>
    </row>
    <row r="455" spans="1:3">
      <c r="A455" t="s">
        <v>102</v>
      </c>
      <c r="B455" t="s">
        <v>103</v>
      </c>
      <c r="C455">
        <f>HYPERLINK("https://www.geeksforgeeks.org/form-minimum-number-from-given-sequence/","link")</f>
        <v/>
      </c>
    </row>
    <row r="456" spans="1:3">
      <c r="A456" t="s">
        <v>50</v>
      </c>
      <c r="B456" t="s">
        <v>51</v>
      </c>
      <c r="C456">
        <f>HYPERLINK("https://www.geeksforgeeks.org/rearrange-positive-and-negative-numbers/","link")</f>
        <v/>
      </c>
    </row>
    <row r="457" spans="1:3">
      <c r="A457" t="s">
        <v>52</v>
      </c>
      <c r="B457" t="s">
        <v>53</v>
      </c>
      <c r="C457">
        <f>HYPERLINK("https://www.geeksforgeeks.org/sort-an-array-according-to-absolute-difference-with-given-value/","link")</f>
        <v/>
      </c>
    </row>
    <row r="458" spans="1:3">
      <c r="A458" t="s">
        <v>54</v>
      </c>
      <c r="B458" t="s">
        <v>55</v>
      </c>
      <c r="C458">
        <f>HYPERLINK("https://www.geeksforgeeks.org/move-ve-elements-end-order-extra-space-allowed/","link")</f>
        <v/>
      </c>
    </row>
    <row r="459" spans="1:3">
      <c r="A459" t="s">
        <v>56</v>
      </c>
      <c r="B459" t="s">
        <v>57</v>
      </c>
      <c r="C459">
        <f>HYPERLINK("https://www.geeksforgeeks.org/three-way-partitioning-of-an-array-around-a-given-range/","link")</f>
        <v/>
      </c>
    </row>
    <row r="460" spans="1:3">
      <c r="A460" t="s">
        <v>58</v>
      </c>
      <c r="B460" t="s">
        <v>59</v>
      </c>
      <c r="C460">
        <f>HYPERLINK("https://www.geeksforgeeks.org/rearrange-array-maximum-minimum-form/","link")</f>
        <v/>
      </c>
    </row>
    <row r="461" spans="1:3">
      <c r="A461" t="s">
        <v>60</v>
      </c>
      <c r="B461" t="s">
        <v>61</v>
      </c>
      <c r="C461">
        <f>HYPERLINK("https://www.geeksforgeeks.org/rearrange-array-maximum-minimum-form-set-2-o1-extra-space/","link")</f>
        <v/>
      </c>
    </row>
    <row r="462" spans="1:3">
      <c r="A462" t="s">
        <v>62</v>
      </c>
      <c r="B462" t="s">
        <v>63</v>
      </c>
      <c r="C462">
        <f>HYPERLINK("https://www.geeksforgeeks.org/maximize-sum-consecutive-differences-circular-array/","link")</f>
        <v/>
      </c>
    </row>
    <row r="463" spans="1:3">
      <c r="A463" t="s">
        <v>64</v>
      </c>
      <c r="B463" t="s">
        <v>65</v>
      </c>
      <c r="C463">
        <f>HYPERLINK("https://www.geeksforgeeks.org/segregate-0s-and-1s-in-an-array-by-traversing-array-once/","link")</f>
        <v/>
      </c>
    </row>
    <row r="464" spans="1:3">
      <c r="A464" t="s">
        <v>66</v>
      </c>
      <c r="B464" t="s">
        <v>67</v>
      </c>
      <c r="C464">
        <f>HYPERLINK("https://www.geeksforgeeks.org/segregate-even-and-odd-numbers/","link")</f>
        <v/>
      </c>
    </row>
    <row r="465" spans="1:3">
      <c r="A465" t="s">
        <v>68</v>
      </c>
      <c r="B465" t="s">
        <v>69</v>
      </c>
      <c r="C465">
        <f>HYPERLINK("https://www.geeksforgeeks.org/find-a-sorted-subsequence-of-size-3-in-linear-time/","link")</f>
        <v/>
      </c>
    </row>
    <row r="466" spans="1:3">
      <c r="A466" t="s">
        <v>70</v>
      </c>
      <c r="B466" t="s">
        <v>71</v>
      </c>
      <c r="C466">
        <f>HYPERLINK("https://www.geeksforgeeks.org/largest-subarray-with-equal-number-of-0s-and-1s/","link")</f>
        <v/>
      </c>
    </row>
    <row r="467" spans="1:3">
      <c r="A467" t="s">
        <v>72</v>
      </c>
      <c r="B467" t="s">
        <v>73</v>
      </c>
      <c r="C467">
        <f>HYPERLINK("https://www.geeksforgeeks.org/dynamic-programming-set-18-partition-problem/","link")</f>
        <v/>
      </c>
    </row>
    <row r="468" spans="1:3">
      <c r="A468" t="s">
        <v>74</v>
      </c>
      <c r="B468" t="s">
        <v>75</v>
      </c>
      <c r="C468">
        <f>HYPERLINK("https://www.geeksforgeeks.org/replace-every-element-with-the-greatest-on-right-side/","link")</f>
        <v/>
      </c>
    </row>
    <row r="469" spans="1:3">
      <c r="A469" t="s">
        <v>76</v>
      </c>
      <c r="B469" t="s">
        <v>77</v>
      </c>
      <c r="C469">
        <f>HYPERLINK("https://www.geeksforgeeks.org/nearly-sorted-algorithm/","link")</f>
        <v/>
      </c>
    </row>
    <row r="470" spans="1:3">
      <c r="A470" t="s">
        <v>78</v>
      </c>
      <c r="B470" t="s">
        <v>79</v>
      </c>
      <c r="C470">
        <f>HYPERLINK("https://www.geeksforgeeks.org/construction-of-longest-monotonically-increasing-subsequence-n-log-n/","link")</f>
        <v/>
      </c>
    </row>
    <row r="471" spans="1:3">
      <c r="A471" t="s">
        <v>80</v>
      </c>
      <c r="B471" t="s">
        <v>81</v>
      </c>
      <c r="C471">
        <f>HYPERLINK("https://www.geeksforgeeks.org/given-an-array-of-numbers-arrange-the-numbers-to-form-the-biggest-number/","link")</f>
        <v/>
      </c>
    </row>
    <row r="472" spans="1:3">
      <c r="A472" t="s">
        <v>82</v>
      </c>
      <c r="B472" t="s">
        <v>83</v>
      </c>
      <c r="C472">
        <f>HYPERLINK("https://www.geeksforgeeks.org/divide-and-conquer-maximum-sum-subarray/","link")</f>
        <v/>
      </c>
    </row>
    <row r="473" spans="1:3">
      <c r="A473" t="s">
        <v>84</v>
      </c>
      <c r="B473" t="s">
        <v>85</v>
      </c>
      <c r="C473">
        <f>HYPERLINK("https://www.geeksforgeeks.org/sort-elements-by-frequency-set-2/","link")</f>
        <v/>
      </c>
    </row>
    <row r="474" spans="1:3">
      <c r="A474" t="s">
        <v>86</v>
      </c>
      <c r="B474" t="s">
        <v>87</v>
      </c>
      <c r="C474">
        <f>HYPERLINK("https://www.geeksforgeeks.org/sort-array-according-order-defined-another-array/","link")</f>
        <v/>
      </c>
    </row>
    <row r="475" spans="1:3">
      <c r="A475" t="s">
        <v>88</v>
      </c>
      <c r="B475" t="s">
        <v>89</v>
      </c>
      <c r="C475">
        <f>HYPERLINK("https://www.geeksforgeeks.org/find-index-0-replaced-1-get-longest-continuous-sequence-1s-binary-array/","link")</f>
        <v/>
      </c>
    </row>
    <row r="476" spans="1:3">
      <c r="A476" t="s">
        <v>90</v>
      </c>
      <c r="B476" t="s">
        <v>91</v>
      </c>
      <c r="C476">
        <f>HYPERLINK("https://www.geeksforgeeks.org/rearrange-array-arrj-becomes-arri-j/","link")</f>
        <v/>
      </c>
    </row>
    <row r="477" spans="1:3">
      <c r="A477" t="s">
        <v>92</v>
      </c>
      <c r="B477" t="s">
        <v>93</v>
      </c>
      <c r="C477">
        <f>HYPERLINK("https://www.geeksforgeeks.org/replace-every-array-element-by-multiplication-of-previous-and-next/","link")</f>
        <v/>
      </c>
    </row>
    <row r="478" spans="1:3">
      <c r="A478" t="s">
        <v>94</v>
      </c>
      <c r="B478" t="s">
        <v>95</v>
      </c>
      <c r="C478">
        <f>HYPERLINK("https://www.geeksforgeeks.org/generate-all-possible-sorted-arrays-from-alternate-elements-of-two-given-arrays/","link")</f>
        <v/>
      </c>
    </row>
    <row r="479" spans="1:3">
      <c r="A479" t="s">
        <v>96</v>
      </c>
      <c r="B479" t="s">
        <v>97</v>
      </c>
      <c r="C479">
        <f>HYPERLINK("https://www.geeksforgeeks.org/minimum-number-of-swaps-required-for-arranging-pairs-adjacent-to-each-other/","link")</f>
        <v/>
      </c>
    </row>
    <row r="480" spans="1:3">
      <c r="A480" t="s">
        <v>98</v>
      </c>
      <c r="B480" t="s">
        <v>99</v>
      </c>
      <c r="C480">
        <f>HYPERLINK("https://www.geeksforgeeks.org/convert-array-into-zig-zag-fashion/","link")</f>
        <v/>
      </c>
    </row>
    <row r="481" spans="1:3">
      <c r="A481" t="s">
        <v>100</v>
      </c>
      <c r="B481" t="s">
        <v>101</v>
      </c>
      <c r="C481">
        <f>HYPERLINK("https://www.geeksforgeeks.org/reorder-a-array-according-to-given-indexes/","link")</f>
        <v/>
      </c>
    </row>
    <row r="482" spans="1:3">
      <c r="A482" t="s">
        <v>102</v>
      </c>
      <c r="B482" t="s">
        <v>103</v>
      </c>
      <c r="C482">
        <f>HYPERLINK("https://www.geeksforgeeks.org/form-minimum-number-from-given-sequence/","link")</f>
        <v/>
      </c>
    </row>
    <row r="483" spans="1:3">
      <c r="A483" t="s">
        <v>104</v>
      </c>
      <c r="B483" t="s">
        <v>105</v>
      </c>
      <c r="C483">
        <f>HYPERLINK("https://www.geeksforgeeks.org/k-largestor-smallest-elements-in-an-array/","link")</f>
        <v/>
      </c>
    </row>
    <row r="484" spans="1:3">
      <c r="A484" t="s">
        <v>106</v>
      </c>
      <c r="B484" t="s">
        <v>107</v>
      </c>
      <c r="C484">
        <f>HYPERLINK("https://www.geeksforgeeks.org/kth-smallest-element-in-a-row-wise-and-column-wise-sorted-2d-array-set-1/","link")</f>
        <v/>
      </c>
    </row>
    <row r="485" spans="1:3">
      <c r="A485" t="s">
        <v>108</v>
      </c>
      <c r="B485" t="s">
        <v>109</v>
      </c>
      <c r="C485">
        <f>HYPERLINK("https://www.geeksforgeeks.org/c-program-find-largest-element-array/","link")</f>
        <v/>
      </c>
    </row>
    <row r="486" spans="1:3">
      <c r="A486" t="s">
        <v>110</v>
      </c>
      <c r="B486" t="s">
        <v>111</v>
      </c>
      <c r="C486">
        <f>HYPERLINK("https://www.geeksforgeeks.org/kth-smallestlargest-element-unsorted-array/","link")</f>
        <v/>
      </c>
    </row>
    <row r="487" spans="1:3">
      <c r="A487" t="s">
        <v>112</v>
      </c>
      <c r="B487" t="s">
        <v>113</v>
      </c>
      <c r="C487">
        <f>HYPERLINK("https://www.geeksforgeeks.org/kth-smallestlargest-element-unsorted-array-set-2-expected-linear-time-2/","link")</f>
        <v/>
      </c>
    </row>
    <row r="488" spans="1:3">
      <c r="A488" t="s">
        <v>114</v>
      </c>
      <c r="B488" t="s">
        <v>115</v>
      </c>
      <c r="C488">
        <f>HYPERLINK("https://www.geeksforgeeks.org/kth-smallestlargest-element-unsorted-array-set-3-worst-case-linear-time/","link")</f>
        <v/>
      </c>
    </row>
    <row r="489" spans="1:3">
      <c r="A489" t="s">
        <v>116</v>
      </c>
      <c r="B489" t="s">
        <v>117</v>
      </c>
      <c r="C489">
        <f>HYPERLINK("https://www.geeksforgeeks.org/find-the-largest-three-elements-in-an-array/","link")</f>
        <v/>
      </c>
    </row>
    <row r="490" spans="1:3">
      <c r="A490" t="s">
        <v>118</v>
      </c>
      <c r="B490" t="s">
        <v>119</v>
      </c>
      <c r="C490">
        <f>HYPERLINK("https://www.geeksforgeeks.org/find-elements-array-least-two-greater-elements/","link")</f>
        <v/>
      </c>
    </row>
    <row r="491" spans="1:3">
      <c r="A491" t="s">
        <v>120</v>
      </c>
      <c r="B491" t="s">
        <v>121</v>
      </c>
      <c r="C491">
        <f>HYPERLINK("https://www.geeksforgeeks.org/program-for-mean-and-median-of-an-unsorted-array/","link")</f>
        <v/>
      </c>
    </row>
    <row r="492" spans="1:3">
      <c r="A492" t="s">
        <v>122</v>
      </c>
      <c r="B492" t="s">
        <v>123</v>
      </c>
      <c r="C492">
        <f>HYPERLINK("https://www.geeksforgeeks.org/minimum-product-k-integers-array-positive-integers/","link")</f>
        <v/>
      </c>
    </row>
    <row r="493" spans="1:3">
      <c r="A493" t="s">
        <v>124</v>
      </c>
      <c r="B493" t="s">
        <v>125</v>
      </c>
      <c r="C493">
        <f>HYPERLINK("https://www.geeksforgeeks.org/k-th-largest-sum-contiguous-subarray/","link")</f>
        <v/>
      </c>
    </row>
    <row r="494" spans="1:3">
      <c r="A494" t="s">
        <v>126</v>
      </c>
      <c r="B494" t="s">
        <v>127</v>
      </c>
      <c r="C494">
        <f>HYPERLINK("https://www.geeksforgeeks.org/k-maximum-sum-combinations-two-arrays/","link")</f>
        <v/>
      </c>
    </row>
    <row r="495" spans="1:3">
      <c r="A495" t="s">
        <v>128</v>
      </c>
      <c r="B495" t="s">
        <v>129</v>
      </c>
      <c r="C495">
        <f>HYPERLINK("https://www.geeksforgeeks.org/k-maximum-sum-overlapping-contiguous-sub-arrays/","link")</f>
        <v/>
      </c>
    </row>
    <row r="496" spans="1:3">
      <c r="A496" t="s">
        <v>130</v>
      </c>
      <c r="B496" t="s">
        <v>131</v>
      </c>
      <c r="C496">
        <f>HYPERLINK("https://www.geeksforgeeks.org/k-maximum-sums-non-overlapping-contiguous-sub-arrays/","link")</f>
        <v/>
      </c>
    </row>
    <row r="497" spans="1:3">
      <c r="A497" t="s">
        <v>132</v>
      </c>
      <c r="B497" t="s">
        <v>133</v>
      </c>
      <c r="C497">
        <f>HYPERLINK("https://www.geeksforgeeks.org/k-smallest-elements-order-using-o1-extra-space/","link")</f>
        <v/>
      </c>
    </row>
    <row r="498" spans="1:3">
      <c r="A498" t="s">
        <v>134</v>
      </c>
      <c r="B498" t="s">
        <v>135</v>
      </c>
      <c r="C498">
        <f>HYPERLINK("https://www.geeksforgeeks.org/find-k-pairs-smallest-sums-two-arrays/","link")</f>
        <v/>
      </c>
    </row>
    <row r="499" spans="1:3">
      <c r="A499" t="s">
        <v>136</v>
      </c>
      <c r="B499" t="s">
        <v>137</v>
      </c>
      <c r="C499">
        <f>HYPERLINK("https://www.geeksforgeeks.org/k-th-smallest-absolute-difference-two-elements-array/","link")</f>
        <v/>
      </c>
    </row>
    <row r="500" spans="1:3">
      <c r="A500" t="s">
        <v>138</v>
      </c>
      <c r="B500" t="s">
        <v>139</v>
      </c>
      <c r="C500">
        <f>HYPERLINK("https://www.geeksforgeeks.org/find-second-largest-element-array/","link")</f>
        <v/>
      </c>
    </row>
    <row r="501" spans="1:3">
      <c r="A501" t="s">
        <v>140</v>
      </c>
      <c r="B501" t="s">
        <v>141</v>
      </c>
      <c r="C501">
        <f>HYPERLINK("https://www.geeksforgeeks.org/find-k-numbers-occurrences-given-array/","link")</f>
        <v/>
      </c>
    </row>
    <row r="502" spans="1:3">
      <c r="A502" t="s">
        <v>142</v>
      </c>
      <c r="B502" t="s">
        <v>143</v>
      </c>
      <c r="C502">
        <f>HYPERLINK("https://www.geeksforgeeks.org/to-find-smallest-and-second-smallest-element-in-an-array/","link")</f>
        <v/>
      </c>
    </row>
    <row r="503" spans="1:3">
      <c r="A503" t="s">
        <v>144</v>
      </c>
      <c r="B503" t="s">
        <v>145</v>
      </c>
      <c r="C503">
        <f>HYPERLINK("https://www.geeksforgeeks.org/find-the-first-missing-number/","link")</f>
        <v/>
      </c>
    </row>
    <row r="504" spans="1:3">
      <c r="A504" t="s">
        <v>146</v>
      </c>
      <c r="B504" t="s">
        <v>147</v>
      </c>
      <c r="C504">
        <f>HYPERLINK("https://www.geeksforgeeks.org/maximum-sum-such-that-no-two-elements-are-adjacent/","link")</f>
        <v/>
      </c>
    </row>
    <row r="505" spans="1:3">
      <c r="A505" t="s">
        <v>148</v>
      </c>
      <c r="B505" t="s">
        <v>149</v>
      </c>
      <c r="C505">
        <f>HYPERLINK("https://www.geeksforgeeks.org/maximum-and-minimum-in-an-array/","link")</f>
        <v/>
      </c>
    </row>
    <row r="506" spans="1:3">
      <c r="A506" t="s">
        <v>150</v>
      </c>
      <c r="B506" t="s">
        <v>151</v>
      </c>
      <c r="C506">
        <f>HYPERLINK("https://www.geeksforgeeks.org/maximum-difference-between-two-elements/","link")</f>
        <v/>
      </c>
    </row>
    <row r="507" spans="1:3">
      <c r="A507" t="s">
        <v>152</v>
      </c>
      <c r="B507" t="s">
        <v>153</v>
      </c>
      <c r="C507">
        <f>HYPERLINK("https://www.geeksforgeeks.org/given-an-array-arr-find-the-maximum-j-i-such-that-arrj-arri/","link")</f>
        <v/>
      </c>
    </row>
    <row r="508" spans="1:3">
      <c r="A508" t="s">
        <v>154</v>
      </c>
      <c r="B508" t="s">
        <v>155</v>
      </c>
      <c r="C508">
        <f>HYPERLINK("https://www.geeksforgeeks.org/sliding-window-maximum-maximum-of-all-subarrays-of-size-k/","link")</f>
        <v/>
      </c>
    </row>
    <row r="509" spans="1:3">
      <c r="A509" t="s">
        <v>156</v>
      </c>
      <c r="B509" t="s">
        <v>157</v>
      </c>
      <c r="C509">
        <f>HYPERLINK("https://www.geeksforgeeks.org/find-the-minimum-distance-between-two-numbers/","link")</f>
        <v/>
      </c>
    </row>
    <row r="510" spans="1:3">
      <c r="A510" t="s">
        <v>158</v>
      </c>
      <c r="B510" t="s">
        <v>159</v>
      </c>
      <c r="C510">
        <f>HYPERLINK("https://www.geeksforgeeks.org/find-the-maximum-element-in-an-array-which-is-first-increasing-and-then-decreasing/","link")</f>
        <v/>
      </c>
    </row>
    <row r="511" spans="1:3">
      <c r="A511" t="s">
        <v>160</v>
      </c>
      <c r="B511" t="s">
        <v>161</v>
      </c>
      <c r="C511">
        <f>HYPERLINK("https://www.geeksforgeeks.org/count-smaller-elements-on-right-side/","link")</f>
        <v/>
      </c>
    </row>
    <row r="512" spans="1:3">
      <c r="A512" t="s">
        <v>162</v>
      </c>
      <c r="B512" t="s">
        <v>163</v>
      </c>
      <c r="C512">
        <f>HYPERLINK("https://www.geeksforgeeks.org/longest-monotonically-increasing-subsequence-size-n-log-n/","link")</f>
        <v/>
      </c>
    </row>
    <row r="513" spans="1:3">
      <c r="A513" t="s">
        <v>164</v>
      </c>
      <c r="B513" t="s">
        <v>165</v>
      </c>
      <c r="C513">
        <f>HYPERLINK("https://www.geeksforgeeks.org/find-the-smallest-positive-number-missing-from-an-unsorted-array/","link")</f>
        <v/>
      </c>
    </row>
    <row r="514" spans="1:3">
      <c r="A514" t="s">
        <v>166</v>
      </c>
      <c r="B514" t="s">
        <v>167</v>
      </c>
      <c r="C514">
        <f>HYPERLINK("https://www.geeksforgeeks.org/find-the-maximum-repeating-number-in-ok-time/","link")</f>
        <v/>
      </c>
    </row>
    <row r="515" spans="1:3">
      <c r="A515" t="s">
        <v>168</v>
      </c>
      <c r="B515" t="s">
        <v>169</v>
      </c>
      <c r="C515">
        <f>HYPERLINK("https://www.geeksforgeeks.org/given-an-array-of-of-size-n-finds-all-the-elements-that-appear-more-than-nk-times/","link")</f>
        <v/>
      </c>
    </row>
    <row r="516" spans="1:3">
      <c r="A516" t="s">
        <v>170</v>
      </c>
      <c r="B516" t="s">
        <v>171</v>
      </c>
      <c r="C516">
        <f>HYPERLINK("https://www.geeksforgeeks.org/increasing-subsequence-of-length-three-with-maximum-product/","link")</f>
        <v/>
      </c>
    </row>
    <row r="517" spans="1:3">
      <c r="A517" t="s">
        <v>172</v>
      </c>
      <c r="B517" t="s">
        <v>173</v>
      </c>
      <c r="C517">
        <f>HYPERLINK("https://www.geeksforgeeks.org/maximum-sum-path-across-two-arrays/","link")</f>
        <v/>
      </c>
    </row>
    <row r="518" spans="1:3">
      <c r="A518" t="s">
        <v>174</v>
      </c>
      <c r="B518" t="s">
        <v>175</v>
      </c>
      <c r="C518">
        <f>HYPERLINK("https://www.geeksforgeeks.org/given-two-sorted-arrays-number-x-find-pair-whose-sum-closest-x/","link")</f>
        <v/>
      </c>
    </row>
    <row r="519" spans="1:3">
      <c r="A519" t="s">
        <v>176</v>
      </c>
      <c r="B519" t="s">
        <v>177</v>
      </c>
      <c r="C519">
        <f>HYPERLINK("https://www.geeksforgeeks.org/find-the-largest-pair-sum-in-an-unsorted-array/","link")</f>
        <v/>
      </c>
    </row>
    <row r="520" spans="1:3">
      <c r="A520" t="s">
        <v>178</v>
      </c>
      <c r="B520" t="s">
        <v>179</v>
      </c>
      <c r="C520">
        <f>HYPERLINK("https://www.geeksforgeeks.org/smallest-greater-elements-in-whole-array/","link")</f>
        <v/>
      </c>
    </row>
    <row r="521" spans="1:3">
      <c r="A521" t="s">
        <v>180</v>
      </c>
      <c r="B521" t="s">
        <v>181</v>
      </c>
      <c r="C521">
        <f>HYPERLINK("https://www.geeksforgeeks.org/delete-array-elements-which-are-smaller-than-next-or-become-smaller/","link")</f>
        <v/>
      </c>
    </row>
    <row r="522" spans="1:3">
      <c r="A522" t="s">
        <v>182</v>
      </c>
      <c r="B522" t="s">
        <v>183</v>
      </c>
      <c r="C522">
        <f>HYPERLINK("https://www.geeksforgeeks.org/online-algorithm-for-checking-palindrome-in-a-stream/","link")</f>
        <v/>
      </c>
    </row>
    <row r="523" spans="1:3">
      <c r="A523" t="s">
        <v>180</v>
      </c>
      <c r="B523" t="s">
        <v>181</v>
      </c>
      <c r="C523">
        <f>HYPERLINK("https://www.geeksforgeeks.org/delete-array-elements-which-are-smaller-than-next-or-become-smaller/","link")</f>
        <v/>
      </c>
    </row>
    <row r="524" spans="1:3">
      <c r="A524" t="s">
        <v>184</v>
      </c>
      <c r="B524" t="s">
        <v>185</v>
      </c>
      <c r="C524">
        <f>HYPERLINK("https://www.geeksforgeeks.org/find-zeroes-to-be-flipped-so-that-number-of-consecutive-1s-is-maximized/","link")</f>
        <v/>
      </c>
    </row>
    <row r="525" spans="1:3">
      <c r="A525" t="s">
        <v>180</v>
      </c>
      <c r="B525" t="s">
        <v>181</v>
      </c>
      <c r="C525">
        <f>HYPERLINK("https://www.geeksforgeeks.org/delete-array-elements-which-are-smaller-than-next-or-become-smaller/","link")</f>
        <v/>
      </c>
    </row>
    <row r="526" spans="1:3">
      <c r="A526" t="s">
        <v>182</v>
      </c>
      <c r="B526" t="s">
        <v>183</v>
      </c>
      <c r="C526">
        <f>HYPERLINK("https://www.geeksforgeeks.org/online-algorithm-for-checking-palindrome-in-a-stream/","link")</f>
        <v/>
      </c>
    </row>
    <row r="527" spans="1:3">
      <c r="A527" t="s">
        <v>180</v>
      </c>
      <c r="B527" t="s">
        <v>181</v>
      </c>
      <c r="C527">
        <f>HYPERLINK("https://www.geeksforgeeks.org/delete-array-elements-which-are-smaller-than-next-or-become-smaller/","link")</f>
        <v/>
      </c>
    </row>
    <row r="528" spans="1:3">
      <c r="A528" t="s">
        <v>184</v>
      </c>
      <c r="B528" t="s">
        <v>185</v>
      </c>
      <c r="C528">
        <f>HYPERLINK("https://www.geeksforgeeks.org/find-zeroes-to-be-flipped-so-that-number-of-consecutive-1s-is-maximized/","link")</f>
        <v/>
      </c>
    </row>
    <row r="529" spans="1:3">
      <c r="A529" t="s">
        <v>182</v>
      </c>
      <c r="B529" t="s">
        <v>183</v>
      </c>
      <c r="C529">
        <f>HYPERLINK("https://www.geeksforgeeks.org/online-algorithm-for-checking-palindrome-in-a-stream/","link")</f>
        <v/>
      </c>
    </row>
    <row r="530" spans="1:3">
      <c r="A530" t="s">
        <v>180</v>
      </c>
      <c r="B530" t="s">
        <v>181</v>
      </c>
      <c r="C530">
        <f>HYPERLINK("https://www.geeksforgeeks.org/delete-array-elements-which-are-smaller-than-next-or-become-smaller/","link")</f>
        <v/>
      </c>
    </row>
    <row r="531" spans="1:3">
      <c r="A531" t="s">
        <v>184</v>
      </c>
      <c r="B531" t="s">
        <v>185</v>
      </c>
      <c r="C531">
        <f>HYPERLINK("https://www.geeksforgeeks.org/find-zeroes-to-be-flipped-so-that-number-of-consecutive-1s-is-maximized/","link")</f>
        <v/>
      </c>
    </row>
    <row r="532" spans="1:3">
      <c r="A532" t="s">
        <v>184</v>
      </c>
      <c r="B532" t="s">
        <v>185</v>
      </c>
      <c r="C532">
        <f>HYPERLINK("https://www.geeksforgeeks.org/find-zeroes-to-be-flipped-so-that-number-of-consecutive-1s-is-maximized/","link")</f>
        <v/>
      </c>
    </row>
    <row r="533" spans="1:3">
      <c r="A533" t="s">
        <v>186</v>
      </c>
      <c r="B533" t="s">
        <v>187</v>
      </c>
      <c r="C533">
        <f>HYPERLINK("https://www.geeksforgeeks.org/range-minimum-query-for-static-array/","link")</f>
        <v/>
      </c>
    </row>
    <row r="534" spans="1:3">
      <c r="A534" t="s">
        <v>188</v>
      </c>
      <c r="B534" t="s">
        <v>189</v>
      </c>
      <c r="C534">
        <f>HYPERLINK("https://www.geeksforgeeks.org/gcds-of-a-given-index-ranges-in-an-array/","link")</f>
        <v/>
      </c>
    </row>
    <row r="535" spans="1:3">
      <c r="A535" t="s">
        <v>190</v>
      </c>
      <c r="B535" t="s">
        <v>191</v>
      </c>
      <c r="C535">
        <f>HYPERLINK("https://www.geeksforgeeks.org/sqrt-square-root-decomposition-technique-set-1-introduction/","link")</f>
        <v/>
      </c>
    </row>
    <row r="536" spans="1:3">
      <c r="A536" t="s">
        <v>192</v>
      </c>
      <c r="B536" t="s">
        <v>193</v>
      </c>
      <c r="C536">
        <f>HYPERLINK("https://www.geeksforgeeks.org/range-queries-for-frequencies-of-array-elements/","link")</f>
        <v/>
      </c>
    </row>
    <row r="537" spans="1:3">
      <c r="A537" t="s">
        <v>194</v>
      </c>
      <c r="B537" t="s">
        <v>195</v>
      </c>
      <c r="C537">
        <f>HYPERLINK("https://www.geeksforgeeks.org/constant-time-range-add-operation-array/","link")</f>
        <v/>
      </c>
    </row>
    <row r="538" spans="1:3">
      <c r="A538" t="s">
        <v>196</v>
      </c>
      <c r="B538" t="s">
        <v>197</v>
      </c>
      <c r="C538">
        <f>HYPERLINK("https://www.geeksforgeeks.org/find-whether-subarray-form-mountain-not/","link")</f>
        <v/>
      </c>
    </row>
    <row r="539" spans="1:3">
      <c r="A539" t="s">
        <v>198</v>
      </c>
      <c r="B539" t="s">
        <v>199</v>
      </c>
      <c r="C539">
        <f>HYPERLINK("https://www.geeksforgeeks.org/queries-gcd-numbers-array-except-elements-given-range/","link")</f>
        <v/>
      </c>
    </row>
    <row r="540" spans="1:3">
      <c r="A540" t="s">
        <v>200</v>
      </c>
      <c r="B540" t="s">
        <v>201</v>
      </c>
      <c r="C540">
        <f>HYPERLINK("https://www.geeksforgeeks.org/number-elements-less-equal-given-number-given-subarray/","link")</f>
        <v/>
      </c>
    </row>
    <row r="541" spans="1:3">
      <c r="A541" t="s">
        <v>202</v>
      </c>
      <c r="B541" t="s">
        <v>203</v>
      </c>
      <c r="C541">
        <f>HYPERLINK("https://www.geeksforgeeks.org/number-elements-less-equal-given-number-given-subarray-set-2-including-updates/","link")</f>
        <v/>
      </c>
    </row>
    <row r="542" spans="1:3">
      <c r="A542" t="s">
        <v>204</v>
      </c>
      <c r="B542" t="s">
        <v>205</v>
      </c>
      <c r="C542">
        <f>HYPERLINK("https://www.geeksforgeeks.org/check-binary-array-number-represented-subarray-odd-even/","link")</f>
        <v/>
      </c>
    </row>
    <row r="543" spans="1:3">
      <c r="A543" t="s">
        <v>206</v>
      </c>
      <c r="B543" t="s">
        <v>207</v>
      </c>
      <c r="C543">
        <f>HYPERLINK("https://www.geeksforgeeks.org/queries-counts-array-elements-values-given-range/","link")</f>
        <v/>
      </c>
    </row>
    <row r="544" spans="1:3">
      <c r="A544" t="s">
        <v>208</v>
      </c>
      <c r="B544" t="s">
        <v>209</v>
      </c>
      <c r="C544">
        <f>HYPERLINK("https://www.geeksforgeeks.org/queries-for-decimal-values-of-subarray-of-a-binary-array/","link")</f>
        <v/>
      </c>
    </row>
    <row r="545" spans="1:3">
      <c r="A545" t="s">
        <v>210</v>
      </c>
      <c r="B545" t="s">
        <v>211</v>
      </c>
      <c r="C545">
        <f>HYPERLINK("https://www.geeksforgeeks.org/check-if-any-two-intervals-overlap-among-a-given-set-of-intervals/","link")</f>
        <v/>
      </c>
    </row>
    <row r="546" spans="1:3">
      <c r="A546" t="s">
        <v>212</v>
      </c>
      <c r="B546" t="s">
        <v>213</v>
      </c>
      <c r="C546">
        <f>HYPERLINK("https://www.geeksforgeeks.org/maximum-profit-by-buying-and-selling-a-share-at-most-twice/","link")</f>
        <v/>
      </c>
    </row>
    <row r="547" spans="1:3">
      <c r="A547" t="s">
        <v>214</v>
      </c>
      <c r="B547" t="s">
        <v>215</v>
      </c>
      <c r="C547">
        <f>HYPERLINK("https://www.geeksforgeeks.org/find-subarray-least-average/","link")</f>
        <v/>
      </c>
    </row>
    <row r="548" spans="1:3">
      <c r="A548" t="s">
        <v>156</v>
      </c>
      <c r="B548" t="s">
        <v>157</v>
      </c>
      <c r="C548">
        <f>HYPERLINK("https://www.geeksforgeeks.org/find-the-minimum-distance-between-two-numbers/","link")</f>
        <v/>
      </c>
    </row>
    <row r="549" spans="1:3">
      <c r="A549" t="s">
        <v>216</v>
      </c>
      <c r="B549" t="s">
        <v>217</v>
      </c>
      <c r="C549">
        <f>HYPERLINK("https://www.geeksforgeeks.org/minimize-the-maximum-difference-between-the-heights/","link")</f>
        <v/>
      </c>
    </row>
    <row r="550" spans="1:3">
      <c r="A550" t="s">
        <v>218</v>
      </c>
      <c r="B550" t="s">
        <v>219</v>
      </c>
      <c r="C550">
        <f>HYPERLINK("https://www.geeksforgeeks.org/minimum-number-of-jumps-to-reach-end-of-a-given-array/","link")</f>
        <v/>
      </c>
    </row>
    <row r="551" spans="1:3">
      <c r="A551" t="s">
        <v>220</v>
      </c>
      <c r="B551" t="s">
        <v>221</v>
      </c>
      <c r="C551">
        <f>HYPERLINK("https://www.geeksforgeeks.org/dynamic-programming-set-14-maximum-sum-increasing-subsequence/","link")</f>
        <v/>
      </c>
    </row>
    <row r="552" spans="1:3">
      <c r="A552" t="s">
        <v>222</v>
      </c>
      <c r="B552" t="s">
        <v>223</v>
      </c>
      <c r="C552">
        <f>HYPERLINK("https://www.geeksforgeeks.org/minimum-length-subarray-sum-greater-given-value/","link")</f>
        <v/>
      </c>
    </row>
    <row r="553" spans="1:3">
      <c r="A553" t="s">
        <v>224</v>
      </c>
      <c r="B553" t="s">
        <v>225</v>
      </c>
      <c r="C553">
        <f>HYPERLINK("https://www.geeksforgeeks.org/find-maximum-average-subarray-of-k-length/","link")</f>
        <v/>
      </c>
    </row>
    <row r="554" spans="1:3">
      <c r="A554" t="s">
        <v>226</v>
      </c>
      <c r="B554" t="s">
        <v>227</v>
      </c>
      <c r="C554">
        <f>HYPERLINK("https://www.geeksforgeeks.org/count-minimum-steps-get-given-desired-array/","link")</f>
        <v/>
      </c>
    </row>
    <row r="555" spans="1:3">
      <c r="A555" t="s">
        <v>228</v>
      </c>
      <c r="B555" t="s">
        <v>229</v>
      </c>
      <c r="C555">
        <f>HYPERLINK("https://www.geeksforgeeks.org/number-subsets-product-less-k/","link")</f>
        <v/>
      </c>
    </row>
    <row r="556" spans="1:3">
      <c r="A556" t="s">
        <v>230</v>
      </c>
      <c r="B556" t="s">
        <v>231</v>
      </c>
      <c r="C556">
        <f>HYPERLINK("https://www.geeksforgeeks.org/find-minimum-number-of-merge-operations-to-make-an-array-palindrome/","link")</f>
        <v/>
      </c>
    </row>
    <row r="557" spans="1:3">
      <c r="A557" t="s">
        <v>232</v>
      </c>
      <c r="B557" t="s">
        <v>233</v>
      </c>
      <c r="C557">
        <f>HYPERLINK("https://www.geeksforgeeks.org/find-smallest-value-represented-sum-subset-given-array/","link")</f>
        <v/>
      </c>
    </row>
    <row r="558" spans="1:3">
      <c r="A558" t="s">
        <v>234</v>
      </c>
      <c r="B558" t="s">
        <v>235</v>
      </c>
      <c r="C558">
        <f>HYPERLINK("https://www.geeksforgeeks.org/size-subarray-maximum-sum/","link")</f>
        <v/>
      </c>
    </row>
    <row r="559" spans="1:3">
      <c r="A559" t="s">
        <v>236</v>
      </c>
      <c r="B559" t="s">
        <v>237</v>
      </c>
      <c r="C559">
        <f>HYPERLINK("https://www.geeksforgeeks.org/find-minimum-difference-pair/","link")</f>
        <v/>
      </c>
    </row>
    <row r="560" spans="1:3">
      <c r="A560" t="s">
        <v>238</v>
      </c>
      <c r="B560" t="s">
        <v>239</v>
      </c>
      <c r="C560">
        <f>HYPERLINK("https://www.geeksforgeeks.org/space-optimization-using-bit-manipulations/","link")</f>
        <v/>
      </c>
    </row>
    <row r="561" spans="1:3">
      <c r="A561" t="s">
        <v>240</v>
      </c>
      <c r="B561" t="s">
        <v>241</v>
      </c>
      <c r="C561">
        <f>HYPERLINK("https://www.geeksforgeeks.org/longest-span-sum-two-binary-arrays/","link")</f>
        <v/>
      </c>
    </row>
    <row r="562" spans="1:3">
      <c r="A562" t="s">
        <v>230</v>
      </c>
      <c r="B562" t="s">
        <v>231</v>
      </c>
      <c r="C562">
        <f>HYPERLINK("https://www.geeksforgeeks.org/find-minimum-number-of-merge-operations-to-make-an-array-palindrome/","link")</f>
        <v/>
      </c>
    </row>
    <row r="563" spans="1:3">
      <c r="A563" t="s">
        <v>232</v>
      </c>
      <c r="B563" t="s">
        <v>233</v>
      </c>
      <c r="C563">
        <f>HYPERLINK("https://www.geeksforgeeks.org/find-smallest-value-represented-sum-subset-given-array/","link")</f>
        <v/>
      </c>
    </row>
    <row r="564" spans="1:3">
      <c r="A564" t="s">
        <v>234</v>
      </c>
      <c r="B564" t="s">
        <v>235</v>
      </c>
      <c r="C564">
        <f>HYPERLINK("https://www.geeksforgeeks.org/size-subarray-maximum-sum/","link")</f>
        <v/>
      </c>
    </row>
    <row r="565" spans="1:3">
      <c r="A565" t="s">
        <v>236</v>
      </c>
      <c r="B565" t="s">
        <v>237</v>
      </c>
      <c r="C565">
        <f>HYPERLINK("https://www.geeksforgeeks.org/find-minimum-difference-pair/","link")</f>
        <v/>
      </c>
    </row>
    <row r="566" spans="1:3">
      <c r="A566" t="s">
        <v>238</v>
      </c>
      <c r="B566" t="s">
        <v>239</v>
      </c>
      <c r="C566">
        <f>HYPERLINK("https://www.geeksforgeeks.org/space-optimization-using-bit-manipulations/","link")</f>
        <v/>
      </c>
    </row>
    <row r="567" spans="1:3">
      <c r="A567" t="s">
        <v>240</v>
      </c>
      <c r="B567" t="s">
        <v>241</v>
      </c>
      <c r="C567">
        <f>HYPERLINK("https://www.geeksforgeeks.org/longest-span-sum-two-binary-arrays/","link")</f>
        <v/>
      </c>
    </row>
    <row r="568" spans="1:3">
      <c r="A568" t="s">
        <v>236</v>
      </c>
      <c r="B568" t="s">
        <v>237</v>
      </c>
      <c r="C568">
        <f>HYPERLINK("https://www.geeksforgeeks.org/find-minimum-difference-pair/","link")</f>
        <v/>
      </c>
    </row>
    <row r="569" spans="1:3">
      <c r="A569" t="s">
        <v>238</v>
      </c>
      <c r="B569" t="s">
        <v>239</v>
      </c>
      <c r="C569">
        <f>HYPERLINK("https://www.geeksforgeeks.org/space-optimization-using-bit-manipulations/","link")</f>
        <v/>
      </c>
    </row>
    <row r="570" spans="1:3">
      <c r="A570" t="s">
        <v>240</v>
      </c>
      <c r="B570" t="s">
        <v>241</v>
      </c>
      <c r="C570">
        <f>HYPERLINK("https://www.geeksforgeeks.org/longest-span-sum-two-binary-arrays/","link")</f>
        <v/>
      </c>
    </row>
    <row r="571" spans="1:3">
      <c r="A571" t="s">
        <v>240</v>
      </c>
      <c r="B571" t="s">
        <v>241</v>
      </c>
      <c r="C571">
        <f>HYPERLINK("https://www.geeksforgeeks.org/longest-span-sum-two-binary-arrays/","link")</f>
        <v/>
      </c>
    </row>
    <row r="572" spans="1:3">
      <c r="A572" t="s">
        <v>242</v>
      </c>
      <c r="B572" t="s">
        <v>243</v>
      </c>
      <c r="C572">
        <f>HYPERLINK("https://www.geeksforgeeks.org/search-insert-and-delete-in-an-unsorted-array/","link")</f>
        <v/>
      </c>
    </row>
    <row r="573" spans="1:3">
      <c r="A573" t="s">
        <v>244</v>
      </c>
      <c r="B573" t="s">
        <v>245</v>
      </c>
      <c r="C573">
        <f>HYPERLINK("https://www.geeksforgeeks.org/search-insert-and-delete-in-a-sorted-array/","link")</f>
        <v/>
      </c>
    </row>
    <row r="574" spans="1:3">
      <c r="A574" t="s">
        <v>246</v>
      </c>
      <c r="B574" t="s">
        <v>247</v>
      </c>
      <c r="C574">
        <f>HYPERLINK("https://www.geeksforgeeks.org/write-a-c-program-that-given-a-set-a-of-n-numbers-and-another-number-x-determines-whether-or-not-there-exist-two-elements-in-s-whose-sum-is-exactly-x/","link")</f>
        <v/>
      </c>
    </row>
    <row r="575" spans="1:3">
      <c r="A575" t="s">
        <v>248</v>
      </c>
      <c r="B575" t="s">
        <v>249</v>
      </c>
      <c r="C575">
        <f>HYPERLINK("https://www.geeksforgeeks.org/find-the-number-occurring-odd-number-of-times/","link")</f>
        <v/>
      </c>
    </row>
    <row r="576" spans="1:3">
      <c r="A576" t="s">
        <v>250</v>
      </c>
      <c r="B576" t="s">
        <v>251</v>
      </c>
      <c r="C576">
        <f>HYPERLINK("https://www.geeksforgeeks.org/searching-array-adjacent-differ-k/","link")</f>
        <v/>
      </c>
    </row>
    <row r="577" spans="1:3">
      <c r="A577" t="s">
        <v>252</v>
      </c>
      <c r="B577" t="s">
        <v>253</v>
      </c>
      <c r="C577">
        <f>HYPERLINK("https://www.geeksforgeeks.org/merge-one-array-of-size-n-into-another-one-of-size-mn/","link")</f>
        <v/>
      </c>
    </row>
    <row r="578" spans="1:3">
      <c r="A578" t="s">
        <v>250</v>
      </c>
      <c r="B578" t="s">
        <v>251</v>
      </c>
      <c r="C578">
        <f>HYPERLINK("https://www.geeksforgeeks.org/searching-array-adjacent-differ-k/","link")</f>
        <v/>
      </c>
    </row>
    <row r="579" spans="1:3">
      <c r="A579" t="s">
        <v>254</v>
      </c>
      <c r="B579" t="s">
        <v>255</v>
      </c>
      <c r="C579">
        <f>HYPERLINK("https://www.geeksforgeeks.org/maximum-subarray-sum-excluding-certain-elements/","link")</f>
        <v/>
      </c>
    </row>
    <row r="580" spans="1:3">
      <c r="A580" t="s">
        <v>256</v>
      </c>
      <c r="B580" t="s">
        <v>257</v>
      </c>
      <c r="C580">
        <f>HYPERLINK("https://www.geeksforgeeks.org/find-repetitive-element-1-n-1/","link")</f>
        <v/>
      </c>
    </row>
    <row r="581" spans="1:3">
      <c r="A581" t="s">
        <v>258</v>
      </c>
      <c r="B581" t="s">
        <v>259</v>
      </c>
      <c r="C581">
        <f>HYPERLINK("https://www.geeksforgeeks.org/sort-elements-by-frequency/","link")</f>
        <v/>
      </c>
    </row>
    <row r="582" spans="1:3">
      <c r="A582" t="s">
        <v>260</v>
      </c>
      <c r="B582" t="s">
        <v>261</v>
      </c>
      <c r="C582">
        <f>HYPERLINK("https://www.geeksforgeeks.org/counting-inversions/","link")</f>
        <v/>
      </c>
    </row>
    <row r="583" spans="1:3">
      <c r="A583" t="s">
        <v>262</v>
      </c>
      <c r="B583" t="s">
        <v>263</v>
      </c>
      <c r="C583">
        <f>HYPERLINK("https://www.geeksforgeeks.org/two-elements-whose-sum-is-closest-to-zero/","link")</f>
        <v/>
      </c>
    </row>
    <row r="584" spans="1:3">
      <c r="A584" t="s">
        <v>264</v>
      </c>
      <c r="B584" t="s">
        <v>265</v>
      </c>
      <c r="C584">
        <f>HYPERLINK("https://www.geeksforgeeks.org/check-for-majority-element-in-a-sorted-array/","link")</f>
        <v/>
      </c>
    </row>
    <row r="585" spans="1:3">
      <c r="A585" t="s">
        <v>266</v>
      </c>
      <c r="B585" t="s">
        <v>267</v>
      </c>
      <c r="C585">
        <f>HYPERLINK("https://www.geeksforgeeks.org/union-and-intersection-of-two-sorted-arrays-2/","link")</f>
        <v/>
      </c>
    </row>
    <row r="586" spans="1:3">
      <c r="A586" t="s">
        <v>268</v>
      </c>
      <c r="B586" t="s">
        <v>269</v>
      </c>
      <c r="C586">
        <f>HYPERLINK("https://www.geeksforgeeks.org/ceiling-in-a-sorted-array/","link")</f>
        <v/>
      </c>
    </row>
    <row r="587" spans="1:3">
      <c r="A587" t="s">
        <v>270</v>
      </c>
      <c r="B587" t="s">
        <v>271</v>
      </c>
      <c r="C587">
        <f>HYPERLINK("https://www.geeksforgeeks.org/find-the-two-repeating-elements-in-a-given-array/","link")</f>
        <v/>
      </c>
    </row>
    <row r="588" spans="1:3">
      <c r="A588" t="s">
        <v>272</v>
      </c>
      <c r="B588" t="s">
        <v>273</v>
      </c>
      <c r="C588">
        <f>HYPERLINK("https://www.geeksforgeeks.org/sort-an-array-of-0s-1s-and-2s/","link")</f>
        <v/>
      </c>
    </row>
    <row r="589" spans="1:3">
      <c r="A589" t="s">
        <v>274</v>
      </c>
      <c r="B589" t="s">
        <v>275</v>
      </c>
      <c r="C589">
        <f>HYPERLINK("https://www.geeksforgeeks.org/minimum-length-unsorted-subarray-sorting-which-makes-the-complete-array-sorted/","link")</f>
        <v/>
      </c>
    </row>
    <row r="590" spans="1:3">
      <c r="A590" t="s">
        <v>276</v>
      </c>
      <c r="B590" t="s">
        <v>277</v>
      </c>
      <c r="C590">
        <f>HYPERLINK("https://www.geeksforgeeks.org/equilibrium-index-of-an-array/","link")</f>
        <v/>
      </c>
    </row>
    <row r="591" spans="1:3">
      <c r="A591" t="s">
        <v>278</v>
      </c>
      <c r="B591" t="s">
        <v>279</v>
      </c>
      <c r="C591">
        <f>HYPERLINK("https://www.geeksforgeeks.org/count-number-of-occurrences-or-frequency-in-a-sorted-array/","link")</f>
        <v/>
      </c>
    </row>
    <row r="592" spans="1:3">
      <c r="A592" t="s">
        <v>280</v>
      </c>
      <c r="B592" t="s">
        <v>281</v>
      </c>
      <c r="C592">
        <f>HYPERLINK("https://www.geeksforgeeks.org/find-a-repeating-and-a-missing-number/","link")</f>
        <v/>
      </c>
    </row>
    <row r="593" spans="1:3">
      <c r="A593" t="s">
        <v>282</v>
      </c>
      <c r="B593" t="s">
        <v>283</v>
      </c>
      <c r="C593">
        <f>HYPERLINK("https://www.geeksforgeeks.org/median-of-stream-of-integers-running-integers/","link")</f>
        <v/>
      </c>
    </row>
    <row r="594" spans="1:3">
      <c r="A594" t="s">
        <v>284</v>
      </c>
      <c r="B594" t="s">
        <v>285</v>
      </c>
      <c r="C594">
        <f>HYPERLINK("https://www.geeksforgeeks.org/find-a-fixed-point-in-a-given-array/","link")</f>
        <v/>
      </c>
    </row>
    <row r="595" spans="1:3">
      <c r="A595" t="s">
        <v>286</v>
      </c>
      <c r="B595" t="s">
        <v>287</v>
      </c>
      <c r="C595">
        <f>HYPERLINK("https://www.geeksforgeeks.org/find-subarray-with-given-sum/","link")</f>
        <v/>
      </c>
    </row>
    <row r="596" spans="1:3">
      <c r="A596" t="s">
        <v>288</v>
      </c>
      <c r="B596" t="s">
        <v>289</v>
      </c>
      <c r="C596">
        <f>HYPERLINK("https://www.geeksforgeeks.org/find-a-triplet-that-sum-to-a-given-value/","link")</f>
        <v/>
      </c>
    </row>
    <row r="597" spans="1:3">
      <c r="A597" t="s">
        <v>290</v>
      </c>
      <c r="B597" t="s">
        <v>291</v>
      </c>
      <c r="C597">
        <f>HYPERLINK("https://www.geeksforgeeks.org/find-the-two-numbers-with-odd-occurences-in-an-unsorted-array/","link")</f>
        <v/>
      </c>
    </row>
    <row r="598" spans="1:3">
      <c r="A598" t="s">
        <v>292</v>
      </c>
      <c r="B598" t="s">
        <v>293</v>
      </c>
      <c r="C598">
        <f>HYPERLINK("https://www.geeksforgeeks.org/find-a-pair-with-the-given-difference/","link")</f>
        <v/>
      </c>
    </row>
    <row r="599" spans="1:3">
      <c r="A599" t="s">
        <v>294</v>
      </c>
      <c r="B599" t="s">
        <v>295</v>
      </c>
      <c r="C599">
        <f>HYPERLINK("https://www.geeksforgeeks.org/find-four-numbers-with-sum-equal-to-given-sum/","link")</f>
        <v/>
      </c>
    </row>
    <row r="600" spans="1:3">
      <c r="A600" t="s">
        <v>296</v>
      </c>
      <c r="B600" t="s">
        <v>297</v>
      </c>
      <c r="C600">
        <f>HYPERLINK("https://www.geeksforgeeks.org/find-four-elements-that-sum-to-a-given-value-set-2/","link")</f>
        <v/>
      </c>
    </row>
    <row r="601" spans="1:3">
      <c r="A601" t="s">
        <v>298</v>
      </c>
      <c r="B601" t="s">
        <v>299</v>
      </c>
      <c r="C601">
        <f>HYPERLINK("https://www.geeksforgeeks.org/median-of-two-sorted-arrays-of-different-sizes/","link")</f>
        <v/>
      </c>
    </row>
    <row r="602" spans="1:3">
      <c r="A602" t="s">
        <v>300</v>
      </c>
      <c r="B602" t="s">
        <v>301</v>
      </c>
      <c r="C602">
        <f>HYPERLINK("https://www.geeksforgeeks.org/find-number-of-triangles-possible/","link")</f>
        <v/>
      </c>
    </row>
    <row r="603" spans="1:3">
      <c r="A603" t="s">
        <v>302</v>
      </c>
      <c r="B603" t="s">
        <v>303</v>
      </c>
      <c r="C603">
        <f>HYPERLINK("https://www.geeksforgeeks.org/find-number-pairs-xy-yx/","link")</f>
        <v/>
      </c>
    </row>
    <row r="604" spans="1:3">
      <c r="A604" t="s">
        <v>304</v>
      </c>
      <c r="B604" t="s">
        <v>305</v>
      </c>
      <c r="C604">
        <f>HYPERLINK("https://www.geeksforgeeks.org/count-pairs-difference-equal-k/","link")</f>
        <v/>
      </c>
    </row>
    <row r="605" spans="1:3">
      <c r="A605" t="s">
        <v>306</v>
      </c>
      <c r="B605" t="s">
        <v>307</v>
      </c>
      <c r="C605">
        <f>HYPERLINK("https://www.geeksforgeeks.org/find-if-there-is-a-subarray-with-0-sum/","link")</f>
        <v/>
      </c>
    </row>
    <row r="606" spans="1:3">
      <c r="A606" t="s">
        <v>308</v>
      </c>
      <c r="B606" t="s">
        <v>309</v>
      </c>
      <c r="C606">
        <f>HYPERLINK("https://www.geeksforgeeks.org/given-sorted-array-number-x-find-pair-array-whose-sum-closest-x/","link")</f>
        <v/>
      </c>
    </row>
    <row r="607" spans="1:3">
      <c r="A607" t="s">
        <v>310</v>
      </c>
      <c r="B607" t="s">
        <v>311</v>
      </c>
      <c r="C607">
        <f>HYPERLINK("https://www.geeksforgeeks.org/count-1s-sorted-binary-array/","link")</f>
        <v/>
      </c>
    </row>
    <row r="608" spans="1:3">
      <c r="A608" t="s">
        <v>312</v>
      </c>
      <c r="B608" t="s">
        <v>313</v>
      </c>
      <c r="C608">
        <f>HYPERLINK("https://www.geeksforgeeks.org/print-distinct-elements-given-integer-array/","link")</f>
        <v/>
      </c>
    </row>
    <row r="609" spans="1:3">
      <c r="A609" t="s">
        <v>314</v>
      </c>
      <c r="B609" t="s">
        <v>315</v>
      </c>
      <c r="C609">
        <f>HYPERLINK("https://www.geeksforgeeks.org/construct-array-pair-sum-array/","link")</f>
        <v/>
      </c>
    </row>
    <row r="610" spans="1:3">
      <c r="A610" t="s">
        <v>316</v>
      </c>
      <c r="B610" t="s">
        <v>317</v>
      </c>
      <c r="C610">
        <f>HYPERLINK("https://www.geeksforgeeks.org/find-common-elements-three-sorted-arrays/","link")</f>
        <v/>
      </c>
    </row>
    <row r="611" spans="1:3">
      <c r="A611" t="s">
        <v>318</v>
      </c>
      <c r="B611" t="s">
        <v>319</v>
      </c>
      <c r="C611">
        <f>HYPERLINK("https://www.geeksforgeeks.org/find-first-repeating-element-array-integers/","link")</f>
        <v/>
      </c>
    </row>
    <row r="612" spans="1:3">
      <c r="A612" t="s">
        <v>320</v>
      </c>
      <c r="B612" t="s">
        <v>321</v>
      </c>
      <c r="C612">
        <f>HYPERLINK("https://www.geeksforgeeks.org/find-position-element-sorted-array-infinite-numbers/","link")</f>
        <v/>
      </c>
    </row>
    <row r="613" spans="1:3">
      <c r="A613" t="s">
        <v>322</v>
      </c>
      <c r="B613" t="s">
        <v>323</v>
      </c>
      <c r="C613">
        <f>HYPERLINK("https://www.geeksforgeeks.org/check-given-array-contains-duplicate-elements-within-k-distance/","link")</f>
        <v/>
      </c>
    </row>
    <row r="614" spans="1:3">
      <c r="A614" t="s">
        <v>324</v>
      </c>
      <c r="B614" t="s">
        <v>325</v>
      </c>
      <c r="C614">
        <f>HYPERLINK("https://www.geeksforgeeks.org/find-union-and-intersection-of-two-unsorted-arrays/","link")</f>
        <v/>
      </c>
    </row>
    <row r="615" spans="1:3">
      <c r="A615" t="s">
        <v>326</v>
      </c>
      <c r="B615" t="s">
        <v>327</v>
      </c>
      <c r="C615">
        <f>HYPERLINK("https://www.geeksforgeeks.org/delete-an-element-from-array-using-two-traversals-and-one-traversal/","link")</f>
        <v/>
      </c>
    </row>
    <row r="616" spans="1:3">
      <c r="A616" t="s">
        <v>328</v>
      </c>
      <c r="B616" t="s">
        <v>329</v>
      </c>
      <c r="C616">
        <f>HYPERLINK("https://www.geeksforgeeks.org/count-frequencies-elements-array-o1-extra-space-time/","link")</f>
        <v/>
      </c>
    </row>
    <row r="617" spans="1:3">
      <c r="A617" t="s">
        <v>330</v>
      </c>
      <c r="B617" t="s">
        <v>331</v>
      </c>
      <c r="C617">
        <f>HYPERLINK("https://www.geeksforgeeks.org/count-triplets-with-sum-smaller-that-a-given-value/","link")</f>
        <v/>
      </c>
    </row>
    <row r="618" spans="1:3">
      <c r="A618" t="s">
        <v>332</v>
      </c>
      <c r="B618" t="s">
        <v>333</v>
      </c>
      <c r="C618">
        <f>HYPERLINK("https://www.geeksforgeeks.org/count-inversions-of-size-three-in-a-give-array/","link")</f>
        <v/>
      </c>
    </row>
    <row r="619" spans="1:3">
      <c r="A619" t="s">
        <v>334</v>
      </c>
      <c r="B619" t="s">
        <v>335</v>
      </c>
      <c r="C619">
        <f>HYPERLINK("https://www.geeksforgeeks.org/merge-two-sorted-arrays-o1-extra-space/","link")</f>
        <v/>
      </c>
    </row>
    <row r="620" spans="1:3">
      <c r="A620" t="s">
        <v>336</v>
      </c>
      <c r="B620" t="s">
        <v>337</v>
      </c>
      <c r="C620">
        <f>HYPERLINK("https://www.geeksforgeeks.org/find-lost-element-from-a-duplicated-array/","link")</f>
        <v/>
      </c>
    </row>
    <row r="621" spans="1:3">
      <c r="A621" t="s">
        <v>338</v>
      </c>
      <c r="B621" t="s">
        <v>339</v>
      </c>
      <c r="C621">
        <f>HYPERLINK("https://www.geeksforgeeks.org/count-pairs-with-given-sum/","link")</f>
        <v/>
      </c>
    </row>
    <row r="622" spans="1:3">
      <c r="A622" t="s">
        <v>252</v>
      </c>
      <c r="B622" t="s">
        <v>253</v>
      </c>
      <c r="C622">
        <f>HYPERLINK("https://www.geeksforgeeks.org/merge-one-array-of-size-n-into-another-one-of-size-mn/","link")</f>
        <v/>
      </c>
    </row>
    <row r="623" spans="1:3">
      <c r="A623" t="s">
        <v>250</v>
      </c>
      <c r="B623" t="s">
        <v>251</v>
      </c>
      <c r="C623">
        <f>HYPERLINK("https://www.geeksforgeeks.org/searching-array-adjacent-differ-k/","link")</f>
        <v/>
      </c>
    </row>
    <row r="624" spans="1:3">
      <c r="A624" t="s">
        <v>254</v>
      </c>
      <c r="B624" t="s">
        <v>255</v>
      </c>
      <c r="C624">
        <f>HYPERLINK("https://www.geeksforgeeks.org/maximum-subarray-sum-excluding-certain-elements/","link")</f>
        <v/>
      </c>
    </row>
    <row r="625" spans="1:3">
      <c r="A625" t="s">
        <v>256</v>
      </c>
      <c r="B625" t="s">
        <v>257</v>
      </c>
      <c r="C625">
        <f>HYPERLINK("https://www.geeksforgeeks.org/find-repetitive-element-1-n-1/","link")</f>
        <v/>
      </c>
    </row>
    <row r="626" spans="1:3">
      <c r="A626" t="s">
        <v>258</v>
      </c>
      <c r="B626" t="s">
        <v>259</v>
      </c>
      <c r="C626">
        <f>HYPERLINK("https://www.geeksforgeeks.org/sort-elements-by-frequency/","link")</f>
        <v/>
      </c>
    </row>
    <row r="627" spans="1:3">
      <c r="A627" t="s">
        <v>260</v>
      </c>
      <c r="B627" t="s">
        <v>261</v>
      </c>
      <c r="C627">
        <f>HYPERLINK("https://www.geeksforgeeks.org/counting-inversions/","link")</f>
        <v/>
      </c>
    </row>
    <row r="628" spans="1:3">
      <c r="A628" t="s">
        <v>262</v>
      </c>
      <c r="B628" t="s">
        <v>263</v>
      </c>
      <c r="C628">
        <f>HYPERLINK("https://www.geeksforgeeks.org/two-elements-whose-sum-is-closest-to-zero/","link")</f>
        <v/>
      </c>
    </row>
    <row r="629" spans="1:3">
      <c r="A629" t="s">
        <v>264</v>
      </c>
      <c r="B629" t="s">
        <v>265</v>
      </c>
      <c r="C629">
        <f>HYPERLINK("https://www.geeksforgeeks.org/check-for-majority-element-in-a-sorted-array/","link")</f>
        <v/>
      </c>
    </row>
    <row r="630" spans="1:3">
      <c r="A630" t="s">
        <v>266</v>
      </c>
      <c r="B630" t="s">
        <v>267</v>
      </c>
      <c r="C630">
        <f>HYPERLINK("https://www.geeksforgeeks.org/union-and-intersection-of-two-sorted-arrays-2/","link")</f>
        <v/>
      </c>
    </row>
    <row r="631" spans="1:3">
      <c r="A631" t="s">
        <v>268</v>
      </c>
      <c r="B631" t="s">
        <v>269</v>
      </c>
      <c r="C631">
        <f>HYPERLINK("https://www.geeksforgeeks.org/ceiling-in-a-sorted-array/","link")</f>
        <v/>
      </c>
    </row>
    <row r="632" spans="1:3">
      <c r="A632" t="s">
        <v>270</v>
      </c>
      <c r="B632" t="s">
        <v>271</v>
      </c>
      <c r="C632">
        <f>HYPERLINK("https://www.geeksforgeeks.org/find-the-two-repeating-elements-in-a-given-array/","link")</f>
        <v/>
      </c>
    </row>
    <row r="633" spans="1:3">
      <c r="A633" t="s">
        <v>272</v>
      </c>
      <c r="B633" t="s">
        <v>273</v>
      </c>
      <c r="C633">
        <f>HYPERLINK("https://www.geeksforgeeks.org/sort-an-array-of-0s-1s-and-2s/","link")</f>
        <v/>
      </c>
    </row>
    <row r="634" spans="1:3">
      <c r="A634" t="s">
        <v>274</v>
      </c>
      <c r="B634" t="s">
        <v>275</v>
      </c>
      <c r="C634">
        <f>HYPERLINK("https://www.geeksforgeeks.org/minimum-length-unsorted-subarray-sorting-which-makes-the-complete-array-sorted/","link")</f>
        <v/>
      </c>
    </row>
    <row r="635" spans="1:3">
      <c r="A635" t="s">
        <v>276</v>
      </c>
      <c r="B635" t="s">
        <v>277</v>
      </c>
      <c r="C635">
        <f>HYPERLINK("https://www.geeksforgeeks.org/equilibrium-index-of-an-array/","link")</f>
        <v/>
      </c>
    </row>
    <row r="636" spans="1:3">
      <c r="A636" t="s">
        <v>278</v>
      </c>
      <c r="B636" t="s">
        <v>279</v>
      </c>
      <c r="C636">
        <f>HYPERLINK("https://www.geeksforgeeks.org/count-number-of-occurrences-or-frequency-in-a-sorted-array/","link")</f>
        <v/>
      </c>
    </row>
    <row r="637" spans="1:3">
      <c r="A637" t="s">
        <v>280</v>
      </c>
      <c r="B637" t="s">
        <v>281</v>
      </c>
      <c r="C637">
        <f>HYPERLINK("https://www.geeksforgeeks.org/find-a-repeating-and-a-missing-number/","link")</f>
        <v/>
      </c>
    </row>
    <row r="638" spans="1:3">
      <c r="A638" t="s">
        <v>282</v>
      </c>
      <c r="B638" t="s">
        <v>283</v>
      </c>
      <c r="C638">
        <f>HYPERLINK("https://www.geeksforgeeks.org/median-of-stream-of-integers-running-integers/","link")</f>
        <v/>
      </c>
    </row>
    <row r="639" spans="1:3">
      <c r="A639" t="s">
        <v>284</v>
      </c>
      <c r="B639" t="s">
        <v>285</v>
      </c>
      <c r="C639">
        <f>HYPERLINK("https://www.geeksforgeeks.org/find-a-fixed-point-in-a-given-array/","link")</f>
        <v/>
      </c>
    </row>
    <row r="640" spans="1:3">
      <c r="A640" t="s">
        <v>286</v>
      </c>
      <c r="B640" t="s">
        <v>287</v>
      </c>
      <c r="C640">
        <f>HYPERLINK("https://www.geeksforgeeks.org/find-subarray-with-given-sum/","link")</f>
        <v/>
      </c>
    </row>
    <row r="641" spans="1:3">
      <c r="A641" t="s">
        <v>288</v>
      </c>
      <c r="B641" t="s">
        <v>289</v>
      </c>
      <c r="C641">
        <f>HYPERLINK("https://www.geeksforgeeks.org/find-a-triplet-that-sum-to-a-given-value/","link")</f>
        <v/>
      </c>
    </row>
    <row r="642" spans="1:3">
      <c r="A642" t="s">
        <v>290</v>
      </c>
      <c r="B642" t="s">
        <v>291</v>
      </c>
      <c r="C642">
        <f>HYPERLINK("https://www.geeksforgeeks.org/find-the-two-numbers-with-odd-occurences-in-an-unsorted-array/","link")</f>
        <v/>
      </c>
    </row>
    <row r="643" spans="1:3">
      <c r="A643" t="s">
        <v>292</v>
      </c>
      <c r="B643" t="s">
        <v>293</v>
      </c>
      <c r="C643">
        <f>HYPERLINK("https://www.geeksforgeeks.org/find-a-pair-with-the-given-difference/","link")</f>
        <v/>
      </c>
    </row>
    <row r="644" spans="1:3">
      <c r="A644" t="s">
        <v>294</v>
      </c>
      <c r="B644" t="s">
        <v>295</v>
      </c>
      <c r="C644">
        <f>HYPERLINK("https://www.geeksforgeeks.org/find-four-numbers-with-sum-equal-to-given-sum/","link")</f>
        <v/>
      </c>
    </row>
    <row r="645" spans="1:3">
      <c r="A645" t="s">
        <v>296</v>
      </c>
      <c r="B645" t="s">
        <v>297</v>
      </c>
      <c r="C645">
        <f>HYPERLINK("https://www.geeksforgeeks.org/find-four-elements-that-sum-to-a-given-value-set-2/","link")</f>
        <v/>
      </c>
    </row>
    <row r="646" spans="1:3">
      <c r="A646" t="s">
        <v>298</v>
      </c>
      <c r="B646" t="s">
        <v>299</v>
      </c>
      <c r="C646">
        <f>HYPERLINK("https://www.geeksforgeeks.org/median-of-two-sorted-arrays-of-different-sizes/","link")</f>
        <v/>
      </c>
    </row>
    <row r="647" spans="1:3">
      <c r="A647" t="s">
        <v>300</v>
      </c>
      <c r="B647" t="s">
        <v>301</v>
      </c>
      <c r="C647">
        <f>HYPERLINK("https://www.geeksforgeeks.org/find-number-of-triangles-possible/","link")</f>
        <v/>
      </c>
    </row>
    <row r="648" spans="1:3">
      <c r="A648" t="s">
        <v>302</v>
      </c>
      <c r="B648" t="s">
        <v>303</v>
      </c>
      <c r="C648">
        <f>HYPERLINK("https://www.geeksforgeeks.org/find-number-pairs-xy-yx/","link")</f>
        <v/>
      </c>
    </row>
    <row r="649" spans="1:3">
      <c r="A649" t="s">
        <v>304</v>
      </c>
      <c r="B649" t="s">
        <v>305</v>
      </c>
      <c r="C649">
        <f>HYPERLINK("https://www.geeksforgeeks.org/count-pairs-difference-equal-k/","link")</f>
        <v/>
      </c>
    </row>
    <row r="650" spans="1:3">
      <c r="A650" t="s">
        <v>306</v>
      </c>
      <c r="B650" t="s">
        <v>307</v>
      </c>
      <c r="C650">
        <f>HYPERLINK("https://www.geeksforgeeks.org/find-if-there-is-a-subarray-with-0-sum/","link")</f>
        <v/>
      </c>
    </row>
    <row r="651" spans="1:3">
      <c r="A651" t="s">
        <v>308</v>
      </c>
      <c r="B651" t="s">
        <v>309</v>
      </c>
      <c r="C651">
        <f>HYPERLINK("https://www.geeksforgeeks.org/given-sorted-array-number-x-find-pair-array-whose-sum-closest-x/","link")</f>
        <v/>
      </c>
    </row>
    <row r="652" spans="1:3">
      <c r="A652" t="s">
        <v>310</v>
      </c>
      <c r="B652" t="s">
        <v>311</v>
      </c>
      <c r="C652">
        <f>HYPERLINK("https://www.geeksforgeeks.org/count-1s-sorted-binary-array/","link")</f>
        <v/>
      </c>
    </row>
    <row r="653" spans="1:3">
      <c r="A653" t="s">
        <v>312</v>
      </c>
      <c r="B653" t="s">
        <v>313</v>
      </c>
      <c r="C653">
        <f>HYPERLINK("https://www.geeksforgeeks.org/print-distinct-elements-given-integer-array/","link")</f>
        <v/>
      </c>
    </row>
    <row r="654" spans="1:3">
      <c r="A654" t="s">
        <v>314</v>
      </c>
      <c r="B654" t="s">
        <v>315</v>
      </c>
      <c r="C654">
        <f>HYPERLINK("https://www.geeksforgeeks.org/construct-array-pair-sum-array/","link")</f>
        <v/>
      </c>
    </row>
    <row r="655" spans="1:3">
      <c r="A655" t="s">
        <v>316</v>
      </c>
      <c r="B655" t="s">
        <v>317</v>
      </c>
      <c r="C655">
        <f>HYPERLINK("https://www.geeksforgeeks.org/find-common-elements-three-sorted-arrays/","link")</f>
        <v/>
      </c>
    </row>
    <row r="656" spans="1:3">
      <c r="A656" t="s">
        <v>318</v>
      </c>
      <c r="B656" t="s">
        <v>319</v>
      </c>
      <c r="C656">
        <f>HYPERLINK("https://www.geeksforgeeks.org/find-first-repeating-element-array-integers/","link")</f>
        <v/>
      </c>
    </row>
    <row r="657" spans="1:3">
      <c r="A657" t="s">
        <v>320</v>
      </c>
      <c r="B657" t="s">
        <v>321</v>
      </c>
      <c r="C657">
        <f>HYPERLINK("https://www.geeksforgeeks.org/find-position-element-sorted-array-infinite-numbers/","link")</f>
        <v/>
      </c>
    </row>
    <row r="658" spans="1:3">
      <c r="A658" t="s">
        <v>322</v>
      </c>
      <c r="B658" t="s">
        <v>323</v>
      </c>
      <c r="C658">
        <f>HYPERLINK("https://www.geeksforgeeks.org/check-given-array-contains-duplicate-elements-within-k-distance/","link")</f>
        <v/>
      </c>
    </row>
    <row r="659" spans="1:3">
      <c r="A659" t="s">
        <v>324</v>
      </c>
      <c r="B659" t="s">
        <v>325</v>
      </c>
      <c r="C659">
        <f>HYPERLINK("https://www.geeksforgeeks.org/find-union-and-intersection-of-two-unsorted-arrays/","link")</f>
        <v/>
      </c>
    </row>
    <row r="660" spans="1:3">
      <c r="A660" t="s">
        <v>326</v>
      </c>
      <c r="B660" t="s">
        <v>327</v>
      </c>
      <c r="C660">
        <f>HYPERLINK("https://www.geeksforgeeks.org/delete-an-element-from-array-using-two-traversals-and-one-traversal/","link")</f>
        <v/>
      </c>
    </row>
    <row r="661" spans="1:3">
      <c r="A661" t="s">
        <v>328</v>
      </c>
      <c r="B661" t="s">
        <v>329</v>
      </c>
      <c r="C661">
        <f>HYPERLINK("https://www.geeksforgeeks.org/count-frequencies-elements-array-o1-extra-space-time/","link")</f>
        <v/>
      </c>
    </row>
    <row r="662" spans="1:3">
      <c r="A662" t="s">
        <v>330</v>
      </c>
      <c r="B662" t="s">
        <v>331</v>
      </c>
      <c r="C662">
        <f>HYPERLINK("https://www.geeksforgeeks.org/count-triplets-with-sum-smaller-that-a-given-value/","link")</f>
        <v/>
      </c>
    </row>
    <row r="663" spans="1:3">
      <c r="A663" t="s">
        <v>332</v>
      </c>
      <c r="B663" t="s">
        <v>333</v>
      </c>
      <c r="C663">
        <f>HYPERLINK("https://www.geeksforgeeks.org/count-inversions-of-size-three-in-a-give-array/","link")</f>
        <v/>
      </c>
    </row>
    <row r="664" spans="1:3">
      <c r="A664" t="s">
        <v>334</v>
      </c>
      <c r="B664" t="s">
        <v>335</v>
      </c>
      <c r="C664">
        <f>HYPERLINK("https://www.geeksforgeeks.org/merge-two-sorted-arrays-o1-extra-space/","link")</f>
        <v/>
      </c>
    </row>
    <row r="665" spans="1:3">
      <c r="A665" t="s">
        <v>336</v>
      </c>
      <c r="B665" t="s">
        <v>337</v>
      </c>
      <c r="C665">
        <f>HYPERLINK("https://www.geeksforgeeks.org/find-lost-element-from-a-duplicated-array/","link")</f>
        <v/>
      </c>
    </row>
    <row r="666" spans="1:3">
      <c r="A666" t="s">
        <v>338</v>
      </c>
      <c r="B666" t="s">
        <v>339</v>
      </c>
      <c r="C666">
        <f>HYPERLINK("https://www.geeksforgeeks.org/count-pairs-with-given-sum/","link")</f>
        <v/>
      </c>
    </row>
    <row r="667" spans="1:3">
      <c r="A667" t="s">
        <v>254</v>
      </c>
      <c r="B667" t="s">
        <v>255</v>
      </c>
      <c r="C667">
        <f>HYPERLINK("https://www.geeksforgeeks.org/maximum-subarray-sum-excluding-certain-elements/","link")</f>
        <v/>
      </c>
    </row>
    <row r="668" spans="1:3">
      <c r="A668" t="s">
        <v>256</v>
      </c>
      <c r="B668" t="s">
        <v>257</v>
      </c>
      <c r="C668">
        <f>HYPERLINK("https://www.geeksforgeeks.org/find-repetitive-element-1-n-1/","link")</f>
        <v/>
      </c>
    </row>
    <row r="669" spans="1:3">
      <c r="A669" t="s">
        <v>258</v>
      </c>
      <c r="B669" t="s">
        <v>259</v>
      </c>
      <c r="C669">
        <f>HYPERLINK("https://www.geeksforgeeks.org/sort-elements-by-frequency/","link")</f>
        <v/>
      </c>
    </row>
    <row r="670" spans="1:3">
      <c r="A670" t="s">
        <v>260</v>
      </c>
      <c r="B670" t="s">
        <v>261</v>
      </c>
      <c r="C670">
        <f>HYPERLINK("https://www.geeksforgeeks.org/counting-inversions/","link")</f>
        <v/>
      </c>
    </row>
    <row r="671" spans="1:3">
      <c r="A671" t="s">
        <v>262</v>
      </c>
      <c r="B671" t="s">
        <v>263</v>
      </c>
      <c r="C671">
        <f>HYPERLINK("https://www.geeksforgeeks.org/two-elements-whose-sum-is-closest-to-zero/","link")</f>
        <v/>
      </c>
    </row>
    <row r="672" spans="1:3">
      <c r="A672" t="s">
        <v>264</v>
      </c>
      <c r="B672" t="s">
        <v>265</v>
      </c>
      <c r="C672">
        <f>HYPERLINK("https://www.geeksforgeeks.org/check-for-majority-element-in-a-sorted-array/","link")</f>
        <v/>
      </c>
    </row>
    <row r="673" spans="1:3">
      <c r="A673" t="s">
        <v>266</v>
      </c>
      <c r="B673" t="s">
        <v>267</v>
      </c>
      <c r="C673">
        <f>HYPERLINK("https://www.geeksforgeeks.org/union-and-intersection-of-two-sorted-arrays-2/","link")</f>
        <v/>
      </c>
    </row>
    <row r="674" spans="1:3">
      <c r="A674" t="s">
        <v>268</v>
      </c>
      <c r="B674" t="s">
        <v>269</v>
      </c>
      <c r="C674">
        <f>HYPERLINK("https://www.geeksforgeeks.org/ceiling-in-a-sorted-array/","link")</f>
        <v/>
      </c>
    </row>
    <row r="675" spans="1:3">
      <c r="A675" t="s">
        <v>270</v>
      </c>
      <c r="B675" t="s">
        <v>271</v>
      </c>
      <c r="C675">
        <f>HYPERLINK("https://www.geeksforgeeks.org/find-the-two-repeating-elements-in-a-given-array/","link")</f>
        <v/>
      </c>
    </row>
    <row r="676" spans="1:3">
      <c r="A676" t="s">
        <v>272</v>
      </c>
      <c r="B676" t="s">
        <v>273</v>
      </c>
      <c r="C676">
        <f>HYPERLINK("https://www.geeksforgeeks.org/sort-an-array-of-0s-1s-and-2s/","link")</f>
        <v/>
      </c>
    </row>
    <row r="677" spans="1:3">
      <c r="A677" t="s">
        <v>274</v>
      </c>
      <c r="B677" t="s">
        <v>275</v>
      </c>
      <c r="C677">
        <f>HYPERLINK("https://www.geeksforgeeks.org/minimum-length-unsorted-subarray-sorting-which-makes-the-complete-array-sorted/","link")</f>
        <v/>
      </c>
    </row>
    <row r="678" spans="1:3">
      <c r="A678" t="s">
        <v>276</v>
      </c>
      <c r="B678" t="s">
        <v>277</v>
      </c>
      <c r="C678">
        <f>HYPERLINK("https://www.geeksforgeeks.org/equilibrium-index-of-an-array/","link")</f>
        <v/>
      </c>
    </row>
    <row r="679" spans="1:3">
      <c r="A679" t="s">
        <v>278</v>
      </c>
      <c r="B679" t="s">
        <v>279</v>
      </c>
      <c r="C679">
        <f>HYPERLINK("https://www.geeksforgeeks.org/count-number-of-occurrences-or-frequency-in-a-sorted-array/","link")</f>
        <v/>
      </c>
    </row>
    <row r="680" spans="1:3">
      <c r="A680" t="s">
        <v>280</v>
      </c>
      <c r="B680" t="s">
        <v>281</v>
      </c>
      <c r="C680">
        <f>HYPERLINK("https://www.geeksforgeeks.org/find-a-repeating-and-a-missing-number/","link")</f>
        <v/>
      </c>
    </row>
    <row r="681" spans="1:3">
      <c r="A681" t="s">
        <v>282</v>
      </c>
      <c r="B681" t="s">
        <v>283</v>
      </c>
      <c r="C681">
        <f>HYPERLINK("https://www.geeksforgeeks.org/median-of-stream-of-integers-running-integers/","link")</f>
        <v/>
      </c>
    </row>
    <row r="682" spans="1:3">
      <c r="A682" t="s">
        <v>284</v>
      </c>
      <c r="B682" t="s">
        <v>285</v>
      </c>
      <c r="C682">
        <f>HYPERLINK("https://www.geeksforgeeks.org/find-a-fixed-point-in-a-given-array/","link")</f>
        <v/>
      </c>
    </row>
    <row r="683" spans="1:3">
      <c r="A683" t="s">
        <v>286</v>
      </c>
      <c r="B683" t="s">
        <v>287</v>
      </c>
      <c r="C683">
        <f>HYPERLINK("https://www.geeksforgeeks.org/find-subarray-with-given-sum/","link")</f>
        <v/>
      </c>
    </row>
    <row r="684" spans="1:3">
      <c r="A684" t="s">
        <v>288</v>
      </c>
      <c r="B684" t="s">
        <v>289</v>
      </c>
      <c r="C684">
        <f>HYPERLINK("https://www.geeksforgeeks.org/find-a-triplet-that-sum-to-a-given-value/","link")</f>
        <v/>
      </c>
    </row>
    <row r="685" spans="1:3">
      <c r="A685" t="s">
        <v>290</v>
      </c>
      <c r="B685" t="s">
        <v>291</v>
      </c>
      <c r="C685">
        <f>HYPERLINK("https://www.geeksforgeeks.org/find-the-two-numbers-with-odd-occurences-in-an-unsorted-array/","link")</f>
        <v/>
      </c>
    </row>
    <row r="686" spans="1:3">
      <c r="A686" t="s">
        <v>292</v>
      </c>
      <c r="B686" t="s">
        <v>293</v>
      </c>
      <c r="C686">
        <f>HYPERLINK("https://www.geeksforgeeks.org/find-a-pair-with-the-given-difference/","link")</f>
        <v/>
      </c>
    </row>
    <row r="687" spans="1:3">
      <c r="A687" t="s">
        <v>294</v>
      </c>
      <c r="B687" t="s">
        <v>295</v>
      </c>
      <c r="C687">
        <f>HYPERLINK("https://www.geeksforgeeks.org/find-four-numbers-with-sum-equal-to-given-sum/","link")</f>
        <v/>
      </c>
    </row>
    <row r="688" spans="1:3">
      <c r="A688" t="s">
        <v>296</v>
      </c>
      <c r="B688" t="s">
        <v>297</v>
      </c>
      <c r="C688">
        <f>HYPERLINK("https://www.geeksforgeeks.org/find-four-elements-that-sum-to-a-given-value-set-2/","link")</f>
        <v/>
      </c>
    </row>
    <row r="689" spans="1:3">
      <c r="A689" t="s">
        <v>298</v>
      </c>
      <c r="B689" t="s">
        <v>299</v>
      </c>
      <c r="C689">
        <f>HYPERLINK("https://www.geeksforgeeks.org/median-of-two-sorted-arrays-of-different-sizes/","link")</f>
        <v/>
      </c>
    </row>
    <row r="690" spans="1:3">
      <c r="A690" t="s">
        <v>300</v>
      </c>
      <c r="B690" t="s">
        <v>301</v>
      </c>
      <c r="C690">
        <f>HYPERLINK("https://www.geeksforgeeks.org/find-number-of-triangles-possible/","link")</f>
        <v/>
      </c>
    </row>
    <row r="691" spans="1:3">
      <c r="A691" t="s">
        <v>302</v>
      </c>
      <c r="B691" t="s">
        <v>303</v>
      </c>
      <c r="C691">
        <f>HYPERLINK("https://www.geeksforgeeks.org/find-number-pairs-xy-yx/","link")</f>
        <v/>
      </c>
    </row>
    <row r="692" spans="1:3">
      <c r="A692" t="s">
        <v>304</v>
      </c>
      <c r="B692" t="s">
        <v>305</v>
      </c>
      <c r="C692">
        <f>HYPERLINK("https://www.geeksforgeeks.org/count-pairs-difference-equal-k/","link")</f>
        <v/>
      </c>
    </row>
    <row r="693" spans="1:3">
      <c r="A693" t="s">
        <v>306</v>
      </c>
      <c r="B693" t="s">
        <v>307</v>
      </c>
      <c r="C693">
        <f>HYPERLINK("https://www.geeksforgeeks.org/find-if-there-is-a-subarray-with-0-sum/","link")</f>
        <v/>
      </c>
    </row>
    <row r="694" spans="1:3">
      <c r="A694" t="s">
        <v>308</v>
      </c>
      <c r="B694" t="s">
        <v>309</v>
      </c>
      <c r="C694">
        <f>HYPERLINK("https://www.geeksforgeeks.org/given-sorted-array-number-x-find-pair-array-whose-sum-closest-x/","link")</f>
        <v/>
      </c>
    </row>
    <row r="695" spans="1:3">
      <c r="A695" t="s">
        <v>310</v>
      </c>
      <c r="B695" t="s">
        <v>311</v>
      </c>
      <c r="C695">
        <f>HYPERLINK("https://www.geeksforgeeks.org/count-1s-sorted-binary-array/","link")</f>
        <v/>
      </c>
    </row>
    <row r="696" spans="1:3">
      <c r="A696" t="s">
        <v>312</v>
      </c>
      <c r="B696" t="s">
        <v>313</v>
      </c>
      <c r="C696">
        <f>HYPERLINK("https://www.geeksforgeeks.org/print-distinct-elements-given-integer-array/","link")</f>
        <v/>
      </c>
    </row>
    <row r="697" spans="1:3">
      <c r="A697" t="s">
        <v>314</v>
      </c>
      <c r="B697" t="s">
        <v>315</v>
      </c>
      <c r="C697">
        <f>HYPERLINK("https://www.geeksforgeeks.org/construct-array-pair-sum-array/","link")</f>
        <v/>
      </c>
    </row>
    <row r="698" spans="1:3">
      <c r="A698" t="s">
        <v>316</v>
      </c>
      <c r="B698" t="s">
        <v>317</v>
      </c>
      <c r="C698">
        <f>HYPERLINK("https://www.geeksforgeeks.org/find-common-elements-three-sorted-arrays/","link")</f>
        <v/>
      </c>
    </row>
    <row r="699" spans="1:3">
      <c r="A699" t="s">
        <v>318</v>
      </c>
      <c r="B699" t="s">
        <v>319</v>
      </c>
      <c r="C699">
        <f>HYPERLINK("https://www.geeksforgeeks.org/find-first-repeating-element-array-integers/","link")</f>
        <v/>
      </c>
    </row>
    <row r="700" spans="1:3">
      <c r="A700" t="s">
        <v>320</v>
      </c>
      <c r="B700" t="s">
        <v>321</v>
      </c>
      <c r="C700">
        <f>HYPERLINK("https://www.geeksforgeeks.org/find-position-element-sorted-array-infinite-numbers/","link")</f>
        <v/>
      </c>
    </row>
    <row r="701" spans="1:3">
      <c r="A701" t="s">
        <v>322</v>
      </c>
      <c r="B701" t="s">
        <v>323</v>
      </c>
      <c r="C701">
        <f>HYPERLINK("https://www.geeksforgeeks.org/check-given-array-contains-duplicate-elements-within-k-distance/","link")</f>
        <v/>
      </c>
    </row>
    <row r="702" spans="1:3">
      <c r="A702" t="s">
        <v>324</v>
      </c>
      <c r="B702" t="s">
        <v>325</v>
      </c>
      <c r="C702">
        <f>HYPERLINK("https://www.geeksforgeeks.org/find-union-and-intersection-of-two-unsorted-arrays/","link")</f>
        <v/>
      </c>
    </row>
    <row r="703" spans="1:3">
      <c r="A703" t="s">
        <v>326</v>
      </c>
      <c r="B703" t="s">
        <v>327</v>
      </c>
      <c r="C703">
        <f>HYPERLINK("https://www.geeksforgeeks.org/delete-an-element-from-array-using-two-traversals-and-one-traversal/","link")</f>
        <v/>
      </c>
    </row>
    <row r="704" spans="1:3">
      <c r="A704" t="s">
        <v>328</v>
      </c>
      <c r="B704" t="s">
        <v>329</v>
      </c>
      <c r="C704">
        <f>HYPERLINK("https://www.geeksforgeeks.org/count-frequencies-elements-array-o1-extra-space-time/","link")</f>
        <v/>
      </c>
    </row>
    <row r="705" spans="1:3">
      <c r="A705" t="s">
        <v>330</v>
      </c>
      <c r="B705" t="s">
        <v>331</v>
      </c>
      <c r="C705">
        <f>HYPERLINK("https://www.geeksforgeeks.org/count-triplets-with-sum-smaller-that-a-given-value/","link")</f>
        <v/>
      </c>
    </row>
    <row r="706" spans="1:3">
      <c r="A706" t="s">
        <v>332</v>
      </c>
      <c r="B706" t="s">
        <v>333</v>
      </c>
      <c r="C706">
        <f>HYPERLINK("https://www.geeksforgeeks.org/count-inversions-of-size-three-in-a-give-array/","link")</f>
        <v/>
      </c>
    </row>
    <row r="707" spans="1:3">
      <c r="A707" t="s">
        <v>334</v>
      </c>
      <c r="B707" t="s">
        <v>335</v>
      </c>
      <c r="C707">
        <f>HYPERLINK("https://www.geeksforgeeks.org/merge-two-sorted-arrays-o1-extra-space/","link")</f>
        <v/>
      </c>
    </row>
    <row r="708" spans="1:3">
      <c r="A708" t="s">
        <v>336</v>
      </c>
      <c r="B708" t="s">
        <v>337</v>
      </c>
      <c r="C708">
        <f>HYPERLINK("https://www.geeksforgeeks.org/find-lost-element-from-a-duplicated-array/","link")</f>
        <v/>
      </c>
    </row>
    <row r="709" spans="1:3">
      <c r="A709" t="s">
        <v>338</v>
      </c>
      <c r="B709" t="s">
        <v>339</v>
      </c>
      <c r="C709">
        <f>HYPERLINK("https://www.geeksforgeeks.org/count-pairs-with-given-sum/","link")</f>
        <v/>
      </c>
    </row>
    <row r="710" spans="1:3">
      <c r="A710" t="s">
        <v>256</v>
      </c>
      <c r="B710" t="s">
        <v>257</v>
      </c>
      <c r="C710">
        <f>HYPERLINK("https://www.geeksforgeeks.org/find-repetitive-element-1-n-1/","link")</f>
        <v/>
      </c>
    </row>
    <row r="711" spans="1:3">
      <c r="A711" t="s">
        <v>258</v>
      </c>
      <c r="B711" t="s">
        <v>259</v>
      </c>
      <c r="C711">
        <f>HYPERLINK("https://www.geeksforgeeks.org/sort-elements-by-frequency/","link")</f>
        <v/>
      </c>
    </row>
    <row r="712" spans="1:3">
      <c r="A712" t="s">
        <v>260</v>
      </c>
      <c r="B712" t="s">
        <v>261</v>
      </c>
      <c r="C712">
        <f>HYPERLINK("https://www.geeksforgeeks.org/counting-inversions/","link")</f>
        <v/>
      </c>
    </row>
    <row r="713" spans="1:3">
      <c r="A713" t="s">
        <v>262</v>
      </c>
      <c r="B713" t="s">
        <v>263</v>
      </c>
      <c r="C713">
        <f>HYPERLINK("https://www.geeksforgeeks.org/two-elements-whose-sum-is-closest-to-zero/","link")</f>
        <v/>
      </c>
    </row>
    <row r="714" spans="1:3">
      <c r="A714" t="s">
        <v>264</v>
      </c>
      <c r="B714" t="s">
        <v>265</v>
      </c>
      <c r="C714">
        <f>HYPERLINK("https://www.geeksforgeeks.org/check-for-majority-element-in-a-sorted-array/","link")</f>
        <v/>
      </c>
    </row>
    <row r="715" spans="1:3">
      <c r="A715" t="s">
        <v>266</v>
      </c>
      <c r="B715" t="s">
        <v>267</v>
      </c>
      <c r="C715">
        <f>HYPERLINK("https://www.geeksforgeeks.org/union-and-intersection-of-two-sorted-arrays-2/","link")</f>
        <v/>
      </c>
    </row>
    <row r="716" spans="1:3">
      <c r="A716" t="s">
        <v>268</v>
      </c>
      <c r="B716" t="s">
        <v>269</v>
      </c>
      <c r="C716">
        <f>HYPERLINK("https://www.geeksforgeeks.org/ceiling-in-a-sorted-array/","link")</f>
        <v/>
      </c>
    </row>
    <row r="717" spans="1:3">
      <c r="A717" t="s">
        <v>270</v>
      </c>
      <c r="B717" t="s">
        <v>271</v>
      </c>
      <c r="C717">
        <f>HYPERLINK("https://www.geeksforgeeks.org/find-the-two-repeating-elements-in-a-given-array/","link")</f>
        <v/>
      </c>
    </row>
    <row r="718" spans="1:3">
      <c r="A718" t="s">
        <v>272</v>
      </c>
      <c r="B718" t="s">
        <v>273</v>
      </c>
      <c r="C718">
        <f>HYPERLINK("https://www.geeksforgeeks.org/sort-an-array-of-0s-1s-and-2s/","link")</f>
        <v/>
      </c>
    </row>
    <row r="719" spans="1:3">
      <c r="A719" t="s">
        <v>274</v>
      </c>
      <c r="B719" t="s">
        <v>275</v>
      </c>
      <c r="C719">
        <f>HYPERLINK("https://www.geeksforgeeks.org/minimum-length-unsorted-subarray-sorting-which-makes-the-complete-array-sorted/","link")</f>
        <v/>
      </c>
    </row>
    <row r="720" spans="1:3">
      <c r="A720" t="s">
        <v>276</v>
      </c>
      <c r="B720" t="s">
        <v>277</v>
      </c>
      <c r="C720">
        <f>HYPERLINK("https://www.geeksforgeeks.org/equilibrium-index-of-an-array/","link")</f>
        <v/>
      </c>
    </row>
    <row r="721" spans="1:3">
      <c r="A721" t="s">
        <v>278</v>
      </c>
      <c r="B721" t="s">
        <v>279</v>
      </c>
      <c r="C721">
        <f>HYPERLINK("https://www.geeksforgeeks.org/count-number-of-occurrences-or-frequency-in-a-sorted-array/","link")</f>
        <v/>
      </c>
    </row>
    <row r="722" spans="1:3">
      <c r="A722" t="s">
        <v>280</v>
      </c>
      <c r="B722" t="s">
        <v>281</v>
      </c>
      <c r="C722">
        <f>HYPERLINK("https://www.geeksforgeeks.org/find-a-repeating-and-a-missing-number/","link")</f>
        <v/>
      </c>
    </row>
    <row r="723" spans="1:3">
      <c r="A723" t="s">
        <v>282</v>
      </c>
      <c r="B723" t="s">
        <v>283</v>
      </c>
      <c r="C723">
        <f>HYPERLINK("https://www.geeksforgeeks.org/median-of-stream-of-integers-running-integers/","link")</f>
        <v/>
      </c>
    </row>
    <row r="724" spans="1:3">
      <c r="A724" t="s">
        <v>284</v>
      </c>
      <c r="B724" t="s">
        <v>285</v>
      </c>
      <c r="C724">
        <f>HYPERLINK("https://www.geeksforgeeks.org/find-a-fixed-point-in-a-given-array/","link")</f>
        <v/>
      </c>
    </row>
    <row r="725" spans="1:3">
      <c r="A725" t="s">
        <v>286</v>
      </c>
      <c r="B725" t="s">
        <v>287</v>
      </c>
      <c r="C725">
        <f>HYPERLINK("https://www.geeksforgeeks.org/find-subarray-with-given-sum/","link")</f>
        <v/>
      </c>
    </row>
    <row r="726" spans="1:3">
      <c r="A726" t="s">
        <v>288</v>
      </c>
      <c r="B726" t="s">
        <v>289</v>
      </c>
      <c r="C726">
        <f>HYPERLINK("https://www.geeksforgeeks.org/find-a-triplet-that-sum-to-a-given-value/","link")</f>
        <v/>
      </c>
    </row>
    <row r="727" spans="1:3">
      <c r="A727" t="s">
        <v>290</v>
      </c>
      <c r="B727" t="s">
        <v>291</v>
      </c>
      <c r="C727">
        <f>HYPERLINK("https://www.geeksforgeeks.org/find-the-two-numbers-with-odd-occurences-in-an-unsorted-array/","link")</f>
        <v/>
      </c>
    </row>
    <row r="728" spans="1:3">
      <c r="A728" t="s">
        <v>292</v>
      </c>
      <c r="B728" t="s">
        <v>293</v>
      </c>
      <c r="C728">
        <f>HYPERLINK("https://www.geeksforgeeks.org/find-a-pair-with-the-given-difference/","link")</f>
        <v/>
      </c>
    </row>
    <row r="729" spans="1:3">
      <c r="A729" t="s">
        <v>294</v>
      </c>
      <c r="B729" t="s">
        <v>295</v>
      </c>
      <c r="C729">
        <f>HYPERLINK("https://www.geeksforgeeks.org/find-four-numbers-with-sum-equal-to-given-sum/","link")</f>
        <v/>
      </c>
    </row>
    <row r="730" spans="1:3">
      <c r="A730" t="s">
        <v>296</v>
      </c>
      <c r="B730" t="s">
        <v>297</v>
      </c>
      <c r="C730">
        <f>HYPERLINK("https://www.geeksforgeeks.org/find-four-elements-that-sum-to-a-given-value-set-2/","link")</f>
        <v/>
      </c>
    </row>
    <row r="731" spans="1:3">
      <c r="A731" t="s">
        <v>298</v>
      </c>
      <c r="B731" t="s">
        <v>299</v>
      </c>
      <c r="C731">
        <f>HYPERLINK("https://www.geeksforgeeks.org/median-of-two-sorted-arrays-of-different-sizes/","link")</f>
        <v/>
      </c>
    </row>
    <row r="732" spans="1:3">
      <c r="A732" t="s">
        <v>300</v>
      </c>
      <c r="B732" t="s">
        <v>301</v>
      </c>
      <c r="C732">
        <f>HYPERLINK("https://www.geeksforgeeks.org/find-number-of-triangles-possible/","link")</f>
        <v/>
      </c>
    </row>
    <row r="733" spans="1:3">
      <c r="A733" t="s">
        <v>302</v>
      </c>
      <c r="B733" t="s">
        <v>303</v>
      </c>
      <c r="C733">
        <f>HYPERLINK("https://www.geeksforgeeks.org/find-number-pairs-xy-yx/","link")</f>
        <v/>
      </c>
    </row>
    <row r="734" spans="1:3">
      <c r="A734" t="s">
        <v>304</v>
      </c>
      <c r="B734" t="s">
        <v>305</v>
      </c>
      <c r="C734">
        <f>HYPERLINK("https://www.geeksforgeeks.org/count-pairs-difference-equal-k/","link")</f>
        <v/>
      </c>
    </row>
    <row r="735" spans="1:3">
      <c r="A735" t="s">
        <v>306</v>
      </c>
      <c r="B735" t="s">
        <v>307</v>
      </c>
      <c r="C735">
        <f>HYPERLINK("https://www.geeksforgeeks.org/find-if-there-is-a-subarray-with-0-sum/","link")</f>
        <v/>
      </c>
    </row>
    <row r="736" spans="1:3">
      <c r="A736" t="s">
        <v>308</v>
      </c>
      <c r="B736" t="s">
        <v>309</v>
      </c>
      <c r="C736">
        <f>HYPERLINK("https://www.geeksforgeeks.org/given-sorted-array-number-x-find-pair-array-whose-sum-closest-x/","link")</f>
        <v/>
      </c>
    </row>
    <row r="737" spans="1:3">
      <c r="A737" t="s">
        <v>310</v>
      </c>
      <c r="B737" t="s">
        <v>311</v>
      </c>
      <c r="C737">
        <f>HYPERLINK("https://www.geeksforgeeks.org/count-1s-sorted-binary-array/","link")</f>
        <v/>
      </c>
    </row>
    <row r="738" spans="1:3">
      <c r="A738" t="s">
        <v>312</v>
      </c>
      <c r="B738" t="s">
        <v>313</v>
      </c>
      <c r="C738">
        <f>HYPERLINK("https://www.geeksforgeeks.org/print-distinct-elements-given-integer-array/","link")</f>
        <v/>
      </c>
    </row>
    <row r="739" spans="1:3">
      <c r="A739" t="s">
        <v>314</v>
      </c>
      <c r="B739" t="s">
        <v>315</v>
      </c>
      <c r="C739">
        <f>HYPERLINK("https://www.geeksforgeeks.org/construct-array-pair-sum-array/","link")</f>
        <v/>
      </c>
    </row>
    <row r="740" spans="1:3">
      <c r="A740" t="s">
        <v>316</v>
      </c>
      <c r="B740" t="s">
        <v>317</v>
      </c>
      <c r="C740">
        <f>HYPERLINK("https://www.geeksforgeeks.org/find-common-elements-three-sorted-arrays/","link")</f>
        <v/>
      </c>
    </row>
    <row r="741" spans="1:3">
      <c r="A741" t="s">
        <v>318</v>
      </c>
      <c r="B741" t="s">
        <v>319</v>
      </c>
      <c r="C741">
        <f>HYPERLINK("https://www.geeksforgeeks.org/find-first-repeating-element-array-integers/","link")</f>
        <v/>
      </c>
    </row>
    <row r="742" spans="1:3">
      <c r="A742" t="s">
        <v>320</v>
      </c>
      <c r="B742" t="s">
        <v>321</v>
      </c>
      <c r="C742">
        <f>HYPERLINK("https://www.geeksforgeeks.org/find-position-element-sorted-array-infinite-numbers/","link")</f>
        <v/>
      </c>
    </row>
    <row r="743" spans="1:3">
      <c r="A743" t="s">
        <v>322</v>
      </c>
      <c r="B743" t="s">
        <v>323</v>
      </c>
      <c r="C743">
        <f>HYPERLINK("https://www.geeksforgeeks.org/check-given-array-contains-duplicate-elements-within-k-distance/","link")</f>
        <v/>
      </c>
    </row>
    <row r="744" spans="1:3">
      <c r="A744" t="s">
        <v>324</v>
      </c>
      <c r="B744" t="s">
        <v>325</v>
      </c>
      <c r="C744">
        <f>HYPERLINK("https://www.geeksforgeeks.org/find-union-and-intersection-of-two-unsorted-arrays/","link")</f>
        <v/>
      </c>
    </row>
    <row r="745" spans="1:3">
      <c r="A745" t="s">
        <v>326</v>
      </c>
      <c r="B745" t="s">
        <v>327</v>
      </c>
      <c r="C745">
        <f>HYPERLINK("https://www.geeksforgeeks.org/delete-an-element-from-array-using-two-traversals-and-one-traversal/","link")</f>
        <v/>
      </c>
    </row>
    <row r="746" spans="1:3">
      <c r="A746" t="s">
        <v>328</v>
      </c>
      <c r="B746" t="s">
        <v>329</v>
      </c>
      <c r="C746">
        <f>HYPERLINK("https://www.geeksforgeeks.org/count-frequencies-elements-array-o1-extra-space-time/","link")</f>
        <v/>
      </c>
    </row>
    <row r="747" spans="1:3">
      <c r="A747" t="s">
        <v>330</v>
      </c>
      <c r="B747" t="s">
        <v>331</v>
      </c>
      <c r="C747">
        <f>HYPERLINK("https://www.geeksforgeeks.org/count-triplets-with-sum-smaller-that-a-given-value/","link")</f>
        <v/>
      </c>
    </row>
    <row r="748" spans="1:3">
      <c r="A748" t="s">
        <v>332</v>
      </c>
      <c r="B748" t="s">
        <v>333</v>
      </c>
      <c r="C748">
        <f>HYPERLINK("https://www.geeksforgeeks.org/count-inversions-of-size-three-in-a-give-array/","link")</f>
        <v/>
      </c>
    </row>
    <row r="749" spans="1:3">
      <c r="A749" t="s">
        <v>334</v>
      </c>
      <c r="B749" t="s">
        <v>335</v>
      </c>
      <c r="C749">
        <f>HYPERLINK("https://www.geeksforgeeks.org/merge-two-sorted-arrays-o1-extra-space/","link")</f>
        <v/>
      </c>
    </row>
    <row r="750" spans="1:3">
      <c r="A750" t="s">
        <v>336</v>
      </c>
      <c r="B750" t="s">
        <v>337</v>
      </c>
      <c r="C750">
        <f>HYPERLINK("https://www.geeksforgeeks.org/find-lost-element-from-a-duplicated-array/","link")</f>
        <v/>
      </c>
    </row>
    <row r="751" spans="1:3">
      <c r="A751" t="s">
        <v>338</v>
      </c>
      <c r="B751" t="s">
        <v>339</v>
      </c>
      <c r="C751">
        <f>HYPERLINK("https://www.geeksforgeeks.org/count-pairs-with-given-sum/","link")</f>
        <v/>
      </c>
    </row>
    <row r="752" spans="1:3">
      <c r="A752" t="s">
        <v>258</v>
      </c>
      <c r="B752" t="s">
        <v>259</v>
      </c>
      <c r="C752">
        <f>HYPERLINK("https://www.geeksforgeeks.org/sort-elements-by-frequency/","link")</f>
        <v/>
      </c>
    </row>
    <row r="753" spans="1:3">
      <c r="A753" t="s">
        <v>260</v>
      </c>
      <c r="B753" t="s">
        <v>261</v>
      </c>
      <c r="C753">
        <f>HYPERLINK("https://www.geeksforgeeks.org/counting-inversions/","link")</f>
        <v/>
      </c>
    </row>
    <row r="754" spans="1:3">
      <c r="A754" t="s">
        <v>262</v>
      </c>
      <c r="B754" t="s">
        <v>263</v>
      </c>
      <c r="C754">
        <f>HYPERLINK("https://www.geeksforgeeks.org/two-elements-whose-sum-is-closest-to-zero/","link")</f>
        <v/>
      </c>
    </row>
    <row r="755" spans="1:3">
      <c r="A755" t="s">
        <v>264</v>
      </c>
      <c r="B755" t="s">
        <v>265</v>
      </c>
      <c r="C755">
        <f>HYPERLINK("https://www.geeksforgeeks.org/check-for-majority-element-in-a-sorted-array/","link")</f>
        <v/>
      </c>
    </row>
    <row r="756" spans="1:3">
      <c r="A756" t="s">
        <v>266</v>
      </c>
      <c r="B756" t="s">
        <v>267</v>
      </c>
      <c r="C756">
        <f>HYPERLINK("https://www.geeksforgeeks.org/union-and-intersection-of-two-sorted-arrays-2/","link")</f>
        <v/>
      </c>
    </row>
    <row r="757" spans="1:3">
      <c r="A757" t="s">
        <v>268</v>
      </c>
      <c r="B757" t="s">
        <v>269</v>
      </c>
      <c r="C757">
        <f>HYPERLINK("https://www.geeksforgeeks.org/ceiling-in-a-sorted-array/","link")</f>
        <v/>
      </c>
    </row>
    <row r="758" spans="1:3">
      <c r="A758" t="s">
        <v>270</v>
      </c>
      <c r="B758" t="s">
        <v>271</v>
      </c>
      <c r="C758">
        <f>HYPERLINK("https://www.geeksforgeeks.org/find-the-two-repeating-elements-in-a-given-array/","link")</f>
        <v/>
      </c>
    </row>
    <row r="759" spans="1:3">
      <c r="A759" t="s">
        <v>272</v>
      </c>
      <c r="B759" t="s">
        <v>273</v>
      </c>
      <c r="C759">
        <f>HYPERLINK("https://www.geeksforgeeks.org/sort-an-array-of-0s-1s-and-2s/","link")</f>
        <v/>
      </c>
    </row>
    <row r="760" spans="1:3">
      <c r="A760" t="s">
        <v>274</v>
      </c>
      <c r="B760" t="s">
        <v>275</v>
      </c>
      <c r="C760">
        <f>HYPERLINK("https://www.geeksforgeeks.org/minimum-length-unsorted-subarray-sorting-which-makes-the-complete-array-sorted/","link")</f>
        <v/>
      </c>
    </row>
    <row r="761" spans="1:3">
      <c r="A761" t="s">
        <v>276</v>
      </c>
      <c r="B761" t="s">
        <v>277</v>
      </c>
      <c r="C761">
        <f>HYPERLINK("https://www.geeksforgeeks.org/equilibrium-index-of-an-array/","link")</f>
        <v/>
      </c>
    </row>
    <row r="762" spans="1:3">
      <c r="A762" t="s">
        <v>278</v>
      </c>
      <c r="B762" t="s">
        <v>279</v>
      </c>
      <c r="C762">
        <f>HYPERLINK("https://www.geeksforgeeks.org/count-number-of-occurrences-or-frequency-in-a-sorted-array/","link")</f>
        <v/>
      </c>
    </row>
    <row r="763" spans="1:3">
      <c r="A763" t="s">
        <v>280</v>
      </c>
      <c r="B763" t="s">
        <v>281</v>
      </c>
      <c r="C763">
        <f>HYPERLINK("https://www.geeksforgeeks.org/find-a-repeating-and-a-missing-number/","link")</f>
        <v/>
      </c>
    </row>
    <row r="764" spans="1:3">
      <c r="A764" t="s">
        <v>282</v>
      </c>
      <c r="B764" t="s">
        <v>283</v>
      </c>
      <c r="C764">
        <f>HYPERLINK("https://www.geeksforgeeks.org/median-of-stream-of-integers-running-integers/","link")</f>
        <v/>
      </c>
    </row>
    <row r="765" spans="1:3">
      <c r="A765" t="s">
        <v>284</v>
      </c>
      <c r="B765" t="s">
        <v>285</v>
      </c>
      <c r="C765">
        <f>HYPERLINK("https://www.geeksforgeeks.org/find-a-fixed-point-in-a-given-array/","link")</f>
        <v/>
      </c>
    </row>
    <row r="766" spans="1:3">
      <c r="A766" t="s">
        <v>286</v>
      </c>
      <c r="B766" t="s">
        <v>287</v>
      </c>
      <c r="C766">
        <f>HYPERLINK("https://www.geeksforgeeks.org/find-subarray-with-given-sum/","link")</f>
        <v/>
      </c>
    </row>
    <row r="767" spans="1:3">
      <c r="A767" t="s">
        <v>288</v>
      </c>
      <c r="B767" t="s">
        <v>289</v>
      </c>
      <c r="C767">
        <f>HYPERLINK("https://www.geeksforgeeks.org/find-a-triplet-that-sum-to-a-given-value/","link")</f>
        <v/>
      </c>
    </row>
    <row r="768" spans="1:3">
      <c r="A768" t="s">
        <v>290</v>
      </c>
      <c r="B768" t="s">
        <v>291</v>
      </c>
      <c r="C768">
        <f>HYPERLINK("https://www.geeksforgeeks.org/find-the-two-numbers-with-odd-occurences-in-an-unsorted-array/","link")</f>
        <v/>
      </c>
    </row>
    <row r="769" spans="1:3">
      <c r="A769" t="s">
        <v>292</v>
      </c>
      <c r="B769" t="s">
        <v>293</v>
      </c>
      <c r="C769">
        <f>HYPERLINK("https://www.geeksforgeeks.org/find-a-pair-with-the-given-difference/","link")</f>
        <v/>
      </c>
    </row>
    <row r="770" spans="1:3">
      <c r="A770" t="s">
        <v>294</v>
      </c>
      <c r="B770" t="s">
        <v>295</v>
      </c>
      <c r="C770">
        <f>HYPERLINK("https://www.geeksforgeeks.org/find-four-numbers-with-sum-equal-to-given-sum/","link")</f>
        <v/>
      </c>
    </row>
    <row r="771" spans="1:3">
      <c r="A771" t="s">
        <v>296</v>
      </c>
      <c r="B771" t="s">
        <v>297</v>
      </c>
      <c r="C771">
        <f>HYPERLINK("https://www.geeksforgeeks.org/find-four-elements-that-sum-to-a-given-value-set-2/","link")</f>
        <v/>
      </c>
    </row>
    <row r="772" spans="1:3">
      <c r="A772" t="s">
        <v>298</v>
      </c>
      <c r="B772" t="s">
        <v>299</v>
      </c>
      <c r="C772">
        <f>HYPERLINK("https://www.geeksforgeeks.org/median-of-two-sorted-arrays-of-different-sizes/","link")</f>
        <v/>
      </c>
    </row>
    <row r="773" spans="1:3">
      <c r="A773" t="s">
        <v>300</v>
      </c>
      <c r="B773" t="s">
        <v>301</v>
      </c>
      <c r="C773">
        <f>HYPERLINK("https://www.geeksforgeeks.org/find-number-of-triangles-possible/","link")</f>
        <v/>
      </c>
    </row>
    <row r="774" spans="1:3">
      <c r="A774" t="s">
        <v>302</v>
      </c>
      <c r="B774" t="s">
        <v>303</v>
      </c>
      <c r="C774">
        <f>HYPERLINK("https://www.geeksforgeeks.org/find-number-pairs-xy-yx/","link")</f>
        <v/>
      </c>
    </row>
    <row r="775" spans="1:3">
      <c r="A775" t="s">
        <v>304</v>
      </c>
      <c r="B775" t="s">
        <v>305</v>
      </c>
      <c r="C775">
        <f>HYPERLINK("https://www.geeksforgeeks.org/count-pairs-difference-equal-k/","link")</f>
        <v/>
      </c>
    </row>
    <row r="776" spans="1:3">
      <c r="A776" t="s">
        <v>306</v>
      </c>
      <c r="B776" t="s">
        <v>307</v>
      </c>
      <c r="C776">
        <f>HYPERLINK("https://www.geeksforgeeks.org/find-if-there-is-a-subarray-with-0-sum/","link")</f>
        <v/>
      </c>
    </row>
    <row r="777" spans="1:3">
      <c r="A777" t="s">
        <v>308</v>
      </c>
      <c r="B777" t="s">
        <v>309</v>
      </c>
      <c r="C777">
        <f>HYPERLINK("https://www.geeksforgeeks.org/given-sorted-array-number-x-find-pair-array-whose-sum-closest-x/","link")</f>
        <v/>
      </c>
    </row>
    <row r="778" spans="1:3">
      <c r="A778" t="s">
        <v>310</v>
      </c>
      <c r="B778" t="s">
        <v>311</v>
      </c>
      <c r="C778">
        <f>HYPERLINK("https://www.geeksforgeeks.org/count-1s-sorted-binary-array/","link")</f>
        <v/>
      </c>
    </row>
    <row r="779" spans="1:3">
      <c r="A779" t="s">
        <v>312</v>
      </c>
      <c r="B779" t="s">
        <v>313</v>
      </c>
      <c r="C779">
        <f>HYPERLINK("https://www.geeksforgeeks.org/print-distinct-elements-given-integer-array/","link")</f>
        <v/>
      </c>
    </row>
    <row r="780" spans="1:3">
      <c r="A780" t="s">
        <v>314</v>
      </c>
      <c r="B780" t="s">
        <v>315</v>
      </c>
      <c r="C780">
        <f>HYPERLINK("https://www.geeksforgeeks.org/construct-array-pair-sum-array/","link")</f>
        <v/>
      </c>
    </row>
    <row r="781" spans="1:3">
      <c r="A781" t="s">
        <v>316</v>
      </c>
      <c r="B781" t="s">
        <v>317</v>
      </c>
      <c r="C781">
        <f>HYPERLINK("https://www.geeksforgeeks.org/find-common-elements-three-sorted-arrays/","link")</f>
        <v/>
      </c>
    </row>
    <row r="782" spans="1:3">
      <c r="A782" t="s">
        <v>318</v>
      </c>
      <c r="B782" t="s">
        <v>319</v>
      </c>
      <c r="C782">
        <f>HYPERLINK("https://www.geeksforgeeks.org/find-first-repeating-element-array-integers/","link")</f>
        <v/>
      </c>
    </row>
    <row r="783" spans="1:3">
      <c r="A783" t="s">
        <v>320</v>
      </c>
      <c r="B783" t="s">
        <v>321</v>
      </c>
      <c r="C783">
        <f>HYPERLINK("https://www.geeksforgeeks.org/find-position-element-sorted-array-infinite-numbers/","link")</f>
        <v/>
      </c>
    </row>
    <row r="784" spans="1:3">
      <c r="A784" t="s">
        <v>322</v>
      </c>
      <c r="B784" t="s">
        <v>323</v>
      </c>
      <c r="C784">
        <f>HYPERLINK("https://www.geeksforgeeks.org/check-given-array-contains-duplicate-elements-within-k-distance/","link")</f>
        <v/>
      </c>
    </row>
    <row r="785" spans="1:3">
      <c r="A785" t="s">
        <v>324</v>
      </c>
      <c r="B785" t="s">
        <v>325</v>
      </c>
      <c r="C785">
        <f>HYPERLINK("https://www.geeksforgeeks.org/find-union-and-intersection-of-two-unsorted-arrays/","link")</f>
        <v/>
      </c>
    </row>
    <row r="786" spans="1:3">
      <c r="A786" t="s">
        <v>326</v>
      </c>
      <c r="B786" t="s">
        <v>327</v>
      </c>
      <c r="C786">
        <f>HYPERLINK("https://www.geeksforgeeks.org/delete-an-element-from-array-using-two-traversals-and-one-traversal/","link")</f>
        <v/>
      </c>
    </row>
    <row r="787" spans="1:3">
      <c r="A787" t="s">
        <v>328</v>
      </c>
      <c r="B787" t="s">
        <v>329</v>
      </c>
      <c r="C787">
        <f>HYPERLINK("https://www.geeksforgeeks.org/count-frequencies-elements-array-o1-extra-space-time/","link")</f>
        <v/>
      </c>
    </row>
    <row r="788" spans="1:3">
      <c r="A788" t="s">
        <v>330</v>
      </c>
      <c r="B788" t="s">
        <v>331</v>
      </c>
      <c r="C788">
        <f>HYPERLINK("https://www.geeksforgeeks.org/count-triplets-with-sum-smaller-that-a-given-value/","link")</f>
        <v/>
      </c>
    </row>
    <row r="789" spans="1:3">
      <c r="A789" t="s">
        <v>332</v>
      </c>
      <c r="B789" t="s">
        <v>333</v>
      </c>
      <c r="C789">
        <f>HYPERLINK("https://www.geeksforgeeks.org/count-inversions-of-size-three-in-a-give-array/","link")</f>
        <v/>
      </c>
    </row>
    <row r="790" spans="1:3">
      <c r="A790" t="s">
        <v>334</v>
      </c>
      <c r="B790" t="s">
        <v>335</v>
      </c>
      <c r="C790">
        <f>HYPERLINK("https://www.geeksforgeeks.org/merge-two-sorted-arrays-o1-extra-space/","link")</f>
        <v/>
      </c>
    </row>
    <row r="791" spans="1:3">
      <c r="A791" t="s">
        <v>336</v>
      </c>
      <c r="B791" t="s">
        <v>337</v>
      </c>
      <c r="C791">
        <f>HYPERLINK("https://www.geeksforgeeks.org/find-lost-element-from-a-duplicated-array/","link")</f>
        <v/>
      </c>
    </row>
    <row r="792" spans="1:3">
      <c r="A792" t="s">
        <v>338</v>
      </c>
      <c r="B792" t="s">
        <v>339</v>
      </c>
      <c r="C792">
        <f>HYPERLINK("https://www.geeksforgeeks.org/count-pairs-with-given-sum/","link")</f>
        <v/>
      </c>
    </row>
    <row r="793" spans="1:3">
      <c r="A793" t="s">
        <v>264</v>
      </c>
      <c r="B793" t="s">
        <v>265</v>
      </c>
      <c r="C793">
        <f>HYPERLINK("https://www.geeksforgeeks.org/check-for-majority-element-in-a-sorted-array/","link")</f>
        <v/>
      </c>
    </row>
    <row r="794" spans="1:3">
      <c r="A794" t="s">
        <v>266</v>
      </c>
      <c r="B794" t="s">
        <v>267</v>
      </c>
      <c r="C794">
        <f>HYPERLINK("https://www.geeksforgeeks.org/union-and-intersection-of-two-sorted-arrays-2/","link")</f>
        <v/>
      </c>
    </row>
    <row r="795" spans="1:3">
      <c r="A795" t="s">
        <v>268</v>
      </c>
      <c r="B795" t="s">
        <v>269</v>
      </c>
      <c r="C795">
        <f>HYPERLINK("https://www.geeksforgeeks.org/ceiling-in-a-sorted-array/","link")</f>
        <v/>
      </c>
    </row>
    <row r="796" spans="1:3">
      <c r="A796" t="s">
        <v>270</v>
      </c>
      <c r="B796" t="s">
        <v>271</v>
      </c>
      <c r="C796">
        <f>HYPERLINK("https://www.geeksforgeeks.org/find-the-two-repeating-elements-in-a-given-array/","link")</f>
        <v/>
      </c>
    </row>
    <row r="797" spans="1:3">
      <c r="A797" t="s">
        <v>272</v>
      </c>
      <c r="B797" t="s">
        <v>273</v>
      </c>
      <c r="C797">
        <f>HYPERLINK("https://www.geeksforgeeks.org/sort-an-array-of-0s-1s-and-2s/","link")</f>
        <v/>
      </c>
    </row>
    <row r="798" spans="1:3">
      <c r="A798" t="s">
        <v>274</v>
      </c>
      <c r="B798" t="s">
        <v>275</v>
      </c>
      <c r="C798">
        <f>HYPERLINK("https://www.geeksforgeeks.org/minimum-length-unsorted-subarray-sorting-which-makes-the-complete-array-sorted/","link")</f>
        <v/>
      </c>
    </row>
    <row r="799" spans="1:3">
      <c r="A799" t="s">
        <v>276</v>
      </c>
      <c r="B799" t="s">
        <v>277</v>
      </c>
      <c r="C799">
        <f>HYPERLINK("https://www.geeksforgeeks.org/equilibrium-index-of-an-array/","link")</f>
        <v/>
      </c>
    </row>
    <row r="800" spans="1:3">
      <c r="A800" t="s">
        <v>278</v>
      </c>
      <c r="B800" t="s">
        <v>279</v>
      </c>
      <c r="C800">
        <f>HYPERLINK("https://www.geeksforgeeks.org/count-number-of-occurrences-or-frequency-in-a-sorted-array/","link")</f>
        <v/>
      </c>
    </row>
    <row r="801" spans="1:3">
      <c r="A801" t="s">
        <v>280</v>
      </c>
      <c r="B801" t="s">
        <v>281</v>
      </c>
      <c r="C801">
        <f>HYPERLINK("https://www.geeksforgeeks.org/find-a-repeating-and-a-missing-number/","link")</f>
        <v/>
      </c>
    </row>
    <row r="802" spans="1:3">
      <c r="A802" t="s">
        <v>282</v>
      </c>
      <c r="B802" t="s">
        <v>283</v>
      </c>
      <c r="C802">
        <f>HYPERLINK("https://www.geeksforgeeks.org/median-of-stream-of-integers-running-integers/","link")</f>
        <v/>
      </c>
    </row>
    <row r="803" spans="1:3">
      <c r="A803" t="s">
        <v>284</v>
      </c>
      <c r="B803" t="s">
        <v>285</v>
      </c>
      <c r="C803">
        <f>HYPERLINK("https://www.geeksforgeeks.org/find-a-fixed-point-in-a-given-array/","link")</f>
        <v/>
      </c>
    </row>
    <row r="804" spans="1:3">
      <c r="A804" t="s">
        <v>286</v>
      </c>
      <c r="B804" t="s">
        <v>287</v>
      </c>
      <c r="C804">
        <f>HYPERLINK("https://www.geeksforgeeks.org/find-subarray-with-given-sum/","link")</f>
        <v/>
      </c>
    </row>
    <row r="805" spans="1:3">
      <c r="A805" t="s">
        <v>288</v>
      </c>
      <c r="B805" t="s">
        <v>289</v>
      </c>
      <c r="C805">
        <f>HYPERLINK("https://www.geeksforgeeks.org/find-a-triplet-that-sum-to-a-given-value/","link")</f>
        <v/>
      </c>
    </row>
    <row r="806" spans="1:3">
      <c r="A806" t="s">
        <v>290</v>
      </c>
      <c r="B806" t="s">
        <v>291</v>
      </c>
      <c r="C806">
        <f>HYPERLINK("https://www.geeksforgeeks.org/find-the-two-numbers-with-odd-occurences-in-an-unsorted-array/","link")</f>
        <v/>
      </c>
    </row>
    <row r="807" spans="1:3">
      <c r="A807" t="s">
        <v>292</v>
      </c>
      <c r="B807" t="s">
        <v>293</v>
      </c>
      <c r="C807">
        <f>HYPERLINK("https://www.geeksforgeeks.org/find-a-pair-with-the-given-difference/","link")</f>
        <v/>
      </c>
    </row>
    <row r="808" spans="1:3">
      <c r="A808" t="s">
        <v>294</v>
      </c>
      <c r="B808" t="s">
        <v>295</v>
      </c>
      <c r="C808">
        <f>HYPERLINK("https://www.geeksforgeeks.org/find-four-numbers-with-sum-equal-to-given-sum/","link")</f>
        <v/>
      </c>
    </row>
    <row r="809" spans="1:3">
      <c r="A809" t="s">
        <v>296</v>
      </c>
      <c r="B809" t="s">
        <v>297</v>
      </c>
      <c r="C809">
        <f>HYPERLINK("https://www.geeksforgeeks.org/find-four-elements-that-sum-to-a-given-value-set-2/","link")</f>
        <v/>
      </c>
    </row>
    <row r="810" spans="1:3">
      <c r="A810" t="s">
        <v>298</v>
      </c>
      <c r="B810" t="s">
        <v>299</v>
      </c>
      <c r="C810">
        <f>HYPERLINK("https://www.geeksforgeeks.org/median-of-two-sorted-arrays-of-different-sizes/","link")</f>
        <v/>
      </c>
    </row>
    <row r="811" spans="1:3">
      <c r="A811" t="s">
        <v>300</v>
      </c>
      <c r="B811" t="s">
        <v>301</v>
      </c>
      <c r="C811">
        <f>HYPERLINK("https://www.geeksforgeeks.org/find-number-of-triangles-possible/","link")</f>
        <v/>
      </c>
    </row>
    <row r="812" spans="1:3">
      <c r="A812" t="s">
        <v>302</v>
      </c>
      <c r="B812" t="s">
        <v>303</v>
      </c>
      <c r="C812">
        <f>HYPERLINK("https://www.geeksforgeeks.org/find-number-pairs-xy-yx/","link")</f>
        <v/>
      </c>
    </row>
    <row r="813" spans="1:3">
      <c r="A813" t="s">
        <v>304</v>
      </c>
      <c r="B813" t="s">
        <v>305</v>
      </c>
      <c r="C813">
        <f>HYPERLINK("https://www.geeksforgeeks.org/count-pairs-difference-equal-k/","link")</f>
        <v/>
      </c>
    </row>
    <row r="814" spans="1:3">
      <c r="A814" t="s">
        <v>306</v>
      </c>
      <c r="B814" t="s">
        <v>307</v>
      </c>
      <c r="C814">
        <f>HYPERLINK("https://www.geeksforgeeks.org/find-if-there-is-a-subarray-with-0-sum/","link")</f>
        <v/>
      </c>
    </row>
    <row r="815" spans="1:3">
      <c r="A815" t="s">
        <v>308</v>
      </c>
      <c r="B815" t="s">
        <v>309</v>
      </c>
      <c r="C815">
        <f>HYPERLINK("https://www.geeksforgeeks.org/given-sorted-array-number-x-find-pair-array-whose-sum-closest-x/","link")</f>
        <v/>
      </c>
    </row>
    <row r="816" spans="1:3">
      <c r="A816" t="s">
        <v>310</v>
      </c>
      <c r="B816" t="s">
        <v>311</v>
      </c>
      <c r="C816">
        <f>HYPERLINK("https://www.geeksforgeeks.org/count-1s-sorted-binary-array/","link")</f>
        <v/>
      </c>
    </row>
    <row r="817" spans="1:3">
      <c r="A817" t="s">
        <v>312</v>
      </c>
      <c r="B817" t="s">
        <v>313</v>
      </c>
      <c r="C817">
        <f>HYPERLINK("https://www.geeksforgeeks.org/print-distinct-elements-given-integer-array/","link")</f>
        <v/>
      </c>
    </row>
    <row r="818" spans="1:3">
      <c r="A818" t="s">
        <v>314</v>
      </c>
      <c r="B818" t="s">
        <v>315</v>
      </c>
      <c r="C818">
        <f>HYPERLINK("https://www.geeksforgeeks.org/construct-array-pair-sum-array/","link")</f>
        <v/>
      </c>
    </row>
    <row r="819" spans="1:3">
      <c r="A819" t="s">
        <v>316</v>
      </c>
      <c r="B819" t="s">
        <v>317</v>
      </c>
      <c r="C819">
        <f>HYPERLINK("https://www.geeksforgeeks.org/find-common-elements-three-sorted-arrays/","link")</f>
        <v/>
      </c>
    </row>
    <row r="820" spans="1:3">
      <c r="A820" t="s">
        <v>318</v>
      </c>
      <c r="B820" t="s">
        <v>319</v>
      </c>
      <c r="C820">
        <f>HYPERLINK("https://www.geeksforgeeks.org/find-first-repeating-element-array-integers/","link")</f>
        <v/>
      </c>
    </row>
    <row r="821" spans="1:3">
      <c r="A821" t="s">
        <v>320</v>
      </c>
      <c r="B821" t="s">
        <v>321</v>
      </c>
      <c r="C821">
        <f>HYPERLINK("https://www.geeksforgeeks.org/find-position-element-sorted-array-infinite-numbers/","link")</f>
        <v/>
      </c>
    </row>
    <row r="822" spans="1:3">
      <c r="A822" t="s">
        <v>322</v>
      </c>
      <c r="B822" t="s">
        <v>323</v>
      </c>
      <c r="C822">
        <f>HYPERLINK("https://www.geeksforgeeks.org/check-given-array-contains-duplicate-elements-within-k-distance/","link")</f>
        <v/>
      </c>
    </row>
    <row r="823" spans="1:3">
      <c r="A823" t="s">
        <v>324</v>
      </c>
      <c r="B823" t="s">
        <v>325</v>
      </c>
      <c r="C823">
        <f>HYPERLINK("https://www.geeksforgeeks.org/find-union-and-intersection-of-two-unsorted-arrays/","link")</f>
        <v/>
      </c>
    </row>
    <row r="824" spans="1:3">
      <c r="A824" t="s">
        <v>326</v>
      </c>
      <c r="B824" t="s">
        <v>327</v>
      </c>
      <c r="C824">
        <f>HYPERLINK("https://www.geeksforgeeks.org/delete-an-element-from-array-using-two-traversals-and-one-traversal/","link")</f>
        <v/>
      </c>
    </row>
    <row r="825" spans="1:3">
      <c r="A825" t="s">
        <v>328</v>
      </c>
      <c r="B825" t="s">
        <v>329</v>
      </c>
      <c r="C825">
        <f>HYPERLINK("https://www.geeksforgeeks.org/count-frequencies-elements-array-o1-extra-space-time/","link")</f>
        <v/>
      </c>
    </row>
    <row r="826" spans="1:3">
      <c r="A826" t="s">
        <v>330</v>
      </c>
      <c r="B826" t="s">
        <v>331</v>
      </c>
      <c r="C826">
        <f>HYPERLINK("https://www.geeksforgeeks.org/count-triplets-with-sum-smaller-that-a-given-value/","link")</f>
        <v/>
      </c>
    </row>
    <row r="827" spans="1:3">
      <c r="A827" t="s">
        <v>332</v>
      </c>
      <c r="B827" t="s">
        <v>333</v>
      </c>
      <c r="C827">
        <f>HYPERLINK("https://www.geeksforgeeks.org/count-inversions-of-size-three-in-a-give-array/","link")</f>
        <v/>
      </c>
    </row>
    <row r="828" spans="1:3">
      <c r="A828" t="s">
        <v>334</v>
      </c>
      <c r="B828" t="s">
        <v>335</v>
      </c>
      <c r="C828">
        <f>HYPERLINK("https://www.geeksforgeeks.org/merge-two-sorted-arrays-o1-extra-space/","link")</f>
        <v/>
      </c>
    </row>
    <row r="829" spans="1:3">
      <c r="A829" t="s">
        <v>336</v>
      </c>
      <c r="B829" t="s">
        <v>337</v>
      </c>
      <c r="C829">
        <f>HYPERLINK("https://www.geeksforgeeks.org/find-lost-element-from-a-duplicated-array/","link")</f>
        <v/>
      </c>
    </row>
    <row r="830" spans="1:3">
      <c r="A830" t="s">
        <v>338</v>
      </c>
      <c r="B830" t="s">
        <v>339</v>
      </c>
      <c r="C830">
        <f>HYPERLINK("https://www.geeksforgeeks.org/count-pairs-with-given-sum/","link")</f>
        <v/>
      </c>
    </row>
    <row r="831" spans="1:3">
      <c r="A831" t="s">
        <v>264</v>
      </c>
      <c r="B831" t="s">
        <v>265</v>
      </c>
      <c r="C831">
        <f>HYPERLINK("https://www.geeksforgeeks.org/check-for-majority-element-in-a-sorted-array/","link")</f>
        <v/>
      </c>
    </row>
    <row r="832" spans="1:3">
      <c r="A832" t="s">
        <v>266</v>
      </c>
      <c r="B832" t="s">
        <v>267</v>
      </c>
      <c r="C832">
        <f>HYPERLINK("https://www.geeksforgeeks.org/union-and-intersection-of-two-sorted-arrays-2/","link")</f>
        <v/>
      </c>
    </row>
    <row r="833" spans="1:3">
      <c r="A833" t="s">
        <v>268</v>
      </c>
      <c r="B833" t="s">
        <v>269</v>
      </c>
      <c r="C833">
        <f>HYPERLINK("https://www.geeksforgeeks.org/ceiling-in-a-sorted-array/","link")</f>
        <v/>
      </c>
    </row>
    <row r="834" spans="1:3">
      <c r="A834" t="s">
        <v>270</v>
      </c>
      <c r="B834" t="s">
        <v>271</v>
      </c>
      <c r="C834">
        <f>HYPERLINK("https://www.geeksforgeeks.org/find-the-two-repeating-elements-in-a-given-array/","link")</f>
        <v/>
      </c>
    </row>
    <row r="835" spans="1:3">
      <c r="A835" t="s">
        <v>272</v>
      </c>
      <c r="B835" t="s">
        <v>273</v>
      </c>
      <c r="C835">
        <f>HYPERLINK("https://www.geeksforgeeks.org/sort-an-array-of-0s-1s-and-2s/","link")</f>
        <v/>
      </c>
    </row>
    <row r="836" spans="1:3">
      <c r="A836" t="s">
        <v>274</v>
      </c>
      <c r="B836" t="s">
        <v>275</v>
      </c>
      <c r="C836">
        <f>HYPERLINK("https://www.geeksforgeeks.org/minimum-length-unsorted-subarray-sorting-which-makes-the-complete-array-sorted/","link")</f>
        <v/>
      </c>
    </row>
    <row r="837" spans="1:3">
      <c r="A837" t="s">
        <v>276</v>
      </c>
      <c r="B837" t="s">
        <v>277</v>
      </c>
      <c r="C837">
        <f>HYPERLINK("https://www.geeksforgeeks.org/equilibrium-index-of-an-array/","link")</f>
        <v/>
      </c>
    </row>
    <row r="838" spans="1:3">
      <c r="A838" t="s">
        <v>278</v>
      </c>
      <c r="B838" t="s">
        <v>279</v>
      </c>
      <c r="C838">
        <f>HYPERLINK("https://www.geeksforgeeks.org/count-number-of-occurrences-or-frequency-in-a-sorted-array/","link")</f>
        <v/>
      </c>
    </row>
    <row r="839" spans="1:3">
      <c r="A839" t="s">
        <v>280</v>
      </c>
      <c r="B839" t="s">
        <v>281</v>
      </c>
      <c r="C839">
        <f>HYPERLINK("https://www.geeksforgeeks.org/find-a-repeating-and-a-missing-number/","link")</f>
        <v/>
      </c>
    </row>
    <row r="840" spans="1:3">
      <c r="A840" t="s">
        <v>282</v>
      </c>
      <c r="B840" t="s">
        <v>283</v>
      </c>
      <c r="C840">
        <f>HYPERLINK("https://www.geeksforgeeks.org/median-of-stream-of-integers-running-integers/","link")</f>
        <v/>
      </c>
    </row>
    <row r="841" spans="1:3">
      <c r="A841" t="s">
        <v>284</v>
      </c>
      <c r="B841" t="s">
        <v>285</v>
      </c>
      <c r="C841">
        <f>HYPERLINK("https://www.geeksforgeeks.org/find-a-fixed-point-in-a-given-array/","link")</f>
        <v/>
      </c>
    </row>
    <row r="842" spans="1:3">
      <c r="A842" t="s">
        <v>286</v>
      </c>
      <c r="B842" t="s">
        <v>287</v>
      </c>
      <c r="C842">
        <f>HYPERLINK("https://www.geeksforgeeks.org/find-subarray-with-given-sum/","link")</f>
        <v/>
      </c>
    </row>
    <row r="843" spans="1:3">
      <c r="A843" t="s">
        <v>288</v>
      </c>
      <c r="B843" t="s">
        <v>289</v>
      </c>
      <c r="C843">
        <f>HYPERLINK("https://www.geeksforgeeks.org/find-a-triplet-that-sum-to-a-given-value/","link")</f>
        <v/>
      </c>
    </row>
    <row r="844" spans="1:3">
      <c r="A844" t="s">
        <v>290</v>
      </c>
      <c r="B844" t="s">
        <v>291</v>
      </c>
      <c r="C844">
        <f>HYPERLINK("https://www.geeksforgeeks.org/find-the-two-numbers-with-odd-occurences-in-an-unsorted-array/","link")</f>
        <v/>
      </c>
    </row>
    <row r="845" spans="1:3">
      <c r="A845" t="s">
        <v>292</v>
      </c>
      <c r="B845" t="s">
        <v>293</v>
      </c>
      <c r="C845">
        <f>HYPERLINK("https://www.geeksforgeeks.org/find-a-pair-with-the-given-difference/","link")</f>
        <v/>
      </c>
    </row>
    <row r="846" spans="1:3">
      <c r="A846" t="s">
        <v>294</v>
      </c>
      <c r="B846" t="s">
        <v>295</v>
      </c>
      <c r="C846">
        <f>HYPERLINK("https://www.geeksforgeeks.org/find-four-numbers-with-sum-equal-to-given-sum/","link")</f>
        <v/>
      </c>
    </row>
    <row r="847" spans="1:3">
      <c r="A847" t="s">
        <v>296</v>
      </c>
      <c r="B847" t="s">
        <v>297</v>
      </c>
      <c r="C847">
        <f>HYPERLINK("https://www.geeksforgeeks.org/find-four-elements-that-sum-to-a-given-value-set-2/","link")</f>
        <v/>
      </c>
    </row>
    <row r="848" spans="1:3">
      <c r="A848" t="s">
        <v>298</v>
      </c>
      <c r="B848" t="s">
        <v>299</v>
      </c>
      <c r="C848">
        <f>HYPERLINK("https://www.geeksforgeeks.org/median-of-two-sorted-arrays-of-different-sizes/","link")</f>
        <v/>
      </c>
    </row>
    <row r="849" spans="1:3">
      <c r="A849" t="s">
        <v>300</v>
      </c>
      <c r="B849" t="s">
        <v>301</v>
      </c>
      <c r="C849">
        <f>HYPERLINK("https://www.geeksforgeeks.org/find-number-of-triangles-possible/","link")</f>
        <v/>
      </c>
    </row>
    <row r="850" spans="1:3">
      <c r="A850" t="s">
        <v>302</v>
      </c>
      <c r="B850" t="s">
        <v>303</v>
      </c>
      <c r="C850">
        <f>HYPERLINK("https://www.geeksforgeeks.org/find-number-pairs-xy-yx/","link")</f>
        <v/>
      </c>
    </row>
    <row r="851" spans="1:3">
      <c r="A851" t="s">
        <v>304</v>
      </c>
      <c r="B851" t="s">
        <v>305</v>
      </c>
      <c r="C851">
        <f>HYPERLINK("https://www.geeksforgeeks.org/count-pairs-difference-equal-k/","link")</f>
        <v/>
      </c>
    </row>
    <row r="852" spans="1:3">
      <c r="A852" t="s">
        <v>306</v>
      </c>
      <c r="B852" t="s">
        <v>307</v>
      </c>
      <c r="C852">
        <f>HYPERLINK("https://www.geeksforgeeks.org/find-if-there-is-a-subarray-with-0-sum/","link")</f>
        <v/>
      </c>
    </row>
    <row r="853" spans="1:3">
      <c r="A853" t="s">
        <v>308</v>
      </c>
      <c r="B853" t="s">
        <v>309</v>
      </c>
      <c r="C853">
        <f>HYPERLINK("https://www.geeksforgeeks.org/given-sorted-array-number-x-find-pair-array-whose-sum-closest-x/","link")</f>
        <v/>
      </c>
    </row>
    <row r="854" spans="1:3">
      <c r="A854" t="s">
        <v>310</v>
      </c>
      <c r="B854" t="s">
        <v>311</v>
      </c>
      <c r="C854">
        <f>HYPERLINK("https://www.geeksforgeeks.org/count-1s-sorted-binary-array/","link")</f>
        <v/>
      </c>
    </row>
    <row r="855" spans="1:3">
      <c r="A855" t="s">
        <v>312</v>
      </c>
      <c r="B855" t="s">
        <v>313</v>
      </c>
      <c r="C855">
        <f>HYPERLINK("https://www.geeksforgeeks.org/print-distinct-elements-given-integer-array/","link")</f>
        <v/>
      </c>
    </row>
    <row r="856" spans="1:3">
      <c r="A856" t="s">
        <v>314</v>
      </c>
      <c r="B856" t="s">
        <v>315</v>
      </c>
      <c r="C856">
        <f>HYPERLINK("https://www.geeksforgeeks.org/construct-array-pair-sum-array/","link")</f>
        <v/>
      </c>
    </row>
    <row r="857" spans="1:3">
      <c r="A857" t="s">
        <v>316</v>
      </c>
      <c r="B857" t="s">
        <v>317</v>
      </c>
      <c r="C857">
        <f>HYPERLINK("https://www.geeksforgeeks.org/find-common-elements-three-sorted-arrays/","link")</f>
        <v/>
      </c>
    </row>
    <row r="858" spans="1:3">
      <c r="A858" t="s">
        <v>318</v>
      </c>
      <c r="B858" t="s">
        <v>319</v>
      </c>
      <c r="C858">
        <f>HYPERLINK("https://www.geeksforgeeks.org/find-first-repeating-element-array-integers/","link")</f>
        <v/>
      </c>
    </row>
    <row r="859" spans="1:3">
      <c r="A859" t="s">
        <v>320</v>
      </c>
      <c r="B859" t="s">
        <v>321</v>
      </c>
      <c r="C859">
        <f>HYPERLINK("https://www.geeksforgeeks.org/find-position-element-sorted-array-infinite-numbers/","link")</f>
        <v/>
      </c>
    </row>
    <row r="860" spans="1:3">
      <c r="A860" t="s">
        <v>322</v>
      </c>
      <c r="B860" t="s">
        <v>323</v>
      </c>
      <c r="C860">
        <f>HYPERLINK("https://www.geeksforgeeks.org/check-given-array-contains-duplicate-elements-within-k-distance/","link")</f>
        <v/>
      </c>
    </row>
    <row r="861" spans="1:3">
      <c r="A861" t="s">
        <v>324</v>
      </c>
      <c r="B861" t="s">
        <v>325</v>
      </c>
      <c r="C861">
        <f>HYPERLINK("https://www.geeksforgeeks.org/find-union-and-intersection-of-two-unsorted-arrays/","link")</f>
        <v/>
      </c>
    </row>
    <row r="862" spans="1:3">
      <c r="A862" t="s">
        <v>326</v>
      </c>
      <c r="B862" t="s">
        <v>327</v>
      </c>
      <c r="C862">
        <f>HYPERLINK("https://www.geeksforgeeks.org/delete-an-element-from-array-using-two-traversals-and-one-traversal/","link")</f>
        <v/>
      </c>
    </row>
    <row r="863" spans="1:3">
      <c r="A863" t="s">
        <v>328</v>
      </c>
      <c r="B863" t="s">
        <v>329</v>
      </c>
      <c r="C863">
        <f>HYPERLINK("https://www.geeksforgeeks.org/count-frequencies-elements-array-o1-extra-space-time/","link")</f>
        <v/>
      </c>
    </row>
    <row r="864" spans="1:3">
      <c r="A864" t="s">
        <v>330</v>
      </c>
      <c r="B864" t="s">
        <v>331</v>
      </c>
      <c r="C864">
        <f>HYPERLINK("https://www.geeksforgeeks.org/count-triplets-with-sum-smaller-that-a-given-value/","link")</f>
        <v/>
      </c>
    </row>
    <row r="865" spans="1:3">
      <c r="A865" t="s">
        <v>332</v>
      </c>
      <c r="B865" t="s">
        <v>333</v>
      </c>
      <c r="C865">
        <f>HYPERLINK("https://www.geeksforgeeks.org/count-inversions-of-size-three-in-a-give-array/","link")</f>
        <v/>
      </c>
    </row>
    <row r="866" spans="1:3">
      <c r="A866" t="s">
        <v>334</v>
      </c>
      <c r="B866" t="s">
        <v>335</v>
      </c>
      <c r="C866">
        <f>HYPERLINK("https://www.geeksforgeeks.org/merge-two-sorted-arrays-o1-extra-space/","link")</f>
        <v/>
      </c>
    </row>
    <row r="867" spans="1:3">
      <c r="A867" t="s">
        <v>336</v>
      </c>
      <c r="B867" t="s">
        <v>337</v>
      </c>
      <c r="C867">
        <f>HYPERLINK("https://www.geeksforgeeks.org/find-lost-element-from-a-duplicated-array/","link")</f>
        <v/>
      </c>
    </row>
    <row r="868" spans="1:3">
      <c r="A868" t="s">
        <v>338</v>
      </c>
      <c r="B868" t="s">
        <v>339</v>
      </c>
      <c r="C868">
        <f>HYPERLINK("https://www.geeksforgeeks.org/count-pairs-with-given-sum/","link")</f>
        <v/>
      </c>
    </row>
    <row r="869" spans="1:3">
      <c r="A869" t="s">
        <v>340</v>
      </c>
      <c r="B869" t="s">
        <v>341</v>
      </c>
      <c r="C869">
        <f>HYPERLINK("https://www.geeksforgeeks.org/turn-an-image-by-90-degree/","link")</f>
        <v/>
      </c>
    </row>
    <row r="870" spans="1:3">
      <c r="A870" t="s">
        <v>342</v>
      </c>
      <c r="B870" t="s">
        <v>343</v>
      </c>
      <c r="C870">
        <f>HYPERLINK("https://www.geeksforgeeks.org/inplace-rotate-square-matrix-by-90-degrees/","link")</f>
        <v/>
      </c>
    </row>
    <row r="871" spans="1:3">
      <c r="A871" t="s">
        <v>344</v>
      </c>
      <c r="B871" t="s">
        <v>345</v>
      </c>
      <c r="C871">
        <f>HYPERLINK("https://www.geeksforgeeks.org/rotate-matrix-90-degree-without-using-extra-space-set-2/","link")</f>
        <v/>
      </c>
    </row>
    <row r="872" spans="1:3">
      <c r="A872" t="s">
        <v>346</v>
      </c>
      <c r="B872" t="s">
        <v>347</v>
      </c>
      <c r="C872">
        <f>HYPERLINK("https://www.geeksforgeeks.org/rotate-ring-matrix-anticlockwise-k-elements/","link")</f>
        <v/>
      </c>
    </row>
    <row r="873" spans="1:3">
      <c r="A873" t="s">
        <v>348</v>
      </c>
      <c r="B873" t="s">
        <v>349</v>
      </c>
      <c r="C873">
        <f>HYPERLINK("https://www.geeksforgeeks.org/check-rows-matrix-circular-rotations/","link")</f>
        <v/>
      </c>
    </row>
    <row r="874" spans="1:3">
      <c r="A874" t="s">
        <v>350</v>
      </c>
      <c r="B874" t="s">
        <v>351</v>
      </c>
      <c r="C874">
        <f>HYPERLINK("https://www.geeksforgeeks.org/find-the-row-with-maximum-number-1s/","link")</f>
        <v/>
      </c>
    </row>
    <row r="875" spans="1:3">
      <c r="A875" t="s">
        <v>352</v>
      </c>
      <c r="B875" t="s">
        <v>353</v>
      </c>
      <c r="C875">
        <f>HYPERLINK("https://www.geeksforgeeks.org/find-number-of-islands/","link")</f>
        <v/>
      </c>
    </row>
    <row r="876" spans="1:3">
      <c r="A876" t="s">
        <v>354</v>
      </c>
      <c r="B876" t="s">
        <v>355</v>
      </c>
      <c r="C876">
        <f>HYPERLINK("https://www.geeksforgeeks.org/magic-square-even-order/","link")</f>
        <v/>
      </c>
    </row>
    <row r="877" spans="1:3">
      <c r="A877" t="s">
        <v>356</v>
      </c>
      <c r="B877" t="s">
        <v>357</v>
      </c>
      <c r="C877">
        <f>HYPERLINK("https://www.geeksforgeeks.org/find-median-row-wise-sorted-matrix/","link")</f>
        <v/>
      </c>
    </row>
    <row r="878" spans="1:3">
      <c r="A878" t="s">
        <v>358</v>
      </c>
      <c r="B878" t="s">
        <v>359</v>
      </c>
      <c r="C878">
        <f>HYPERLINK("https://www.geeksforgeeks.org/number-cells-queen-can-move-obstacles-chessborad/","link")</f>
        <v/>
      </c>
    </row>
    <row r="879" spans="1:3">
      <c r="A879" t="s">
        <v>360</v>
      </c>
      <c r="B879" t="s">
        <v>361</v>
      </c>
      <c r="C879">
        <f>HYPERLINK("https://www.geeksforgeeks.org/program-print-lower-triangular-upper-triangular-matrix-array/","link")</f>
        <v/>
      </c>
    </row>
    <row r="880" spans="1:3">
      <c r="A880" t="s">
        <v>362</v>
      </c>
      <c r="B880" t="s">
        <v>363</v>
      </c>
      <c r="C880">
        <f>HYPERLINK("https://www.geeksforgeeks.org/find-distinct-elements-common-rows-matrix/","link")</f>
        <v/>
      </c>
    </row>
    <row r="881" spans="1:3">
      <c r="A881" t="s">
        <v>364</v>
      </c>
      <c r="B881" t="s">
        <v>365</v>
      </c>
      <c r="C881">
        <f>HYPERLINK("https://www.geeksforgeeks.org/subarraysubstring-vs-subsequence-and-programs-to-generate-them/","link")</f>
        <v/>
      </c>
    </row>
    <row r="882" spans="1:3">
      <c r="A882" t="s">
        <v>366</v>
      </c>
      <c r="B882" t="s">
        <v>367</v>
      </c>
      <c r="C882">
        <f>HYPERLINK("https://www.geeksforgeeks.org/number-subarrays-given-product/","link")</f>
        <v/>
      </c>
    </row>
    <row r="883" spans="1:3">
      <c r="A883" t="s">
        <v>368</v>
      </c>
      <c r="B883" t="s">
        <v>369</v>
      </c>
      <c r="C883">
        <f>HYPERLINK("https://www.geeksforgeeks.org/check-if-array-elements-are-consecutive/","link")</f>
        <v/>
      </c>
    </row>
    <row r="884" spans="1:3">
      <c r="A884" t="s">
        <v>370</v>
      </c>
      <c r="B884" t="s">
        <v>371</v>
      </c>
      <c r="C884">
        <f>HYPERLINK("https://www.geeksforgeeks.org/find-whether-an-array-is-subset-of-another-array-set-1/","link")</f>
        <v/>
      </c>
    </row>
    <row r="885" spans="1:3">
      <c r="A885" t="s">
        <v>372</v>
      </c>
      <c r="B885" t="s">
        <v>373</v>
      </c>
      <c r="C885">
        <f>HYPERLINK("https://www.geeksforgeeks.org/implement-two-stacks-in-an-array/","link")</f>
        <v/>
      </c>
    </row>
    <row r="886" spans="1:3">
      <c r="A886" t="s">
        <v>368</v>
      </c>
      <c r="B886" t="s">
        <v>369</v>
      </c>
      <c r="C886">
        <f>HYPERLINK("https://www.geeksforgeeks.org/check-if-array-elements-are-consecutive/","link")</f>
        <v/>
      </c>
    </row>
    <row r="887" spans="1:3">
      <c r="A887" t="s">
        <v>370</v>
      </c>
      <c r="B887" t="s">
        <v>371</v>
      </c>
      <c r="C887">
        <f>HYPERLINK("https://www.geeksforgeeks.org/find-whether-an-array-is-subset-of-another-array-set-1/","link")</f>
        <v/>
      </c>
    </row>
    <row r="888" spans="1:3">
      <c r="A888" t="s">
        <v>372</v>
      </c>
      <c r="B888" t="s">
        <v>373</v>
      </c>
      <c r="C888">
        <f>HYPERLINK("https://www.geeksforgeeks.org/implement-two-stacks-in-an-array/","link")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40"/>
  <sheetViews>
    <sheetView workbookViewId="0">
      <selection activeCell="A1" sqref="A1"/>
    </sheetView>
  </sheetViews>
  <sheetFormatPr baseColWidth="8" defaultRowHeight="15"/>
  <sheetData>
    <row r="1" spans="1:3">
      <c r="A1" t="s">
        <v>374</v>
      </c>
      <c r="B1" t="s">
        <v>375</v>
      </c>
      <c r="C1">
        <f>HYPERLINK("https://www.geeksforgeeks.org/swap-nodes-in-a-linked-list-without-swapping-data/","link")</f>
        <v/>
      </c>
    </row>
    <row r="2" spans="1:3">
      <c r="A2" t="s">
        <v>376</v>
      </c>
      <c r="B2" t="s">
        <v>377</v>
      </c>
      <c r="C2">
        <f>HYPERLINK("https://www.geeksforgeeks.org/write-a-function-to-get-nth-node-in-a-linked-list/","link")</f>
        <v/>
      </c>
    </row>
    <row r="3" spans="1:3">
      <c r="A3" t="s">
        <v>378</v>
      </c>
      <c r="B3" t="s">
        <v>379</v>
      </c>
      <c r="C3">
        <f>HYPERLINK("https://www.geeksforgeeks.org/write-a-c-function-to-print-the-middle-of-the-linked-list/","link")</f>
        <v/>
      </c>
    </row>
    <row r="4" spans="1:3">
      <c r="A4" t="s">
        <v>380</v>
      </c>
      <c r="B4" t="s">
        <v>381</v>
      </c>
      <c r="C4">
        <f>HYPERLINK("https://www.geeksforgeeks.org/nth-node-from-the-end-of-a-linked-list/","link")</f>
        <v/>
      </c>
    </row>
    <row r="5" spans="1:3">
      <c r="A5" t="s">
        <v>382</v>
      </c>
      <c r="B5" t="s">
        <v>383</v>
      </c>
      <c r="C5">
        <f>HYPERLINK("https://www.geeksforgeeks.org/write-a-function-to-delete-a-linked-list/","link")</f>
        <v/>
      </c>
    </row>
    <row r="6" spans="1:3">
      <c r="A6" t="s">
        <v>384</v>
      </c>
      <c r="B6" t="s">
        <v>385</v>
      </c>
      <c r="C6">
        <f>HYPERLINK("https://www.geeksforgeeks.org/write-a-function-that-counts-the-number-of-times-a-given-int-occurs-in-a-linked-list/","link")</f>
        <v/>
      </c>
    </row>
    <row r="7" spans="1:3">
      <c r="A7" t="s">
        <v>386</v>
      </c>
      <c r="B7" t="s">
        <v>387</v>
      </c>
      <c r="C7">
        <f>HYPERLINK("https://www.geeksforgeeks.org/write-a-c-function-to-detect-loop-in-a-linked-list/","link")</f>
        <v/>
      </c>
    </row>
    <row r="8" spans="1:3">
      <c r="A8" t="s">
        <v>388</v>
      </c>
      <c r="B8" t="s">
        <v>389</v>
      </c>
      <c r="C8">
        <f>HYPERLINK("https://www.geeksforgeeks.org/merge-two-sorted-linked-lists/","link")</f>
        <v/>
      </c>
    </row>
    <row r="9" spans="1:3">
      <c r="A9" t="s">
        <v>390</v>
      </c>
      <c r="B9" t="s">
        <v>391</v>
      </c>
      <c r="C9">
        <f>HYPERLINK("https://www.geeksforgeeks.org/generic-linked-list-in-c-2/","link")</f>
        <v/>
      </c>
    </row>
    <row r="10" spans="1:3">
      <c r="A10" t="s">
        <v>392</v>
      </c>
      <c r="B10" t="s">
        <v>393</v>
      </c>
      <c r="C10">
        <f>HYPERLINK("https://www.geeksforgeeks.org/function-to-check-if-a-singly-linked-list-is-palindrome/","link")</f>
        <v/>
      </c>
    </row>
    <row r="11" spans="1:3">
      <c r="A11" t="s">
        <v>394</v>
      </c>
      <c r="B11" t="s">
        <v>395</v>
      </c>
      <c r="C11">
        <f>HYPERLINK("https://www.geeksforgeeks.org/write-a-function-to-get-the-intersection-point-of-two-linked-lists/","link")</f>
        <v/>
      </c>
    </row>
    <row r="12" spans="1:3">
      <c r="A12" t="s">
        <v>396</v>
      </c>
      <c r="B12" t="s">
        <v>397</v>
      </c>
      <c r="C12">
        <f>HYPERLINK("https://www.geeksforgeeks.org/write-a-recursive-function-to-print-reverse-of-a-linked-list/","link")</f>
        <v/>
      </c>
    </row>
    <row r="13" spans="1:3">
      <c r="A13" t="s">
        <v>398</v>
      </c>
      <c r="B13" t="s">
        <v>399</v>
      </c>
      <c r="C13">
        <f>HYPERLINK("https://www.geeksforgeeks.org/remove-duplicates-from-a-sorted-linked-list/","link")</f>
        <v/>
      </c>
    </row>
    <row r="14" spans="1:3">
      <c r="A14" t="s">
        <v>400</v>
      </c>
      <c r="B14" t="s">
        <v>401</v>
      </c>
      <c r="C14">
        <f>HYPERLINK("https://www.geeksforgeeks.org/remove-duplicates-from-an-unsorted-linked-list/","link")</f>
        <v/>
      </c>
    </row>
    <row r="15" spans="1:3">
      <c r="A15" t="s">
        <v>402</v>
      </c>
      <c r="B15" t="s">
        <v>403</v>
      </c>
      <c r="C15">
        <f>HYPERLINK("https://www.geeksforgeeks.org/pairwise-swap-elements-of-a-given-linked-list/","link")</f>
        <v/>
      </c>
    </row>
    <row r="16" spans="1:3">
      <c r="A16" t="s">
        <v>404</v>
      </c>
      <c r="B16" t="s">
        <v>405</v>
      </c>
      <c r="C16">
        <f>HYPERLINK("https://www.geeksforgeeks.org/move-last-element-to-front-of-a-given-linked-list/","link")</f>
        <v/>
      </c>
    </row>
    <row r="17" spans="1:3">
      <c r="A17" t="s">
        <v>406</v>
      </c>
      <c r="B17" t="s">
        <v>407</v>
      </c>
      <c r="C17">
        <f>HYPERLINK("https://www.geeksforgeeks.org/intersection-of-two-sorted-linked-lists/","link")</f>
        <v/>
      </c>
    </row>
    <row r="18" spans="1:3">
      <c r="A18" t="s">
        <v>408</v>
      </c>
      <c r="B18" t="s">
        <v>409</v>
      </c>
      <c r="C18">
        <f>HYPERLINK("https://www.geeksforgeeks.org/delete-alternate-nodes-of-a-linked-list/","link")</f>
        <v/>
      </c>
    </row>
    <row r="19" spans="1:3">
      <c r="A19" t="s">
        <v>410</v>
      </c>
      <c r="B19" t="s">
        <v>411</v>
      </c>
      <c r="C19">
        <f>HYPERLINK("https://www.geeksforgeeks.org/alternating-split-of-a-given-singly-linked-list/","link")</f>
        <v/>
      </c>
    </row>
    <row r="20" spans="1:3">
      <c r="A20" t="s">
        <v>412</v>
      </c>
      <c r="B20" t="s">
        <v>413</v>
      </c>
      <c r="C20">
        <f>HYPERLINK("https://www.geeksforgeeks.org/merge-sort-for-linked-list/","link")</f>
        <v/>
      </c>
    </row>
    <row r="21" spans="1:3">
      <c r="A21" t="s">
        <v>414</v>
      </c>
      <c r="B21" t="s">
        <v>415</v>
      </c>
      <c r="C21">
        <f>HYPERLINK("https://www.geeksforgeeks.org/reverse-a-list-in-groups-of-given-size/","link")</f>
        <v/>
      </c>
    </row>
    <row r="22" spans="1:3">
      <c r="A22" t="s">
        <v>416</v>
      </c>
      <c r="B22" t="s">
        <v>417</v>
      </c>
      <c r="C22">
        <f>HYPERLINK("https://www.geeksforgeeks.org/reverse-alternate-k-nodes-in-a-singly-linked-list/","link")</f>
        <v/>
      </c>
    </row>
    <row r="23" spans="1:3">
      <c r="A23" t="s">
        <v>418</v>
      </c>
      <c r="B23" t="s">
        <v>419</v>
      </c>
      <c r="C23">
        <f>HYPERLINK("https://www.geeksforgeeks.org/delete-nodes-which-have-a-greater-value-on-right-side/","link")</f>
        <v/>
      </c>
    </row>
    <row r="24" spans="1:3">
      <c r="A24" t="s">
        <v>420</v>
      </c>
      <c r="B24" t="s">
        <v>421</v>
      </c>
      <c r="C24">
        <f>HYPERLINK("https://www.geeksforgeeks.org/segregate-even-and-odd-elements-in-a-linked-list/","link")</f>
        <v/>
      </c>
    </row>
    <row r="25" spans="1:3">
      <c r="A25" t="s">
        <v>422</v>
      </c>
      <c r="B25" t="s">
        <v>423</v>
      </c>
      <c r="C25">
        <f>HYPERLINK("https://www.geeksforgeeks.org/detect-and-remove-loop-in-a-linked-list/","link")</f>
        <v/>
      </c>
    </row>
    <row r="26" spans="1:3">
      <c r="A26" t="s">
        <v>424</v>
      </c>
      <c r="B26" t="s">
        <v>425</v>
      </c>
      <c r="C26">
        <f>HYPERLINK("https://www.geeksforgeeks.org/add-two-numbers-represented-by-linked-lists/","link")</f>
        <v/>
      </c>
    </row>
    <row r="27" spans="1:3">
      <c r="A27" t="s">
        <v>426</v>
      </c>
      <c r="B27" t="s">
        <v>427</v>
      </c>
      <c r="C27">
        <f>HYPERLINK("https://www.geeksforgeeks.org/delete-a-given-node-in-linked-list-under-given-constraints/","link")</f>
        <v/>
      </c>
    </row>
    <row r="28" spans="1:3">
      <c r="A28" t="s">
        <v>428</v>
      </c>
      <c r="B28" t="s">
        <v>429</v>
      </c>
      <c r="C28">
        <f>HYPERLINK("https://www.geeksforgeeks.org/union-and-intersection-of-two-linked-lists/","link")</f>
        <v/>
      </c>
    </row>
    <row r="29" spans="1:3">
      <c r="A29" t="s">
        <v>430</v>
      </c>
      <c r="B29" t="s">
        <v>431</v>
      </c>
      <c r="C29">
        <f>HYPERLINK("https://www.geeksforgeeks.org/find-a-triplet-from-three-linked-lists-with-sum-equal-to-a-given-number/","link")</f>
        <v/>
      </c>
    </row>
    <row r="30" spans="1:3">
      <c r="A30" t="s">
        <v>432</v>
      </c>
      <c r="B30" t="s">
        <v>433</v>
      </c>
      <c r="C30">
        <f>HYPERLINK("https://www.geeksforgeeks.org/sum-of-two-linked-lists/","link")</f>
        <v/>
      </c>
    </row>
    <row r="31" spans="1:3">
      <c r="A31" t="s">
        <v>434</v>
      </c>
      <c r="B31" t="s">
        <v>435</v>
      </c>
      <c r="C31">
        <f>HYPERLINK("https://www.geeksforgeeks.org/sort-a-linked-list-of-0s-1s-or-2s/","link")</f>
        <v/>
      </c>
    </row>
    <row r="32" spans="1:3">
      <c r="A32" t="s">
        <v>436</v>
      </c>
      <c r="B32" t="s">
        <v>437</v>
      </c>
      <c r="C32">
        <f>HYPERLINK("https://www.geeksforgeeks.org/flatten-a-linked-list-with-next-and-child-pointers/","link")</f>
        <v/>
      </c>
    </row>
    <row r="33" spans="1:3">
      <c r="A33" t="s">
        <v>438</v>
      </c>
      <c r="B33" t="s">
        <v>439</v>
      </c>
      <c r="C33">
        <f>HYPERLINK("https://www.geeksforgeeks.org/delete-n-nodes-after-m-nodes-of-a-linked-list/","link")</f>
        <v/>
      </c>
    </row>
    <row r="34" spans="1:3">
      <c r="A34" t="s">
        <v>440</v>
      </c>
      <c r="B34" t="s">
        <v>441</v>
      </c>
      <c r="C34">
        <f>HYPERLINK("https://www.geeksforgeeks.org/quicksort-on-singly-linked-list/","link")</f>
        <v/>
      </c>
    </row>
    <row r="35" spans="1:3">
      <c r="A35" t="s">
        <v>442</v>
      </c>
      <c r="B35" t="s">
        <v>443</v>
      </c>
      <c r="C35">
        <f>HYPERLINK("https://www.geeksforgeeks.org/merge-a-linked-list-into-another-linked-list-at-alternate-positions/","link")</f>
        <v/>
      </c>
    </row>
    <row r="36" spans="1:3">
      <c r="A36" t="s">
        <v>444</v>
      </c>
      <c r="B36" t="s">
        <v>445</v>
      </c>
      <c r="C36">
        <f>HYPERLINK("https://www.geeksforgeeks.org/pairwise-swap-elements-of-a-given-linked-list-by-changing-links/","link")</f>
        <v/>
      </c>
    </row>
    <row r="37" spans="1:3">
      <c r="A37" t="s">
        <v>446</v>
      </c>
      <c r="B37" t="s">
        <v>447</v>
      </c>
      <c r="C37">
        <f>HYPERLINK("https://www.geeksforgeeks.org/given-linked-list-line-segments-remove-middle-points/","link")</f>
        <v/>
      </c>
    </row>
    <row r="38" spans="1:3">
      <c r="A38" t="s">
        <v>448</v>
      </c>
      <c r="B38" t="s">
        <v>449</v>
      </c>
      <c r="C38">
        <f>HYPERLINK("https://www.geeksforgeeks.org/a-linked-list-with-next-and-arbit-pointer/","link")</f>
        <v/>
      </c>
    </row>
    <row r="39" spans="1:3">
      <c r="A39" t="s">
        <v>450</v>
      </c>
      <c r="B39" t="s">
        <v>451</v>
      </c>
      <c r="C39">
        <f>HYPERLINK("https://www.geeksforgeeks.org/clone-linked-list-next-arbit-pointer-set-2/","link")</f>
        <v/>
      </c>
    </row>
    <row r="40" spans="1:3">
      <c r="A40" t="s">
        <v>452</v>
      </c>
      <c r="B40" t="s">
        <v>453</v>
      </c>
      <c r="C40">
        <f>HYPERLINK("https://www.geeksforgeeks.org/point-to-next-higher-value-node-in-a-linked-list-with-an-arbitrary-pointer/","link")</f>
        <v/>
      </c>
    </row>
    <row r="41" spans="1:3">
      <c r="A41" t="s">
        <v>454</v>
      </c>
      <c r="B41" t="s">
        <v>455</v>
      </c>
      <c r="C41">
        <f>HYPERLINK("https://www.geeksforgeeks.org/rearrange-a-given-linked-list-in-place/","link")</f>
        <v/>
      </c>
    </row>
    <row r="42" spans="1:3">
      <c r="A42" t="s">
        <v>456</v>
      </c>
      <c r="B42" t="s">
        <v>457</v>
      </c>
      <c r="C42">
        <f>HYPERLINK("https://www.geeksforgeeks.org/how-to-sort-a-linked-list-that-is-sorted-alternating-ascending-and-descending-orders/","link")</f>
        <v/>
      </c>
    </row>
    <row r="43" spans="1:3">
      <c r="A43" t="s">
        <v>458</v>
      </c>
      <c r="B43" t="s">
        <v>459</v>
      </c>
      <c r="C43">
        <f>HYPERLINK("https://www.geeksforgeeks.org/select-a-random-node-from-a-singly-linked-list/","link")</f>
        <v/>
      </c>
    </row>
    <row r="44" spans="1:3">
      <c r="A44" t="s">
        <v>460</v>
      </c>
      <c r="B44" t="s">
        <v>461</v>
      </c>
      <c r="C44">
        <f>HYPERLINK("https://www.geeksforgeeks.org/merge-two-sorted-linked-lists-such-that-merged-list-is-in-reverse-order/","link")</f>
        <v/>
      </c>
    </row>
    <row r="45" spans="1:3">
      <c r="A45" t="s">
        <v>462</v>
      </c>
      <c r="B45" t="s">
        <v>463</v>
      </c>
      <c r="C45">
        <f>HYPERLINK("https://www.geeksforgeeks.org/compare-two-strings-represented-as-linked-lists/","link")</f>
        <v/>
      </c>
    </row>
    <row r="46" spans="1:3">
      <c r="A46" t="s">
        <v>464</v>
      </c>
      <c r="B46" t="s">
        <v>465</v>
      </c>
      <c r="C46">
        <f>HYPERLINK("https://www.geeksforgeeks.org/rearrange-a-linked-list-such-that-all-even-and-odd-positioned-nodes-are-together/","link")</f>
        <v/>
      </c>
    </row>
    <row r="47" spans="1:3">
      <c r="A47" t="s">
        <v>466</v>
      </c>
      <c r="B47" t="s">
        <v>467</v>
      </c>
      <c r="C47">
        <f>HYPERLINK("https://www.geeksforgeeks.org/linked-list-in-zig-zag-fashion/","link")</f>
        <v/>
      </c>
    </row>
    <row r="48" spans="1:3">
      <c r="A48" t="s">
        <v>468</v>
      </c>
      <c r="B48" t="s">
        <v>469</v>
      </c>
      <c r="C48">
        <f>HYPERLINK("https://www.geeksforgeeks.org/add-1-number-represented-linked-list/","link")</f>
        <v/>
      </c>
    </row>
    <row r="49" spans="1:3">
      <c r="A49" t="s">
        <v>470</v>
      </c>
      <c r="B49" t="s">
        <v>471</v>
      </c>
      <c r="C49">
        <f>HYPERLINK("https://www.geeksforgeeks.org/point-arbit-pointer-greatest-value-right-side-node-linked-list/","link")</f>
        <v/>
      </c>
    </row>
    <row r="50" spans="1:3">
      <c r="A50" t="s">
        <v>460</v>
      </c>
      <c r="B50" t="s">
        <v>461</v>
      </c>
      <c r="C50">
        <f>HYPERLINK("https://www.geeksforgeeks.org/merge-two-sorted-linked-lists-such-that-merged-list-is-in-reverse-order/","link")</f>
        <v/>
      </c>
    </row>
    <row r="51" spans="1:3">
      <c r="A51" t="s">
        <v>472</v>
      </c>
      <c r="B51" t="s">
        <v>473</v>
      </c>
      <c r="C51">
        <f>HYPERLINK("https://www.geeksforgeeks.org/check-linked-list-strings-form-palindrome/","link")</f>
        <v/>
      </c>
    </row>
    <row r="52" spans="1:3">
      <c r="A52" t="s">
        <v>474</v>
      </c>
      <c r="B52" t="s">
        <v>475</v>
      </c>
      <c r="C52">
        <f>HYPERLINK("https://www.geeksforgeeks.org/sort-linked-list-already-sorted-absolute-values/","link")</f>
        <v/>
      </c>
    </row>
    <row r="53" spans="1:3">
      <c r="A53" t="s">
        <v>476</v>
      </c>
      <c r="B53" t="s">
        <v>477</v>
      </c>
      <c r="C53">
        <f>HYPERLINK("https://www.geeksforgeeks.org/in-place-merge-two-linked-list-without-changing-links-of-first-list/","link")</f>
        <v/>
      </c>
    </row>
    <row r="54" spans="1:3">
      <c r="A54" t="s">
        <v>478</v>
      </c>
      <c r="B54" t="s">
        <v>479</v>
      </c>
      <c r="C54">
        <f>HYPERLINK("https://www.geeksforgeeks.org/delete-middle-of-linked-list/","link")</f>
        <v/>
      </c>
    </row>
    <row r="55" spans="1:3">
      <c r="A55" t="s">
        <v>480</v>
      </c>
      <c r="B55" t="s">
        <v>481</v>
      </c>
      <c r="C55">
        <f>HYPERLINK("https://www.geeksforgeeks.org/merge-k-sorted-linked-lists/","link")</f>
        <v/>
      </c>
    </row>
    <row r="56" spans="1:3">
      <c r="A56" t="s">
        <v>482</v>
      </c>
      <c r="B56" t="s">
        <v>483</v>
      </c>
      <c r="C56">
        <f>HYPERLINK("https://www.geeksforgeeks.org/decimal-equivalent-of-binary-linked-list/","link")</f>
        <v/>
      </c>
    </row>
    <row r="57" spans="1:3">
      <c r="A57" t="s">
        <v>484</v>
      </c>
      <c r="B57" t="s">
        <v>485</v>
      </c>
      <c r="C57">
        <f>HYPERLINK("https://www.geeksforgeeks.org/flatten-a-multi-level-linked-list-set-2-depth-wise/","link")</f>
        <v/>
      </c>
    </row>
    <row r="58" spans="1:3">
      <c r="A58" t="s">
        <v>486</v>
      </c>
      <c r="B58" t="s">
        <v>487</v>
      </c>
      <c r="C58">
        <f>HYPERLINK("https://www.geeksforgeeks.org/rearrange-given-list-consists-alternating-minimum-maximum-elements/","link")</f>
        <v/>
      </c>
    </row>
    <row r="59" spans="1:3">
      <c r="A59" t="s">
        <v>488</v>
      </c>
      <c r="B59" t="s">
        <v>489</v>
      </c>
      <c r="C59">
        <f>HYPERLINK("https://www.geeksforgeeks.org/subtract-two-numbers-represented-as-linked-lists/","link")</f>
        <v/>
      </c>
    </row>
    <row r="60" spans="1:3">
      <c r="A60" t="s">
        <v>490</v>
      </c>
      <c r="B60" t="s">
        <v>491</v>
      </c>
      <c r="C60">
        <f>HYPERLINK("https://www.geeksforgeeks.org/find-pair-given-sum-sorted-singly-linked-without-extra-space/","link")</f>
        <v/>
      </c>
    </row>
    <row r="61" spans="1:3">
      <c r="A61" t="s">
        <v>492</v>
      </c>
      <c r="B61" t="s">
        <v>493</v>
      </c>
      <c r="C61">
        <f>HYPERLINK("https://www.geeksforgeeks.org/iteratively-reverse-a-linked-list-using-only-2-pointers/","link")</f>
        <v/>
      </c>
    </row>
    <row r="62" spans="1:3">
      <c r="A62" t="s">
        <v>494</v>
      </c>
      <c r="B62" t="s">
        <v>495</v>
      </c>
      <c r="C62">
        <f>HYPERLINK("https://www.geeksforgeeks.org/partitioning-a-linked-list-around-a-given-value-and-keeping-the-original-order/","link")</f>
        <v/>
      </c>
    </row>
    <row r="63" spans="1:3">
      <c r="A63" t="s">
        <v>496</v>
      </c>
      <c r="B63" t="s">
        <v>497</v>
      </c>
      <c r="C63">
        <f>HYPERLINK("https://www.geeksforgeeks.org/check-linked-list-loop-palindrome-not/","link")</f>
        <v/>
      </c>
    </row>
    <row r="64" spans="1:3">
      <c r="A64" t="s">
        <v>498</v>
      </c>
      <c r="B64" t="s">
        <v>499</v>
      </c>
      <c r="C64">
        <f>HYPERLINK("https://www.geeksforgeeks.org/clone-linked-list-next-random-pointer-o1-space/","link")</f>
        <v/>
      </c>
    </row>
    <row r="65" spans="1:3">
      <c r="A65" t="s">
        <v>500</v>
      </c>
      <c r="B65" t="s">
        <v>501</v>
      </c>
      <c r="C65">
        <f>HYPERLINK("https://www.geeksforgeeks.org/length-longest-palindrome-list-linked-list-using-o1-extra-space/","link")</f>
        <v/>
      </c>
    </row>
    <row r="66" spans="1:3">
      <c r="A66" t="s">
        <v>502</v>
      </c>
      <c r="B66" t="s">
        <v>503</v>
      </c>
      <c r="C66">
        <f>HYPERLINK("https://www.geeksforgeeks.org/adding-two-polynomials-using-linked-list/","link")</f>
        <v/>
      </c>
    </row>
    <row r="67" spans="1:3">
      <c r="A67" t="s">
        <v>504</v>
      </c>
      <c r="B67" t="s">
        <v>505</v>
      </c>
      <c r="C67">
        <f>HYPERLINK("https://www.geeksforgeeks.org/implementing-iterator-pattern-of-a-single-linked-list/","link")</f>
        <v/>
      </c>
    </row>
    <row r="68" spans="1:3">
      <c r="A68" t="s">
        <v>506</v>
      </c>
      <c r="B68" t="s">
        <v>507</v>
      </c>
      <c r="C68">
        <f>HYPERLINK("https://www.geeksforgeeks.org/move-occurrences-element-end-linked-list/","link")</f>
        <v/>
      </c>
    </row>
    <row r="69" spans="1:3">
      <c r="A69" t="s">
        <v>508</v>
      </c>
      <c r="B69" t="s">
        <v>509</v>
      </c>
      <c r="C69">
        <f>HYPERLINK("https://www.geeksforgeeks.org/remove-occurrences-duplicates-sorted-linked-list/","link")</f>
        <v/>
      </c>
    </row>
    <row r="70" spans="1:3">
      <c r="A70" t="s">
        <v>510</v>
      </c>
      <c r="B70" t="s">
        <v>511</v>
      </c>
      <c r="C70">
        <f>HYPERLINK("https://www.geeksforgeeks.org/remove-every-k-th-node-linked-list/","link")</f>
        <v/>
      </c>
    </row>
    <row r="71" spans="1:3">
      <c r="A71" t="s">
        <v>512</v>
      </c>
      <c r="B71" t="s">
        <v>513</v>
      </c>
      <c r="C71">
        <f>HYPERLINK("https://www.geeksforgeeks.org/check-whether-the-length-of-given-linked-list-is-even-or-odd/","link")</f>
        <v/>
      </c>
    </row>
    <row r="72" spans="1:3">
      <c r="A72" t="s">
        <v>514</v>
      </c>
      <c r="B72" t="s">
        <v>515</v>
      </c>
      <c r="C72">
        <f>HYPERLINK("https://www.geeksforgeeks.org/union-intersection-two-linked-lists-set-2-using-merge-sort/","link")</f>
        <v/>
      </c>
    </row>
    <row r="73" spans="1:3">
      <c r="A73" t="s">
        <v>516</v>
      </c>
      <c r="B73" t="s">
        <v>517</v>
      </c>
      <c r="C73">
        <f>HYPERLINK("https://www.geeksforgeeks.org/multiply-two-numbers-represented-linked-lists/","link")</f>
        <v/>
      </c>
    </row>
    <row r="74" spans="1:3">
      <c r="A74" t="s">
        <v>518</v>
      </c>
      <c r="B74" t="s">
        <v>519</v>
      </c>
      <c r="C74">
        <f>HYPERLINK("https://www.geeksforgeeks.org/union-intersection-two-linked-lists-set-3-hashing/","link")</f>
        <v/>
      </c>
    </row>
    <row r="75" spans="1:3">
      <c r="A75" t="s">
        <v>520</v>
      </c>
      <c r="B75" t="s">
        <v>521</v>
      </c>
      <c r="C75">
        <f>HYPERLINK("https://www.geeksforgeeks.org/find-sum-last-n-nodes-given-linked-list/","link")</f>
        <v/>
      </c>
    </row>
    <row r="76" spans="1:3">
      <c r="A76" t="s">
        <v>522</v>
      </c>
      <c r="B76" t="s">
        <v>523</v>
      </c>
      <c r="C76">
        <f>HYPERLINK("https://www.geeksforgeeks.org/count-pairs-two-linked-lists-whose-sum-equal-given-value/","link")</f>
        <v/>
      </c>
    </row>
    <row r="77" spans="1:3">
      <c r="A77" t="s">
        <v>524</v>
      </c>
      <c r="B77" t="s">
        <v>525</v>
      </c>
      <c r="C77">
        <f>HYPERLINK("https://www.geeksforgeeks.org/merge-k-sorted-linked-lists-set-2-using-min-heap/","link")</f>
        <v/>
      </c>
    </row>
    <row r="78" spans="1:3">
      <c r="A78" t="s">
        <v>526</v>
      </c>
      <c r="B78" t="s">
        <v>527</v>
      </c>
      <c r="C78">
        <f>HYPERLINK("https://www.geeksforgeeks.org/recursive-selection-sort-singly-linked-list-swapping-node-links/","link")</f>
        <v/>
      </c>
    </row>
    <row r="79" spans="1:3">
      <c r="A79" t="s">
        <v>528</v>
      </c>
      <c r="B79" t="s">
        <v>529</v>
      </c>
      <c r="C79">
        <f>HYPERLINK("https://www.geeksforgeeks.org/find-length-of-loop-in-linked-list/","link")</f>
        <v/>
      </c>
    </row>
    <row r="80" spans="1:3">
      <c r="A80" t="s">
        <v>530</v>
      </c>
      <c r="B80" t="s">
        <v>531</v>
      </c>
      <c r="C80">
        <f>HYPERLINK("https://www.geeksforgeeks.org/reverse-linked-list-groups-given-size-set-2/","link")</f>
        <v/>
      </c>
    </row>
    <row r="81" spans="1:3">
      <c r="A81" t="s">
        <v>532</v>
      </c>
      <c r="B81" t="s">
        <v>533</v>
      </c>
      <c r="C81">
        <f>HYPERLINK("https://www.geeksforgeeks.org/insert-node-middle-linked-list/","link")</f>
        <v/>
      </c>
    </row>
    <row r="82" spans="1:3">
      <c r="A82" t="s">
        <v>534</v>
      </c>
      <c r="B82" t="s">
        <v>535</v>
      </c>
      <c r="C82">
        <f>HYPERLINK("https://www.geeksforgeeks.org/merge-two-sorted-lists-place/","link")</f>
        <v/>
      </c>
    </row>
    <row r="83" spans="1:3">
      <c r="A83" t="s">
        <v>536</v>
      </c>
      <c r="B83" t="s">
        <v>537</v>
      </c>
      <c r="C83">
        <f>HYPERLINK("https://www.geeksforgeeks.org/sort-linked-list-0s-1s-2s-changing-links/","link")</f>
        <v/>
      </c>
    </row>
    <row r="84" spans="1:3">
      <c r="A84" t="s">
        <v>538</v>
      </c>
      <c r="B84" t="s">
        <v>539</v>
      </c>
      <c r="C84">
        <f>HYPERLINK("https://www.geeksforgeeks.org/insert-node-n-th-node-end/","link")</f>
        <v/>
      </c>
    </row>
    <row r="85" spans="1:3">
      <c r="A85" t="s">
        <v>540</v>
      </c>
      <c r="B85" t="s">
        <v>541</v>
      </c>
      <c r="C85">
        <f>HYPERLINK("https://www.geeksforgeeks.org/rotate-linked-list-block-wise/","link")</f>
        <v/>
      </c>
    </row>
    <row r="86" spans="1:3">
      <c r="A86" t="s">
        <v>542</v>
      </c>
      <c r="B86" t="s">
        <v>543</v>
      </c>
      <c r="C86">
        <f>HYPERLINK("https://www.geeksforgeeks.org/count-rotations-sorted-rotated-linked-list/","link")</f>
        <v/>
      </c>
    </row>
    <row r="87" spans="1:3">
      <c r="A87" t="s">
        <v>544</v>
      </c>
      <c r="B87" t="s">
        <v>545</v>
      </c>
      <c r="C87">
        <f>HYPERLINK("https://www.geeksforgeeks.org/make-middle-node-head-linked-list/","link")</f>
        <v/>
      </c>
    </row>
    <row r="88" spans="1:3">
      <c r="A88" t="s">
        <v>546</v>
      </c>
      <c r="B88" t="s">
        <v>547</v>
      </c>
      <c r="C88">
        <f>HYPERLINK("https://www.geeksforgeeks.org/split-a-circular-linked-list-into-two-halves/","link")</f>
        <v/>
      </c>
    </row>
    <row r="89" spans="1:3">
      <c r="A89" t="s">
        <v>548</v>
      </c>
      <c r="B89" t="s">
        <v>549</v>
      </c>
      <c r="C89">
        <f>HYPERLINK("https://www.geeksforgeeks.org/sorted-insert-for-circular-linked-list/","link")</f>
        <v/>
      </c>
    </row>
    <row r="90" spans="1:3">
      <c r="A90" t="s">
        <v>550</v>
      </c>
      <c r="B90" t="s">
        <v>551</v>
      </c>
      <c r="C90">
        <f>HYPERLINK("https://www.geeksforgeeks.org/check-if-a-linked-list-is-circular-linked-list/","link")</f>
        <v/>
      </c>
    </row>
    <row r="91" spans="1:3">
      <c r="A91" t="s">
        <v>552</v>
      </c>
      <c r="B91" t="s">
        <v>553</v>
      </c>
      <c r="C91">
        <f>HYPERLINK("https://www.geeksforgeeks.org/convert-a-binary-tree-to-a-circular-doubly-link-list/","link")</f>
        <v/>
      </c>
    </row>
    <row r="92" spans="1:3">
      <c r="A92" t="s">
        <v>554</v>
      </c>
      <c r="B92" t="s">
        <v>555</v>
      </c>
      <c r="C92">
        <f>HYPERLINK("https://www.geeksforgeeks.org/circular-singly-linked-list-insertion/","link")</f>
        <v/>
      </c>
    </row>
    <row r="93" spans="1:3">
      <c r="A93" t="s">
        <v>556</v>
      </c>
      <c r="B93" t="s">
        <v>557</v>
      </c>
      <c r="C93">
        <f>HYPERLINK("https://www.geeksforgeeks.org/deletion-circular-linked-list/","link")</f>
        <v/>
      </c>
    </row>
    <row r="94" spans="1:3">
      <c r="A94" t="s">
        <v>558</v>
      </c>
      <c r="B94" t="s">
        <v>559</v>
      </c>
      <c r="C94">
        <f>HYPERLINK("https://www.geeksforgeeks.org/circular-queue-set-2-circular-linked-list-implementation/","link")</f>
        <v/>
      </c>
    </row>
    <row r="95" spans="1:3">
      <c r="A95" t="s">
        <v>560</v>
      </c>
      <c r="B95" t="s">
        <v>561</v>
      </c>
      <c r="C95">
        <f>HYPERLINK("https://www.geeksforgeeks.org/count-nodes-circular-linked-list/","link")</f>
        <v/>
      </c>
    </row>
    <row r="96" spans="1:3">
      <c r="A96" t="s">
        <v>562</v>
      </c>
      <c r="B96" t="s">
        <v>563</v>
      </c>
      <c r="C96">
        <f>HYPERLINK("https://www.geeksforgeeks.org/josephus-circle-using-circular-linked-list/","link")</f>
        <v/>
      </c>
    </row>
    <row r="97" spans="1:3">
      <c r="A97" t="s">
        <v>564</v>
      </c>
      <c r="B97" t="s">
        <v>565</v>
      </c>
      <c r="C97">
        <f>HYPERLINK("https://www.geeksforgeeks.org/convert-singly-linked-list-circular-linked-list/","link")</f>
        <v/>
      </c>
    </row>
    <row r="98" spans="1:3">
      <c r="A98" t="s">
        <v>566</v>
      </c>
      <c r="B98" t="s">
        <v>567</v>
      </c>
      <c r="C98">
        <f>HYPERLINK("https://www.geeksforgeeks.org/delete-a-node-in-a-doubly-linked-list/","link")</f>
        <v/>
      </c>
    </row>
    <row r="99" spans="1:3">
      <c r="A99" t="s">
        <v>568</v>
      </c>
      <c r="B99" t="s">
        <v>569</v>
      </c>
      <c r="C99">
        <f>HYPERLINK("https://www.geeksforgeeks.org/reverse-a-doubly-linked-list/","link")</f>
        <v/>
      </c>
    </row>
    <row r="100" spans="1:3">
      <c r="A100" t="s">
        <v>570</v>
      </c>
      <c r="B100" t="s">
        <v>571</v>
      </c>
      <c r="C100">
        <f>HYPERLINK("https://www.geeksforgeeks.org/the-great-tree-list-recursion-problem/","link")</f>
        <v/>
      </c>
    </row>
    <row r="101" spans="1:3">
      <c r="A101" t="s">
        <v>572</v>
      </c>
      <c r="B101" t="s">
        <v>449</v>
      </c>
      <c r="C101">
        <f>HYPERLINK("https://www.geeksforgeeks.org/a-linked-list-with-next-and-arbit-pointer/","link")</f>
        <v/>
      </c>
    </row>
    <row r="102" spans="1:3">
      <c r="A102" t="s">
        <v>573</v>
      </c>
      <c r="B102" t="s">
        <v>574</v>
      </c>
      <c r="C102">
        <f>HYPERLINK("https://www.geeksforgeeks.org/quicksort-for-linked-list/","link")</f>
        <v/>
      </c>
    </row>
    <row r="103" spans="1:3">
      <c r="A103" t="s">
        <v>575</v>
      </c>
      <c r="B103" t="s">
        <v>576</v>
      </c>
      <c r="C103">
        <f>HYPERLINK("https://www.geeksforgeeks.org/swap-kth-node-from-beginning-with-kth-node-from-end-in-a-linked-list/","link")</f>
        <v/>
      </c>
    </row>
    <row r="104" spans="1:3">
      <c r="A104" t="s">
        <v>577</v>
      </c>
      <c r="B104" t="s">
        <v>578</v>
      </c>
      <c r="C104">
        <f>HYPERLINK("https://www.geeksforgeeks.org/merge-sort-for-doubly-linked-list/","link")</f>
        <v/>
      </c>
    </row>
    <row r="105" spans="1:3">
      <c r="A105" t="s">
        <v>579</v>
      </c>
      <c r="B105" t="s">
        <v>580</v>
      </c>
      <c r="C105">
        <f>HYPERLINK("https://www.geeksforgeeks.org/create-doubly-linked-list-ternary-ree/","link")</f>
        <v/>
      </c>
    </row>
    <row r="106" spans="1:3">
      <c r="A106" t="s">
        <v>581</v>
      </c>
      <c r="B106" t="s">
        <v>582</v>
      </c>
      <c r="C106">
        <f>HYPERLINK("https://www.geeksforgeeks.org/find-pairs-given-sum-doubly-linked-list/","link")</f>
        <v/>
      </c>
    </row>
    <row r="107" spans="1:3">
      <c r="A107" t="s">
        <v>583</v>
      </c>
      <c r="B107" t="s">
        <v>584</v>
      </c>
      <c r="C107">
        <f>HYPERLINK("https://www.geeksforgeeks.org/insert-value-sorted-way-sorted-doubly-linked-list/","link")</f>
        <v/>
      </c>
    </row>
    <row r="108" spans="1:3">
      <c r="A108" t="s">
        <v>585</v>
      </c>
      <c r="B108" t="s">
        <v>586</v>
      </c>
      <c r="C108">
        <f>HYPERLINK("https://www.geeksforgeeks.org/delete-doubly-linked-list-node-given-position/","link")</f>
        <v/>
      </c>
    </row>
    <row r="109" spans="1:3">
      <c r="A109" t="s">
        <v>587</v>
      </c>
      <c r="B109" t="s">
        <v>588</v>
      </c>
      <c r="C109">
        <f>HYPERLINK("https://www.geeksforgeeks.org/count-triplets-sorted-doubly-linked-list-whose-sum-equal-given-value-x/","link")</f>
        <v/>
      </c>
    </row>
    <row r="110" spans="1:3">
      <c r="A110" t="s">
        <v>589</v>
      </c>
      <c r="B110" t="s">
        <v>590</v>
      </c>
      <c r="C110">
        <f>HYPERLINK("https://www.geeksforgeeks.org/remove-duplicates-sorted-doubly-linked-list/","link")</f>
        <v/>
      </c>
    </row>
    <row r="111" spans="1:3">
      <c r="A111" t="s">
        <v>591</v>
      </c>
      <c r="B111" t="s">
        <v>592</v>
      </c>
      <c r="C111">
        <f>HYPERLINK("https://www.geeksforgeeks.org/delete-occurrences-given-key-doubly-linked-list/","link")</f>
        <v/>
      </c>
    </row>
    <row r="112" spans="1:3">
      <c r="A112" t="s">
        <v>593</v>
      </c>
      <c r="B112" t="s">
        <v>594</v>
      </c>
      <c r="C112">
        <f>HYPERLINK("https://www.geeksforgeeks.org/remove-duplicates-unsorted-doubly-linked-list/","link")</f>
        <v/>
      </c>
    </row>
    <row r="113" spans="1:3">
      <c r="A113" t="s">
        <v>595</v>
      </c>
      <c r="B113" t="s">
        <v>596</v>
      </c>
      <c r="C113">
        <f>HYPERLINK("https://www.geeksforgeeks.org/sort-biotonic-doubly-linked-list/","link")</f>
        <v/>
      </c>
    </row>
    <row r="114" spans="1:3">
      <c r="A114" t="s">
        <v>597</v>
      </c>
      <c r="B114" t="s">
        <v>598</v>
      </c>
      <c r="C114">
        <f>HYPERLINK("https://www.geeksforgeeks.org/sort-k-sorted-doubly-linked-list/","link")</f>
        <v/>
      </c>
    </row>
    <row r="115" spans="1:3">
      <c r="A115" t="s">
        <v>599</v>
      </c>
      <c r="B115" t="s">
        <v>600</v>
      </c>
      <c r="C115">
        <f>HYPERLINK("https://www.geeksforgeeks.org/convert-a-given-binary-tree-to-doubly-linked-list-set-4/","link")</f>
        <v/>
      </c>
    </row>
    <row r="116" spans="1:3">
      <c r="A116" t="s">
        <v>601</v>
      </c>
      <c r="B116" t="s">
        <v>602</v>
      </c>
      <c r="C116">
        <f>HYPERLINK("https://www.geeksforgeeks.org/skip-list/","link")</f>
        <v/>
      </c>
    </row>
    <row r="117" spans="1:3">
      <c r="A117" t="s">
        <v>603</v>
      </c>
      <c r="B117" t="s">
        <v>604</v>
      </c>
      <c r="C117">
        <f>HYPERLINK("https://www.geeksforgeeks.org/skip-list-set-2-insertion/","link")</f>
        <v/>
      </c>
    </row>
    <row r="118" spans="1:3">
      <c r="A118" t="s">
        <v>605</v>
      </c>
      <c r="B118" t="s">
        <v>606</v>
      </c>
      <c r="C118">
        <f>HYPERLINK("https://www.geeksforgeeks.org/skip-list-set-3-searching-deletion/","link")</f>
        <v/>
      </c>
    </row>
    <row r="119" spans="1:3">
      <c r="A119" t="s">
        <v>607</v>
      </c>
      <c r="B119" t="s">
        <v>608</v>
      </c>
      <c r="C119">
        <f>HYPERLINK("https://www.geeksforgeeks.org/reverse-stack-without-using-extra-space/","link")</f>
        <v/>
      </c>
    </row>
    <row r="120" spans="1:3">
      <c r="A120" t="s">
        <v>609</v>
      </c>
      <c r="B120" t="s">
        <v>610</v>
      </c>
      <c r="C120">
        <f>HYPERLINK("https://www.geeksforgeeks.org/an-interesting-method-to-print-reverse-of-a-linked-list/","link")</f>
        <v/>
      </c>
    </row>
    <row r="121" spans="1:3">
      <c r="A121" t="s">
        <v>611</v>
      </c>
      <c r="B121" t="s">
        <v>612</v>
      </c>
      <c r="C121">
        <f>HYPERLINK("https://www.geeksforgeeks.org/linked-list-representation-disjoint-set-data-structures/","link")</f>
        <v/>
      </c>
    </row>
    <row r="122" spans="1:3">
      <c r="A122" t="s">
        <v>613</v>
      </c>
      <c r="B122" t="s">
        <v>614</v>
      </c>
      <c r="C122">
        <f>HYPERLINK("https://www.geeksforgeeks.org/sublist-search-search-a-linked-list-in-another-list/","link")</f>
        <v/>
      </c>
    </row>
    <row r="123" spans="1:3">
      <c r="A123" t="s">
        <v>615</v>
      </c>
      <c r="B123" t="s">
        <v>616</v>
      </c>
      <c r="C123">
        <f>HYPERLINK("https://www.geeksforgeeks.org/doubly-circular-linked-list-set-1-introduction-and-insertion/","link")</f>
        <v/>
      </c>
    </row>
    <row r="124" spans="1:3">
      <c r="A124" t="s">
        <v>617</v>
      </c>
      <c r="B124" t="s">
        <v>618</v>
      </c>
      <c r="C124">
        <f>HYPERLINK("https://www.geeksforgeeks.org/doubly-circular-linked-list-set-2-deletion/","link")</f>
        <v/>
      </c>
    </row>
    <row r="125" spans="1:3">
      <c r="A125" t="s">
        <v>619</v>
      </c>
      <c r="B125" t="s">
        <v>620</v>
      </c>
      <c r="C125">
        <f>HYPERLINK("https://www.geeksforgeeks.org/insert-elements-c-stl-list/","link")</f>
        <v/>
      </c>
    </row>
    <row r="126" spans="1:3">
      <c r="A126" t="s">
        <v>621</v>
      </c>
      <c r="B126" t="s">
        <v>622</v>
      </c>
      <c r="C126">
        <f>HYPERLINK("https://www.geeksforgeeks.org/unrolled-linked-list-set-1-introduction/","link")</f>
        <v/>
      </c>
    </row>
    <row r="127" spans="1:3">
      <c r="A127" t="s">
        <v>623</v>
      </c>
      <c r="B127" t="s">
        <v>624</v>
      </c>
      <c r="C127">
        <f>HYPERLINK("https://www.geeksforgeeks.org/how-to-write-functions-that-modify-the-head-pointer-of-a-linked-list/","link")</f>
        <v/>
      </c>
    </row>
    <row r="128" spans="1:3">
      <c r="A128" t="s">
        <v>625</v>
      </c>
      <c r="B128" t="s">
        <v>626</v>
      </c>
      <c r="C128">
        <f>HYPERLINK("https://www.geeksforgeeks.org/given-a-linked-list-which-is-sorted-how-will-you-insert-in-sorted-way/","link")</f>
        <v/>
      </c>
    </row>
    <row r="129" spans="1:3">
      <c r="A129" t="s">
        <v>627</v>
      </c>
      <c r="B129" t="s">
        <v>628</v>
      </c>
      <c r="C129">
        <f>HYPERLINK("https://www.geeksforgeeks.org/practice-questions-for-linked-list-and-recursion/","link")</f>
        <v/>
      </c>
    </row>
    <row r="130" spans="1:3">
      <c r="A130" t="s">
        <v>629</v>
      </c>
      <c r="B130" t="s">
        <v>630</v>
      </c>
      <c r="C130">
        <f>HYPERLINK("https://www.geeksforgeeks.org/maximum-sum-linked-list-two-sorted-linked-lists-common-nodes/","link")</f>
        <v/>
      </c>
    </row>
    <row r="131" spans="1:3">
      <c r="A131" t="s">
        <v>631</v>
      </c>
      <c r="B131" t="s">
        <v>632</v>
      </c>
      <c r="C131">
        <f>HYPERLINK("https://www.geeksforgeeks.org/given-only-a-pointer-to-a-node-to-be-deleted-in-a-singly-linked-list-how-do-you-delete-it/","link")</f>
        <v/>
      </c>
    </row>
    <row r="132" spans="1:3">
      <c r="A132" t="s">
        <v>633</v>
      </c>
      <c r="B132" t="s">
        <v>634</v>
      </c>
      <c r="C132">
        <f>HYPERLINK("https://www.geeksforgeeks.org/why-quick-sort-preferred-for-arrays-and-merge-sort-for-linked-lists/","link")</f>
        <v/>
      </c>
    </row>
    <row r="133" spans="1:3">
      <c r="A133" t="s">
        <v>635</v>
      </c>
      <c r="B133" t="s">
        <v>636</v>
      </c>
      <c r="C133">
        <f>HYPERLINK("https://www.geeksforgeeks.org/squarerootnth-node-in-a-linked-list/","link")</f>
        <v/>
      </c>
    </row>
    <row r="134" spans="1:3">
      <c r="A134" t="s">
        <v>637</v>
      </c>
      <c r="B134" t="s">
        <v>638</v>
      </c>
      <c r="C134">
        <f>HYPERLINK("https://www.geeksforgeeks.org/find-fractional-nk-th-node-linked-list/","link")</f>
        <v/>
      </c>
    </row>
    <row r="135" spans="1:3">
      <c r="A135" t="s">
        <v>639</v>
      </c>
      <c r="B135" t="s">
        <v>640</v>
      </c>
      <c r="C135">
        <f>HYPERLINK("https://www.geeksforgeeks.org/find-modular-node-linked-list/","link")</f>
        <v/>
      </c>
    </row>
    <row r="136" spans="1:3">
      <c r="A136" t="s">
        <v>641</v>
      </c>
      <c r="B136" t="s">
        <v>642</v>
      </c>
      <c r="C136">
        <f>HYPERLINK("https://www.geeksforgeeks.org/construct-linked-list-2d-matrix/","link")</f>
        <v/>
      </c>
    </row>
    <row r="137" spans="1:3">
      <c r="A137" t="s">
        <v>643</v>
      </c>
      <c r="B137" t="s">
        <v>644</v>
      </c>
      <c r="C137">
        <f>HYPERLINK("https://www.geeksforgeeks.org/find-smallest-largest-elements-singly-linked-list/","link")</f>
        <v/>
      </c>
    </row>
    <row r="138" spans="1:3">
      <c r="A138" t="s">
        <v>645</v>
      </c>
      <c r="B138" t="s">
        <v>646</v>
      </c>
      <c r="C138">
        <f>HYPERLINK("https://www.geeksforgeeks.org/arrange-consonants-vowels-nodes-linked-list/","link")</f>
        <v/>
      </c>
    </row>
    <row r="139" spans="1:3">
      <c r="A139" t="s">
        <v>647</v>
      </c>
      <c r="B139" t="s">
        <v>648</v>
      </c>
      <c r="C139">
        <f>HYPERLINK("https://www.geeksforgeeks.org/partitioning-linked-list-around-given-value-dont-care-making-elements-list-stable/","link")</f>
        <v/>
      </c>
    </row>
    <row r="140" spans="1:3">
      <c r="A140" t="s">
        <v>649</v>
      </c>
      <c r="B140" t="s">
        <v>650</v>
      </c>
      <c r="C140">
        <f>HYPERLINK("https://www.geeksforgeeks.org/modify-contents-linked-list/","link")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46"/>
  <sheetViews>
    <sheetView workbookViewId="0">
      <selection activeCell="A1" sqref="A1"/>
    </sheetView>
  </sheetViews>
  <sheetFormatPr baseColWidth="8" defaultRowHeight="15"/>
  <sheetData>
    <row r="1" spans="1:3">
      <c r="A1" t="s">
        <v>651</v>
      </c>
      <c r="B1" t="s">
        <v>652</v>
      </c>
      <c r="C1">
        <f>HYPERLINK("https://www.geeksforgeeks.org/design-and-implement-special-stack-data-structure/","link")</f>
        <v/>
      </c>
    </row>
    <row r="2" spans="1:3">
      <c r="A2" t="s">
        <v>372</v>
      </c>
      <c r="B2" t="s">
        <v>373</v>
      </c>
      <c r="C2">
        <f>HYPERLINK("https://www.geeksforgeeks.org/implement-two-stacks-in-an-array/","link")</f>
        <v/>
      </c>
    </row>
    <row r="3" spans="1:3">
      <c r="A3" t="s">
        <v>653</v>
      </c>
      <c r="B3" t="s">
        <v>654</v>
      </c>
      <c r="C3">
        <f>HYPERLINK("https://www.geeksforgeeks.org/design-a-stack-with-find-middle-operation/","link")</f>
        <v/>
      </c>
    </row>
    <row r="4" spans="1:3">
      <c r="A4" t="s">
        <v>655</v>
      </c>
      <c r="B4" t="s">
        <v>656</v>
      </c>
      <c r="C4">
        <f>HYPERLINK("https://www.geeksforgeeks.org/efficiently-implement-k-stacks-single-array/","link")</f>
        <v/>
      </c>
    </row>
    <row r="5" spans="1:3">
      <c r="A5" t="s">
        <v>657</v>
      </c>
      <c r="B5" t="s">
        <v>658</v>
      </c>
      <c r="C5">
        <f>HYPERLINK("https://www.geeksforgeeks.org/create-mergable-stack/","link")</f>
        <v/>
      </c>
    </row>
    <row r="6" spans="1:3">
      <c r="A6" t="s">
        <v>659</v>
      </c>
      <c r="B6" t="s">
        <v>660</v>
      </c>
      <c r="C6">
        <f>HYPERLINK("https://www.geeksforgeeks.org/design-a-stack-that-supports-getmin-in-o1-time-and-o1-extra-space/","link")</f>
        <v/>
      </c>
    </row>
    <row r="7" spans="1:3">
      <c r="A7" t="s">
        <v>661</v>
      </c>
      <c r="B7" t="s">
        <v>662</v>
      </c>
      <c r="C7">
        <f>HYPERLINK("https://www.geeksforgeeks.org/implement-a-stack-using-single-queue/","link")</f>
        <v/>
      </c>
    </row>
    <row r="8" spans="1:3">
      <c r="A8" t="s">
        <v>663</v>
      </c>
      <c r="B8" t="s">
        <v>664</v>
      </c>
      <c r="C8">
        <f>HYPERLINK("https://www.geeksforgeeks.org/implement-stack-using-priority-queue-or-heap/","link")</f>
        <v/>
      </c>
    </row>
    <row r="9" spans="1:3">
      <c r="A9" t="s">
        <v>665</v>
      </c>
      <c r="B9" t="s">
        <v>666</v>
      </c>
      <c r="C9">
        <f>HYPERLINK("https://www.geeksforgeeks.org/create-customized-data-structure-evaluates-functions-o1/","link")</f>
        <v/>
      </c>
    </row>
    <row r="10" spans="1:3">
      <c r="A10" t="s">
        <v>667</v>
      </c>
      <c r="B10" t="s">
        <v>668</v>
      </c>
      <c r="C10">
        <f>HYPERLINK("https://www.geeksforgeeks.org/stack-set-2-infix-to-postfix/","link")</f>
        <v/>
      </c>
    </row>
    <row r="11" spans="1:3">
      <c r="A11" t="s">
        <v>669</v>
      </c>
      <c r="B11" t="s">
        <v>670</v>
      </c>
      <c r="C11">
        <f>HYPERLINK("https://www.geeksforgeeks.org/check-for-balanced-parentheses-in-an-expression/","link")</f>
        <v/>
      </c>
    </row>
    <row r="12" spans="1:3">
      <c r="A12" t="s">
        <v>671</v>
      </c>
      <c r="B12" t="s">
        <v>672</v>
      </c>
      <c r="C12">
        <f>HYPERLINK("https://www.geeksforgeeks.org/reverse-a-stack-using-recursion/","link")</f>
        <v/>
      </c>
    </row>
    <row r="13" spans="1:3">
      <c r="A13" t="s">
        <v>673</v>
      </c>
      <c r="B13" t="s">
        <v>674</v>
      </c>
      <c r="C13">
        <f>HYPERLINK("https://www.geeksforgeeks.org/sort-a-stack-using-recursion/","link")</f>
        <v/>
      </c>
    </row>
    <row r="14" spans="1:3">
      <c r="A14" t="s">
        <v>675</v>
      </c>
      <c r="B14" t="s">
        <v>676</v>
      </c>
      <c r="C14">
        <f>HYPERLINK("https://www.geeksforgeeks.org/sort-stack-using-temporary-stack/","link")</f>
        <v/>
      </c>
    </row>
    <row r="15" spans="1:3">
      <c r="A15" t="s">
        <v>607</v>
      </c>
      <c r="B15" t="s">
        <v>608</v>
      </c>
      <c r="C15">
        <f>HYPERLINK("https://www.geeksforgeeks.org/reverse-stack-without-using-extra-space/","link")</f>
        <v/>
      </c>
    </row>
    <row r="16" spans="1:3">
      <c r="A16" t="s">
        <v>677</v>
      </c>
      <c r="B16" t="s">
        <v>678</v>
      </c>
      <c r="C16">
        <f>HYPERLINK("https://www.geeksforgeeks.org/iterative-postorder-traversal/","link")</f>
        <v/>
      </c>
    </row>
    <row r="17" spans="1:3">
      <c r="A17" t="s">
        <v>679</v>
      </c>
      <c r="B17" t="s">
        <v>680</v>
      </c>
      <c r="C17">
        <f>HYPERLINK("https://www.geeksforgeeks.org/iterative-postorder-traversal-using-stack/","link")</f>
        <v/>
      </c>
    </row>
    <row r="18" spans="1:3">
      <c r="A18" t="s">
        <v>681</v>
      </c>
      <c r="B18" t="s">
        <v>682</v>
      </c>
      <c r="C18">
        <f>HYPERLINK("https://www.geeksforgeeks.org/largest-rectangle-under-histogram/","link")</f>
        <v/>
      </c>
    </row>
    <row r="19" spans="1:3">
      <c r="A19" t="s">
        <v>683</v>
      </c>
      <c r="B19" t="s">
        <v>684</v>
      </c>
      <c r="C19">
        <f>HYPERLINK("https://www.geeksforgeeks.org/print-ancestors-of-a-given-binary-tree-node-without-recursion/","link")</f>
        <v/>
      </c>
    </row>
    <row r="20" spans="1:3">
      <c r="A20" t="s">
        <v>685</v>
      </c>
      <c r="B20" t="s">
        <v>686</v>
      </c>
      <c r="C20">
        <f>HYPERLINK("https://www.geeksforgeeks.org/stack-set-3-reverse-string-using-stack/","link")</f>
        <v/>
      </c>
    </row>
    <row r="21" spans="1:3">
      <c r="A21" t="s">
        <v>687</v>
      </c>
      <c r="B21" t="s">
        <v>688</v>
      </c>
      <c r="C21">
        <f>HYPERLINK("https://www.geeksforgeeks.org/c-program-for-tower-of-hanoi/","link")</f>
        <v/>
      </c>
    </row>
    <row r="22" spans="1:3">
      <c r="A22" t="s">
        <v>689</v>
      </c>
      <c r="B22" t="s">
        <v>690</v>
      </c>
      <c r="C22">
        <f>HYPERLINK("https://www.geeksforgeeks.org/find-maximum-depth-nested-parenthesis-string/","link")</f>
        <v/>
      </c>
    </row>
    <row r="23" spans="1:3">
      <c r="A23" t="s">
        <v>691</v>
      </c>
      <c r="B23" t="s">
        <v>692</v>
      </c>
      <c r="C23">
        <f>HYPERLINK("https://www.geeksforgeeks.org/find-the-maximum-of-minimums-for-every-window-size-in-a-given-array/","link")</f>
        <v/>
      </c>
    </row>
    <row r="24" spans="1:3">
      <c r="A24" t="s">
        <v>693</v>
      </c>
      <c r="B24" t="s">
        <v>694</v>
      </c>
      <c r="C24">
        <f>HYPERLINK("https://www.geeksforgeeks.org/length-of-the-longest-valid-substring/","link")</f>
        <v/>
      </c>
    </row>
    <row r="25" spans="1:3">
      <c r="A25" t="s">
        <v>695</v>
      </c>
      <c r="B25" t="s">
        <v>696</v>
      </c>
      <c r="C25">
        <f>HYPERLINK("https://www.geeksforgeeks.org/iterative-depth-first-traversal/","link")</f>
        <v/>
      </c>
    </row>
    <row r="26" spans="1:3">
      <c r="A26" t="s">
        <v>697</v>
      </c>
      <c r="B26" t="s">
        <v>698</v>
      </c>
      <c r="C26">
        <f>HYPERLINK("https://www.geeksforgeeks.org/minimum-number-of-bracket-reversals-needed-to-make-an-expression-balanced/","link")</f>
        <v/>
      </c>
    </row>
    <row r="27" spans="1:3">
      <c r="A27" t="s">
        <v>699</v>
      </c>
      <c r="B27" t="s">
        <v>700</v>
      </c>
      <c r="C27">
        <f>HYPERLINK("https://www.geeksforgeeks.org/check-if-a-given-array-can-represent-preorder-traversal-of-binary-search-tree/","link")</f>
        <v/>
      </c>
    </row>
    <row r="28" spans="1:3">
      <c r="A28" t="s">
        <v>102</v>
      </c>
      <c r="B28" t="s">
        <v>103</v>
      </c>
      <c r="C28">
        <f>HYPERLINK("https://www.geeksforgeeks.org/form-minimum-number-from-given-sequence/","link")</f>
        <v/>
      </c>
    </row>
    <row r="29" spans="1:3">
      <c r="A29" t="s">
        <v>701</v>
      </c>
      <c r="B29" t="s">
        <v>702</v>
      </c>
      <c r="C29">
        <f>HYPERLINK("https://www.geeksforgeeks.org/find-expression-duplicate-parenthesis-not/","link")</f>
        <v/>
      </c>
    </row>
    <row r="30" spans="1:3">
      <c r="A30" t="s">
        <v>703</v>
      </c>
      <c r="B30" t="s">
        <v>704</v>
      </c>
      <c r="C30">
        <f>HYPERLINK("https://www.geeksforgeeks.org/find-maximum-difference-between-nearest-left-and-right-smaller-elements/","link")</f>
        <v/>
      </c>
    </row>
    <row r="31" spans="1:3">
      <c r="A31" t="s">
        <v>705</v>
      </c>
      <c r="B31" t="s">
        <v>706</v>
      </c>
      <c r="C31">
        <f>HYPERLINK("https://www.geeksforgeeks.org/find-next-smaller-next-greater-array/","link")</f>
        <v/>
      </c>
    </row>
    <row r="32" spans="1:3">
      <c r="A32" t="s">
        <v>707</v>
      </c>
      <c r="B32" t="s">
        <v>708</v>
      </c>
      <c r="C32">
        <f>HYPERLINK("https://www.geeksforgeeks.org/find-maximum-sum-possible-equal-sum-three-stacks/","link")</f>
        <v/>
      </c>
    </row>
    <row r="33" spans="1:3">
      <c r="A33" t="s">
        <v>709</v>
      </c>
      <c r="B33" t="s">
        <v>710</v>
      </c>
      <c r="C33">
        <f>HYPERLINK("https://www.geeksforgeeks.org/count-natural-numbers-whose-permutation-greater-number/","link")</f>
        <v/>
      </c>
    </row>
    <row r="34" spans="1:3">
      <c r="A34" t="s">
        <v>711</v>
      </c>
      <c r="B34" t="s">
        <v>712</v>
      </c>
      <c r="C34">
        <f>HYPERLINK("https://www.geeksforgeeks.org/delete-consecutive-words-sequence/","link")</f>
        <v/>
      </c>
    </row>
    <row r="35" spans="1:3">
      <c r="A35" t="s">
        <v>713</v>
      </c>
      <c r="B35" t="s">
        <v>714</v>
      </c>
      <c r="C35">
        <f>HYPERLINK("https://www.geeksforgeeks.org/decode-string-recursively-encoded-count-followed-substring/","link")</f>
        <v/>
      </c>
    </row>
    <row r="36" spans="1:3">
      <c r="A36" t="s">
        <v>715</v>
      </c>
      <c r="B36" t="s">
        <v>716</v>
      </c>
      <c r="C36">
        <f>HYPERLINK("https://www.geeksforgeeks.org/bubble-sort-using-two-stacks/","link")</f>
        <v/>
      </c>
    </row>
    <row r="37" spans="1:3">
      <c r="A37" t="s">
        <v>717</v>
      </c>
      <c r="B37" t="s">
        <v>718</v>
      </c>
      <c r="C37">
        <f>HYPERLINK("https://www.geeksforgeeks.org/pattern-occurrences-stack-implementation-java/","link")</f>
        <v/>
      </c>
    </row>
    <row r="38" spans="1:3">
      <c r="A38" t="s">
        <v>719</v>
      </c>
      <c r="B38" t="s">
        <v>720</v>
      </c>
      <c r="C38">
        <f>HYPERLINK("https://www.geeksforgeeks.org/iterative-method-to-find-ancestors-of-a-given-binary-tree/","link")</f>
        <v/>
      </c>
    </row>
    <row r="39" spans="1:3">
      <c r="A39" t="s">
        <v>721</v>
      </c>
      <c r="B39" t="s">
        <v>722</v>
      </c>
      <c r="C39">
        <f>HYPERLINK("https://www.geeksforgeeks.org/stack-permutations-check-if-an-array-is-stack-permutation-of-other/","link")</f>
        <v/>
      </c>
    </row>
    <row r="40" spans="1:3">
      <c r="A40" t="s">
        <v>723</v>
      </c>
      <c r="B40" t="s">
        <v>724</v>
      </c>
      <c r="C40">
        <f>HYPERLINK("https://www.geeksforgeeks.org/tracking-current-maximum-element-in-a-stack/","link")</f>
        <v/>
      </c>
    </row>
    <row r="41" spans="1:3">
      <c r="A41" t="s">
        <v>725</v>
      </c>
      <c r="B41" t="s">
        <v>726</v>
      </c>
      <c r="C41">
        <f>HYPERLINK("https://www.geeksforgeeks.org/check-mirror-n-ary-tree/","link")</f>
        <v/>
      </c>
    </row>
    <row r="42" spans="1:3">
      <c r="A42" t="s">
        <v>727</v>
      </c>
      <c r="B42" t="s">
        <v>728</v>
      </c>
      <c r="C42">
        <f>HYPERLINK("https://www.geeksforgeeks.org/reverse-number-using-stack/","link")</f>
        <v/>
      </c>
    </row>
    <row r="43" spans="1:3">
      <c r="A43" t="s">
        <v>729</v>
      </c>
      <c r="B43" t="s">
        <v>730</v>
      </c>
      <c r="C43">
        <f>HYPERLINK("https://www.geeksforgeeks.org/reversing-first-k-elements-queue/","link")</f>
        <v/>
      </c>
    </row>
    <row r="44" spans="1:3">
      <c r="A44" t="s">
        <v>731</v>
      </c>
      <c r="B44" t="s">
        <v>732</v>
      </c>
      <c r="C44">
        <f>HYPERLINK("https://www.geeksforgeeks.org/check-if-stack-elements-are-pairwise-consecutive/","link")</f>
        <v/>
      </c>
    </row>
    <row r="45" spans="1:3">
      <c r="A45" t="s">
        <v>733</v>
      </c>
      <c r="B45" t="s">
        <v>734</v>
      </c>
      <c r="C45">
        <f>HYPERLINK("https://www.geeksforgeeks.org/interleave-first-half-queue-second-half/","link")</f>
        <v/>
      </c>
    </row>
    <row r="46" spans="1:3">
      <c r="A46" t="s">
        <v>735</v>
      </c>
      <c r="B46" t="s">
        <v>736</v>
      </c>
      <c r="C46">
        <f>HYPERLINK("https://www.geeksforgeeks.org/remove-brackets-algebraic-string-containing-operators/","link")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44"/>
  <sheetViews>
    <sheetView workbookViewId="0">
      <selection activeCell="A1" sqref="A1"/>
    </sheetView>
  </sheetViews>
  <sheetFormatPr baseColWidth="8" defaultRowHeight="15"/>
  <sheetData>
    <row r="1" spans="1:3">
      <c r="A1" t="s">
        <v>737</v>
      </c>
      <c r="B1" t="s">
        <v>738</v>
      </c>
      <c r="C1">
        <f>HYPERLINK("https://www.geeksforgeeks.org/applications-of-queue-data-structure/","link")</f>
        <v/>
      </c>
    </row>
    <row r="2" spans="1:3">
      <c r="A2" t="s">
        <v>739</v>
      </c>
      <c r="B2" t="s">
        <v>740</v>
      </c>
      <c r="C2">
        <f>HYPERLINK("https://www.geeksforgeeks.org/queue-set-2-linked-list-implementation/","link")</f>
        <v/>
      </c>
    </row>
    <row r="3" spans="1:3">
      <c r="A3" t="s">
        <v>741</v>
      </c>
      <c r="B3" t="s">
        <v>742</v>
      </c>
      <c r="C3">
        <f>HYPERLINK("https://www.geeksforgeeks.org/efficiently-implement-k-queues-single-array/","link")</f>
        <v/>
      </c>
    </row>
    <row r="4" spans="1:3">
      <c r="A4" t="s">
        <v>661</v>
      </c>
      <c r="B4" t="s">
        <v>662</v>
      </c>
      <c r="C4">
        <f>HYPERLINK("https://www.geeksforgeeks.org/implement-a-stack-using-single-queue/","link")</f>
        <v/>
      </c>
    </row>
    <row r="5" spans="1:3">
      <c r="A5" t="s">
        <v>743</v>
      </c>
      <c r="B5" t="s">
        <v>744</v>
      </c>
      <c r="C5">
        <f>HYPERLINK("https://www.geeksforgeeks.org/implementation-deque-using-circular-array/","link")</f>
        <v/>
      </c>
    </row>
    <row r="6" spans="1:3">
      <c r="A6" t="s">
        <v>558</v>
      </c>
      <c r="B6" t="s">
        <v>559</v>
      </c>
      <c r="C6">
        <f>HYPERLINK("https://www.geeksforgeeks.org/circular-queue-set-2-circular-linked-list-implementation/","link")</f>
        <v/>
      </c>
    </row>
    <row r="7" spans="1:3">
      <c r="A7" t="s">
        <v>745</v>
      </c>
      <c r="B7" t="s">
        <v>746</v>
      </c>
      <c r="C7">
        <f>HYPERLINK("https://www.geeksforgeeks.org/breadth-first-traversal-for-a-graph/","link")</f>
        <v/>
      </c>
    </row>
    <row r="8" spans="1:3">
      <c r="A8" t="s">
        <v>747</v>
      </c>
      <c r="B8" t="s">
        <v>748</v>
      </c>
      <c r="C8">
        <f>HYPERLINK("https://www.geeksforgeeks.org/given-linked-list-representation-of-complete-tree-convert-it-to-linked-representation/","link")</f>
        <v/>
      </c>
    </row>
    <row r="9" spans="1:3">
      <c r="A9" t="s">
        <v>749</v>
      </c>
      <c r="B9" t="s">
        <v>750</v>
      </c>
      <c r="C9">
        <f>HYPERLINK("https://www.geeksforgeeks.org/program-page-replacement-algorithms-set-2-fifo/","link")</f>
        <v/>
      </c>
    </row>
    <row r="10" spans="1:3">
      <c r="A10" t="s">
        <v>751</v>
      </c>
      <c r="B10" t="s">
        <v>752</v>
      </c>
      <c r="C10">
        <f>HYPERLINK("https://www.geeksforgeeks.org/check-if-a-given-binary-tree-is-complete-tree-or-not/","link")</f>
        <v/>
      </c>
    </row>
    <row r="11" spans="1:3">
      <c r="A11" t="s">
        <v>729</v>
      </c>
      <c r="B11" t="s">
        <v>730</v>
      </c>
      <c r="C11">
        <f>HYPERLINK("https://www.geeksforgeeks.org/reversing-first-k-elements-queue/","link")</f>
        <v/>
      </c>
    </row>
    <row r="12" spans="1:3">
      <c r="A12" t="s">
        <v>733</v>
      </c>
      <c r="B12" t="s">
        <v>734</v>
      </c>
      <c r="C12">
        <f>HYPERLINK("https://www.geeksforgeeks.org/interleave-first-half-queue-second-half/","link")</f>
        <v/>
      </c>
    </row>
    <row r="13" spans="1:3">
      <c r="A13" t="s">
        <v>753</v>
      </c>
      <c r="B13" t="s">
        <v>754</v>
      </c>
      <c r="C13">
        <f>HYPERLINK("https://www.geeksforgeeks.org/level-order-traversal-in-spiral-form/","link")</f>
        <v/>
      </c>
    </row>
    <row r="14" spans="1:3">
      <c r="A14" t="s">
        <v>755</v>
      </c>
      <c r="B14" t="s">
        <v>155</v>
      </c>
      <c r="C14">
        <f>HYPERLINK("https://www.geeksforgeeks.org/sliding-window-maximum-maximum-of-all-subarrays-of-size-k/","link")</f>
        <v/>
      </c>
    </row>
    <row r="15" spans="1:3">
      <c r="A15" t="s">
        <v>756</v>
      </c>
      <c r="B15" t="s">
        <v>757</v>
      </c>
      <c r="C15">
        <f>HYPERLINK("https://www.geeksforgeeks.org/find-the-largest-number-multiple-of-3/","link")</f>
        <v/>
      </c>
    </row>
    <row r="16" spans="1:3">
      <c r="A16" t="s">
        <v>758</v>
      </c>
      <c r="B16" t="s">
        <v>759</v>
      </c>
      <c r="C16">
        <f>HYPERLINK("https://www.geeksforgeeks.org/find-a-tour-that-visits-all-stations/","link")</f>
        <v/>
      </c>
    </row>
    <row r="17" spans="1:3">
      <c r="A17" t="s">
        <v>760</v>
      </c>
      <c r="B17" t="s">
        <v>761</v>
      </c>
      <c r="C17">
        <f>HYPERLINK("https://www.geeksforgeeks.org/iterative-method-to-find-height-of-binary-tree/","link")</f>
        <v/>
      </c>
    </row>
    <row r="18" spans="1:3">
      <c r="A18" t="s">
        <v>762</v>
      </c>
      <c r="B18" t="s">
        <v>763</v>
      </c>
      <c r="C18">
        <f>HYPERLINK("https://www.geeksforgeeks.org/implement-priorityqueue-comparator-java/","link")</f>
        <v/>
      </c>
    </row>
    <row r="19" spans="1:3">
      <c r="A19" t="s">
        <v>764</v>
      </c>
      <c r="B19" t="s">
        <v>765</v>
      </c>
      <c r="C19">
        <f>HYPERLINK("https://www.geeksforgeeks.org/interesting-method-generate-binary-numbers-1-n/","link")</f>
        <v/>
      </c>
    </row>
    <row r="20" spans="1:3">
      <c r="A20" t="s">
        <v>766</v>
      </c>
      <c r="B20" t="s">
        <v>767</v>
      </c>
      <c r="C20">
        <f>HYPERLINK("https://www.geeksforgeeks.org/minimum-time-required-so-that-all-oranges-become-rotten/","link")</f>
        <v/>
      </c>
    </row>
    <row r="21" spans="1:3">
      <c r="A21" t="s">
        <v>768</v>
      </c>
      <c r="B21" t="s">
        <v>769</v>
      </c>
      <c r="C21">
        <f>HYPERLINK("https://www.geeksforgeeks.org/find-level-maximum-sum-binary-tree/","link")</f>
        <v/>
      </c>
    </row>
    <row r="22" spans="1:3">
      <c r="A22" t="s">
        <v>770</v>
      </c>
      <c r="B22" t="s">
        <v>771</v>
      </c>
      <c r="C22">
        <f>HYPERLINK("https://www.geeksforgeeks.org/sum-minimum-maximum-elements-subarrays-size-k/","link")</f>
        <v/>
      </c>
    </row>
    <row r="23" spans="1:3">
      <c r="A23" t="s">
        <v>772</v>
      </c>
      <c r="B23" t="s">
        <v>773</v>
      </c>
      <c r="C23">
        <f>HYPERLINK("https://www.geeksforgeeks.org/distance-nearest-cell-1-binary-matrix/","link")</f>
        <v/>
      </c>
    </row>
    <row r="24" spans="1:3">
      <c r="A24" t="s">
        <v>774</v>
      </c>
      <c r="B24" t="s">
        <v>775</v>
      </c>
      <c r="C24">
        <f>HYPERLINK("https://www.geeksforgeeks.org/level-order-traversal-line-line-set-2-using-two-queues/","link")</f>
        <v/>
      </c>
    </row>
    <row r="25" spans="1:3">
      <c r="A25" t="s">
        <v>776</v>
      </c>
      <c r="B25" t="s">
        <v>777</v>
      </c>
      <c r="C25">
        <f>HYPERLINK("https://www.geeksforgeeks.org/first-negative-integer-every-window-size-k/","link")</f>
        <v/>
      </c>
    </row>
    <row r="26" spans="1:3">
      <c r="A26" t="s">
        <v>778</v>
      </c>
      <c r="B26" t="s">
        <v>779</v>
      </c>
      <c r="C26">
        <f>HYPERLINK("https://www.geeksforgeeks.org/minimum-sum-squares-characters-counts-given-string-removing-k-characters/","link")</f>
        <v/>
      </c>
    </row>
    <row r="27" spans="1:3">
      <c r="A27" t="s">
        <v>780</v>
      </c>
      <c r="B27" t="s">
        <v>781</v>
      </c>
      <c r="C27">
        <f>HYPERLINK("https://www.geeksforgeeks.org/queue-based-approach-for-first-non-repeating-character-in-a-stream/","link")</f>
        <v/>
      </c>
    </row>
    <row r="28" spans="1:3">
      <c r="A28" t="s">
        <v>782</v>
      </c>
      <c r="B28" t="s">
        <v>783</v>
      </c>
      <c r="C28">
        <f>HYPERLINK("https://www.geeksforgeeks.org/averages-levels-binary-tree/","link")</f>
        <v/>
      </c>
    </row>
    <row r="29" spans="1:3">
      <c r="A29" t="s">
        <v>721</v>
      </c>
      <c r="B29" t="s">
        <v>722</v>
      </c>
      <c r="C29">
        <f>HYPERLINK("https://www.geeksforgeeks.org/stack-permutations-check-if-an-array-is-stack-permutation-of-other/","link")</f>
        <v/>
      </c>
    </row>
    <row r="30" spans="1:3">
      <c r="A30" t="s">
        <v>784</v>
      </c>
      <c r="B30" t="s">
        <v>785</v>
      </c>
      <c r="C30">
        <f>HYPERLINK("https://www.geeksforgeeks.org/check-if-all-levels-of-two-trees-are-anagrams-or-not/","link")</f>
        <v/>
      </c>
    </row>
    <row r="31" spans="1:3">
      <c r="A31" t="s">
        <v>725</v>
      </c>
      <c r="B31" t="s">
        <v>726</v>
      </c>
      <c r="C31">
        <f>HYPERLINK("https://www.geeksforgeeks.org/check-mirror-n-ary-tree/","link")</f>
        <v/>
      </c>
    </row>
    <row r="32" spans="1:3">
      <c r="A32" t="s">
        <v>764</v>
      </c>
      <c r="B32" t="s">
        <v>765</v>
      </c>
      <c r="C32">
        <f>HYPERLINK("https://www.geeksforgeeks.org/interesting-method-generate-binary-numbers-1-n/","link")</f>
        <v/>
      </c>
    </row>
    <row r="33" spans="1:3">
      <c r="A33" t="s">
        <v>766</v>
      </c>
      <c r="B33" t="s">
        <v>767</v>
      </c>
      <c r="C33">
        <f>HYPERLINK("https://www.geeksforgeeks.org/minimum-time-required-so-that-all-oranges-become-rotten/","link")</f>
        <v/>
      </c>
    </row>
    <row r="34" spans="1:3">
      <c r="A34" t="s">
        <v>768</v>
      </c>
      <c r="B34" t="s">
        <v>769</v>
      </c>
      <c r="C34">
        <f>HYPERLINK("https://www.geeksforgeeks.org/find-level-maximum-sum-binary-tree/","link")</f>
        <v/>
      </c>
    </row>
    <row r="35" spans="1:3">
      <c r="A35" t="s">
        <v>770</v>
      </c>
      <c r="B35" t="s">
        <v>771</v>
      </c>
      <c r="C35">
        <f>HYPERLINK("https://www.geeksforgeeks.org/sum-minimum-maximum-elements-subarrays-size-k/","link")</f>
        <v/>
      </c>
    </row>
    <row r="36" spans="1:3">
      <c r="A36" t="s">
        <v>772</v>
      </c>
      <c r="B36" t="s">
        <v>773</v>
      </c>
      <c r="C36">
        <f>HYPERLINK("https://www.geeksforgeeks.org/distance-nearest-cell-1-binary-matrix/","link")</f>
        <v/>
      </c>
    </row>
    <row r="37" spans="1:3">
      <c r="A37" t="s">
        <v>774</v>
      </c>
      <c r="B37" t="s">
        <v>775</v>
      </c>
      <c r="C37">
        <f>HYPERLINK("https://www.geeksforgeeks.org/level-order-traversal-line-line-set-2-using-two-queues/","link")</f>
        <v/>
      </c>
    </row>
    <row r="38" spans="1:3">
      <c r="A38" t="s">
        <v>776</v>
      </c>
      <c r="B38" t="s">
        <v>777</v>
      </c>
      <c r="C38">
        <f>HYPERLINK("https://www.geeksforgeeks.org/first-negative-integer-every-window-size-k/","link")</f>
        <v/>
      </c>
    </row>
    <row r="39" spans="1:3">
      <c r="A39" t="s">
        <v>778</v>
      </c>
      <c r="B39" t="s">
        <v>779</v>
      </c>
      <c r="C39">
        <f>HYPERLINK("https://www.geeksforgeeks.org/minimum-sum-squares-characters-counts-given-string-removing-k-characters/","link")</f>
        <v/>
      </c>
    </row>
    <row r="40" spans="1:3">
      <c r="A40" t="s">
        <v>780</v>
      </c>
      <c r="B40" t="s">
        <v>781</v>
      </c>
      <c r="C40">
        <f>HYPERLINK("https://www.geeksforgeeks.org/queue-based-approach-for-first-non-repeating-character-in-a-stream/","link")</f>
        <v/>
      </c>
    </row>
    <row r="41" spans="1:3">
      <c r="A41" t="s">
        <v>782</v>
      </c>
      <c r="B41" t="s">
        <v>783</v>
      </c>
      <c r="C41">
        <f>HYPERLINK("https://www.geeksforgeeks.org/averages-levels-binary-tree/","link")</f>
        <v/>
      </c>
    </row>
    <row r="42" spans="1:3">
      <c r="A42" t="s">
        <v>721</v>
      </c>
      <c r="B42" t="s">
        <v>722</v>
      </c>
      <c r="C42">
        <f>HYPERLINK("https://www.geeksforgeeks.org/stack-permutations-check-if-an-array-is-stack-permutation-of-other/","link")</f>
        <v/>
      </c>
    </row>
    <row r="43" spans="1:3">
      <c r="A43" t="s">
        <v>784</v>
      </c>
      <c r="B43" t="s">
        <v>785</v>
      </c>
      <c r="C43">
        <f>HYPERLINK("https://www.geeksforgeeks.org/check-if-all-levels-of-two-trees-are-anagrams-or-not/","link")</f>
        <v/>
      </c>
    </row>
    <row r="44" spans="1:3">
      <c r="A44" t="s">
        <v>725</v>
      </c>
      <c r="B44" t="s">
        <v>726</v>
      </c>
      <c r="C44">
        <f>HYPERLINK("https://www.geeksforgeeks.org/check-mirror-n-ary-tree/","link")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15"/>
  <sheetViews>
    <sheetView workbookViewId="0">
      <selection activeCell="A1" sqref="A1"/>
    </sheetView>
  </sheetViews>
  <sheetFormatPr baseColWidth="8" defaultRowHeight="15"/>
  <sheetData>
    <row r="1" spans="1:3">
      <c r="A1" t="s">
        <v>786</v>
      </c>
      <c r="B1" t="s">
        <v>787</v>
      </c>
      <c r="C1">
        <f>HYPERLINK("https://www.geeksforgeeks.org/binary-tree-set-1-introduction/","link")</f>
        <v/>
      </c>
    </row>
    <row r="2" spans="1:3">
      <c r="A2" t="s">
        <v>788</v>
      </c>
      <c r="B2" t="s">
        <v>789</v>
      </c>
      <c r="C2">
        <f>HYPERLINK("https://www.geeksforgeeks.org/binary-tree-set-2-properties/","link")</f>
        <v/>
      </c>
    </row>
    <row r="3" spans="1:3">
      <c r="A3" t="s">
        <v>790</v>
      </c>
      <c r="B3" t="s">
        <v>791</v>
      </c>
      <c r="C3">
        <f>HYPERLINK("https://www.geeksforgeeks.org/binary-tree-set-3-types-of-binary-tree/","link")</f>
        <v/>
      </c>
    </row>
    <row r="4" spans="1:3">
      <c r="A4" t="s">
        <v>792</v>
      </c>
      <c r="B4" t="s">
        <v>793</v>
      </c>
      <c r="C4">
        <f>HYPERLINK("https://www.geeksforgeeks.org/handshaking-lemma-and-interesting-tree-properties/","link")</f>
        <v/>
      </c>
    </row>
    <row r="5" spans="1:3">
      <c r="A5" t="s">
        <v>794</v>
      </c>
      <c r="B5" t="s">
        <v>795</v>
      </c>
      <c r="C5">
        <f>HYPERLINK("https://www.geeksforgeeks.org/applications-of-tree-data-structure/","link")</f>
        <v/>
      </c>
    </row>
    <row r="6" spans="1:3">
      <c r="A6" t="s">
        <v>796</v>
      </c>
      <c r="B6" t="s">
        <v>797</v>
      </c>
      <c r="C6">
        <f>HYPERLINK("https://www.geeksforgeeks.org/bfs-vs-dfs-binary-tree/","link")</f>
        <v/>
      </c>
    </row>
    <row r="7" spans="1:3">
      <c r="A7" t="s">
        <v>798</v>
      </c>
      <c r="B7" t="s">
        <v>799</v>
      </c>
      <c r="C7">
        <f>HYPERLINK("https://www.geeksforgeeks.org/print-level-order-traversal-line-line/","link")</f>
        <v/>
      </c>
    </row>
    <row r="8" spans="1:3">
      <c r="A8" t="s">
        <v>800</v>
      </c>
      <c r="B8" t="s">
        <v>801</v>
      </c>
      <c r="C8">
        <f>HYPERLINK("https://www.geeksforgeeks.org/inorder-tree-traversal-without-recursion/","link")</f>
        <v/>
      </c>
    </row>
    <row r="9" spans="1:3">
      <c r="A9" t="s">
        <v>802</v>
      </c>
      <c r="B9" t="s">
        <v>803</v>
      </c>
      <c r="C9">
        <f>HYPERLINK("https://www.geeksforgeeks.org/inorder-tree-traversal-without-recursion-and-without-stack/","link")</f>
        <v/>
      </c>
    </row>
    <row r="10" spans="1:3">
      <c r="A10" t="s">
        <v>677</v>
      </c>
      <c r="B10" t="s">
        <v>678</v>
      </c>
      <c r="C10">
        <f>HYPERLINK("https://www.geeksforgeeks.org/iterative-postorder-traversal/","link")</f>
        <v/>
      </c>
    </row>
    <row r="11" spans="1:3">
      <c r="A11" t="s">
        <v>679</v>
      </c>
      <c r="B11" t="s">
        <v>680</v>
      </c>
      <c r="C11">
        <f>HYPERLINK("https://www.geeksforgeeks.org/iterative-postorder-traversal-using-stack/","link")</f>
        <v/>
      </c>
    </row>
    <row r="12" spans="1:3">
      <c r="A12" t="s">
        <v>804</v>
      </c>
      <c r="B12" t="s">
        <v>805</v>
      </c>
      <c r="C12">
        <f>HYPERLINK("https://www.geeksforgeeks.org/print-postorder-from-given-inorder-and-preorder-traversals/","link")</f>
        <v/>
      </c>
    </row>
    <row r="13" spans="1:3">
      <c r="A13" t="s">
        <v>774</v>
      </c>
      <c r="B13" t="s">
        <v>775</v>
      </c>
      <c r="C13">
        <f>HYPERLINK("https://www.geeksforgeeks.org/level-order-traversal-line-line-set-2-using-two-queues/","link")</f>
        <v/>
      </c>
    </row>
    <row r="14" spans="1:3">
      <c r="A14" t="s">
        <v>806</v>
      </c>
      <c r="B14" t="s">
        <v>807</v>
      </c>
      <c r="C14">
        <f>HYPERLINK("https://www.geeksforgeeks.org/diagonal-traversal-of-binary-tree/","link")</f>
        <v/>
      </c>
    </row>
    <row r="15" spans="1:3">
      <c r="A15" t="s">
        <v>808</v>
      </c>
      <c r="B15" t="s">
        <v>809</v>
      </c>
      <c r="C15">
        <f>HYPERLINK("https://www.geeksforgeeks.org/inorder-non-threaded-binary-tree-traversal-without-recursion-or-stack/","link")</f>
        <v/>
      </c>
    </row>
    <row r="16" spans="1:3">
      <c r="A16" t="s">
        <v>810</v>
      </c>
      <c r="B16" t="s">
        <v>811</v>
      </c>
      <c r="C16">
        <f>HYPERLINK("https://www.geeksforgeeks.org/check-if-leaf-traversal-of-two-binary-trees-is-same/","link")</f>
        <v/>
      </c>
    </row>
    <row r="17" spans="1:3">
      <c r="A17" t="s">
        <v>812</v>
      </c>
      <c r="B17" t="s">
        <v>813</v>
      </c>
      <c r="C17">
        <f>HYPERLINK("https://www.geeksforgeeks.org/print-binary-tree-vertical-order/","link")</f>
        <v/>
      </c>
    </row>
    <row r="18" spans="1:3">
      <c r="A18" t="s">
        <v>814</v>
      </c>
      <c r="B18" t="s">
        <v>815</v>
      </c>
      <c r="C18">
        <f>HYPERLINK("https://www.geeksforgeeks.org/print-binary-tree-vertical-order-set-2/","link")</f>
        <v/>
      </c>
    </row>
    <row r="19" spans="1:3">
      <c r="A19" t="s">
        <v>816</v>
      </c>
      <c r="B19" t="s">
        <v>817</v>
      </c>
      <c r="C19">
        <f>HYPERLINK("https://www.geeksforgeeks.org/boundary-traversal-of-binary-tree/","link")</f>
        <v/>
      </c>
    </row>
    <row r="20" spans="1:3">
      <c r="A20" t="s">
        <v>818</v>
      </c>
      <c r="B20" t="s">
        <v>819</v>
      </c>
      <c r="C20">
        <f>HYPERLINK("https://www.geeksforgeeks.org/perfect-binary-tree-specific-level-order-traversal/","link")</f>
        <v/>
      </c>
    </row>
    <row r="21" spans="1:3">
      <c r="A21" t="s">
        <v>820</v>
      </c>
      <c r="B21" t="s">
        <v>821</v>
      </c>
      <c r="C21">
        <f>HYPERLINK("https://www.geeksforgeeks.org/perfect-binary-tree-specific-level-order-traversal-set-2/","link")</f>
        <v/>
      </c>
    </row>
    <row r="22" spans="1:3">
      <c r="A22" t="s">
        <v>822</v>
      </c>
      <c r="B22" t="s">
        <v>823</v>
      </c>
      <c r="C22">
        <f>HYPERLINK("https://www.geeksforgeeks.org/if-you-are-given-two-traversal-sequences-can-you-construct-the-binary-tree/","link")</f>
        <v/>
      </c>
    </row>
    <row r="23" spans="1:3">
      <c r="A23" t="s">
        <v>824</v>
      </c>
      <c r="B23" t="s">
        <v>825</v>
      </c>
      <c r="C23">
        <f>HYPERLINK("https://www.geeksforgeeks.org/construct-tree-from-given-inorder-and-preorder-traversal/","link")</f>
        <v/>
      </c>
    </row>
    <row r="24" spans="1:3">
      <c r="A24" t="s">
        <v>826</v>
      </c>
      <c r="B24" t="s">
        <v>827</v>
      </c>
      <c r="C24">
        <f>HYPERLINK("https://www.geeksforgeeks.org/construct-tree-inorder-level-order-traversals/","link")</f>
        <v/>
      </c>
    </row>
    <row r="25" spans="1:3">
      <c r="A25" t="s">
        <v>747</v>
      </c>
      <c r="B25" t="s">
        <v>748</v>
      </c>
      <c r="C25">
        <f>HYPERLINK("https://www.geeksforgeeks.org/given-linked-list-representation-of-complete-tree-convert-it-to-linked-representation/","link")</f>
        <v/>
      </c>
    </row>
    <row r="26" spans="1:3">
      <c r="A26" t="s">
        <v>828</v>
      </c>
      <c r="B26" t="s">
        <v>829</v>
      </c>
      <c r="C26">
        <f>HYPERLINK("https://www.geeksforgeeks.org/full-and-complete-binary-tree-from-given-preorder-and-postorder-traversals/","link")</f>
        <v/>
      </c>
    </row>
    <row r="27" spans="1:3">
      <c r="A27" t="s">
        <v>830</v>
      </c>
      <c r="B27" t="s">
        <v>831</v>
      </c>
      <c r="C27">
        <f>HYPERLINK("https://www.geeksforgeeks.org/construct-a-special-tree-from-given-preorder-traversal/","link")</f>
        <v/>
      </c>
    </row>
    <row r="28" spans="1:3">
      <c r="A28" t="s">
        <v>832</v>
      </c>
      <c r="B28" t="s">
        <v>833</v>
      </c>
      <c r="C28">
        <f>HYPERLINK("https://www.geeksforgeeks.org/construct-tree-from-ancestor-matrix/","link")</f>
        <v/>
      </c>
    </row>
    <row r="29" spans="1:3">
      <c r="A29" t="s">
        <v>834</v>
      </c>
      <c r="B29" t="s">
        <v>835</v>
      </c>
      <c r="C29">
        <f>HYPERLINK("https://www.geeksforgeeks.org/construct-ancestor-matrix-from-a-given-binary-tree/","link")</f>
        <v/>
      </c>
    </row>
    <row r="30" spans="1:3">
      <c r="A30" t="s">
        <v>836</v>
      </c>
      <c r="B30" t="s">
        <v>837</v>
      </c>
      <c r="C30">
        <f>HYPERLINK("https://www.geeksforgeeks.org/construct-binary-tree-from-inorder-traversal/","link")</f>
        <v/>
      </c>
    </row>
    <row r="31" spans="1:3">
      <c r="A31" t="s">
        <v>838</v>
      </c>
      <c r="B31" t="s">
        <v>839</v>
      </c>
      <c r="C31">
        <f>HYPERLINK("https://www.geeksforgeeks.org/construct-a-binary-tree-from-parent-array-representation/","link")</f>
        <v/>
      </c>
    </row>
    <row r="32" spans="1:3">
      <c r="A32" t="s">
        <v>840</v>
      </c>
      <c r="B32" t="s">
        <v>841</v>
      </c>
      <c r="C32">
        <f>HYPERLINK("https://www.geeksforgeeks.org/construct-a-binary-tree-from-postorder-and-inorder/","link")</f>
        <v/>
      </c>
    </row>
    <row r="33" spans="1:3">
      <c r="A33" t="s">
        <v>579</v>
      </c>
      <c r="B33" t="s">
        <v>580</v>
      </c>
      <c r="C33">
        <f>HYPERLINK("https://www.geeksforgeeks.org/create-doubly-linked-list-ternary-ree/","link")</f>
        <v/>
      </c>
    </row>
    <row r="34" spans="1:3">
      <c r="A34" t="s">
        <v>842</v>
      </c>
      <c r="B34" t="s">
        <v>843</v>
      </c>
      <c r="C34">
        <f>HYPERLINK("https://www.geeksforgeeks.org/creating-tree-left-child-right-sibling-representation/","link")</f>
        <v/>
      </c>
    </row>
    <row r="35" spans="1:3">
      <c r="A35" t="s">
        <v>844</v>
      </c>
      <c r="B35" t="s">
        <v>845</v>
      </c>
      <c r="C35">
        <f>HYPERLINK("https://www.geeksforgeeks.org/in-place-convert-a-given-binary-tree-to-doubly-linked-list/","link")</f>
        <v/>
      </c>
    </row>
    <row r="36" spans="1:3">
      <c r="A36" t="s">
        <v>846</v>
      </c>
      <c r="B36" t="s">
        <v>847</v>
      </c>
      <c r="C36">
        <f>HYPERLINK("https://www.geeksforgeeks.org/convert-a-given-binary-tree-to-doubly-linked-list-set-2/","link")</f>
        <v/>
      </c>
    </row>
    <row r="37" spans="1:3">
      <c r="A37" t="s">
        <v>848</v>
      </c>
      <c r="B37" t="s">
        <v>849</v>
      </c>
      <c r="C37">
        <f>HYPERLINK("https://www.geeksforgeeks.org/convert-given-binary-tree-doubly-linked-list-set-3/","link")</f>
        <v/>
      </c>
    </row>
    <row r="38" spans="1:3">
      <c r="A38" t="s">
        <v>850</v>
      </c>
      <c r="B38" t="s">
        <v>600</v>
      </c>
      <c r="C38">
        <f>HYPERLINK("https://www.geeksforgeeks.org/convert-a-given-binary-tree-to-doubly-linked-list-set-4/","link")</f>
        <v/>
      </c>
    </row>
    <row r="39" spans="1:3">
      <c r="A39" t="s">
        <v>851</v>
      </c>
      <c r="B39" t="s">
        <v>852</v>
      </c>
      <c r="C39">
        <f>HYPERLINK("https://www.geeksforgeeks.org/convert-an-arbitrary-binary-tree-to-a-tree-that-holds-children-sum-property/","link")</f>
        <v/>
      </c>
    </row>
    <row r="40" spans="1:3">
      <c r="A40" t="s">
        <v>853</v>
      </c>
      <c r="B40" t="s">
        <v>854</v>
      </c>
      <c r="C40">
        <f>HYPERLINK("https://www.geeksforgeeks.org/convert-binary-tree-threaded-binary-tree/","link")</f>
        <v/>
      </c>
    </row>
    <row r="41" spans="1:3">
      <c r="A41" t="s">
        <v>855</v>
      </c>
      <c r="B41" t="s">
        <v>856</v>
      </c>
      <c r="C41">
        <f>HYPERLINK("https://www.geeksforgeeks.org/convert-binary-tree-threaded-binary-tree-set-2-efficient/","link")</f>
        <v/>
      </c>
    </row>
    <row r="42" spans="1:3">
      <c r="A42" t="s">
        <v>857</v>
      </c>
      <c r="B42" t="s">
        <v>858</v>
      </c>
      <c r="C42">
        <f>HYPERLINK("https://www.geeksforgeeks.org/convert-left-right-representation-bianry-tree-right/","link")</f>
        <v/>
      </c>
    </row>
    <row r="43" spans="1:3">
      <c r="A43" t="s">
        <v>859</v>
      </c>
      <c r="B43" t="s">
        <v>860</v>
      </c>
      <c r="C43">
        <f>HYPERLINK("https://www.geeksforgeeks.org/convert-a-given-tree-to-sum-tree/","link")</f>
        <v/>
      </c>
    </row>
    <row r="44" spans="1:3">
      <c r="A44" t="s">
        <v>861</v>
      </c>
      <c r="B44" t="s">
        <v>862</v>
      </c>
      <c r="C44">
        <f>HYPERLINK("https://www.geeksforgeeks.org/change-a-binary-tree-so-that-every-node-stores-sum-of-all-nodes-in-left-subtree/","link")</f>
        <v/>
      </c>
    </row>
    <row r="45" spans="1:3">
      <c r="A45" t="s">
        <v>863</v>
      </c>
      <c r="B45" t="s">
        <v>864</v>
      </c>
      <c r="C45">
        <f>HYPERLINK("https://www.geeksforgeeks.org/write-an-efficient-c-function-to-convert-a-tree-into-its-mirror-tree/","link")</f>
        <v/>
      </c>
    </row>
    <row r="46" spans="1:3">
      <c r="A46" t="s">
        <v>865</v>
      </c>
      <c r="B46" t="s">
        <v>866</v>
      </c>
      <c r="C46">
        <f>HYPERLINK("https://www.geeksforgeeks.org/convert-normal-bst-balanced-bst/","link")</f>
        <v/>
      </c>
    </row>
    <row r="47" spans="1:3">
      <c r="A47" t="s">
        <v>867</v>
      </c>
      <c r="B47" t="s">
        <v>868</v>
      </c>
      <c r="C47">
        <f>HYPERLINK("https://www.geeksforgeeks.org/convert-a-binary-tree-into-doubly-linked-list-in-spiral-fashion/","link")</f>
        <v/>
      </c>
    </row>
    <row r="48" spans="1:3">
      <c r="A48" t="s">
        <v>552</v>
      </c>
      <c r="B48" t="s">
        <v>553</v>
      </c>
      <c r="C48">
        <f>HYPERLINK("https://www.geeksforgeeks.org/convert-a-binary-tree-to-a-circular-doubly-link-list/","link")</f>
        <v/>
      </c>
    </row>
    <row r="49" spans="1:3">
      <c r="A49" t="s">
        <v>869</v>
      </c>
      <c r="B49" t="s">
        <v>870</v>
      </c>
      <c r="C49">
        <f>HYPERLINK("https://www.geeksforgeeks.org/convert-tree-forest-even-nodes/","link")</f>
        <v/>
      </c>
    </row>
    <row r="50" spans="1:3">
      <c r="A50" t="s">
        <v>871</v>
      </c>
      <c r="B50" t="s">
        <v>872</v>
      </c>
      <c r="C50">
        <f>HYPERLINK("https://www.geeksforgeeks.org/convert-given-binary-tree-tree-holds-logical-property/","link")</f>
        <v/>
      </c>
    </row>
    <row r="51" spans="1:3">
      <c r="A51" t="s">
        <v>873</v>
      </c>
      <c r="B51" t="s">
        <v>874</v>
      </c>
      <c r="C51">
        <f>HYPERLINK("https://www.geeksforgeeks.org/convert-ternary-expression-binary-tree/","link")</f>
        <v/>
      </c>
    </row>
    <row r="52" spans="1:3">
      <c r="A52" t="s">
        <v>875</v>
      </c>
      <c r="B52" t="s">
        <v>876</v>
      </c>
      <c r="C52">
        <f>HYPERLINK("https://www.geeksforgeeks.org/lowest-common-ancestor-binary-tree-set-1/","link")</f>
        <v/>
      </c>
    </row>
    <row r="53" spans="1:3">
      <c r="A53" t="s">
        <v>877</v>
      </c>
      <c r="B53" t="s">
        <v>878</v>
      </c>
      <c r="C53">
        <f>HYPERLINK("https://www.geeksforgeeks.org/find-distance-between-two-nodes-of-a-binary-tree/","link")</f>
        <v/>
      </c>
    </row>
    <row r="54" spans="1:3">
      <c r="A54" t="s">
        <v>879</v>
      </c>
      <c r="B54" t="s">
        <v>880</v>
      </c>
      <c r="C54">
        <f>HYPERLINK("https://www.geeksforgeeks.org/lowest-common-ancestor-in-a-binary-search-tree/","link")</f>
        <v/>
      </c>
    </row>
    <row r="55" spans="1:3">
      <c r="A55" t="s">
        <v>881</v>
      </c>
      <c r="B55" t="s">
        <v>882</v>
      </c>
      <c r="C55">
        <f>HYPERLINK("https://www.geeksforgeeks.org/print-common-nodes-path-root-common-ancestors/","link")</f>
        <v/>
      </c>
    </row>
    <row r="56" spans="1:3">
      <c r="A56" t="s">
        <v>883</v>
      </c>
      <c r="B56" t="s">
        <v>884</v>
      </c>
      <c r="C56">
        <f>HYPERLINK("https://www.geeksforgeeks.org/write-a-c-program-to-delete-a-tree/","link")</f>
        <v/>
      </c>
    </row>
    <row r="57" spans="1:3">
      <c r="A57" t="s">
        <v>885</v>
      </c>
      <c r="B57" t="s">
        <v>886</v>
      </c>
      <c r="C57">
        <f>HYPERLINK("https://www.geeksforgeeks.org/write-a-c-program-to-find-the-maximum-depth-or-height-of-a-tree/","link")</f>
        <v/>
      </c>
    </row>
    <row r="58" spans="1:3">
      <c r="A58" t="s">
        <v>887</v>
      </c>
      <c r="B58" t="s">
        <v>888</v>
      </c>
      <c r="C58">
        <f>HYPERLINK("https://www.geeksforgeeks.org/write-c-code-to-determine-if-two-trees-are-identical/","link")</f>
        <v/>
      </c>
    </row>
    <row r="59" spans="1:3">
      <c r="A59" t="s">
        <v>889</v>
      </c>
      <c r="B59" t="s">
        <v>890</v>
      </c>
      <c r="C59">
        <f>HYPERLINK("https://www.geeksforgeeks.org/write-a-c-program-to-calculate-size-of-a-tree/","link")</f>
        <v/>
      </c>
    </row>
    <row r="60" spans="1:3">
      <c r="A60" t="s">
        <v>891</v>
      </c>
      <c r="B60" t="s">
        <v>892</v>
      </c>
      <c r="C60">
        <f>HYPERLINK("https://www.geeksforgeeks.org/root-to-leaf-path-sum-equal-to-a-given-number/","link")</f>
        <v/>
      </c>
    </row>
    <row r="61" spans="1:3">
      <c r="A61" t="s">
        <v>893</v>
      </c>
      <c r="B61" t="s">
        <v>894</v>
      </c>
      <c r="C61">
        <f>HYPERLINK("https://www.geeksforgeeks.org/how-to-determine-if-a-binary-tree-is-balanced/","link")</f>
        <v/>
      </c>
    </row>
    <row r="62" spans="1:3">
      <c r="A62" t="s">
        <v>895</v>
      </c>
      <c r="B62" t="s">
        <v>896</v>
      </c>
      <c r="C62">
        <f>HYPERLINK("https://www.geeksforgeeks.org/diameter-of-a-binary-tree/","link")</f>
        <v/>
      </c>
    </row>
    <row r="63" spans="1:3">
      <c r="A63" t="s">
        <v>897</v>
      </c>
      <c r="B63" t="s">
        <v>898</v>
      </c>
      <c r="C63">
        <f>HYPERLINK("https://www.geeksforgeeks.org/check-for-children-sum-property-in-a-binary-tree/","link")</f>
        <v/>
      </c>
    </row>
    <row r="64" spans="1:3">
      <c r="A64" t="s">
        <v>899</v>
      </c>
      <c r="B64" t="s">
        <v>900</v>
      </c>
      <c r="C64">
        <f>HYPERLINK("https://www.geeksforgeeks.org/write-a-c-program-to-get-count-of-leaf-nodes-in-a-binary-tree/","link")</f>
        <v/>
      </c>
    </row>
    <row r="65" spans="1:3">
      <c r="A65" t="s">
        <v>901</v>
      </c>
      <c r="B65" t="s">
        <v>571</v>
      </c>
      <c r="C65">
        <f>HYPERLINK("https://www.geeksforgeeks.org/the-great-tree-list-recursion-problem/","link")</f>
        <v/>
      </c>
    </row>
    <row r="66" spans="1:3">
      <c r="A66" t="s">
        <v>902</v>
      </c>
      <c r="B66" t="s">
        <v>903</v>
      </c>
      <c r="C66">
        <f>HYPERLINK("https://www.geeksforgeeks.org/given-a-binary-tree-print-out-all-of-its-root-to-leaf-paths-one-per-line/","link")</f>
        <v/>
      </c>
    </row>
    <row r="67" spans="1:3">
      <c r="A67" t="s">
        <v>904</v>
      </c>
      <c r="B67" t="s">
        <v>905</v>
      </c>
      <c r="C67">
        <f>HYPERLINK("https://www.geeksforgeeks.org/populate-inorder-successor-for-all-nodes/","link")</f>
        <v/>
      </c>
    </row>
    <row r="68" spans="1:3">
      <c r="A68" t="s">
        <v>906</v>
      </c>
      <c r="B68" t="s">
        <v>907</v>
      </c>
      <c r="C68">
        <f>HYPERLINK("https://www.geeksforgeeks.org/connect-nodes-at-same-level-with-o1-extra-space/","link")</f>
        <v/>
      </c>
    </row>
    <row r="69" spans="1:3">
      <c r="A69" t="s">
        <v>908</v>
      </c>
      <c r="B69" t="s">
        <v>909</v>
      </c>
      <c r="C69">
        <f>HYPERLINK("https://www.geeksforgeeks.org/connect-nodes-at-same-level/","link")</f>
        <v/>
      </c>
    </row>
    <row r="70" spans="1:3">
      <c r="A70" t="s">
        <v>910</v>
      </c>
      <c r="B70" t="s">
        <v>911</v>
      </c>
      <c r="C70">
        <f>HYPERLINK("https://www.geeksforgeeks.org/check-if-a-binary-tree-is-subtree-of-another-binary-tree/","link")</f>
        <v/>
      </c>
    </row>
    <row r="71" spans="1:3">
      <c r="A71" t="s">
        <v>912</v>
      </c>
      <c r="B71" t="s">
        <v>913</v>
      </c>
      <c r="C71">
        <f>HYPERLINK("https://www.geeksforgeeks.org/check-if-a-given-binary-tree-is-sumtree/","link")</f>
        <v/>
      </c>
    </row>
    <row r="72" spans="1:3">
      <c r="A72" t="s">
        <v>914</v>
      </c>
      <c r="B72" t="s">
        <v>915</v>
      </c>
      <c r="C72">
        <f>HYPERLINK("https://www.geeksforgeeks.org/print-ancestors-of-a-given-node-in-binary-tree/","link")</f>
        <v/>
      </c>
    </row>
    <row r="73" spans="1:3">
      <c r="A73" t="s">
        <v>916</v>
      </c>
      <c r="B73" t="s">
        <v>917</v>
      </c>
      <c r="C73">
        <f>HYPERLINK("https://www.geeksforgeeks.org/get-level-of-a-node-in-a-binary-tree/","link")</f>
        <v/>
      </c>
    </row>
    <row r="74" spans="1:3">
      <c r="A74" t="s">
        <v>918</v>
      </c>
      <c r="B74" t="s">
        <v>919</v>
      </c>
      <c r="C74">
        <f>HYPERLINK("https://www.geeksforgeeks.org/print-nodes-at-k-distance-from-root/","link")</f>
        <v/>
      </c>
    </row>
    <row r="75" spans="1:3">
      <c r="A75" t="s">
        <v>920</v>
      </c>
      <c r="B75" t="s">
        <v>921</v>
      </c>
      <c r="C75">
        <f>HYPERLINK("https://www.geeksforgeeks.org/maximum-width-of-a-binary-tree/","link")</f>
        <v/>
      </c>
    </row>
    <row r="76" spans="1:3">
      <c r="A76" t="s">
        <v>922</v>
      </c>
      <c r="B76" t="s">
        <v>923</v>
      </c>
      <c r="C76">
        <f>HYPERLINK("https://www.geeksforgeeks.org/given-a-binary-tree-print-all-root-to-leaf-paths/","link")</f>
        <v/>
      </c>
    </row>
    <row r="77" spans="1:3">
      <c r="A77" t="s">
        <v>924</v>
      </c>
      <c r="B77" t="s">
        <v>925</v>
      </c>
      <c r="C77">
        <f>HYPERLINK("https://www.geeksforgeeks.org/linked-complete-binary-tree-its-creation/","link")</f>
        <v/>
      </c>
    </row>
    <row r="78" spans="1:3">
      <c r="A78" t="s">
        <v>751</v>
      </c>
      <c r="B78" t="s">
        <v>752</v>
      </c>
      <c r="C78">
        <f>HYPERLINK("https://www.geeksforgeeks.org/check-if-a-given-binary-tree-is-complete-tree-or-not/","link")</f>
        <v/>
      </c>
    </row>
    <row r="79" spans="1:3">
      <c r="A79" t="s">
        <v>926</v>
      </c>
      <c r="B79" t="s">
        <v>927</v>
      </c>
      <c r="C79">
        <f>HYPERLINK("https://www.geeksforgeeks.org/find-the-maximum-sum-path-in-a-binary-tree/","link")</f>
        <v/>
      </c>
    </row>
    <row r="80" spans="1:3">
      <c r="A80" t="s">
        <v>928</v>
      </c>
      <c r="B80" t="s">
        <v>929</v>
      </c>
      <c r="C80">
        <f>HYPERLINK("https://www.geeksforgeeks.org/vertical-sum-in-a-given-binary-tree/","link")</f>
        <v/>
      </c>
    </row>
    <row r="81" spans="1:3">
      <c r="A81" t="s">
        <v>930</v>
      </c>
      <c r="B81" t="s">
        <v>931</v>
      </c>
      <c r="C81">
        <f>HYPERLINK("https://www.geeksforgeeks.org/sum-numbers-formed-root-leaf-paths/","link")</f>
        <v/>
      </c>
    </row>
    <row r="82" spans="1:3">
      <c r="A82" t="s">
        <v>932</v>
      </c>
      <c r="B82" t="s">
        <v>933</v>
      </c>
      <c r="C82">
        <f>HYPERLINK("https://www.geeksforgeeks.org/find-next-right-node-of-a-given-key/","link")</f>
        <v/>
      </c>
    </row>
    <row r="83" spans="1:3">
      <c r="A83" t="s">
        <v>934</v>
      </c>
      <c r="B83" t="s">
        <v>935</v>
      </c>
      <c r="C83">
        <f>HYPERLINK("https://www.geeksforgeeks.org/deepest-left-leaf-node-in-a-binary-tree/","link")</f>
        <v/>
      </c>
    </row>
    <row r="84" spans="1:3">
      <c r="A84" t="s">
        <v>936</v>
      </c>
      <c r="B84" t="s">
        <v>937</v>
      </c>
      <c r="C84">
        <f>HYPERLINK("https://www.geeksforgeeks.org/connect-leaves-doubly-linked-list/","link")</f>
        <v/>
      </c>
    </row>
    <row r="85" spans="1:3">
      <c r="A85" t="s">
        <v>938</v>
      </c>
      <c r="B85" t="s">
        <v>939</v>
      </c>
      <c r="C85">
        <f>HYPERLINK("https://www.geeksforgeeks.org/remove-all-nodes-which-lie-on-a-path-having-sum-less-than-k/","link")</f>
        <v/>
      </c>
    </row>
    <row r="86" spans="1:3">
      <c r="A86" t="s">
        <v>940</v>
      </c>
      <c r="B86" t="s">
        <v>941</v>
      </c>
      <c r="C86">
        <f>HYPERLINK("https://www.geeksforgeeks.org/print-left-view-binary-tree/","link")</f>
        <v/>
      </c>
    </row>
    <row r="87" spans="1:3">
      <c r="A87" t="s">
        <v>942</v>
      </c>
      <c r="B87" t="s">
        <v>943</v>
      </c>
      <c r="C87">
        <f>HYPERLINK("https://www.geeksforgeeks.org/check-leaves-level/","link")</f>
        <v/>
      </c>
    </row>
    <row r="88" spans="1:3">
      <c r="A88" t="s">
        <v>944</v>
      </c>
      <c r="B88" t="s">
        <v>945</v>
      </c>
      <c r="C88">
        <f>HYPERLINK("https://www.geeksforgeeks.org/find-depth-of-the-deepest-odd-level-node/","link")</f>
        <v/>
      </c>
    </row>
    <row r="89" spans="1:3">
      <c r="A89" t="s">
        <v>946</v>
      </c>
      <c r="B89" t="s">
        <v>947</v>
      </c>
      <c r="C89">
        <f>HYPERLINK("https://www.geeksforgeeks.org/difference-between-sums-of-odd-and-even-levels/","link")</f>
        <v/>
      </c>
    </row>
    <row r="90" spans="1:3">
      <c r="A90" t="s">
        <v>760</v>
      </c>
      <c r="B90" t="s">
        <v>761</v>
      </c>
      <c r="C90">
        <f>HYPERLINK("https://www.geeksforgeeks.org/iterative-method-to-find-height-of-binary-tree/","link")</f>
        <v/>
      </c>
    </row>
    <row r="91" spans="1:3">
      <c r="A91" t="s">
        <v>948</v>
      </c>
      <c r="B91" t="s">
        <v>949</v>
      </c>
      <c r="C91">
        <f>HYPERLINK("https://www.geeksforgeeks.org/check-binary-tree-subtree-another-binary-tree-set-2/","link")</f>
        <v/>
      </c>
    </row>
    <row r="92" spans="1:3">
      <c r="A92" t="s">
        <v>950</v>
      </c>
      <c r="B92" t="s">
        <v>951</v>
      </c>
      <c r="C92">
        <f>HYPERLINK("https://www.geeksforgeeks.org/find-maximum-path-sum-two-leaves-binary-tree/","link")</f>
        <v/>
      </c>
    </row>
    <row r="93" spans="1:3">
      <c r="A93" t="s">
        <v>952</v>
      </c>
      <c r="B93" t="s">
        <v>953</v>
      </c>
      <c r="C93">
        <f>HYPERLINK("https://www.geeksforgeeks.org/reverse-alternate-levels-binary-tree/","link")</f>
        <v/>
      </c>
    </row>
    <row r="94" spans="1:3">
      <c r="A94" t="s">
        <v>954</v>
      </c>
      <c r="B94" t="s">
        <v>955</v>
      </c>
      <c r="C94">
        <f>HYPERLINK("https://www.geeksforgeeks.org/print-right-view-binary-tree-2/","link")</f>
        <v/>
      </c>
    </row>
    <row r="95" spans="1:3">
      <c r="A95" t="s">
        <v>956</v>
      </c>
      <c r="B95" t="s">
        <v>957</v>
      </c>
      <c r="C95">
        <f>HYPERLINK("https://www.geeksforgeeks.org/print-nodes-distance-k-given-node-binary-tree/","link")</f>
        <v/>
      </c>
    </row>
    <row r="96" spans="1:3">
      <c r="A96" t="s">
        <v>958</v>
      </c>
      <c r="B96" t="s">
        <v>959</v>
      </c>
      <c r="C96">
        <f>HYPERLINK("https://www.geeksforgeeks.org/find-distance-two-given-nodes/","link")</f>
        <v/>
      </c>
    </row>
    <row r="97" spans="1:3">
      <c r="A97" t="s">
        <v>960</v>
      </c>
      <c r="B97" t="s">
        <v>961</v>
      </c>
      <c r="C97">
        <f>HYPERLINK("https://www.geeksforgeeks.org/print-nodes-dont-sibling-binary-tree/","link")</f>
        <v/>
      </c>
    </row>
    <row r="98" spans="1:3">
      <c r="A98" t="s">
        <v>962</v>
      </c>
      <c r="B98" t="s">
        <v>963</v>
      </c>
      <c r="C98">
        <f>HYPERLINK("https://www.geeksforgeeks.org/check-given-binary-tree-follows-height-property-red-black-tree/","link")</f>
        <v/>
      </c>
    </row>
    <row r="99" spans="1:3">
      <c r="A99" t="s">
        <v>964</v>
      </c>
      <c r="B99" t="s">
        <v>965</v>
      </c>
      <c r="C99">
        <f>HYPERLINK("https://www.geeksforgeeks.org/print-nodes-distance-k-leaf-node/","link")</f>
        <v/>
      </c>
    </row>
    <row r="100" spans="1:3">
      <c r="A100" t="s">
        <v>966</v>
      </c>
      <c r="B100" t="s">
        <v>967</v>
      </c>
      <c r="C100">
        <f>HYPERLINK("https://www.geeksforgeeks.org/find-closest-leaf-binary-tree/","link")</f>
        <v/>
      </c>
    </row>
    <row r="101" spans="1:3">
      <c r="A101" t="s">
        <v>968</v>
      </c>
      <c r="B101" t="s">
        <v>969</v>
      </c>
      <c r="C101">
        <f>HYPERLINK("https://www.geeksforgeeks.org/diagonal-sum-binary-tree/","link")</f>
        <v/>
      </c>
    </row>
    <row r="102" spans="1:3">
      <c r="A102" t="s">
        <v>970</v>
      </c>
      <c r="B102" t="s">
        <v>971</v>
      </c>
      <c r="C102">
        <f>HYPERLINK("https://www.geeksforgeeks.org/bottom-view-binary-tree/","link")</f>
        <v/>
      </c>
    </row>
    <row r="103" spans="1:3">
      <c r="A103" t="s">
        <v>972</v>
      </c>
      <c r="B103" t="s">
        <v>973</v>
      </c>
      <c r="C103">
        <f>HYPERLINK("https://www.geeksforgeeks.org/print-nodes-top-view-binary-tree/","link")</f>
        <v/>
      </c>
    </row>
    <row r="104" spans="1:3">
      <c r="A104" t="s">
        <v>974</v>
      </c>
      <c r="B104" t="s">
        <v>975</v>
      </c>
      <c r="C104">
        <f>HYPERLINK("https://www.geeksforgeeks.org/serialize-deserialize-n-ary-tree/","link")</f>
        <v/>
      </c>
    </row>
    <row r="105" spans="1:3">
      <c r="A105" t="s">
        <v>976</v>
      </c>
      <c r="B105" t="s">
        <v>977</v>
      </c>
      <c r="C105">
        <f>HYPERLINK("https://www.geeksforgeeks.org/check-given-graph-tree/","link")</f>
        <v/>
      </c>
    </row>
    <row r="106" spans="1:3">
      <c r="A106" t="s">
        <v>978</v>
      </c>
      <c r="B106" t="s">
        <v>979</v>
      </c>
      <c r="C106">
        <f>HYPERLINK("https://www.geeksforgeeks.org/given-binary-tree-print-nodes-two-given-level-numbers/","link")</f>
        <v/>
      </c>
    </row>
    <row r="107" spans="1:3">
      <c r="A107" t="s">
        <v>980</v>
      </c>
      <c r="B107" t="s">
        <v>981</v>
      </c>
      <c r="C107">
        <f>HYPERLINK("https://www.geeksforgeeks.org/find-height-binary-tree-represented-parent-array/","link")</f>
        <v/>
      </c>
    </row>
    <row r="108" spans="1:3">
      <c r="A108" t="s">
        <v>982</v>
      </c>
      <c r="B108" t="s">
        <v>983</v>
      </c>
      <c r="C108">
        <f>HYPERLINK("https://www.geeksforgeeks.org/minimum-iterations-pass-information-nodes-tree/","link")</f>
        <v/>
      </c>
    </row>
    <row r="109" spans="1:3">
      <c r="A109" t="s">
        <v>984</v>
      </c>
      <c r="B109" t="s">
        <v>985</v>
      </c>
      <c r="C109">
        <f>HYPERLINK("https://www.geeksforgeeks.org/check-two-nodes-cousins-binary-tree/","link")</f>
        <v/>
      </c>
    </row>
    <row r="110" spans="1:3">
      <c r="A110" t="s">
        <v>986</v>
      </c>
      <c r="B110" t="s">
        <v>987</v>
      </c>
      <c r="C110">
        <f>HYPERLINK("https://www.geeksforgeeks.org/find-minimum-depth-of-a-binary-tree/","link")</f>
        <v/>
      </c>
    </row>
    <row r="111" spans="1:3">
      <c r="A111" t="s">
        <v>988</v>
      </c>
      <c r="B111" t="s">
        <v>989</v>
      </c>
      <c r="C111">
        <f>HYPERLINK("https://www.geeksforgeeks.org/find-maximum-path-sum-in-a-binary-tree/","link")</f>
        <v/>
      </c>
    </row>
    <row r="112" spans="1:3">
      <c r="A112" t="s">
        <v>990</v>
      </c>
      <c r="B112" t="s">
        <v>991</v>
      </c>
      <c r="C112">
        <f>HYPERLINK("https://www.geeksforgeeks.org/iterative-search-for-a-key-x-in-binary-tree/","link")</f>
        <v/>
      </c>
    </row>
    <row r="113" spans="1:3">
      <c r="A113" t="s">
        <v>992</v>
      </c>
      <c r="B113" t="s">
        <v>993</v>
      </c>
      <c r="C113">
        <f>HYPERLINK("https://www.geeksforgeeks.org/find-maximum-or-minimum-in-binary-tree/","link")</f>
        <v/>
      </c>
    </row>
    <row r="114" spans="1:3">
      <c r="A114" t="s">
        <v>994</v>
      </c>
      <c r="B114" t="s">
        <v>995</v>
      </c>
      <c r="C114">
        <f>HYPERLINK("https://www.geeksforgeeks.org/find-sum-left-leaves-given-binary-tree/","link")</f>
        <v/>
      </c>
    </row>
    <row r="115" spans="1:3">
      <c r="A115" t="s">
        <v>996</v>
      </c>
      <c r="B115" t="s">
        <v>997</v>
      </c>
      <c r="C115">
        <f>HYPERLINK("https://www.geeksforgeeks.org/remove-nodes-root-leaf-paths-length-k/","link")</f>
        <v/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69"/>
  <sheetViews>
    <sheetView workbookViewId="0">
      <selection activeCell="A1" sqref="A1"/>
    </sheetView>
  </sheetViews>
  <sheetFormatPr baseColWidth="8" defaultRowHeight="15"/>
  <sheetData>
    <row r="1" spans="1:3">
      <c r="A1" t="s">
        <v>998</v>
      </c>
      <c r="B1" t="s">
        <v>999</v>
      </c>
      <c r="C1">
        <f>HYPERLINK("https://www.geeksforgeeks.org/binary-search-tree-set-1-search-and-insertion/","link")</f>
        <v/>
      </c>
    </row>
    <row r="2" spans="1:3">
      <c r="A2" t="s">
        <v>1000</v>
      </c>
      <c r="B2" t="s">
        <v>1001</v>
      </c>
      <c r="C2">
        <f>HYPERLINK("https://www.geeksforgeeks.org/binary-search-tree-set-2-delete/","link")</f>
        <v/>
      </c>
    </row>
    <row r="3" spans="1:3">
      <c r="A3" t="s">
        <v>1002</v>
      </c>
      <c r="B3" t="s">
        <v>1003</v>
      </c>
      <c r="C3">
        <f>HYPERLINK("https://www.geeksforgeeks.org/advantages-of-bst-over-hash-table/","link")</f>
        <v/>
      </c>
    </row>
    <row r="4" spans="1:3">
      <c r="A4" t="s">
        <v>1004</v>
      </c>
      <c r="B4" t="s">
        <v>1005</v>
      </c>
      <c r="C4">
        <f>HYPERLINK("https://www.geeksforgeeks.org/construct-bst-from-given-preorder-traversa/","link")</f>
        <v/>
      </c>
    </row>
    <row r="5" spans="1:3">
      <c r="A5" t="s">
        <v>1006</v>
      </c>
      <c r="B5" t="s">
        <v>1007</v>
      </c>
      <c r="C5">
        <f>HYPERLINK("https://www.geeksforgeeks.org/construct-bst-from-given-preorder-traversal-set-2/","link")</f>
        <v/>
      </c>
    </row>
    <row r="6" spans="1:3">
      <c r="A6" t="s">
        <v>1008</v>
      </c>
      <c r="B6" t="s">
        <v>1009</v>
      </c>
      <c r="C6">
        <f>HYPERLINK("https://www.geeksforgeeks.org/binary-tree-to-binary-search-tree-conversion/","link")</f>
        <v/>
      </c>
    </row>
    <row r="7" spans="1:3">
      <c r="A7" t="s">
        <v>1010</v>
      </c>
      <c r="B7" t="s">
        <v>1011</v>
      </c>
      <c r="C7">
        <f>HYPERLINK("https://www.geeksforgeeks.org/convert-bst-to-a-binary-tree/","link")</f>
        <v/>
      </c>
    </row>
    <row r="8" spans="1:3">
      <c r="A8" t="s">
        <v>1012</v>
      </c>
      <c r="B8" t="s">
        <v>1013</v>
      </c>
      <c r="C8">
        <f>HYPERLINK("https://www.geeksforgeeks.org/sorted-linked-list-to-balanced-bst/","link")</f>
        <v/>
      </c>
    </row>
    <row r="9" spans="1:3">
      <c r="A9" t="s">
        <v>1014</v>
      </c>
      <c r="B9" t="s">
        <v>1015</v>
      </c>
      <c r="C9">
        <f>HYPERLINK("https://www.geeksforgeeks.org/sorted-array-to-balanced-bst/","link")</f>
        <v/>
      </c>
    </row>
    <row r="10" spans="1:3">
      <c r="A10" t="s">
        <v>1016</v>
      </c>
      <c r="B10" t="s">
        <v>1017</v>
      </c>
      <c r="C10">
        <f>HYPERLINK("https://www.geeksforgeeks.org/transform-bst-sum-tree/","link")</f>
        <v/>
      </c>
    </row>
    <row r="11" spans="1:3">
      <c r="A11" t="s">
        <v>1018</v>
      </c>
      <c r="B11" t="s">
        <v>1019</v>
      </c>
      <c r="C11">
        <f>HYPERLINK("https://www.geeksforgeeks.org/construct-all-possible-bsts-for-keys-1-to-n/","link")</f>
        <v/>
      </c>
    </row>
    <row r="12" spans="1:3">
      <c r="A12" t="s">
        <v>1010</v>
      </c>
      <c r="B12" t="s">
        <v>1011</v>
      </c>
      <c r="C12">
        <f>HYPERLINK("https://www.geeksforgeeks.org/convert-bst-to-a-binary-tree/","link")</f>
        <v/>
      </c>
    </row>
    <row r="13" spans="1:3">
      <c r="A13" t="s">
        <v>1020</v>
      </c>
      <c r="B13" t="s">
        <v>1021</v>
      </c>
      <c r="C13">
        <f>HYPERLINK("https://www.geeksforgeeks.org/in-place-convert-bst-into-a-min-heap/","link")</f>
        <v/>
      </c>
    </row>
    <row r="14" spans="1:3">
      <c r="A14" t="s">
        <v>1022</v>
      </c>
      <c r="B14" t="s">
        <v>1023</v>
      </c>
      <c r="C14">
        <f>HYPERLINK("https://www.geeksforgeeks.org/convert-bst-min-heap/","link")</f>
        <v/>
      </c>
    </row>
    <row r="15" spans="1:3">
      <c r="A15" t="s">
        <v>1024</v>
      </c>
      <c r="B15" t="s">
        <v>1025</v>
      </c>
      <c r="C15">
        <f>HYPERLINK("https://www.geeksforgeeks.org/construct-bst-given-level-order-traversal/","link")</f>
        <v/>
      </c>
    </row>
    <row r="16" spans="1:3">
      <c r="A16" t="s">
        <v>1026</v>
      </c>
      <c r="B16" t="s">
        <v>1027</v>
      </c>
      <c r="C16">
        <f>HYPERLINK("https://www.geeksforgeeks.org/a-program-to-check-if-a-binary-tree-is-bst-or-not/","link")</f>
        <v/>
      </c>
    </row>
    <row r="17" spans="1:3">
      <c r="A17" t="s">
        <v>1028</v>
      </c>
      <c r="B17" t="s">
        <v>1029</v>
      </c>
      <c r="C17">
        <f>HYPERLINK("https://www.geeksforgeeks.org/find-k-th-smallest-element-in-bst-order-statistics-in-bst/","link")</f>
        <v/>
      </c>
    </row>
    <row r="18" spans="1:3">
      <c r="A18" t="s">
        <v>1030</v>
      </c>
      <c r="B18" t="s">
        <v>1031</v>
      </c>
      <c r="C18">
        <f>HYPERLINK("https://www.geeksforgeeks.org/check-if-each-internal-node-of-a-bst-has-exactly-one-child/","link")</f>
        <v/>
      </c>
    </row>
    <row r="19" spans="1:3">
      <c r="A19" t="s">
        <v>1032</v>
      </c>
      <c r="B19" t="s">
        <v>1033</v>
      </c>
      <c r="C19">
        <f>HYPERLINK("https://www.geeksforgeeks.org/check-for-identical-bsts-without-building-the-trees/","link")</f>
        <v/>
      </c>
    </row>
    <row r="20" spans="1:3">
      <c r="A20" t="s">
        <v>1034</v>
      </c>
      <c r="B20" t="s">
        <v>1035</v>
      </c>
      <c r="C20">
        <f>HYPERLINK("https://www.geeksforgeeks.org/kth-largest-element-in-bst-when-modification-to-bst-is-not-allowed/","link")</f>
        <v/>
      </c>
    </row>
    <row r="21" spans="1:3">
      <c r="A21" t="s">
        <v>1036</v>
      </c>
      <c r="B21" t="s">
        <v>1037</v>
      </c>
      <c r="C21">
        <f>HYPERLINK("https://www.geeksforgeeks.org/second-largest-element-in-binary-search-tree-bst/","link")</f>
        <v/>
      </c>
    </row>
    <row r="22" spans="1:3">
      <c r="A22" t="s">
        <v>1038</v>
      </c>
      <c r="B22" t="s">
        <v>1039</v>
      </c>
      <c r="C22">
        <f>HYPERLINK("https://www.geeksforgeeks.org/kth-smallest-element-in-bst-using-o1-extra-space/","link")</f>
        <v/>
      </c>
    </row>
    <row r="23" spans="1:3">
      <c r="A23" t="s">
        <v>1040</v>
      </c>
      <c r="B23" t="s">
        <v>1041</v>
      </c>
      <c r="C23">
        <f>HYPERLINK("https://www.geeksforgeeks.org/check-if-given-sorted-sub-sequence-exists-in-binary-search-tree/","link")</f>
        <v/>
      </c>
    </row>
    <row r="24" spans="1:3">
      <c r="A24" t="s">
        <v>1042</v>
      </c>
      <c r="B24" t="s">
        <v>1043</v>
      </c>
      <c r="C24">
        <f>HYPERLINK("https://www.geeksforgeeks.org/check-whether-bst-contains-dead-end-not/","link")</f>
        <v/>
      </c>
    </row>
    <row r="25" spans="1:3">
      <c r="A25" t="s">
        <v>1044</v>
      </c>
      <c r="B25" t="s">
        <v>1045</v>
      </c>
      <c r="C25">
        <f>HYPERLINK("https://www.geeksforgeeks.org/check-array-represents-inorder-binary-search-tree-not/","link")</f>
        <v/>
      </c>
    </row>
    <row r="26" spans="1:3">
      <c r="A26" t="s">
        <v>1046</v>
      </c>
      <c r="B26" t="s">
        <v>1047</v>
      </c>
      <c r="C26">
        <f>HYPERLINK("https://www.geeksforgeeks.org/check-two-bsts-contain-set-elements/","link")</f>
        <v/>
      </c>
    </row>
    <row r="27" spans="1:3">
      <c r="A27" t="s">
        <v>1048</v>
      </c>
      <c r="B27" t="s">
        <v>1049</v>
      </c>
      <c r="C27">
        <f>HYPERLINK("https://www.geeksforgeeks.org/largest-number-bst-less-equal-n/","link")</f>
        <v/>
      </c>
    </row>
    <row r="28" spans="1:3">
      <c r="A28" t="s">
        <v>1050</v>
      </c>
      <c r="B28" t="s">
        <v>1051</v>
      </c>
      <c r="C28">
        <f>HYPERLINK("https://www.geeksforgeeks.org/c-program-red-black-tree-insertion/","link")</f>
        <v/>
      </c>
    </row>
    <row r="29" spans="1:3">
      <c r="A29" t="s">
        <v>1052</v>
      </c>
      <c r="B29" t="s">
        <v>1053</v>
      </c>
      <c r="C29">
        <f>HYPERLINK("https://www.geeksforgeeks.org/left-leaning-red-black-tree-insertion/","link")</f>
        <v/>
      </c>
    </row>
    <row r="30" spans="1:3">
      <c r="A30" t="s">
        <v>1054</v>
      </c>
      <c r="B30" t="s">
        <v>1055</v>
      </c>
      <c r="C30">
        <f>HYPERLINK("https://www.geeksforgeeks.org/threaded-binary-tree-insertion/","link")</f>
        <v/>
      </c>
    </row>
    <row r="31" spans="1:3">
      <c r="A31" t="s">
        <v>1056</v>
      </c>
      <c r="B31" t="s">
        <v>1057</v>
      </c>
      <c r="C31">
        <f>HYPERLINK("https://www.geeksforgeeks.org/threaded-binary-search-tree-deletion/","link")</f>
        <v/>
      </c>
    </row>
    <row r="32" spans="1:3">
      <c r="A32" t="s">
        <v>1058</v>
      </c>
      <c r="B32" t="s">
        <v>1059</v>
      </c>
      <c r="C32">
        <f>HYPERLINK("https://www.geeksforgeeks.org/find-the-minimum-element-in-a-binary-search-tree/","link")</f>
        <v/>
      </c>
    </row>
    <row r="33" spans="1:3">
      <c r="A33" t="s">
        <v>1060</v>
      </c>
      <c r="B33" t="s">
        <v>1061</v>
      </c>
      <c r="C33">
        <f>HYPERLINK("https://www.geeksforgeeks.org/total-number-of-possible-binary-search-trees-with-n-keys/","link")</f>
        <v/>
      </c>
    </row>
    <row r="34" spans="1:3">
      <c r="A34" t="s">
        <v>1062</v>
      </c>
      <c r="B34" t="s">
        <v>1063</v>
      </c>
      <c r="C34">
        <f>HYPERLINK("https://www.geeksforgeeks.org/sorted-order-printing-of-an-array-that-represents-a-bst/","link")</f>
        <v/>
      </c>
    </row>
    <row r="35" spans="1:3">
      <c r="A35" t="s">
        <v>1064</v>
      </c>
      <c r="B35" t="s">
        <v>1065</v>
      </c>
      <c r="C35">
        <f>HYPERLINK("https://www.geeksforgeeks.org/inorder-successor-in-binary-search-tree/","link")</f>
        <v/>
      </c>
    </row>
    <row r="36" spans="1:3">
      <c r="A36" t="s">
        <v>1066</v>
      </c>
      <c r="B36" t="s">
        <v>1067</v>
      </c>
      <c r="C36">
        <f>HYPERLINK("https://www.geeksforgeeks.org/print-bst-keys-in-the-given-range/","link")</f>
        <v/>
      </c>
    </row>
    <row r="37" spans="1:3">
      <c r="A37" t="s">
        <v>1068</v>
      </c>
      <c r="B37" t="s">
        <v>1069</v>
      </c>
      <c r="C37">
        <f>HYPERLINK("https://www.geeksforgeeks.org/find-the-largest-subtree-in-a-tree-that-is-also-a-bst/","link")</f>
        <v/>
      </c>
    </row>
    <row r="38" spans="1:3">
      <c r="A38" t="s">
        <v>1070</v>
      </c>
      <c r="B38" t="s">
        <v>1071</v>
      </c>
      <c r="C38">
        <f>HYPERLINK("https://www.geeksforgeeks.org/merge-two-balanced-binary-search-trees/","link")</f>
        <v/>
      </c>
    </row>
    <row r="39" spans="1:3">
      <c r="A39" t="s">
        <v>1072</v>
      </c>
      <c r="B39" t="s">
        <v>1073</v>
      </c>
      <c r="C39">
        <f>HYPERLINK("https://www.geeksforgeeks.org/merge-two-bsts-with-limited-extra-space/","link")</f>
        <v/>
      </c>
    </row>
    <row r="40" spans="1:3">
      <c r="A40" t="s">
        <v>1074</v>
      </c>
      <c r="B40" t="s">
        <v>1075</v>
      </c>
      <c r="C40">
        <f>HYPERLINK("https://www.geeksforgeeks.org/fix-two-swapped-nodes-of-bst/","link")</f>
        <v/>
      </c>
    </row>
    <row r="41" spans="1:3">
      <c r="A41" t="s">
        <v>1076</v>
      </c>
      <c r="B41" t="s">
        <v>1077</v>
      </c>
      <c r="C41">
        <f>HYPERLINK("https://www.geeksforgeeks.org/floor-and-ceil-from-a-bst/","link")</f>
        <v/>
      </c>
    </row>
    <row r="42" spans="1:3">
      <c r="A42" t="s">
        <v>1078</v>
      </c>
      <c r="B42" t="s">
        <v>1079</v>
      </c>
      <c r="C42">
        <f>HYPERLINK("https://www.geeksforgeeks.org/find-if-there-is-a-triplet-in-bst-that-adds-to-0/","link")</f>
        <v/>
      </c>
    </row>
    <row r="43" spans="1:3">
      <c r="A43" t="s">
        <v>1080</v>
      </c>
      <c r="B43" t="s">
        <v>1081</v>
      </c>
      <c r="C43">
        <f>HYPERLINK("https://www.geeksforgeeks.org/find-a-pair-with-given-sum-in-bst/","link")</f>
        <v/>
      </c>
    </row>
    <row r="44" spans="1:3">
      <c r="A44" t="s">
        <v>1082</v>
      </c>
      <c r="B44" t="s">
        <v>1083</v>
      </c>
      <c r="C44">
        <f>HYPERLINK("https://www.geeksforgeeks.org/remove-bst-keys-outside-the-given-range/","link")</f>
        <v/>
      </c>
    </row>
    <row r="45" spans="1:3">
      <c r="A45" t="s">
        <v>1084</v>
      </c>
      <c r="B45" t="s">
        <v>1085</v>
      </c>
      <c r="C45">
        <f>HYPERLINK("https://www.geeksforgeeks.org/add-greater-values-every-node-given-bst/","link")</f>
        <v/>
      </c>
    </row>
    <row r="46" spans="1:3">
      <c r="A46" t="s">
        <v>1086</v>
      </c>
      <c r="B46" t="s">
        <v>1087</v>
      </c>
      <c r="C46">
        <f>HYPERLINK("https://www.geeksforgeeks.org/inorder-predecessor-successor-given-key-bst/","link")</f>
        <v/>
      </c>
    </row>
    <row r="47" spans="1:3">
      <c r="A47" t="s">
        <v>1088</v>
      </c>
      <c r="B47" t="s">
        <v>1089</v>
      </c>
      <c r="C47">
        <f>HYPERLINK("https://www.geeksforgeeks.org/given-n-appointments-find-conflicting-appointments/","link")</f>
        <v/>
      </c>
    </row>
    <row r="48" spans="1:3">
      <c r="A48" t="s">
        <v>1090</v>
      </c>
      <c r="B48" t="s">
        <v>1091</v>
      </c>
      <c r="C48">
        <f>HYPERLINK("https://www.geeksforgeeks.org/how-to-handle-duplicates-in-binary-search-tree/","link")</f>
        <v/>
      </c>
    </row>
    <row r="49" spans="1:3">
      <c r="A49" t="s">
        <v>1092</v>
      </c>
      <c r="B49" t="s">
        <v>1093</v>
      </c>
      <c r="C49">
        <f>HYPERLINK("https://www.geeksforgeeks.org/data-structure-for-future-reservations-for-a-single-resource/","link")</f>
        <v/>
      </c>
    </row>
    <row r="50" spans="1:3">
      <c r="A50" t="s">
        <v>1094</v>
      </c>
      <c r="B50" t="s">
        <v>1095</v>
      </c>
      <c r="C50">
        <f>HYPERLINK("https://www.geeksforgeeks.org/count-bst-nodes-that-are-in-a-given-range/","link")</f>
        <v/>
      </c>
    </row>
    <row r="51" spans="1:3">
      <c r="A51" t="s">
        <v>1096</v>
      </c>
      <c r="B51" t="s">
        <v>1097</v>
      </c>
      <c r="C51">
        <f>HYPERLINK("https://www.geeksforgeeks.org/count-bst-subtrees-that-lie-in-given-range/","link")</f>
        <v/>
      </c>
    </row>
    <row r="52" spans="1:3">
      <c r="A52" t="s">
        <v>1098</v>
      </c>
      <c r="B52" t="s">
        <v>1099</v>
      </c>
      <c r="C52">
        <f>HYPERLINK("https://www.geeksforgeeks.org/how-to-implement-decrease-key-or-change-key-in-binary-search-tree/","link")</f>
        <v/>
      </c>
    </row>
    <row r="53" spans="1:3">
      <c r="A53" t="s">
        <v>1100</v>
      </c>
      <c r="B53" t="s">
        <v>1101</v>
      </c>
      <c r="C53">
        <f>HYPERLINK("https://www.geeksforgeeks.org/print-common-nodes-in-two-binary-search-trees/","link")</f>
        <v/>
      </c>
    </row>
    <row r="54" spans="1:3">
      <c r="A54" t="s">
        <v>1102</v>
      </c>
      <c r="B54" t="s">
        <v>1103</v>
      </c>
      <c r="C54">
        <f>HYPERLINK("https://www.geeksforgeeks.org/count-inversions-in-an-array-set-2-using-self-balancing-bst/","link")</f>
        <v/>
      </c>
    </row>
    <row r="55" spans="1:3">
      <c r="A55" t="s">
        <v>1104</v>
      </c>
      <c r="B55" t="s">
        <v>1105</v>
      </c>
      <c r="C55">
        <f>HYPERLINK("https://www.geeksforgeeks.org/replace-every-element-with-the-least-greater-element-on-its-right/","link")</f>
        <v/>
      </c>
    </row>
    <row r="56" spans="1:3">
      <c r="A56" t="s">
        <v>1106</v>
      </c>
      <c r="B56" t="s">
        <v>1107</v>
      </c>
      <c r="C56">
        <f>HYPERLINK("https://www.geeksforgeeks.org/find-pairs-with-given-sum-such-that-pair-elements-lie-in-different-bsts/","link")</f>
        <v/>
      </c>
    </row>
    <row r="57" spans="1:3">
      <c r="A57" t="s">
        <v>1108</v>
      </c>
      <c r="B57" t="s">
        <v>1109</v>
      </c>
      <c r="C57">
        <f>HYPERLINK("https://www.geeksforgeeks.org/find-closest-element-binary-search-tree/","link")</f>
        <v/>
      </c>
    </row>
    <row r="58" spans="1:3">
      <c r="A58" t="s">
        <v>1110</v>
      </c>
      <c r="B58" t="s">
        <v>1111</v>
      </c>
      <c r="C58">
        <f>HYPERLINK("https://www.geeksforgeeks.org/sum-k-smallest-elements-bst/","link")</f>
        <v/>
      </c>
    </row>
    <row r="59" spans="1:3">
      <c r="A59" t="s">
        <v>1112</v>
      </c>
      <c r="B59" t="s">
        <v>1113</v>
      </c>
      <c r="C59">
        <f>HYPERLINK("https://www.geeksforgeeks.org/maximum-element-two-nodes-bst/","link")</f>
        <v/>
      </c>
    </row>
    <row r="60" spans="1:3">
      <c r="A60" t="s">
        <v>1114</v>
      </c>
      <c r="B60" t="s">
        <v>1115</v>
      </c>
      <c r="C60">
        <f>HYPERLINK("https://www.geeksforgeeks.org/binary-search-tree-insert-parent-pointer/","link")</f>
        <v/>
      </c>
    </row>
    <row r="61" spans="1:3">
      <c r="A61" t="s">
        <v>1116</v>
      </c>
      <c r="B61" t="s">
        <v>1117</v>
      </c>
      <c r="C61">
        <f>HYPERLINK("https://www.geeksforgeeks.org/largest-bst-binary-tree-set-2/","link")</f>
        <v/>
      </c>
    </row>
    <row r="62" spans="1:3">
      <c r="A62" t="s">
        <v>1118</v>
      </c>
      <c r="B62" t="s">
        <v>1119</v>
      </c>
      <c r="C62">
        <f>HYPERLINK("https://www.geeksforgeeks.org/leaf-nodes-preorder-binary-search-tree/","link")</f>
        <v/>
      </c>
    </row>
    <row r="63" spans="1:3">
      <c r="A63" t="s">
        <v>1120</v>
      </c>
      <c r="B63" t="s">
        <v>1121</v>
      </c>
      <c r="C63">
        <f>HYPERLINK("https://www.geeksforgeeks.org/find-median-bst-time-o1-space/","link")</f>
        <v/>
      </c>
    </row>
    <row r="64" spans="1:3">
      <c r="A64" t="s">
        <v>1122</v>
      </c>
      <c r="B64" t="s">
        <v>1123</v>
      </c>
      <c r="C64">
        <f>HYPERLINK("https://www.geeksforgeeks.org/remove-leaf-nodes-binary-search-tree/","link")</f>
        <v/>
      </c>
    </row>
    <row r="65" spans="1:3">
      <c r="A65" t="s">
        <v>1124</v>
      </c>
      <c r="B65" t="s">
        <v>1125</v>
      </c>
      <c r="C65">
        <f>HYPERLINK("https://www.geeksforgeeks.org/count-pairs-from-two-bsts-whose-sum-is-equal-to-a-given-value-x/","link")</f>
        <v/>
      </c>
    </row>
    <row r="66" spans="1:3">
      <c r="A66" t="s">
        <v>1126</v>
      </c>
      <c r="B66" t="s">
        <v>1127</v>
      </c>
      <c r="C66">
        <f>HYPERLINK("https://www.geeksforgeeks.org/find-distance-two-nodes-binary-search-tree/","link")</f>
        <v/>
      </c>
    </row>
    <row r="67" spans="1:3">
      <c r="A67" t="s">
        <v>1128</v>
      </c>
      <c r="B67" t="s">
        <v>1129</v>
      </c>
      <c r="C67">
        <f>HYPERLINK("https://www.geeksforgeeks.org/minimum-possible-value-ai-aj-k-given-array-k/","link")</f>
        <v/>
      </c>
    </row>
    <row r="68" spans="1:3">
      <c r="A68" t="s">
        <v>1130</v>
      </c>
      <c r="B68" t="s">
        <v>1131</v>
      </c>
      <c r="C68">
        <f>HYPERLINK("https://www.geeksforgeeks.org/data-structure-gq/binary-search-trees-gq/","link")</f>
        <v/>
      </c>
    </row>
    <row r="69" spans="1:3">
      <c r="A69" t="s">
        <v>1132</v>
      </c>
      <c r="B69" t="s">
        <v>1133</v>
      </c>
      <c r="C69">
        <f>HYPERLINK("https://www.geeksforgeeks.org/data-structure-gq/balanced-binary-search-trees-gq/","link")</f>
        <v/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5"/>
  <sheetViews>
    <sheetView workbookViewId="0">
      <selection activeCell="A1" sqref="A1"/>
    </sheetView>
  </sheetViews>
  <sheetFormatPr baseColWidth="8" defaultRowHeight="15"/>
  <sheetData>
    <row r="1" spans="1:3">
      <c r="A1" t="s">
        <v>1134</v>
      </c>
      <c r="B1" t="s">
        <v>1135</v>
      </c>
      <c r="C1">
        <f>HYPERLINK("https://www.geeksforgeeks.org/g-fact-85/","link")</f>
        <v/>
      </c>
    </row>
    <row r="2" spans="1:3">
      <c r="A2" t="s">
        <v>1136</v>
      </c>
      <c r="B2" t="s">
        <v>1137</v>
      </c>
      <c r="C2">
        <f>HYPERLINK("https://www.geeksforgeeks.org/applications-of-heap-data-structure/","link")</f>
        <v/>
      </c>
    </row>
    <row r="3" spans="1:3">
      <c r="A3" t="s">
        <v>1138</v>
      </c>
      <c r="B3" t="s">
        <v>1139</v>
      </c>
      <c r="C3">
        <f>HYPERLINK("https://www.geeksforgeeks.org/why-is-binary-heap-preferred-over-bst-for-priority-queue/","link")</f>
        <v/>
      </c>
    </row>
    <row r="4" spans="1:3">
      <c r="A4" t="s">
        <v>1140</v>
      </c>
      <c r="B4" t="s">
        <v>105</v>
      </c>
      <c r="C4">
        <f>HYPERLINK("https://www.geeksforgeeks.org/k-largestor-smallest-elements-in-an-array/","link")</f>
        <v/>
      </c>
    </row>
    <row r="5" spans="1:3">
      <c r="A5" t="s">
        <v>1141</v>
      </c>
      <c r="B5" t="s">
        <v>77</v>
      </c>
      <c r="C5">
        <f>HYPERLINK("https://www.geeksforgeeks.org/nearly-sorted-algorithm/","link")</f>
        <v/>
      </c>
    </row>
    <row r="6" spans="1:3">
      <c r="A6" t="s">
        <v>1142</v>
      </c>
      <c r="B6" t="s">
        <v>1143</v>
      </c>
      <c r="C6">
        <f>HYPERLINK("https://www.geeksforgeeks.org/tournament-tree-and-binary-heap/","link")</f>
        <v/>
      </c>
    </row>
    <row r="7" spans="1:3">
      <c r="A7" t="s">
        <v>1144</v>
      </c>
      <c r="B7" t="s">
        <v>1145</v>
      </c>
      <c r="C7">
        <f>HYPERLINK("https://www.geeksforgeeks.org/check-if-a-given-binary-tree-is-heap/","link")</f>
        <v/>
      </c>
    </row>
    <row r="8" spans="1:3">
      <c r="A8" t="s">
        <v>1146</v>
      </c>
      <c r="B8" t="s">
        <v>1147</v>
      </c>
      <c r="C8">
        <f>HYPERLINK("https://www.geeksforgeeks.org/how-to-check-if-a-given-array-represents-a-binary-heap/","link")</f>
        <v/>
      </c>
    </row>
    <row r="9" spans="1:3">
      <c r="A9" t="s">
        <v>1148</v>
      </c>
      <c r="B9" t="s">
        <v>1149</v>
      </c>
      <c r="C9">
        <f>HYPERLINK("https://www.geeksforgeeks.org/print-elements-sorted-order-row-column-wise-sorted-matrix/","link")</f>
        <v/>
      </c>
    </row>
    <row r="10" spans="1:3">
      <c r="A10" t="s">
        <v>1150</v>
      </c>
      <c r="B10" t="s">
        <v>1151</v>
      </c>
      <c r="C10">
        <f>HYPERLINK("https://www.geeksforgeeks.org/connect-n-ropes-minimum-cost/","link")</f>
        <v/>
      </c>
    </row>
    <row r="11" spans="1:3">
      <c r="A11" t="s">
        <v>1152</v>
      </c>
      <c r="B11" t="s">
        <v>1153</v>
      </c>
      <c r="C11">
        <f>HYPERLINK("https://www.geeksforgeeks.org/a-data-structure-question/","link")</f>
        <v/>
      </c>
    </row>
    <row r="12" spans="1:3">
      <c r="A12" t="s">
        <v>1154</v>
      </c>
      <c r="B12" t="s">
        <v>1155</v>
      </c>
      <c r="C12">
        <f>HYPERLINK("https://www.geeksforgeeks.org/merge-k-sorted-arrays/","link")</f>
        <v/>
      </c>
    </row>
    <row r="13" spans="1:3">
      <c r="A13" t="s">
        <v>1156</v>
      </c>
      <c r="B13" t="s">
        <v>1157</v>
      </c>
      <c r="C13">
        <f>HYPERLINK("https://www.geeksforgeeks.org/merge-sort-tree-for-range-order-statistics/","link")</f>
        <v/>
      </c>
    </row>
    <row r="14" spans="1:3">
      <c r="A14" t="s">
        <v>1158</v>
      </c>
      <c r="B14" t="s">
        <v>1159</v>
      </c>
      <c r="C14">
        <f>HYPERLINK("https://www.geeksforgeeks.org/sort-numbers-stored-on-different-machines/","link")</f>
        <v/>
      </c>
    </row>
    <row r="15" spans="1:3">
      <c r="A15" t="s">
        <v>1158</v>
      </c>
      <c r="B15" t="s">
        <v>1159</v>
      </c>
      <c r="C15">
        <f>HYPERLINK("https://www.geeksforgeeks.org/sort-numbers-stored-on-different-machines/","link")</f>
        <v/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sheetData>
    <row r="1" spans="1:3">
      <c r="A1" t="s">
        <v>1160</v>
      </c>
      <c r="B1" t="s">
        <v>1161</v>
      </c>
      <c r="C1">
        <f>HYPERLINK("https://www.geeksforgeeks.org/index-mapping-or-trivial-hashing-with-negatives-allowed/","link")</f>
        <v/>
      </c>
    </row>
    <row r="2" spans="1:3">
      <c r="A2" t="s">
        <v>1162</v>
      </c>
      <c r="B2" t="s">
        <v>1163</v>
      </c>
      <c r="C2">
        <f>HYPERLINK("https://www.geeksforgeeks.org/hashing-set-2-separate-chaining/","link")</f>
        <v/>
      </c>
    </row>
    <row r="3" spans="1:3">
      <c r="A3" t="s">
        <v>1164</v>
      </c>
      <c r="B3" t="s">
        <v>1165</v>
      </c>
      <c r="C3">
        <f>HYPERLINK("https://www.geeksforgeeks.org/hashing-set-3-open-addressing/","link")</f>
        <v/>
      </c>
    </row>
    <row r="4" spans="1:3">
      <c r="A4" t="s">
        <v>814</v>
      </c>
      <c r="B4" t="s">
        <v>815</v>
      </c>
      <c r="C4">
        <f>HYPERLINK("https://www.geeksforgeeks.org/print-binary-tree-vertical-order-set-2/","link")</f>
        <v/>
      </c>
    </row>
    <row r="5" spans="1:3">
      <c r="A5" t="s">
        <v>1166</v>
      </c>
      <c r="B5" t="s">
        <v>371</v>
      </c>
      <c r="C5">
        <f>HYPERLINK("https://www.geeksforgeeks.org/find-whether-an-array-is-subset-of-another-array-set-1/","link")</f>
        <v/>
      </c>
    </row>
    <row r="6" spans="1:3">
      <c r="A6" t="s">
        <v>428</v>
      </c>
      <c r="B6" t="s">
        <v>429</v>
      </c>
      <c r="C6">
        <f>HYPERLINK("https://www.geeksforgeeks.org/union-and-intersection-of-two-linked-lists/","link")</f>
        <v/>
      </c>
    </row>
    <row r="7" spans="1:3">
      <c r="A7" t="s">
        <v>246</v>
      </c>
      <c r="B7" t="s">
        <v>247</v>
      </c>
      <c r="C7">
        <f>HYPERLINK("https://www.geeksforgeeks.org/write-a-c-program-that-given-a-set-a-of-n-numbers-and-another-number-x-determines-whether-or-not-there-exist-two-elements-in-s-whose-sum-is-exactly-x/","link")</f>
        <v/>
      </c>
    </row>
    <row r="8" spans="1:3">
      <c r="A8" t="s">
        <v>322</v>
      </c>
      <c r="B8" t="s">
        <v>323</v>
      </c>
      <c r="C8">
        <f>HYPERLINK("https://www.geeksforgeeks.org/check-given-array-contains-duplicate-elements-within-k-distance/","link")</f>
        <v/>
      </c>
    </row>
    <row r="9" spans="1:3">
      <c r="A9" t="s">
        <v>1167</v>
      </c>
      <c r="B9" t="s">
        <v>1168</v>
      </c>
      <c r="C9">
        <f>HYPERLINK("https://www.geeksforgeeks.org/given-an-array-of-pairs-find-all-symmetric-pairs-in-it/","link")</f>
        <v/>
      </c>
    </row>
    <row r="10" spans="1:3">
      <c r="A10" t="s">
        <v>1169</v>
      </c>
      <c r="B10" t="s">
        <v>1170</v>
      </c>
      <c r="C10">
        <f>HYPERLINK("https://www.geeksforgeeks.org/group-multiple-occurrence-of-array-elements-ordered-by-first-occurrence/","link")</f>
        <v/>
      </c>
    </row>
    <row r="11" spans="1:3">
      <c r="A11" t="s">
        <v>1171</v>
      </c>
      <c r="B11" t="s">
        <v>1172</v>
      </c>
      <c r="C11">
        <f>HYPERLINK("https://www.geeksforgeeks.org/check-two-given-sets-disjoint/","link")</f>
        <v/>
      </c>
    </row>
    <row r="12" spans="1:3">
      <c r="A12" t="s">
        <v>1173</v>
      </c>
      <c r="B12" t="s">
        <v>1174</v>
      </c>
      <c r="C12">
        <f>HYPERLINK("https://www.geeksforgeeks.org/pair-with-given-product-set-1-find-if-any-pair-exists/","link")</f>
        <v/>
      </c>
    </row>
    <row r="13" spans="1:3">
      <c r="A13" t="s">
        <v>1175</v>
      </c>
      <c r="B13" t="s">
        <v>1176</v>
      </c>
      <c r="C13">
        <f>HYPERLINK("https://www.geeksforgeeks.org/find-missing-elements-of-a-range/","link")</f>
        <v/>
      </c>
    </row>
    <row r="14" spans="1:3">
      <c r="A14" t="s">
        <v>338</v>
      </c>
      <c r="B14" t="s">
        <v>339</v>
      </c>
      <c r="C14">
        <f>HYPERLINK("https://www.geeksforgeeks.org/count-pairs-with-given-sum/","link")</f>
        <v/>
      </c>
    </row>
    <row r="15" spans="1:3">
      <c r="A15" t="s">
        <v>1177</v>
      </c>
      <c r="B15" t="s">
        <v>1178</v>
      </c>
      <c r="C15">
        <f>HYPERLINK("https://www.geeksforgeeks.org/convert-an-array-to-reduced-form-set-1-simple-and-hashing/","link")</f>
        <v/>
      </c>
    </row>
    <row r="16" spans="1:3">
      <c r="A16" t="s">
        <v>1179</v>
      </c>
      <c r="B16" t="s">
        <v>1180</v>
      </c>
      <c r="C16">
        <f>HYPERLINK("https://www.geeksforgeeks.org/return-maximum-occurring-character-in-the-input-string/","link")</f>
        <v/>
      </c>
    </row>
    <row r="17" spans="1:3">
      <c r="A17" t="s">
        <v>318</v>
      </c>
      <c r="B17" t="s">
        <v>319</v>
      </c>
      <c r="C17">
        <f>HYPERLINK("https://www.geeksforgeeks.org/find-first-repeating-element-array-integers/","link")</f>
        <v/>
      </c>
    </row>
    <row r="18" spans="1:3">
      <c r="A18" t="s">
        <v>312</v>
      </c>
      <c r="B18" t="s">
        <v>313</v>
      </c>
      <c r="C18">
        <f>HYPERLINK("https://www.geeksforgeeks.org/print-distinct-elements-given-integer-array/","link")</f>
        <v/>
      </c>
    </row>
    <row r="19" spans="1:3">
      <c r="A19" t="s">
        <v>1181</v>
      </c>
      <c r="B19" t="s">
        <v>1182</v>
      </c>
      <c r="C19">
        <f>HYPERLINK("https://www.geeksforgeeks.org/find-permuted-rows-given-row-matrix/","link")</f>
        <v/>
      </c>
    </row>
    <row r="20" spans="1:3">
      <c r="A20" t="s">
        <v>1183</v>
      </c>
      <c r="B20" t="s">
        <v>1184</v>
      </c>
      <c r="C20">
        <f>HYPERLINK("https://www.geeksforgeeks.org/find-itinerary-from-a-given-list-of-tickets/","link")</f>
        <v/>
      </c>
    </row>
    <row r="21" spans="1:3">
      <c r="A21" t="s">
        <v>1185</v>
      </c>
      <c r="B21" t="s">
        <v>1186</v>
      </c>
      <c r="C21">
        <f>HYPERLINK("https://www.geeksforgeeks.org/find-number-of-employees-under-every-manager/","link")</f>
        <v/>
      </c>
    </row>
    <row r="22" spans="1:3">
      <c r="A22" t="s">
        <v>1187</v>
      </c>
      <c r="B22" t="s">
        <v>1188</v>
      </c>
      <c r="C22">
        <f>HYPERLINK("https://www.geeksforgeeks.org/check-if-an-array-can-be-divided-into-pairs-whose-sum-is-divisible-by-k/","link")</f>
        <v/>
      </c>
    </row>
    <row r="23" spans="1:3">
      <c r="A23" t="s">
        <v>1189</v>
      </c>
      <c r="B23" t="s">
        <v>1190</v>
      </c>
      <c r="C23">
        <f>HYPERLINK("https://www.geeksforgeeks.org/find-four-elements-a-b-c-and-d-in-an-array-such-that-ab-cd/","link")</f>
        <v/>
      </c>
    </row>
    <row r="24" spans="1:3">
      <c r="A24" t="s">
        <v>1191</v>
      </c>
      <c r="B24" t="s">
        <v>1192</v>
      </c>
      <c r="C24">
        <f>HYPERLINK("https://www.geeksforgeeks.org/find-the-largest-subarray-with-0-sum/","link")</f>
        <v/>
      </c>
    </row>
    <row r="25" spans="1:3">
      <c r="A25" t="s">
        <v>1193</v>
      </c>
      <c r="B25" t="s">
        <v>1194</v>
      </c>
      <c r="C25">
        <f>HYPERLINK("https://www.geeksforgeeks.org/count-distinct-elements-in-every-window-of-size-k/","link")</f>
        <v/>
      </c>
    </row>
    <row r="26" spans="1:3">
      <c r="A26" t="s">
        <v>1195</v>
      </c>
      <c r="B26" t="s">
        <v>1196</v>
      </c>
      <c r="C26">
        <f>HYPERLINK("https://www.geeksforgeeks.org/design-a-data-structure-that-supports-insert-delete-search-and-getrandom-in-constant-time/","link")</f>
        <v/>
      </c>
    </row>
    <row r="27" spans="1:3">
      <c r="A27" t="s">
        <v>1197</v>
      </c>
      <c r="B27" t="s">
        <v>1198</v>
      </c>
      <c r="C27">
        <f>HYPERLINK("https://www.geeksforgeeks.org/length-largest-subarray-contiguous-elements-set-2/","link")</f>
        <v/>
      </c>
    </row>
    <row r="28" spans="1:3">
      <c r="A28" t="s">
        <v>1199</v>
      </c>
      <c r="B28" t="s">
        <v>307</v>
      </c>
      <c r="C28">
        <f>HYPERLINK("https://www.geeksforgeeks.org/find-if-there-is-a-subarray-with-0-sum/","link")</f>
        <v/>
      </c>
    </row>
    <row r="29" spans="1:3">
      <c r="A29" t="s">
        <v>1200</v>
      </c>
      <c r="B29" t="s">
        <v>1201</v>
      </c>
      <c r="C29">
        <f>HYPERLINK("https://www.geeksforgeeks.org/print-all-subarrays-with-0-sum/","link")</f>
        <v/>
      </c>
    </row>
    <row r="30" spans="1:3">
      <c r="A30" t="s">
        <v>1202</v>
      </c>
      <c r="B30" t="s">
        <v>1203</v>
      </c>
      <c r="C30">
        <f>HYPERLINK("https://www.geeksforgeeks.org/find-subarray-with-given-sum-in-array-of-integers/","link")</f>
        <v/>
      </c>
    </row>
    <row r="31" spans="1:3">
      <c r="A31" t="s">
        <v>1204</v>
      </c>
      <c r="B31" t="s">
        <v>1205</v>
      </c>
      <c r="C31">
        <f>HYPERLINK("https://www.geeksforgeeks.org/implementing-our-own-hash-table-with-separate-chaining-in-java/","link")</f>
        <v/>
      </c>
    </row>
    <row r="32" spans="1:3">
      <c r="A32" t="s">
        <v>1206</v>
      </c>
      <c r="B32" t="s">
        <v>929</v>
      </c>
      <c r="C32">
        <f>HYPERLINK("https://www.geeksforgeeks.org/vertical-sum-in-a-given-binary-tree/","link")</f>
        <v/>
      </c>
    </row>
    <row r="33" spans="1:3">
      <c r="A33" t="s">
        <v>1207</v>
      </c>
      <c r="B33" t="s">
        <v>1208</v>
      </c>
      <c r="C33">
        <f>HYPERLINK("https://www.geeksforgeeks.org/check-for-palindrome-after-every-character-replacement-query/","link")</f>
        <v/>
      </c>
    </row>
    <row r="34" spans="1:3">
      <c r="A34" t="s">
        <v>1209</v>
      </c>
      <c r="B34" t="s">
        <v>1210</v>
      </c>
      <c r="C34">
        <f>HYPERLINK("https://www.geeksforgeeks.org/clone-binary-tree-random-pointers/","link")</f>
        <v/>
      </c>
    </row>
    <row r="35" spans="1:3">
      <c r="A35" t="s">
        <v>70</v>
      </c>
      <c r="B35" t="s">
        <v>71</v>
      </c>
      <c r="C35">
        <f>HYPERLINK("https://www.geeksforgeeks.org/largest-subarray-with-equal-number-of-0s-and-1s/","link")</f>
        <v/>
      </c>
    </row>
    <row r="36" spans="1:3">
      <c r="A36" t="s">
        <v>1211</v>
      </c>
      <c r="B36" t="s">
        <v>1212</v>
      </c>
      <c r="C36">
        <f>HYPERLINK("https://www.geeksforgeeks.org/find-smallest-range-containing-elements-from-k-lists/","link")</f>
        <v/>
      </c>
    </row>
    <row r="37" spans="1:3">
      <c r="A37" t="s">
        <v>1213</v>
      </c>
      <c r="B37" t="s">
        <v>1214</v>
      </c>
      <c r="C37">
        <f>HYPERLINK("https://www.geeksforgeeks.org/cuckoo-hashing/","link")</f>
        <v/>
      </c>
    </row>
    <row r="38" spans="1:3">
      <c r="A38" t="s">
        <v>1002</v>
      </c>
      <c r="B38" t="s">
        <v>1003</v>
      </c>
      <c r="C38">
        <f>HYPERLINK("https://www.geeksforgeeks.org/advantages-of-bst-over-hash-table/","link")</f>
        <v/>
      </c>
    </row>
    <row r="39" spans="1:3">
      <c r="A39" t="s">
        <v>1215</v>
      </c>
      <c r="B39" t="s">
        <v>1216</v>
      </c>
      <c r="C39">
        <f>HYPERLINK("https://www.geeksforgeeks.org/internal-working-of-hashmap-java/","link")</f>
        <v/>
      </c>
    </row>
    <row r="40" spans="1:3">
      <c r="A40" t="s">
        <v>1217</v>
      </c>
      <c r="B40" t="s">
        <v>1218</v>
      </c>
      <c r="C40">
        <f>HYPERLINK("https://www.geeksforgeeks.org/hash-table-vs-stl-map/","link")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2018-05-20T23:04:19Z</dcterms:created>
  <dcterms:modified xsi:type="dcterms:W3CDTF">2018-05-20T23:04:19Z</dcterms:modified>
</cp:coreProperties>
</file>