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ver" sheetId="1" state="visible" r:id="rId3"/>
    <sheet name="from CMS" sheetId="2" state="visible" r:id="rId4"/>
    <sheet name="TOC" sheetId="3" state="visible" r:id="rId5"/>
    <sheet name="Glossary" sheetId="4" state="visible" r:id="rId6"/>
    <sheet name="Parameters" sheetId="5" state="visible" r:id="rId7"/>
    <sheet name="Table 1 - Historical Benchmark" sheetId="6" state="visible" r:id="rId8"/>
    <sheet name="Table 2 - Updated Benchmark" sheetId="7" state="visible" r:id="rId9"/>
    <sheet name="Table 3 - Shared Savings Losses" sheetId="8" state="visible" r:id="rId10"/>
    <sheet name="Table A1 - Risk" sheetId="9" state="visible" r:id="rId11"/>
    <sheet name="Table A2 - Renormalization" sheetId="10" state="visible" r:id="rId12"/>
    <sheet name="Table A3 - Trend &amp; Update" sheetId="11" state="visible" r:id="rId13"/>
    <sheet name="Table A4 - MSR" sheetId="12" state="visible" r:id="rId14"/>
    <sheet name="Table A5 - Inputs by Track" sheetId="13" state="visible" r:id="rId15"/>
  </sheets>
  <definedNames>
    <definedName function="false" hidden="false" localSheetId="0" name="_xlnm.Print_Area" vbProcedure="false">Cover!$A$1:$A$22</definedName>
    <definedName function="false" hidden="false" localSheetId="3" name="_xlnm.Print_Area" vbProcedure="false">Glossary!$A$1:$B$27</definedName>
    <definedName function="false" hidden="false" localSheetId="4" name="_xlnm.Print_Area" vbProcedure="false">Parameters!$A$1:$B$42</definedName>
    <definedName function="false" hidden="false" localSheetId="5" name="_xlnm.Print_Area" vbProcedure="false">'Table 1 - Historical Benchmark'!$A$1:$F$106</definedName>
    <definedName function="false" hidden="false" localSheetId="5" name="_xlnm.Print_Titles" vbProcedure="false">'Table 1 - Historical Benchmark'!$1:$4</definedName>
    <definedName function="false" hidden="false" localSheetId="6" name="_xlnm.Print_Area" vbProcedure="false">'Table 2 - Updated Benchmark'!$A$1:$D$53</definedName>
    <definedName function="false" hidden="false" localSheetId="6" name="_xlnm.Print_Titles" vbProcedure="false">'Table 2 - Updated Benchmark'!$1:$3</definedName>
    <definedName function="false" hidden="false" localSheetId="7" name="_xlnm.Print_Area" vbProcedure="false">'Table 3 - Shared Savings Losses'!$A$1:$B$84</definedName>
    <definedName function="false" hidden="false" localSheetId="7" name="_xlnm.Print_Titles" vbProcedure="false">'Table 3 - Shared Savings Losses'!$1:$3</definedName>
    <definedName function="false" hidden="false" localSheetId="8" name="_xlnm.Print_Area" vbProcedure="false">'Table A1 - Risk'!$A$1:$E$11</definedName>
    <definedName function="false" hidden="false" localSheetId="9" name="_xlnm.Print_Area" vbProcedure="false">'Table A2 - Renormalization'!$A$1:$E$12</definedName>
    <definedName function="false" hidden="false" localSheetId="10" name="_xlnm.Print_Area" vbProcedure="false">'Table A3 - Trend &amp; Update'!$A$1:$F$48</definedName>
    <definedName function="false" hidden="false" localSheetId="11" name="_xlnm.Print_Area" vbProcedure="false">'Table A4 - MSR'!$A$1:$D$23</definedName>
    <definedName function="false" hidden="false" localSheetId="12" name="_xlnm.Print_Area" vbProcedure="false">'Table A5 - Inputs by Track'!$A$1:$E$11</definedName>
    <definedName function="false" hidden="false" localSheetId="2" name="_xlnm.Print_Area" vbProcedure="false">TOC!$A$1:$A$14</definedName>
    <definedName function="false" hidden="false" name="MSR" vbProcedure="false">#REF!</definedName>
    <definedName function="false" hidden="true" localSheetId="0" name="Z_7D1E26EF_73B0_4DA3_9BFD_D7CB8688FF9D_.wvu.PrintArea" vbProcedure="false">Cover!$A$1:$K$22</definedName>
    <definedName function="false" hidden="false" localSheetId="2" name="MSR" vbProcedure="false">#REF!</definedName>
    <definedName function="false" hidden="true" localSheetId="2" name="Z_7D1E26EF_73B0_4DA3_9BFD_D7CB8688FF9D_.wvu.PrintArea" vbProcedure="false">TOC!$A$1:$J$17</definedName>
    <definedName function="false" hidden="true" localSheetId="3" name="Z_7D1E26EF_73B0_4DA3_9BFD_D7CB8688FF9D_.wvu.PrintArea" vbProcedure="false">Glossary!$A$29:$P$51</definedName>
    <definedName function="false" hidden="true" localSheetId="5" name="Z_7D1E26EF_73B0_4DA3_9BFD_D7CB8688FF9D_.wvu.PrintArea" vbProcedure="false">'Table 1 - Historical Benchmark'!$A$1:$G$92</definedName>
    <definedName function="false" hidden="true" localSheetId="5" name="Z_7D1E26EF_73B0_4DA3_9BFD_D7CB8688FF9D_.wvu.PrintTitles" vbProcedure="false">'Table 1 - Historical Benchmark'!$5:$5</definedName>
    <definedName function="false" hidden="true" localSheetId="6" name="Z_7D1E26EF_73B0_4DA3_9BFD_D7CB8688FF9D_.wvu.PrintArea" vbProcedure="false">'Table 2 - Updated Benchmark'!$A$1:$D$52</definedName>
    <definedName function="false" hidden="false" localSheetId="7" name="OLE_LINK4" vbProcedure="false">'Table 3 - Shared Savings Losses'!$B$7</definedName>
    <definedName function="false" hidden="true" localSheetId="7" name="Z_7D1E26EF_73B0_4DA3_9BFD_D7CB8688FF9D_.wvu.PrintArea" vbProcedure="false">'Table 3 - Shared Savings Losses'!$A$1:$F$84</definedName>
    <definedName function="false" hidden="true" localSheetId="10" name="Z_7D1E26EF_73B0_4DA3_9BFD_D7CB8688FF9D_.wvu.PrintArea" vbProcedure="false">'Table A3 - Trend &amp; Update'!$A$1:$F$49</definedName>
    <definedName function="false" hidden="true" localSheetId="11" name="Z_7D1E26EF_73B0_4DA3_9BFD_D7CB8688FF9D_.wvu.PrintArea" vbProcedure="false">'Table A4 - MSR'!$A$1:$P$17</definedName>
    <definedName function="false" hidden="false" localSheetId="12" name="MSR" vbProcedure="false">'table a5 - inputs by track'!#ref!</definedName>
    <definedName function="false" hidden="true" localSheetId="12" name="Z_7D1E26EF_73B0_4DA3_9BFD_D7CB8688FF9D_.wvu.PrintArea" vbProcedure="false">'Table A5 - Inputs by Track'!$A$1:$P$17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<sst xmlns="http://schemas.openxmlformats.org/spreadsheetml/2006/main" count="866" uniqueCount="511">
  <si>
    <t xml:space="preserve">A1540, ACO Health Partners, LLC</t>
  </si>
  <si>
    <t xml:space="preserve">Financial Reconciliation Report, Performance Year 2022</t>
  </si>
  <si>
    <t xml:space="preserve">Medicare Shared Savings Program</t>
  </si>
  <si>
    <t xml:space="preserve">July 1, 2019 Agreement Start Date</t>
  </si>
  <si>
    <t xml:space="preserve">This communication material was prepared as a service to the public and is not intended to grant rights or impose obligations. It may contain references or links to statutes, regulations, or other policy materials. The information provided is only intended to be a general summary. It is not intended to take the place of either the written law or regulations. We encourage readers to review the specific statutes, regulations, and other interpretive materials for a full and accurate statement of its contents. 
</t>
  </si>
  <si>
    <t xml:space="preserve">ACO_ID</t>
  </si>
  <si>
    <t xml:space="preserve">A1540</t>
  </si>
  <si>
    <t xml:space="preserve">ACO_Name</t>
  </si>
  <si>
    <t xml:space="preserve">ACO Health Partners, LLC</t>
  </si>
  <si>
    <t xml:space="preserve">Agree_Type</t>
  </si>
  <si>
    <t xml:space="preserve">Renewal</t>
  </si>
  <si>
    <t xml:space="preserve">Agreement_Period_Num</t>
  </si>
  <si>
    <t xml:space="preserve">Current_Start_Date</t>
  </si>
  <si>
    <t xml:space="preserve">Current_Track</t>
  </si>
  <si>
    <t xml:space="preserve">B</t>
  </si>
  <si>
    <t xml:space="preserve">Risk_Model</t>
  </si>
  <si>
    <t xml:space="preserve">One-Sided</t>
  </si>
  <si>
    <t xml:space="preserve">Assign_Type</t>
  </si>
  <si>
    <t xml:space="preserve">Retrospective</t>
  </si>
  <si>
    <t xml:space="preserve">SNF_Waiver</t>
  </si>
  <si>
    <t xml:space="preserve">N_AB</t>
  </si>
  <si>
    <t xml:space="preserve">Sav_rate</t>
  </si>
  <si>
    <t xml:space="preserve">MinSavPerc</t>
  </si>
  <si>
    <t xml:space="preserve">BnchmkMinExp</t>
  </si>
  <si>
    <t xml:space="preserve">GenSaveLoss</t>
  </si>
  <si>
    <t xml:space="preserve">DisAdj</t>
  </si>
  <si>
    <t xml:space="preserve">Impact_Mid_Year_Termination</t>
  </si>
  <si>
    <t xml:space="preserve">EarnSaveLoss</t>
  </si>
  <si>
    <t xml:space="preserve">DisAffQual</t>
  </si>
  <si>
    <t xml:space="preserve">Met_QPS</t>
  </si>
  <si>
    <t xml:space="preserve">Met_30pctl</t>
  </si>
  <si>
    <t xml:space="preserve">Met_Incentive</t>
  </si>
  <si>
    <t xml:space="preserve">Met_FirstYear</t>
  </si>
  <si>
    <t xml:space="preserve">Report_WI</t>
  </si>
  <si>
    <t xml:space="preserve">Report_eCQM_CQM</t>
  </si>
  <si>
    <t xml:space="preserve">Report_Inc</t>
  </si>
  <si>
    <t xml:space="preserve">QualScore</t>
  </si>
  <si>
    <t xml:space="preserve">Recvd30p</t>
  </si>
  <si>
    <t xml:space="preserve">PosRegAdj</t>
  </si>
  <si>
    <t xml:space="preserve">UpdatedBnchmk</t>
  </si>
  <si>
    <t xml:space="preserve">HistBnchmk</t>
  </si>
  <si>
    <t xml:space="preserve">ABtotBnchmk</t>
  </si>
  <si>
    <t xml:space="preserve">ABtotExp</t>
  </si>
  <si>
    <t xml:space="preserve">FinalShareRate</t>
  </si>
  <si>
    <t xml:space="preserve">Rev_Exp_Cat</t>
  </si>
  <si>
    <t xml:space="preserve">Low Revenue</t>
  </si>
  <si>
    <t xml:space="preserve">Per_Capita_Exp_ALL_ESRD_BY1</t>
  </si>
  <si>
    <t xml:space="preserve">Per_Capita_Exp_ALL_DIS_BY1</t>
  </si>
  <si>
    <t xml:space="preserve">Per_Capita_Exp_ALL_AGDU_BY1</t>
  </si>
  <si>
    <t xml:space="preserve">Per_Capita_Exp_ALL_AGND_BY1</t>
  </si>
  <si>
    <t xml:space="preserve">Per_Capita_Exp_ALL_ESRD_BY2</t>
  </si>
  <si>
    <t xml:space="preserve">Per_Capita_Exp_ALL_DIS_BY2</t>
  </si>
  <si>
    <t xml:space="preserve">Per_Capita_Exp_ALL_AGDU_BY2</t>
  </si>
  <si>
    <t xml:space="preserve">Per_Capita_Exp_ALL_AGND_BY2</t>
  </si>
  <si>
    <t xml:space="preserve">Per_Capita_Exp_ALL_ESRD_BY3</t>
  </si>
  <si>
    <t xml:space="preserve">Per_Capita_Exp_ALL_DIS_BY3</t>
  </si>
  <si>
    <t xml:space="preserve">Per_Capita_Exp_ALL_AGDU_BY3</t>
  </si>
  <si>
    <t xml:space="preserve">Per_Capita_Exp_ALL_AGND_BY3</t>
  </si>
  <si>
    <t xml:space="preserve">Per_Capita_Exp_ALL_ESRD_PY</t>
  </si>
  <si>
    <t xml:space="preserve">Per_Capita_Exp_ALL_DIS_PY</t>
  </si>
  <si>
    <t xml:space="preserve">Per_Capita_Exp_ALL_AGDU_PY</t>
  </si>
  <si>
    <t xml:space="preserve">Per_Capita_Exp_ALL_AGND_PY</t>
  </si>
  <si>
    <t xml:space="preserve">Per_Capita_Exp_TOTAL_PY</t>
  </si>
  <si>
    <t xml:space="preserve">CMS_HCC_RiskScore_ESRD_BY1</t>
  </si>
  <si>
    <t xml:space="preserve">CMS_HCC_RiskScore_DIS_BY1</t>
  </si>
  <si>
    <t xml:space="preserve">CMS_HCC_RiskScore_AGDU_BY1</t>
  </si>
  <si>
    <t xml:space="preserve">CMS_HCC_RiskScore_AGND_BY1</t>
  </si>
  <si>
    <t xml:space="preserve">CMS_HCC_RiskScore_ESRD_BY2</t>
  </si>
  <si>
    <t xml:space="preserve">CMS_HCC_RiskScore_DIS_BY2</t>
  </si>
  <si>
    <t xml:space="preserve">CMS_HCC_RiskScore_AGDU_BY2</t>
  </si>
  <si>
    <t xml:space="preserve">CMS_HCC_RiskScore_AGND_BY2</t>
  </si>
  <si>
    <t xml:space="preserve">CMS_HCC_RiskScore_ESRD_BY3</t>
  </si>
  <si>
    <t xml:space="preserve">CMS_HCC_RiskScore_DIS_BY3</t>
  </si>
  <si>
    <t xml:space="preserve">CMS_HCC_RiskScore_AGDU_BY3</t>
  </si>
  <si>
    <t xml:space="preserve">CMS_HCC_RiskScore_AGND_BY3</t>
  </si>
  <si>
    <t xml:space="preserve">CMS_HCC_RiskScore_ESRD_PY</t>
  </si>
  <si>
    <t xml:space="preserve">CMS_HCC_RiskScore_DIS_PY</t>
  </si>
  <si>
    <t xml:space="preserve">CMS_HCC_RiskScore_AGDU_PY</t>
  </si>
  <si>
    <t xml:space="preserve">CMS_HCC_RiskScore_AGND_PY</t>
  </si>
  <si>
    <t xml:space="preserve">N_AB_Year_ESRD_BY3</t>
  </si>
  <si>
    <t xml:space="preserve">N_AB_Year_DIS_BY3</t>
  </si>
  <si>
    <t xml:space="preserve">N_AB_Year_AGED_Dual_BY3</t>
  </si>
  <si>
    <t xml:space="preserve">N_AB_Year_AGED_NonDual_BY3</t>
  </si>
  <si>
    <t xml:space="preserve">N_AB_Year_PY</t>
  </si>
  <si>
    <t xml:space="preserve">N_AB_Year_ESRD_PY</t>
  </si>
  <si>
    <t xml:space="preserve">N_AB_Year_DIS_PY</t>
  </si>
  <si>
    <t xml:space="preserve">N_AB_Year_AGED_Dual_PY</t>
  </si>
  <si>
    <t xml:space="preserve">N_AB_Year_AGED_NonDual_PY</t>
  </si>
  <si>
    <t xml:space="preserve">N_Ben_VA_Only</t>
  </si>
  <si>
    <t xml:space="preserve">N_Ben_CBA_Only</t>
  </si>
  <si>
    <t xml:space="preserve">N_Ben_CBA_and_VA</t>
  </si>
  <si>
    <t xml:space="preserve">N_Ben_Age_0_64</t>
  </si>
  <si>
    <t xml:space="preserve">N_Ben_Age_65_74</t>
  </si>
  <si>
    <t xml:space="preserve">N_Ben_Age_75_84</t>
  </si>
  <si>
    <t xml:space="preserve">N_Ben_Age_85plus</t>
  </si>
  <si>
    <t xml:space="preserve">N_Ben_Female</t>
  </si>
  <si>
    <t xml:space="preserve">N_Ben_Male</t>
  </si>
  <si>
    <t xml:space="preserve">N_Ben_Race_White</t>
  </si>
  <si>
    <t xml:space="preserve">N_Ben_Race_Black</t>
  </si>
  <si>
    <t xml:space="preserve">N_Ben_Race_Asian</t>
  </si>
  <si>
    <t xml:space="preserve">N_Ben_Race_Hisp</t>
  </si>
  <si>
    <t xml:space="preserve">*</t>
  </si>
  <si>
    <t xml:space="preserve">N_Ben_Race_Native</t>
  </si>
  <si>
    <t xml:space="preserve">N_Ben_Race_Other</t>
  </si>
  <si>
    <t xml:space="preserve">N_Ben_Race_Unknown</t>
  </si>
  <si>
    <t xml:space="preserve">CapAnn_INP_All</t>
  </si>
  <si>
    <t xml:space="preserve">CapAnn_INP_S_trm</t>
  </si>
  <si>
    <t xml:space="preserve">CapAnn_INP_L_trm</t>
  </si>
  <si>
    <t xml:space="preserve">CapAnn_INP_Rehab</t>
  </si>
  <si>
    <t xml:space="preserve">CapAnn_INP_Psych</t>
  </si>
  <si>
    <t xml:space="preserve">CapAnn_HSP</t>
  </si>
  <si>
    <t xml:space="preserve">CapAnn_SNF</t>
  </si>
  <si>
    <t xml:space="preserve">CapAnn_OPD</t>
  </si>
  <si>
    <t xml:space="preserve">CapAnn_PB</t>
  </si>
  <si>
    <t xml:space="preserve">CapAnn_AmbPay</t>
  </si>
  <si>
    <t xml:space="preserve">CapAnn_HHA</t>
  </si>
  <si>
    <t xml:space="preserve">CapAnn_DME</t>
  </si>
  <si>
    <t xml:space="preserve">ADM</t>
  </si>
  <si>
    <t xml:space="preserve">ADM_S_Trm</t>
  </si>
  <si>
    <t xml:space="preserve">ADM_L_Trm</t>
  </si>
  <si>
    <t xml:space="preserve">ADM_Rehab</t>
  </si>
  <si>
    <t xml:space="preserve">ADM_Psych</t>
  </si>
  <si>
    <t xml:space="preserve">P_EDV_Vis</t>
  </si>
  <si>
    <t xml:space="preserve">P_EDV_Vis_HOSP</t>
  </si>
  <si>
    <t xml:space="preserve">P_CT_VIS</t>
  </si>
  <si>
    <t xml:space="preserve">P_MRI_VIS</t>
  </si>
  <si>
    <t xml:space="preserve">P_EM_Total</t>
  </si>
  <si>
    <t xml:space="preserve">P_EM_PCP_Vis</t>
  </si>
  <si>
    <t xml:space="preserve">P_EM_SP_Vis</t>
  </si>
  <si>
    <t xml:space="preserve">P_Nurse_Vis</t>
  </si>
  <si>
    <t xml:space="preserve">P_FQHC_RHC_Vis</t>
  </si>
  <si>
    <t xml:space="preserve">P_SNF_ADM</t>
  </si>
  <si>
    <t xml:space="preserve">SNF_LOS</t>
  </si>
  <si>
    <t xml:space="preserve">SNF_PayperStay</t>
  </si>
  <si>
    <t xml:space="preserve">N_CAH</t>
  </si>
  <si>
    <t xml:space="preserve">N_FQHC</t>
  </si>
  <si>
    <t xml:space="preserve">N_RHC</t>
  </si>
  <si>
    <t xml:space="preserve">N_ETA</t>
  </si>
  <si>
    <t xml:space="preserve">N_Hosp</t>
  </si>
  <si>
    <t xml:space="preserve">N_Fac_Other</t>
  </si>
  <si>
    <t xml:space="preserve">N_PCP</t>
  </si>
  <si>
    <t xml:space="preserve">N_Spec</t>
  </si>
  <si>
    <t xml:space="preserve">N_NP</t>
  </si>
  <si>
    <t xml:space="preserve">N_PA</t>
  </si>
  <si>
    <t xml:space="preserve">N_CNS</t>
  </si>
  <si>
    <t xml:space="preserve">Perc_Dual</t>
  </si>
  <si>
    <t xml:space="preserve">Perc_CovDiag</t>
  </si>
  <si>
    <t xml:space="preserve">Perc_CovEpisode</t>
  </si>
  <si>
    <t xml:space="preserve">Perc_LTI</t>
  </si>
  <si>
    <t xml:space="preserve">CAHPS_1</t>
  </si>
  <si>
    <t xml:space="preserve">CAHPS_2</t>
  </si>
  <si>
    <t xml:space="preserve">CAHPS_3</t>
  </si>
  <si>
    <t xml:space="preserve">CAHPS_4</t>
  </si>
  <si>
    <t xml:space="preserve">CAHPS_5</t>
  </si>
  <si>
    <t xml:space="preserve">CAHPS_6</t>
  </si>
  <si>
    <t xml:space="preserve">CAHPS_7</t>
  </si>
  <si>
    <t xml:space="preserve">CAHPS_11</t>
  </si>
  <si>
    <t xml:space="preserve">CAHPS_9</t>
  </si>
  <si>
    <t xml:space="preserve">CAHPS_8</t>
  </si>
  <si>
    <t xml:space="preserve">Measure_479</t>
  </si>
  <si>
    <t xml:space="preserve">Measure_484</t>
  </si>
  <si>
    <t xml:space="preserve">QualityID_318</t>
  </si>
  <si>
    <t xml:space="preserve">QualityID_110</t>
  </si>
  <si>
    <t xml:space="preserve">QualityID_226</t>
  </si>
  <si>
    <t xml:space="preserve">QualityID_134_WI</t>
  </si>
  <si>
    <t xml:space="preserve">QualityID_134_eCQM</t>
  </si>
  <si>
    <t xml:space="preserve">-</t>
  </si>
  <si>
    <t xml:space="preserve">QualityID_134_MIPSCQM</t>
  </si>
  <si>
    <t xml:space="preserve">QualityID_113</t>
  </si>
  <si>
    <t xml:space="preserve">QualityID_112</t>
  </si>
  <si>
    <t xml:space="preserve">QualityID_438</t>
  </si>
  <si>
    <t xml:space="preserve">QualityID_370</t>
  </si>
  <si>
    <t xml:space="preserve">QualityID_001_WI</t>
  </si>
  <si>
    <t xml:space="preserve">QualityID_001_eCQM</t>
  </si>
  <si>
    <t xml:space="preserve">QualityID_001_MIPSCQM</t>
  </si>
  <si>
    <t xml:space="preserve">QualityID_236_WI</t>
  </si>
  <si>
    <t xml:space="preserve">QualityID_236_eCQM</t>
  </si>
  <si>
    <t xml:space="preserve">QualityID_236_MIPSCQM</t>
  </si>
  <si>
    <t xml:space="preserve">Table of Contents</t>
  </si>
  <si>
    <t xml:space="preserve">Glossary</t>
  </si>
  <si>
    <t xml:space="preserve">Parameters of Financial Reconciliation</t>
  </si>
  <si>
    <t xml:space="preserve">Table 1: Historical Benchmark Determination </t>
  </si>
  <si>
    <t xml:space="preserve">Table 2: Updated Benchmark Determination </t>
  </si>
  <si>
    <t xml:space="preserve">Table 3: Shared Savings/Losses Calculation</t>
  </si>
  <si>
    <t xml:space="preserve">Appendix Table A1: Risk Ratios for Annual Adjustment to the Historical Benchmark</t>
  </si>
  <si>
    <t xml:space="preserve">Appendix Table A2: Risk Score Renormalization</t>
  </si>
  <si>
    <t xml:space="preserve">Appendix Table A3: Trend and Update Factor Determination</t>
  </si>
  <si>
    <t xml:space="preserve">Appendix Table A4: Minimum Savings Rate and Minimum Loss Rate by Number of Assigned Beneficiaries</t>
  </si>
  <si>
    <t xml:space="preserve">Appendix Table A5: Track-Dependent Calculation Inputs</t>
  </si>
  <si>
    <t xml:space="preserve">ACO</t>
  </si>
  <si>
    <t xml:space="preserve">Accountable Care Organization</t>
  </si>
  <si>
    <t xml:space="preserve">AIM</t>
  </si>
  <si>
    <t xml:space="preserve">ACO Investment Model</t>
  </si>
  <si>
    <t xml:space="preserve">Assignable beneficiary</t>
  </si>
  <si>
    <t xml:space="preserve">A Medicare fee-for-service beneficiary who receives at least one primary care service with a date of service during a specified 12-month assignment window from a Medicare-enrolled physician who is a primary care physician or who has one of the specialty designations included in 42 CFR §425.402(c).</t>
  </si>
  <si>
    <t xml:space="preserve">BY</t>
  </si>
  <si>
    <t xml:space="preserve">Benchmark Year</t>
  </si>
  <si>
    <t xml:space="preserve">CMS</t>
  </si>
  <si>
    <t xml:space="preserve">Centers for Medicare &amp; Medicaid Services</t>
  </si>
  <si>
    <t xml:space="preserve">CMS-HCC Risk Score</t>
  </si>
  <si>
    <t xml:space="preserve">CMS Hierarchical Condition Category Risk Score</t>
  </si>
  <si>
    <t xml:space="preserve">COVID-19</t>
  </si>
  <si>
    <t xml:space="preserve">Coronavirus disease 2019</t>
  </si>
  <si>
    <t xml:space="preserve">CAH</t>
  </si>
  <si>
    <t xml:space="preserve">Critical Access Hospital</t>
  </si>
  <si>
    <t xml:space="preserve">CCN</t>
  </si>
  <si>
    <t xml:space="preserve">CMS Certification Number</t>
  </si>
  <si>
    <t xml:space="preserve">CY</t>
  </si>
  <si>
    <t xml:space="preserve">Calendar Year</t>
  </si>
  <si>
    <t xml:space="preserve">DRG</t>
  </si>
  <si>
    <t xml:space="preserve">Diagnoses Related Group</t>
  </si>
  <si>
    <t xml:space="preserve">DSH</t>
  </si>
  <si>
    <t xml:space="preserve">Disproportionate Share Hospital</t>
  </si>
  <si>
    <t xml:space="preserve">Dual-eligible</t>
  </si>
  <si>
    <t xml:space="preserve">Medicare beneficiaries with specified Medicaid benefits, identified in CMS data systems by dual status code 01 (Qualified Medicare Beneficiary (QMB)-only), 02 (QMB and full Medicaid coverage, including prescription drugs), 04 (Specified Low-Income Medicare Beneficiary (SLMB) and full Medicaid coverage, including prescription drugs), or 08 (Other dual eligible (not QMB, SLMB, Qualified Disabled Working Individual, or Qualifying Individual) with full Medicaid coverage, including prescription drugs).</t>
  </si>
  <si>
    <t xml:space="preserve">ESRD</t>
  </si>
  <si>
    <t xml:space="preserve">End-Stage Renal Disease</t>
  </si>
  <si>
    <t xml:space="preserve">EUC</t>
  </si>
  <si>
    <t xml:space="preserve">Extreme and Uncontrollable Circumstance </t>
  </si>
  <si>
    <t xml:space="preserve">FFS</t>
  </si>
  <si>
    <t xml:space="preserve">Fee-for-Service</t>
  </si>
  <si>
    <t xml:space="preserve">IME</t>
  </si>
  <si>
    <t xml:space="preserve">Indirect Medical Education</t>
  </si>
  <si>
    <t xml:space="preserve">IPPS</t>
  </si>
  <si>
    <t xml:space="preserve">Inpatient Prospective Payment System</t>
  </si>
  <si>
    <t xml:space="preserve">MIPS</t>
  </si>
  <si>
    <t xml:space="preserve">Merit-based Incentive Payment System</t>
  </si>
  <si>
    <t xml:space="preserve">MLR</t>
  </si>
  <si>
    <t xml:space="preserve">Minimum Loss Rate</t>
  </si>
  <si>
    <t xml:space="preserve">MSR</t>
  </si>
  <si>
    <t xml:space="preserve">Minimum Savings Rate</t>
  </si>
  <si>
    <t xml:space="preserve">MSSP</t>
  </si>
  <si>
    <t xml:space="preserve">OACT</t>
  </si>
  <si>
    <t xml:space="preserve">CMS Office of the Actuary</t>
  </si>
  <si>
    <t xml:space="preserve">PHE</t>
  </si>
  <si>
    <t xml:space="preserve">Public Health Emergency</t>
  </si>
  <si>
    <t xml:space="preserve">PY</t>
  </si>
  <si>
    <t xml:space="preserve">Performance Year</t>
  </si>
  <si>
    <t xml:space="preserve">TIN</t>
  </si>
  <si>
    <t xml:space="preserve">Tax Identification Number</t>
  </si>
  <si>
    <t xml:space="preserve">This report is based on the PY 2022 participant list certified by the ACO.</t>
  </si>
  <si>
    <t xml:space="preserve">Time Periods and ACO Characteristics</t>
  </si>
  <si>
    <t xml:space="preserve">Performance Year for which ACO is Being Reconciled</t>
  </si>
  <si>
    <t xml:space="preserve">01/01/2022 - 12/31/2022</t>
  </si>
  <si>
    <t xml:space="preserve">Claims-Based Beneficiary Assignment Window</t>
  </si>
  <si>
    <t xml:space="preserve">Benchmark Year 1 (BY1)</t>
  </si>
  <si>
    <t xml:space="preserve">01/01/2016 - 12/31/2016</t>
  </si>
  <si>
    <t xml:space="preserve">Benchmark Year 2 (BY2)</t>
  </si>
  <si>
    <t xml:space="preserve">01/01/2017 - 12/31/2017</t>
  </si>
  <si>
    <t xml:space="preserve">Benchmark Year 3 (BY3)</t>
  </si>
  <si>
    <t xml:space="preserve">01/01/2018 - 12/31/2018</t>
  </si>
  <si>
    <t xml:space="preserve">Performance Year (PY)</t>
  </si>
  <si>
    <t xml:space="preserve">Voluntary Alignment End Date</t>
  </si>
  <si>
    <t xml:space="preserve">Not Applicable</t>
  </si>
  <si>
    <t xml:space="preserve">10/31/2017</t>
  </si>
  <si>
    <t xml:space="preserve">09/30/2021</t>
  </si>
  <si>
    <t xml:space="preserve">Expenditure &amp; Risk Score Period</t>
  </si>
  <si>
    <t xml:space="preserve">Claims Run-Out Period</t>
  </si>
  <si>
    <t xml:space="preserve">3 Months</t>
  </si>
  <si>
    <t xml:space="preserve">Claims Completion Factor</t>
  </si>
  <si>
    <t xml:space="preserve">Date Produced</t>
  </si>
  <si>
    <t xml:space="preserve">08/03/2023</t>
  </si>
  <si>
    <t xml:space="preserve">ACO Track</t>
  </si>
  <si>
    <t xml:space="preserve">BASIC Level B</t>
  </si>
  <si>
    <t xml:space="preserve">ACO Agreement Period</t>
  </si>
  <si>
    <t xml:space="preserve">       3</t>
  </si>
  <si>
    <t xml:space="preserve">ACO Agreement Period Subject to Regional Adjustment</t>
  </si>
  <si>
    <t xml:space="preserve">       1</t>
  </si>
  <si>
    <t xml:space="preserve">ACO Assignment Methodology</t>
  </si>
  <si>
    <t xml:space="preserve">Preliminary Prospective</t>
  </si>
  <si>
    <t xml:space="preserve">Benchmark Year Weights</t>
  </si>
  <si>
    <t xml:space="preserve">1/3</t>
  </si>
  <si>
    <t xml:space="preserve">Weight Used in Regional Adjustment Calculation</t>
  </si>
  <si>
    <t xml:space="preserve">ACO Determined to Have Higher Spending than the ACO's Regional Service Area</t>
  </si>
  <si>
    <t xml:space="preserve">ACO Determined to Have Lower Spending than the ACO's Regional Service Area</t>
  </si>
  <si>
    <t xml:space="preserve">Expenditure Truncation Threshold ($), CY 2022, Excluding COVID-19 Episodes</t>
  </si>
  <si>
    <t xml:space="preserve">Disabled</t>
  </si>
  <si>
    <t xml:space="preserve">Aged/dual </t>
  </si>
  <si>
    <t xml:space="preserve">Aged/non-dual</t>
  </si>
  <si>
    <t xml:space="preserve">Definition of Episodes of Care for the Treatment of COVID-19</t>
  </si>
  <si>
    <t xml:space="preserve">CMS will identify inpatient claims that trigger an episode of care for treatment of COVID-19 (hereafter referred to as a COVID-19 episode) using the following criteria:</t>
  </si>
  <si>
    <t xml:space="preserve">•   Inpatient claims identified by claim type 60.</t>
  </si>
  <si>
    <t xml:space="preserve">•   Facility type as identified by the character in the third position of the CCN equal to “T” (Rehabilitation Unit) or “R” (CAH Rehabilitation Unit), or by the last four digits of the CCN in any of the following ranges:</t>
  </si>
  <si>
    <t xml:space="preserve">0001–0879 (Short-term [General or Specialty] Hospital);</t>
  </si>
  <si>
    <t xml:space="preserve">0880–0899 (Hospital that participated in an Office of Research and Development demonstration project);</t>
  </si>
  <si>
    <t xml:space="preserve">1300–1399 (CAH);</t>
  </si>
  <si>
    <t xml:space="preserve">2000–2299 (Long-term Care Hospital);</t>
  </si>
  <si>
    <t xml:space="preserve">3025–3099 (Inpatient Rehabilitation Facility); and</t>
  </si>
  <si>
    <t xml:space="preserve">3300–3399 (Children’s Hospital).</t>
  </si>
  <si>
    <t xml:space="preserve">•   Admission date and discharge date both populated.</t>
  </si>
  <si>
    <t xml:space="preserve">•   Discharge date between January 27, 2020, and March 31, 2020 (inclusive), and diagnosis code = B97.29; or discharge date between April 1, 2020, and the expiration date of the Public Health Emergency (if known, inclusive), and diagnosis code = U07.1. (The applicable diagnosis code may be present in any diagnosis code field based on established coding guidelines.)</t>
  </si>
  <si>
    <r>
      <rPr>
        <sz val="12"/>
        <color rgb="FF000000"/>
        <rFont val="Times New Roman"/>
        <family val="1"/>
        <charset val="1"/>
      </rPr>
      <t xml:space="preserve">CMS incorporat</t>
    </r>
    <r>
      <rPr>
        <sz val="12"/>
        <rFont val="Times New Roman"/>
        <family val="1"/>
        <charset val="1"/>
      </rPr>
      <t xml:space="preserve">es</t>
    </r>
    <r>
      <rPr>
        <sz val="12"/>
        <color rgb="FF000000"/>
        <rFont val="Times New Roman"/>
        <family val="1"/>
        <charset val="1"/>
      </rPr>
      <t xml:space="preserve"> an additional criterion to ensure that expenditures related to treatment of COVID-19 are not excluded from program calculations when the IPPS provider is not eligible to receive the 20 percent DRG adjustment, for example, because the provider has specified a billing note NTE02 “No Pos Test” on the electronic claim 837I, or a remark “No Pos Test” on a paper claim. This note or remark on the claim indicates that the beneficiary did not have a positive laboratory test result for COVID-19 documented in the beneficiary’s medical record. This is for consistency with the CMS requirement that there must be a positive laboratory test result for COVID-19 documented in the beneficiary’s medical record in order for an IPPS provider to receive the 20 percent DRG adjustment. This requirement was developed to address potential Medicare program integrity risks, and became effective with admissions occurring on or after September 1, 2020.</t>
    </r>
  </si>
  <si>
    <t xml:space="preserve">CMS will next identify episode months associated with each triggering inpatient claim. Episode months will include:</t>
  </si>
  <si>
    <t xml:space="preserve">•   Calendar month of admission;</t>
  </si>
  <si>
    <t xml:space="preserve">•   Calendar month of discharge;</t>
  </si>
  <si>
    <t xml:space="preserve">•   Any calendar months between calendar month of admission and calendar month of discharge; and</t>
  </si>
  <si>
    <t xml:space="preserve">•   Calendar month following calendar month of discharge.</t>
  </si>
  <si>
    <t xml:space="preserve">Each episode will start at the beginning of the admission month and end at the end of the month following the discharge month.</t>
  </si>
  <si>
    <t xml:space="preserve">For further information on how program calculations are adjusted to exclude payment amounts for episodes of care for treatment of COVID-19, please reference the Medicare Shared Savings Program Shared Savings and Losses and Assignment Methodology Specifications of Policies to Address the Public Health Emergency for COVID-19. https://www.cms.gov/files/document/medicare-shared-savings-program-shared-savings-and-losses-and-assignment-methodology-specifications.pdf</t>
  </si>
  <si>
    <r>
      <rPr>
        <b val="true"/>
        <sz val="14"/>
        <color rgb="FF000000"/>
        <rFont val="Times New Roman"/>
        <family val="1"/>
        <charset val="1"/>
      </rPr>
      <t xml:space="preserve">Table 1: </t>
    </r>
    <r>
      <rPr>
        <b val="true"/>
        <sz val="14"/>
        <rFont val="Times New Roman"/>
        <family val="1"/>
        <charset val="1"/>
      </rPr>
      <t xml:space="preserve">Historical Benchmark</t>
    </r>
    <r>
      <rPr>
        <b val="true"/>
        <sz val="14"/>
        <color rgb="FF000000"/>
        <rFont val="Times New Roman"/>
        <family val="1"/>
        <charset val="1"/>
      </rPr>
      <t xml:space="preserve"> Determination </t>
    </r>
  </si>
  <si>
    <t xml:space="preserve">cost high in all BY years</t>
  </si>
  <si>
    <t xml:space="preserve">Risk score low in BY1 and By2, high in BY3</t>
  </si>
  <si>
    <t xml:space="preserve">Calculate Historical Benchmark</t>
  </si>
  <si>
    <t xml:space="preserve">BY1</t>
  </si>
  <si>
    <t xml:space="preserve">BY2</t>
  </si>
  <si>
    <t xml:space="preserve">BY3</t>
  </si>
  <si>
    <t xml:space="preserve">Benchmark</t>
  </si>
  <si>
    <t xml:space="preserve">Assigned Beneficiaries</t>
  </si>
  <si>
    <t xml:space="preserve">[A1] Assigned Beneficiaries</t>
  </si>
  <si>
    <t xml:space="preserve">–</t>
  </si>
  <si>
    <t xml:space="preserve">[A2] Person Years</t>
  </si>
  <si>
    <t xml:space="preserve">Trended Historical Benchmark Expenditures</t>
  </si>
  <si>
    <t xml:space="preserve">[B] Per Capita Expenditures ($)</t>
  </si>
  <si>
    <t xml:space="preserve">Aged/dual</t>
  </si>
  <si>
    <t xml:space="preserve">[C] CMS-HCC Risk Score</t>
  </si>
  <si>
    <t xml:space="preserve">[D] CMS-HCC Risk Ratio</t>
  </si>
  <si>
    <t xml:space="preserve">[E] National-Regional Blended Trend Factor </t>
  </si>
  <si>
    <t xml:space="preserve">[F] Trended Per Capita Expenditures ($) </t>
  </si>
  <si>
    <t xml:space="preserve">[G] Historical Benchmark Expenditures Before Regional Adjustment ($) </t>
  </si>
  <si>
    <t xml:space="preserve">[H] Assigned Beneficiary Proportions </t>
  </si>
  <si>
    <t xml:space="preserve">Disabled </t>
  </si>
  <si>
    <t xml:space="preserve">[I] Historical Benchmark Before Regional Adjustment ($) </t>
  </si>
  <si>
    <t xml:space="preserve">Determine Regional Adjustment</t>
  </si>
  <si>
    <t xml:space="preserve">[J] Risk-Adjusted Regional Expenditures Before Accounting for ACO Assigned Beneficiary Health Status ($)</t>
  </si>
  <si>
    <t xml:space="preserve">[K] Risk-Adjusted Regional Expenditures After Accounting for ACO Assigned Beneficiary Health Status (ACO Risk-Adjusted Regional Average Expenditure Amount) ($) </t>
  </si>
  <si>
    <t xml:space="preserve">[L] Difference between ACO Risk-Adjusted Regional Average Expenditure Amount and Historical Benchmark Expenditures ($) </t>
  </si>
  <si>
    <t xml:space="preserve">[M] Weighted Average Difference between ACO Risk-Adjusted Regional Average Expenditure Amount and Historical Benchmark Expenditures ($) </t>
  </si>
  <si>
    <t xml:space="preserve">[N] Regional Adjustment Weight</t>
  </si>
  <si>
    <t xml:space="preserve">[O] Regional Adjustment Before Applying Cap ($) </t>
  </si>
  <si>
    <t xml:space="preserve">[P] Regional Adjustment Cap (Absolute Value) ($)</t>
  </si>
  <si>
    <t xml:space="preserve">[Q] Regional Adjustment After Applying Cap ($) </t>
  </si>
  <si>
    <t xml:space="preserve">[R] Regionally-Adjusted Historical Benchmark Expenditures ($) </t>
  </si>
  <si>
    <t xml:space="preserve">[S] Regionally-Adjusted Historical Benchmark ($)</t>
  </si>
  <si>
    <t xml:space="preserve">Note: Numerical values presented in this table are rounded for presentation purposes only. All calculations and formulas use additional precision, including all decimal places of expenditures, risk scores, etc.</t>
  </si>
  <si>
    <t xml:space="preserve">[A1] Number of Assigned Beneficiaries for the BY. For ACOs under prospective assignment, this report reflects the final assigned beneficiary population after excluding beneficiaries who died prior to or who became ineligible for assignment during the expenditure and risk score period for the BY.</t>
  </si>
  <si>
    <t xml:space="preserve">[A2] Person Years is the number of Assigned Beneficiaries adjusted downwards for beneficiaries with less than a full 12 months of eligibility in the BY; i.e., the number of eligible person months divided by 12. BY values reflect the exclusion of months associated with a COVID-19 episode (see Parameters), if applicable.</t>
  </si>
  <si>
    <t xml:space="preserve">[B] Per Capita Expenditures are based on BY1, BY2, and BY3 Medicare FFS Part A and B claims and enrollment data. Expenditures are annualized by dividing by the eligible fraction of 12 months, and mean expenditures are weighted by this fraction. For each Medicare enrollment type (ESRD, Disabled, Aged/dual, Aged/non-dual), expenditures are truncated at the 99th percentile of national assignable FFS expenditures for that type and exclude IME and DSH, but include final beneficiary identifiable payments made under a demonstration, pilot or time limited program (i.e., non-claims based payments). A claims completion factor of 1.013, accounting for all expected remaining Parts A and B claims run-out, is reflected in the expenditures reported for each Medicare enrollment type. BY values reflect the exclusion of months associated with a COVID-19 episode (see Parameters), if applicable.</t>
  </si>
  <si>
    <t xml:space="preserve">[C] CMS-HCC Risk Score is the final, prospective risk score based on the applicable risk adjustment model for that year, renormalized in each year so that the mean national FFS risk score for assignable beneficiaries equals 1.0. ESRD risk scores are renormalized to the ESRD population, Disabled risk scores are renormalized to the Disabled population, Aged/dual risk scores are renormalized to the Aged/dual population, and Aged/non-dual risk scores are renormalized to the Aged/non-dual population. Therefore ESRD, Disabled, Aged/dual, and Aged/non-dual risk scores are not on the same scale and are not comparable. BY values reflect the exclusion of months associated with a COVID-19 episode (see Parameters), if applicable.</t>
  </si>
  <si>
    <t xml:space="preserve">[D] The ratio of BY3 CMS-HCC Risk Score [C] to CMS-HCC Risk Score [C] for each year.</t>
  </si>
  <si>
    <t xml:space="preserve">[E] National-Regional Blended Trend Factor [G] from Appendix Table A3. </t>
  </si>
  <si>
    <t xml:space="preserve">[F] The product of Per Capita Expenditures [B], CMS-HCC Risk Ratio [D], and National-Regional Blended Trend Factor [E] for each year. </t>
  </si>
  <si>
    <t xml:space="preserve">[G] Trended Per Capita Expenditures [F] with BY weights applied. Expenditures for each benchmark year [F] are multiplied by applicable BY weights (see Parameters), then summed across years to obtain the Benchmark column. </t>
  </si>
  <si>
    <t xml:space="preserve">[H] ESRD, Disabled, Aged/dual, and Aged/non-dual proportions of assigned beneficiary person years for BY3. BY values reflect the exclusion of months associated with a COVID-19 episode (see Parameters), if applicable.</t>
  </si>
  <si>
    <t xml:space="preserve">[I] The product of the Historical Benchmark Expenditures [G] and the Assigned Beneficiary Proportions [H] summed across the four enrollment types.</t>
  </si>
  <si>
    <t xml:space="preserve">[J] BY3 Risk-Adjusted Regional Expenditures [C] from Appendix Table A3.</t>
  </si>
  <si>
    <t xml:space="preserve">[K] The product of BY3 CMS-HCC Risk Score [C] and Risk-Adjusted Regional Expenditures Before Accounting for ACO Assigned Beneficiary Health Status [J].</t>
  </si>
  <si>
    <t xml:space="preserve">[L] Difference between ACO Risk-Adjusted Regional Average Expenditure Amount [K] and Historical Benchmark Expenditures Before Regional Adjustment [G].</t>
  </si>
  <si>
    <t xml:space="preserve">[M] The product of the Difference between ACO Risk-Adjusted Regional Average Expenditure Amount and Historical Benchmark Expenditures [L] and the Assigned Beneficiary Proportions [H] summed across the four enrollment types. </t>
  </si>
  <si>
    <t xml:space="preserve">[N] If Weighted Average Difference between ACO Risk-Adjusted Regional Average Expenditure Amount and Historical Benchmark Expenditures [M] is less than zero, equal to the weight applicable if ACO Determined to Have Higher Spending than the ACO's Regional Service Area (see Parameters); otherwise equal to weight applicable if ACO Determined to Have Lower Spending than the ACO's Regional Service Area (see Parameters).</t>
  </si>
  <si>
    <t xml:space="preserve">[O] The product of the Difference between ACO Risk-Adjusted Regional Average Expenditure Amount and Historical Benchmark Expenditures [L] and the Regional Adjustment Weight [N] for each enrollment type. </t>
  </si>
  <si>
    <t xml:space="preserve">[P] BY3 OACT National Assignable FFS Per Capita Expenditures, [A] from Appendix Table A3, multiplied by 0.05.</t>
  </si>
  <si>
    <t xml:space="preserve">[Q] If Regional Adjustment Before Applying Cap [O] is greater than Regional Adjustment Cap (Absolute Value) [P], then equal to Regional Adjustment Cap (Absolute Value) [P]; if Regional Adjustment Before Applying Cap [O] is less than the negative of the Regional Adjustment Cap (Absolute Value) [P], then equal to the negative of the Regional Adjustment Cap (Absolute Value); otherwise equal to Regional Adjustment Before Applying Cap [O].</t>
  </si>
  <si>
    <t xml:space="preserve">[R] The sum of the Historical Benchmark Expenditures Before Regional Adjustment [G] and the Regional Adjustment After Applying Cap [Q] for each enrollment type. </t>
  </si>
  <si>
    <t xml:space="preserve">[S] The product of the Regionally-Adjusted Historical Benchmark Expenditures [R] and the Assigned Beneficiary Proportions [H] summed across the four enrollment types.</t>
  </si>
  <si>
    <r>
      <rPr>
        <b val="true"/>
        <sz val="14"/>
        <color rgb="FF000000"/>
        <rFont val="Times New Roman"/>
        <family val="1"/>
        <charset val="1"/>
      </rPr>
      <t xml:space="preserve">Table 2: </t>
    </r>
    <r>
      <rPr>
        <b val="true"/>
        <sz val="14"/>
        <rFont val="Times New Roman"/>
        <family val="1"/>
        <charset val="1"/>
      </rPr>
      <t xml:space="preserve">Updated </t>
    </r>
    <r>
      <rPr>
        <b val="true"/>
        <sz val="14"/>
        <color rgb="FF000000"/>
        <rFont val="Times New Roman"/>
        <family val="1"/>
        <charset val="1"/>
      </rPr>
      <t xml:space="preserve">Benchmark Determination </t>
    </r>
  </si>
  <si>
    <t xml:space="preserve">Benchmark Period</t>
  </si>
  <si>
    <t xml:space="preserve">Updated Benchmark Determination</t>
  </si>
  <si>
    <t xml:space="preserve">[A] Regionally-Adjusted Historical Benchmark Expenditures</t>
  </si>
  <si>
    <t xml:space="preserve">3-Year Average Benchmark</t>
  </si>
  <si>
    <t xml:space="preserve">Regionally-Adjusted Historical Benchmark </t>
  </si>
  <si>
    <t xml:space="preserve">[B] ACO CMS-HCC Risk Score </t>
  </si>
  <si>
    <t xml:space="preserve">[C] ACO CMS-HCC Risk Ratio (Capped)</t>
  </si>
  <si>
    <t xml:space="preserve">[D] Risk-Adjusted Historical Benchmark ($) </t>
  </si>
  <si>
    <t xml:space="preserve">[E] National-Regional Blended Update Factor </t>
  </si>
  <si>
    <t xml:space="preserve">[F] Updated Benchmark Expenditures ($)  </t>
  </si>
  <si>
    <t xml:space="preserve">[G] Assigned Beneficiary Proportions</t>
  </si>
  <si>
    <t xml:space="preserve">[H] Updated Benchmark ($) </t>
  </si>
  <si>
    <t xml:space="preserve">[A] 3-Year Weighted Average Regionally-Adjusted Historical Benchmark Expenditures [R] and Regionally-Adjusted Historical Benchmark [S] from Table 1.</t>
  </si>
  <si>
    <t xml:space="preserve">[B] CMS-HCC Risk Score is the final, prospective risk score based on the applicable risk adjustment model for that year, renormalized in each year so that the mean national FFS risk score for assignable beneficiaries equals 1.0. See note [C] from Table 1 for more information. PY values reflect the exclusion of months associated with a COVID-19 episode (see Parameters).</t>
  </si>
  <si>
    <t xml:space="preserve">[C] The ACO CMS-HCC Risk Score [B] for the PY divided by the respective BY3 ACO CMS-HCC Risk Score [B], subject to a cap of 1.030. The determination of the capped risk ratios is also shown in Appendix Table A1.</t>
  </si>
  <si>
    <t xml:space="preserve">[D] The product of Regionally-Adjusted Historical Benchmark Expenditures [A] and the appropriate ACO CMS-HCC Risk Ratio (Capped) [C].</t>
  </si>
  <si>
    <t xml:space="preserve">[E] National-Regional Blended Update Factor [G] PY from Appendix Table A3.</t>
  </si>
  <si>
    <t xml:space="preserve">[F] The product of the Risk-Adjusted Historical Benchmark [D] and the National-Regional Blended Update Factor [E] for each enrollment type.</t>
  </si>
  <si>
    <t xml:space="preserve">[G] ESRD, Disabled, Aged/dual, and Aged/non-dual proportions of assigned beneficiary person years for the PY. Person years are the aggregate number of beneficiary person months in an enrollment type, excluding months associated with a COVID-19 episode (see Parameters), in the performance year divided by 12.</t>
  </si>
  <si>
    <t xml:space="preserve">[H] The sum of the Updated Benchmark Expenditures [F] weighted by the Assigned Beneficiary Proportions [G].</t>
  </si>
  <si>
    <t xml:space="preserve">Table 3: Shared Savings/Losses Calculation  </t>
  </si>
  <si>
    <t xml:space="preserve">Total Savings/Losses Calculation</t>
  </si>
  <si>
    <t xml:space="preserve">[A] Assigned Beneficiaries</t>
  </si>
  <si>
    <t xml:space="preserve">[B] Person Years</t>
  </si>
  <si>
    <t xml:space="preserve">[C] Per Capita Expenditures by Enrollment Type ($)</t>
  </si>
  <si>
    <t xml:space="preserve">[D] Assigned Beneficiary Proportions</t>
  </si>
  <si>
    <t xml:space="preserve">[E] Per Capita Expenditures ($)</t>
  </si>
  <si>
    <t xml:space="preserve">[F] Per Capita Benchmark Expenditures ($)</t>
  </si>
  <si>
    <t xml:space="preserve">[G] Total Expenditures ($)</t>
  </si>
  <si>
    <t xml:space="preserve">[H] Total Benchmark Expenditures ($)</t>
  </si>
  <si>
    <t xml:space="preserve">[I] Total Benchmark Expenditures Minus Total Expenditures ($)</t>
  </si>
  <si>
    <t xml:space="preserve">[J] Total Savings ($)</t>
  </si>
  <si>
    <t xml:space="preserve">[K] Total Losses ($)</t>
  </si>
  <si>
    <t xml:space="preserve">[L] Minimum Savings Rate (%)</t>
  </si>
  <si>
    <t xml:space="preserve">[M] Minimum Loss Rate (%)</t>
  </si>
  <si>
    <t xml:space="preserve">[N] Minimum Savings Rate ($)</t>
  </si>
  <si>
    <t xml:space="preserve">[O] Minimum Loss Rate ($)</t>
  </si>
  <si>
    <t xml:space="preserve">[P] Savings or Losses Realized</t>
  </si>
  <si>
    <t xml:space="preserve">Savings</t>
  </si>
  <si>
    <t xml:space="preserve">Sharing and Losses Rate Calculations</t>
  </si>
  <si>
    <t xml:space="preserve">[Q] Maximum Sharing Rate (%)</t>
  </si>
  <si>
    <t xml:space="preserve">[R] ACO Quality Performance Score (%)</t>
  </si>
  <si>
    <t xml:space="preserve">[S] Met Quality Performance Standard (Y/N)</t>
  </si>
  <si>
    <t xml:space="preserve">Yes</t>
  </si>
  <si>
    <t xml:space="preserve">[T] Final Sharing Rate (%)</t>
  </si>
  <si>
    <t xml:space="preserve">[U] Shared Loss Rate (%)</t>
  </si>
  <si>
    <t xml:space="preserve">Shared Savings Calculation</t>
  </si>
  <si>
    <t xml:space="preserve">[V] Shared Savings ($)</t>
  </si>
  <si>
    <t xml:space="preserve">[W] Shared Savings Cap ($)</t>
  </si>
  <si>
    <t xml:space="preserve">[X] Sequestration Adjustment ($)</t>
  </si>
  <si>
    <t xml:space="preserve">[Y] Earned Performance Payment ($) </t>
  </si>
  <si>
    <t xml:space="preserve">Shared Losses Calculation</t>
  </si>
  <si>
    <t xml:space="preserve">[Z] Shared Losses ($)</t>
  </si>
  <si>
    <t xml:space="preserve">[AA] Total Medicare Parts A and B FFS Revenue for ACO Participants ($)</t>
  </si>
  <si>
    <t xml:space="preserve">[BB] Shared Losses Cap ($)</t>
  </si>
  <si>
    <t xml:space="preserve">[CC] Shared Losses After Applying Cap ($)</t>
  </si>
  <si>
    <t xml:space="preserve">[DD] Share of Beneficiaries in Counties Affected by an Extreme and Uncontrollable Circumstance (%)</t>
  </si>
  <si>
    <t xml:space="preserve">[EE] Share of Year Affected by an Extreme and Uncontrollable Circumstance (%)</t>
  </si>
  <si>
    <t xml:space="preserve">[FF] Extreme and Uncontrollable Circumstance Adjustment ($)</t>
  </si>
  <si>
    <t xml:space="preserve">[GG] Payment Due to CMS ($) </t>
  </si>
  <si>
    <t xml:space="preserve">[A] Number of Assigned Beneficiaries for the PY.</t>
  </si>
  <si>
    <t xml:space="preserve">[B] Person Years is the number of Assigned Beneficiaries adjusted downwards for beneficiaries with less than a full 12 months of eligibility in the PY; i.e., the number of eligible person months, excluding months associated with a COVID-19 episode (see Parameters), divided by 12.</t>
  </si>
  <si>
    <t xml:space="preserve">[C]  Per Capita Expenditures by Medicare enrollment type for the PY. Values reflect the exclusion of all Parts A and B payment amounts for services occurring in months associated with a COVID-19 episode (see Parameters).</t>
  </si>
  <si>
    <t xml:space="preserve">[D] Assigned Beneficiary Proportions [G] for the PY from Table 2.</t>
  </si>
  <si>
    <t xml:space="preserve">[E] Per Capita Expenditures by Enrollment Type [C] weighted by Assigned Beneficiary Proportions [D], for all Medicare enrollment types. ([C] ESRD x [D] ESRD) + ([C] Disabled x [D] Disabled) + ([C] Aged/dual x [D] Aged/dual) + ([C] Aged/non-dual x [D] Aged/non-dual).</t>
  </si>
  <si>
    <t xml:space="preserve">[F] Updated Benchmark [H] from Table 2.</t>
  </si>
  <si>
    <t xml:space="preserve">[G] Product of Per Capita Expenditures [E] and Person Years [B].</t>
  </si>
  <si>
    <t xml:space="preserve">[H] Product of Per Capita Benchmark Expenditures [F] and Person Years [B].</t>
  </si>
  <si>
    <t xml:space="preserve">[I] Total Benchmark Expenditures [H] minus Total Expenditures [G].</t>
  </si>
  <si>
    <t xml:space="preserve">[J] If Total Benchmark Expenditures Minus Total Expenditures [I], is greater than zero, then equal to Total Benchmark Expenditures Minus Total Expenditures [I]. Otherwise, zero.</t>
  </si>
  <si>
    <t xml:space="preserve">[K] If Total Benchmark Expenditures Minus Total Expenditures [I], is less than zero, then equal to Total Benchmark Expenditures Minus Total Expenditures [I]. Otherwise, zero.</t>
  </si>
  <si>
    <t xml:space="preserve">[L] If ACO is in a one-sided model, the Minimum Savings Rate is determined on a sliding scale based on the number of assigned beneficiaries. If ACO is in a two-sided model, the MSR/MLR selected by the ACO at the time of application to a two-sided model or prior to entering a two-sided model during their agreement period applies for the duration of the ACO’s agreement period. For such ACOs, the MSR and MLR can be set to: zero percent; symmetrical MSR/MLR in a 0.5 percent increment between 0.5-2.0 percent; or symmetrical MSR/MLR determined on a sliding scale based on the number of assigned beneficiaries. As specified in § 425.110(b)(3), in the event a two-sided model ACO selected a fixed MSR/MLR at the start of its agreement period, and the ACO's PY assigned population falls below 5,000 beneficiaries, the MSR/MLR will be determined based on the number of assigned beneficiaries. For sliding scale, see Appendix Table A4.</t>
  </si>
  <si>
    <t xml:space="preserve">[M] If ACO is in a one-sided model, blank (–). If ACO is in a two-sided model, MLR is the negative of the MSR (see [L]), unless MSR/MLR selected is 0 percent.</t>
  </si>
  <si>
    <t xml:space="preserve">[N] Product of Minimum Savings Rate [L] and Total Benchmark Expenditures [H].</t>
  </si>
  <si>
    <t xml:space="preserve">[O] If ACO is in a one-sided model, blank (–). If ACO is in a two-sided model, equal to the product of Minimum Loss Rate [M] and Total Benchmark Expenditures [H].</t>
  </si>
  <si>
    <t xml:space="preserve">[P] If Total Benchmark Expenditures Minus Total Expenditures [I] is greater than or equal to the Minimum Savings Rate [N], then "Savings". If Total Benchmark Expenditures Minus Total Expenditures [I] is greater than or equal to the negative of the Minimum Savings Rate [N] (in absolute value terms), then “Losses". Per 42 CFR § 425.316(d), ACOs are under a financial performance monitoring policy. As such, "Savings" and "Losses" are determined for ACOs in both one-sided and two-sided models.</t>
  </si>
  <si>
    <t xml:space="preserve">[Q] The Maximum Sharing Rate is dependent on the ACO's track. See Appendix Table A5.</t>
  </si>
  <si>
    <t xml:space="preserve">[R] Score based on quality reporting. Due to the PHE for COVID-19, all ACOs are determined to be affected by an EUC for PY 2022. The ACO's Quality Performance Score will be set to the higher of the ACO's Quality Performance Score based on quality data reported by the ACO if the ACO met data completeness and case minimim requirements or the equivalent of the 30th percentile MIPS Quality Performance Category Score across all MIPS Quality Performance Category Scores, excluding entities/providers eligible for facility-based scoring, for PY 2022. The ACO Quality Performance Score provided in this report is based on the final MIPS Quality Performance Category Score from the MIPS Final Score preview period, prior to any MIPS targeted reviews or data suppression results.</t>
  </si>
  <si>
    <t xml:space="preserve">[S] Due to the PHE for COVID-19, all ACOs are determined to be affected by an EUC for PY 2022 and therefore all ACOs will automatically meet the quality performance standard.</t>
  </si>
  <si>
    <t xml:space="preserve">[T] If ACO met the quality performance standard ([S] = Yes), set to the Maximum Sharing Rate [Q].Otherwise, zero.</t>
  </si>
  <si>
    <t xml:space="preserve">[U] If ACO is in a one-sided model, blank (–). If ACO is in a two-sided model, the Shared Loss Rate is dependent on the ACO's track. See Appendix Table A5.</t>
  </si>
  <si>
    <t xml:space="preserve">[V] If Total Savings [J] is greater than or equal to the Minimum Savings Rate [N], then equal to the product of Final Sharing Rate [T] and Total Savings [J]. Otherwise, zero.</t>
  </si>
  <si>
    <t xml:space="preserve">[W] Equal to a percentage of Total Benchmark Expenditures [H], with the applicable percentage dependent on the ACO's track. See Appendix Table A5.</t>
  </si>
  <si>
    <t xml:space="preserve">[X] Shared savings payments are subject to sequestration, under the mandatory reductions in federal budgetary resources required by the Budget Control Act of 2011. As such, the Sequestration Adjustment is 2.0% of Shared Savings [V].</t>
  </si>
  <si>
    <t xml:space="preserve">[Y] If Shared Savings [V] minus Sequestration Adjustment [X] is greater than Shared Savings Cap [W] then equal to Shared Savings Cap [W], otherwise equal to Shared Savings [V] minus Sequestration Adjustment [X]. </t>
  </si>
  <si>
    <t xml:space="preserve">[Z] If ACO is in a one-sided model, blank (–). If ACO is in a two-sided model and Total Losses [K] is greater than or equal to the Minimum Loss Rate [O] (in absolute value terms), then equal to the product of Total Losses [K] and Shared Loss Rate [U]. Otherwise, zero.</t>
  </si>
  <si>
    <t xml:space="preserve">[AA] Total Medicare Part A and Part B FFS revenue for all providers and suppliers that bill through the TIN of an ACO participant, excluding payment amounts for services occurring in months associated with a COVID-19 episode (see Parameters). Calculated as the sum of Medicare paid amounts on all non-denied claims associated with ACO participant TINs for all claim types used in program expenditure calculations that have dates of service during the PY using three months of claims run-out. ACO participant Medicare FFS revenue is not limited to claims associated with the ACO’s assigned beneficiaries and is not truncated or adjusted to remove payments for IME, DSH, or to add back in reductions made for sequestration. It includes any payment adjustments reflected in the claim payment amounts (e.g., value-based payment modifier or MIPS) and also includes individually identifiable final payments made under a demonstration, pilot, or time-limited program, and is determined using the same completion factor used for annual expenditure calculations (see Parameters).</t>
  </si>
  <si>
    <t xml:space="preserve">[BB] If ACO is in a one-sided model, blank (–). If ACO is in a two-sided model, the Shared Losses Cap is dependent on the ACO's track. See Parameters and Appendix Table A5.</t>
  </si>
  <si>
    <t xml:space="preserve">[CC] If ACO is in a one-sided model, blank (–). If ACO is in a two-sided model and Shared Losses [Z] is greater than the Shared Losses Cap [BB] (in absolute value terms), then equal to Shared Losses Cap [BB], otherwise equal to Shared Losses [Z].</t>
  </si>
  <si>
    <t xml:space="preserve">[DD] If ACO is in a one-sided model, blank (–). If ACO is in a two-sided model, equal to total share of ACO assigned beneficiaries residing in a county affected by an EUC based on the assignment list for the PY. The Secretary’s declaration of the PHE for COVID-19 in January 2020 triggered the Shared Savings Program’s EUC  Policy for mitigating shared losses. The EUC of the PHE for COVID-19 began in January 2020 and will apply nationwide for the duration of the PHE for COVID-19, as defined in § 400.200, which includes any subsequent renewals. The PHE for COVID-19 applies to all counties in the country; therefore, 100 percent of assigned beneficiaries for all Shared Savings Program ACOs reside in an affected area.</t>
  </si>
  <si>
    <t xml:space="preserve">[EE] If ACO is in a one-sided model, blank (–). If ACO is in a two-sided model, equal to the weighted average share of months in the PY in which counties that assigned beneficiaries reside were affected by an EUC. In computing this average, the share of months affected for each county affected by an EUC is weighted by the number of assigned beneficiaries residing in that county as a share of total assigned beneficiaries residing in counties affected by EUCs. For PY 2022, all U.S. counties were affected by the PHE for COVID-19 for the full year (January through December 2022), thus the share of year is set equal to 100 percent for all ACOs.</t>
  </si>
  <si>
    <t xml:space="preserve">[FF] If ACO is in a one-sided model, blank (–). If ACO is in a two-sided model, equal to Shared Losses After Applying Cap [CC] multiplied by Share of Beneficiaries in Counties Affected by an Extreme and Uncontrollable Circumstance [DD] and then by Share of Year Affected by an Extreme and Uncontrollable Circumstance [EE].</t>
  </si>
  <si>
    <t xml:space="preserve">[GG] If ACO is in a one-sided model, blank (–). If ACO is in a two-sided model, then equal to Shared Losses After Applying Cap [CC] minus Extreme and Uncontrollable Circumstances Adjustment [FF]. On account of the EUC Adjustment, no ACOs will owe payment to CMS for PY 2022.</t>
  </si>
  <si>
    <t xml:space="preserve">Table A1: Risk Ratios for Annual Adjustment to the Historical Benchmark</t>
  </si>
  <si>
    <t xml:space="preserve">Medicare Enrollment Type</t>
  </si>
  <si>
    <t xml:space="preserve">BY3 CMS-HCC Risk Score
[A]</t>
  </si>
  <si>
    <t xml:space="preserve">PY CMS-HCC Risk Score
[B]</t>
  </si>
  <si>
    <t xml:space="preserve">CMS-HCC Risk Ratio (Uncapped)
[C]</t>
  </si>
  <si>
    <t xml:space="preserve">Risk Ratio Cap
[D]</t>
  </si>
  <si>
    <t xml:space="preserve">Final Risk Ratio (Capped)
[E]</t>
  </si>
  <si>
    <t xml:space="preserve">Note: 
</t>
  </si>
  <si>
    <t xml:space="preserve">[A] Final, prospective risk score based on the applicable risk adjustment model for BY3, renormalized for that year so that the mean national FFS risk score for assignable beneficiaries equals 1.0. Shown in Row [B] in Table 2.</t>
  </si>
  <si>
    <t xml:space="preserve">[B] Final, prospective risk score based on the applicable risk adjustment model for the PY, renormalized for that year so that the mean national FFS risk score for assignable beneficiaries equals 1.0. Shown in Row [B] in Table 2. Values reflect the exclusion of months associated with COVID-19 episodes (see Parameters).</t>
  </si>
  <si>
    <t xml:space="preserve">[C] Equal to PY CMS-HCC Risk Score [B] divided by BY3 CMS-HCC Risk Score [A].</t>
  </si>
  <si>
    <t xml:space="preserve">[D] Equal to 1.030 for all enrollment types.</t>
  </si>
  <si>
    <t xml:space="preserve">[E] If CMS-HCC Risk Ratio (Uncapped) [C] is greater than Risk Ratio Cap [D], then equal to Risk Ratio Cap [D]. Otherwise equal to CMS-HCC Risk Ratio (Uncapped) [C]. Shown in Row [C] in Table 2.</t>
  </si>
  <si>
    <t xml:space="preserve">Table A2: Risk Score Renormalization</t>
  </si>
  <si>
    <t xml:space="preserve">Table of Contents </t>
  </si>
  <si>
    <t xml:space="preserve">National Assignable Fee for Service Mean CMS-HCC Risk Scores Used to Renormalize CMS-HCC Risk Scores</t>
  </si>
  <si>
    <t xml:space="preserve">Note: Renormalization ensures that changes in the risk of ACOs’ assigned beneficiary populations are properly measured in creating and updating ACOs’ benchmarks. Since the expenditure calculations in the Shared Savings Program payment design are done separately by ESRD, Disabled, Aged/dual, and Aged/non-dual, the renormalization is also done separately for each of these Medicare enrollment types for each year. We renormalize the risk scores within each enrollment type so that the national average risk score for each type is 1.0. The values shown in the table are the mean national risk scores of the assignable  FFS Medicare population. Values for PY and some BYs reflect the exclusion of months associated with COVID-19 episodes (see Parameters), if applicable. Each risk score is divided by these mean values by enrollment type to obtain renormalized risk scores that have a national mean of 1.0.</t>
  </si>
  <si>
    <t xml:space="preserve">Table A3: Trend and Update Factor Determination</t>
  </si>
  <si>
    <t xml:space="preserve">PY </t>
  </si>
  <si>
    <t xml:space="preserve">[A] OACT National Assignable FFS Per Capita Expenditures ($)</t>
  </si>
  <si>
    <t xml:space="preserve">[B] National Expenditure Trend and Update Factors </t>
  </si>
  <si>
    <t xml:space="preserve">[C] Risk-Adjusted Regional Expenditures ($)</t>
  </si>
  <si>
    <t xml:space="preserve">[D] Regional Expenditure Trend and Update Factors </t>
  </si>
  <si>
    <t xml:space="preserve">[E] National Component Weight</t>
  </si>
  <si>
    <t xml:space="preserve">[F] Regional Component Weight</t>
  </si>
  <si>
    <t xml:space="preserve">[G] National-Regional Blended Trend Factors and Update Factors</t>
  </si>
  <si>
    <t xml:space="preserve">[A] National assignable FFS expenditures from OACT, which represent the sum of total Medicare FFS Part A per capita and Part B per capita expenditures, excluding payment amounts for services occurring in months associated with a COVID-19 episode (see Parameters), among assignable beneficiaries. Expenditures for each year include a three month claims run-out. A claims completion factor of 1.013 is applied to expenditures to account for expected remaining Parts A and B claims run-out.</t>
  </si>
  <si>
    <t xml:space="preserve">[B] Trend Factors (BY1, BY2, and BY3 columns): The ratio of OACT National Assignable FFS Per Capita Expenditures [A] BY3 to OACT National Assignable FFS Per Capita Expenditures [A] from each year. Update factor (PY column): The ratio of OACT National Assignable FFS Per Capita Expenditures [A] PY to OACT National Assignable FFS Per Capita Expenditures [A] BY3.</t>
  </si>
  <si>
    <t xml:space="preserve">[C] Risk-Adjusted Regional Expenditures for each enrollment type are the weighted average of risk-adjusted county FFS expenditures with weights reflecting the proportion of the ACO's assigned beneficiary person years in the county, determined by the number of the ACO’s assigned beneficiaries residing in the county in relation to the ACO’s total number of assigned beneficiary person years for that enrollment type for that year. County FFS expenditures are determined for each enrollment type for each county using total county-level FFS Parts A and B expenditures, excluding payment amounts for services occurring in months associated with a COVID-19 episode (see Parameters), for assignable beneficiaries, excluding IME and DSH, but including beneficiary identifiable payments made under a demonstration, pilot or time limited program. County-level expenditures for each enrollment type are risk adjusted by dividing by mean renormalized CMS-HCC risk scores based on assignable beneficiaries. Values in this table do not account for ACO assigned beneficiary health status.</t>
  </si>
  <si>
    <t xml:space="preserve">[D] Trend Factors (BY1, BY2, and BY3 columns): The ratio of Risk-Adjusted Regional Expenditures [C] BY3 to Risk-Adjusted Regional Expenditure [C] from each year. Update factor (PY column): The ratio of Risk-Adjusted Regional Expenditures [C] PY to Risk-Adjusted Regional Expenditure [C] BY3.</t>
  </si>
  <si>
    <t xml:space="preserve">[E] For BY1, BY2, and BY3 columns, the National Component Weight for each enrollment type represents the share of assignable beneficiary person years in the ACO’s regional service area for BY3 that are assigned to the ACO in BY3 for that enrollment type. For PY column, the National Component Weight for each enrollment type represents the share of assignable beneficiary person years in the ACO’s regional service area for the performance year that are assigned to the ACO for the PY  for that enrollment type. These shares are calculated by first calculating the county-level share of assignable beneficiary person years that are assigned to the ACO for each county in the ACO’s regional service area for that enrollment type. These county-level shares are then weighted according to the ACO’s proportion of assigned beneficiary person years in the county, determined by the number of the ACO’s assigned beneficiaries residing in the county (specified in person years) in relation to the ACO’s total number of assigned beneficiaries (specified in person years) for that enrollment type. PY and BY values reflect the exclusion of months associated with a COVID-19 episode (see Parameters), if applicable. </t>
  </si>
  <si>
    <t xml:space="preserve">[F] The Regional Component Weight for each enrollment type for each year is 1 minus the National Component Weight [E].</t>
  </si>
  <si>
    <t xml:space="preserve">[G] The National-Regional Blended Trend (BY1, BY2, and BY3 columns) or Update (PY column) Factor is equal to the sum of the National Expenditure Trend and Update Factors [B] multiplied by the National Component Weight [E] and the Regional Expenditure Trend and Update Factors [D] multiplied by the Regional Component Weight [F].</t>
  </si>
  <si>
    <t xml:space="preserve">Table A4: Minimum Savings Rate (MSR) and Minimum Loss Rate (MLR) by Number of Assigned Beneficiaries</t>
  </si>
  <si>
    <t xml:space="preserve">Overview</t>
  </si>
  <si>
    <t xml:space="preserve">For all one-sided ACOs, and for two-sided ACOs selecting this option, the ACO’s MSR varies based on the number of assigned beneficiaries according to this look-up table. MSRs for ACOs with a number of assigned beneficiaries between the low and high values shown in the table are interpolated according to a specified equation that is a weighted average of the stated endpoints.</t>
  </si>
  <si>
    <t xml:space="preserve">Number of Assigned Beneficiaries Range: 
Low</t>
  </si>
  <si>
    <t xml:space="preserve">Number of Assigned Beneficiaries Range: 
High</t>
  </si>
  <si>
    <t xml:space="preserve">MSR Range: 
Low</t>
  </si>
  <si>
    <t xml:space="preserve">MSR Range:
High</t>
  </si>
  <si>
    <r>
      <rPr>
        <sz val="11"/>
        <color theme="1"/>
        <rFont val="Calibri"/>
        <family val="2"/>
        <charset val="1"/>
      </rPr>
      <t xml:space="preserve">≥</t>
    </r>
    <r>
      <rPr>
        <sz val="11"/>
        <color theme="1"/>
        <rFont val="Times New Roman"/>
        <family val="1"/>
        <charset val="1"/>
      </rPr>
      <t xml:space="preserve">12.2%</t>
    </r>
  </si>
  <si>
    <t xml:space="preserve">+</t>
  </si>
  <si>
    <t xml:space="preserve">Note: An ACO must have at least 5,000 assigned beneficiaries in each of the three years before the start of its agreement period and during each PY of its agreement period, as specified under the program’s regulation at 42 CFR §425.110. If an ACO's number of assigned beneficiaries falls below 5,000, the ACO's MSR and MLR (if applicable) will be set to a level consistent with the number of assigned beneficiaries, as specified under §425.110.</t>
  </si>
  <si>
    <t xml:space="preserve">Table A5: Track-Dependent Calculation Inputs</t>
  </si>
  <si>
    <t xml:space="preserve">Input</t>
  </si>
  <si>
    <t xml:space="preserve">BASIC Track Level A</t>
  </si>
  <si>
    <t xml:space="preserve">BASIC Track Level B</t>
  </si>
  <si>
    <t xml:space="preserve">BASIC Track Level C</t>
  </si>
  <si>
    <t xml:space="preserve">BASIC Track Level D</t>
  </si>
  <si>
    <t xml:space="preserve">BASIC Track Level E</t>
  </si>
  <si>
    <t xml:space="preserve">ENHANCED Track</t>
  </si>
  <si>
    <t xml:space="preserve">Maximum Sharing Rate 
(Row [Q] in Table 3)</t>
  </si>
  <si>
    <t xml:space="preserve">Shared Loss Rate 
(Row [U] in Table 3)</t>
  </si>
  <si>
    <t xml:space="preserve">Not applicable</t>
  </si>
  <si>
    <t xml:space="preserve">If ACO met the quality performance standard (Row [S] in Table 3 = Yes), one minus the product of the quotient of the MIPS quality performance category points earned divided by the total MIPS quality performance category score points available (denoted by the ACO Quality Performance Score, Row [R] in Table 3) and the Maximum Sharing Rate (Row [Q] in Table 3), not to exceed 75% or be less than 40%. Otherwise 75%. </t>
  </si>
  <si>
    <t xml:space="preserve">Shared Savings Cap 
(Row [W] in Table 3)</t>
  </si>
  <si>
    <t xml:space="preserve">10% of Total Benchmark Expenditures ($) (Row [H] in Table 3)</t>
  </si>
  <si>
    <t xml:space="preserve">20% of Total Benchmark Expenditures ($) (Row [H] in Table 3)</t>
  </si>
  <si>
    <t xml:space="preserve">Shared Losses Cap 
(Row [BB] in Table 3)</t>
  </si>
  <si>
    <t xml:space="preserve">If 2% of Total Medicare Parts A and B FFS Revenue for ACO Participants ($) (Row [AA] in Table 3) is greater than 1% of Total Benchmark Expenditures ($) (Row [H] in Table 3), then equal to -1% of Row [H] in Table 3. Otherwise equal to -2% of Row [AA] in Table 3. 
</t>
  </si>
  <si>
    <t xml:space="preserve">If 4% of Total Medicare Parts A and B FFS Revenue for ACO Participants ($) (Row [AA] in Table 3) is greater than 2% of Total Benchmark Expenditures ($) (Row [H] in Table 3), then equal to -2% of Row [H] in Table 3. Otherwise equal to -4% of Row [AA] in Table 3. 
</t>
  </si>
  <si>
    <t xml:space="preserve">If 8% of Total Medicare Parts A and B FFS Revenue for ACO Participants ($) (Row [AA] in Table 3) is greater than 4% of Total Benchmark Expenditures ($) (Row [H] in Table 3), then equal to -4% of Row [H] in Table 3. Otherwise equal to -8% of Row [AA] in Table 3. 
</t>
  </si>
  <si>
    <t xml:space="preserve">-15% of Total Benchmark Expenditures ($) (Row [H] in Table 3)</t>
  </si>
</sst>
</file>

<file path=xl/styles.xml><?xml version="1.0" encoding="utf-8"?>
<styleSheet xmlns="http://schemas.openxmlformats.org/spreadsheetml/2006/main">
  <numFmts count="17">
    <numFmt numFmtId="164" formatCode="General"/>
    <numFmt numFmtId="165" formatCode="mm/dd/yyyy\ hh:mm:ss"/>
    <numFmt numFmtId="166" formatCode="m/d/yyyy"/>
    <numFmt numFmtId="167" formatCode="0.00%"/>
    <numFmt numFmtId="168" formatCode="#,##0"/>
    <numFmt numFmtId="169" formatCode="@"/>
    <numFmt numFmtId="170" formatCode="0%"/>
    <numFmt numFmtId="171" formatCode="\$#,##0"/>
    <numFmt numFmtId="172" formatCode="\$#,##0.00"/>
    <numFmt numFmtId="173" formatCode="#,##0.000"/>
    <numFmt numFmtId="174" formatCode="\$#,##0.00_);&quot;($&quot;#,##0.00\)"/>
    <numFmt numFmtId="175" formatCode="#,##0.000_);\(#,##0.000\)"/>
    <numFmt numFmtId="176" formatCode="#,##0.00"/>
    <numFmt numFmtId="177" formatCode="\$#,##0_);[RED]&quot;($&quot;#,##0\)"/>
    <numFmt numFmtId="178" formatCode="#,##0_);[RED]\(#,##0\)"/>
    <numFmt numFmtId="179" formatCode="0.0%"/>
    <numFmt numFmtId="180" formatCode="0.000"/>
  </numFmts>
  <fonts count="42">
    <font>
      <sz val="11"/>
      <color rgb="FF000000"/>
      <name val="Calibri"/>
      <family val="2"/>
      <charset val="1"/>
    </font>
    <font>
      <sz val="10"/>
      <name val="Arial"/>
      <family val="0"/>
    </font>
    <font>
      <sz val="10"/>
      <name val="Arial"/>
      <family val="0"/>
    </font>
    <font>
      <sz val="10"/>
      <name val="Arial"/>
      <family val="0"/>
    </font>
    <font>
      <sz val="11"/>
      <color theme="1"/>
      <name val="Calibri"/>
      <family val="2"/>
      <charset val="1"/>
    </font>
    <font>
      <sz val="11"/>
      <name val="Calibri"/>
      <family val="2"/>
      <charset val="1"/>
    </font>
    <font>
      <b val="true"/>
      <sz val="20"/>
      <color theme="1"/>
      <name val="Times New Roman"/>
      <family val="1"/>
      <charset val="1"/>
    </font>
    <font>
      <b val="true"/>
      <sz val="20"/>
      <name val="Calibri"/>
      <family val="2"/>
      <charset val="1"/>
    </font>
    <font>
      <b val="true"/>
      <sz val="20"/>
      <name val="Times New Roman"/>
      <family val="1"/>
      <charset val="1"/>
    </font>
    <font>
      <b val="true"/>
      <sz val="11"/>
      <color theme="1"/>
      <name val="Times New Roman"/>
      <family val="1"/>
      <charset val="1"/>
    </font>
    <font>
      <b val="true"/>
      <sz val="11"/>
      <color rgb="FFFF0000"/>
      <name val="Times New Roman"/>
      <family val="1"/>
      <charset val="1"/>
    </font>
    <font>
      <sz val="11"/>
      <name val="Times New Roman"/>
      <family val="1"/>
      <charset val="1"/>
    </font>
    <font>
      <b val="true"/>
      <sz val="14"/>
      <color rgb="FF000000"/>
      <name val="Times New Roman"/>
      <family val="1"/>
      <charset val="1"/>
    </font>
    <font>
      <b val="true"/>
      <sz val="12"/>
      <color rgb="FF000000"/>
      <name val="Calibri"/>
      <family val="2"/>
      <charset val="1"/>
    </font>
    <font>
      <sz val="12"/>
      <color rgb="FF000000"/>
      <name val="Calibri"/>
      <family val="2"/>
      <charset val="1"/>
    </font>
    <font>
      <u val="single"/>
      <sz val="12"/>
      <color theme="10"/>
      <name val="Times New Roman"/>
      <family val="1"/>
      <charset val="1"/>
    </font>
    <font>
      <u val="single"/>
      <sz val="11"/>
      <color theme="10"/>
      <name val="Calibri"/>
      <family val="2"/>
      <charset val="1"/>
    </font>
    <font>
      <sz val="12"/>
      <color rgb="FF000000"/>
      <name val="Times New Roman"/>
      <family val="1"/>
      <charset val="1"/>
    </font>
    <font>
      <sz val="12"/>
      <color rgb="FF0070C0"/>
      <name val="Times New Roman"/>
      <family val="1"/>
      <charset val="1"/>
    </font>
    <font>
      <sz val="11"/>
      <color rgb="FF000000"/>
      <name val="Times New Roman"/>
      <family val="1"/>
      <charset val="1"/>
    </font>
    <font>
      <sz val="12"/>
      <color theme="1"/>
      <name val="Calibri"/>
      <family val="2"/>
      <charset val="1"/>
    </font>
    <font>
      <sz val="12"/>
      <name val="Times New Roman"/>
      <family val="1"/>
      <charset val="1"/>
    </font>
    <font>
      <sz val="12"/>
      <color theme="1"/>
      <name val="Times New Roman"/>
      <family val="1"/>
      <charset val="1"/>
    </font>
    <font>
      <sz val="14"/>
      <color theme="1"/>
      <name val="Times New Roman"/>
      <family val="1"/>
      <charset val="1"/>
    </font>
    <font>
      <sz val="14"/>
      <color rgb="FF000000"/>
      <name val="Times New Roman"/>
      <family val="1"/>
      <charset val="1"/>
    </font>
    <font>
      <u val="single"/>
      <sz val="12"/>
      <color theme="1"/>
      <name val="Times New Roman"/>
      <family val="1"/>
      <charset val="1"/>
    </font>
    <font>
      <sz val="14"/>
      <name val="Times New Roman"/>
      <family val="1"/>
      <charset val="1"/>
    </font>
    <font>
      <sz val="11"/>
      <color rgb="FFFF0000"/>
      <name val="Calibri"/>
      <family val="2"/>
      <charset val="1"/>
    </font>
    <font>
      <b val="true"/>
      <sz val="14"/>
      <name val="Times New Roman"/>
      <family val="1"/>
      <charset val="1"/>
    </font>
    <font>
      <u val="single"/>
      <sz val="12"/>
      <name val="Times New Roman"/>
      <family val="1"/>
      <charset val="1"/>
    </font>
    <font>
      <b val="true"/>
      <sz val="12"/>
      <name val="Times New Roman"/>
      <family val="1"/>
      <charset val="1"/>
    </font>
    <font>
      <sz val="12"/>
      <name val="Calibri"/>
      <family val="2"/>
      <charset val="1"/>
    </font>
    <font>
      <b val="true"/>
      <sz val="12"/>
      <color rgb="FF0070C0"/>
      <name val="Times New Roman"/>
      <family val="1"/>
      <charset val="1"/>
    </font>
    <font>
      <b val="true"/>
      <sz val="12"/>
      <color rgb="FF000000"/>
      <name val="Times New Roman"/>
      <family val="1"/>
      <charset val="1"/>
    </font>
    <font>
      <b val="true"/>
      <sz val="11"/>
      <color rgb="FF000000"/>
      <name val="Calibri"/>
      <family val="2"/>
      <charset val="1"/>
    </font>
    <font>
      <b val="true"/>
      <sz val="14"/>
      <color theme="1"/>
      <name val="Times New Roman"/>
      <family val="1"/>
      <charset val="1"/>
    </font>
    <font>
      <b val="true"/>
      <sz val="11"/>
      <name val="Calibri"/>
      <family val="2"/>
      <charset val="1"/>
    </font>
    <font>
      <b val="true"/>
      <sz val="12"/>
      <color theme="1"/>
      <name val="Times New Roman"/>
      <family val="1"/>
      <charset val="1"/>
    </font>
    <font>
      <b val="true"/>
      <sz val="11"/>
      <color rgb="FF000000"/>
      <name val="Times New Roman"/>
      <family val="1"/>
      <charset val="1"/>
    </font>
    <font>
      <i val="true"/>
      <sz val="11"/>
      <color rgb="FF000000"/>
      <name val="Times New Roman"/>
      <family val="1"/>
      <charset val="1"/>
    </font>
    <font>
      <b val="true"/>
      <sz val="11"/>
      <name val="Times New Roman"/>
      <family val="1"/>
      <charset val="1"/>
    </font>
    <font>
      <sz val="11"/>
      <color theme="1"/>
      <name val="Times New Roman"/>
      <family val="1"/>
      <charset val="1"/>
    </font>
  </fonts>
  <fills count="4">
    <fill>
      <patternFill patternType="none"/>
    </fill>
    <fill>
      <patternFill patternType="gray125"/>
    </fill>
    <fill>
      <patternFill patternType="solid">
        <fgColor rgb="FFC0C0C0"/>
        <bgColor rgb="FFCCCCFF"/>
      </patternFill>
    </fill>
    <fill>
      <patternFill patternType="solid">
        <fgColor theme="5" tint="0.7999"/>
        <bgColor rgb="FFFFFFFF"/>
      </patternFill>
    </fill>
  </fills>
  <borders count="15">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top/>
      <bottom style="thin"/>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2"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21" applyFont="true" applyBorder="false" applyAlignment="true" applyProtection="true">
      <alignment horizontal="center" vertical="top" textRotation="0" wrapText="true" indent="0" shrinkToFit="false"/>
      <protection locked="true" hidden="false"/>
    </xf>
    <xf numFmtId="164" fontId="10" fillId="0" borderId="0" xfId="21" applyFont="true" applyBorder="false" applyAlignment="true" applyProtection="true">
      <alignment horizontal="center" vertical="top" textRotation="0" wrapText="true" indent="0" shrinkToFit="false"/>
      <protection locked="true" hidden="false"/>
    </xf>
    <xf numFmtId="164" fontId="11" fillId="0" borderId="0" xfId="21"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fals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2" fillId="0" borderId="0" xfId="21"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17" fillId="0" borderId="0" xfId="21" applyFont="true" applyBorder="false" applyAlignment="true" applyProtection="true">
      <alignment horizontal="general" vertical="bottom" textRotation="0" wrapText="false" indent="0" shrinkToFit="false"/>
      <protection locked="true" hidden="false"/>
    </xf>
    <xf numFmtId="164" fontId="17" fillId="0" borderId="0" xfId="22" applyFont="true" applyBorder="false" applyAlignment="true" applyProtection="true">
      <alignment horizontal="general" vertical="bottom" textRotation="0" wrapText="false" indent="0" shrinkToFit="false"/>
      <protection locked="true" hidden="false"/>
    </xf>
    <xf numFmtId="164" fontId="20" fillId="0" borderId="0" xfId="22"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false" indent="0" shrinkToFit="false"/>
      <protection locked="true" hidden="false"/>
    </xf>
    <xf numFmtId="164" fontId="21" fillId="0" borderId="0" xfId="22"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top" textRotation="0" wrapText="fals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left" vertical="top" textRotation="0" wrapText="true" indent="0" shrinkToFit="false"/>
      <protection locked="false" hidden="false"/>
    </xf>
    <xf numFmtId="164" fontId="21" fillId="0" borderId="0" xfId="21" applyFont="true" applyBorder="false" applyAlignment="true" applyProtection="true">
      <alignment horizontal="general" vertical="top" textRotation="0" wrapText="true" indent="0" shrinkToFit="false"/>
      <protection locked="fals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17" fillId="0" borderId="0" xfId="21" applyFont="true" applyBorder="false" applyAlignment="true" applyProtection="true">
      <alignment horizontal="left" vertical="top" textRotation="0" wrapText="true" indent="0" shrinkToFit="false"/>
      <protection locked="false" hidden="false"/>
    </xf>
    <xf numFmtId="164" fontId="17" fillId="0" borderId="0" xfId="21" applyFont="true" applyBorder="false" applyAlignment="true" applyProtection="true">
      <alignment horizontal="general" vertical="top" textRotation="0" wrapText="true" indent="0" shrinkToFit="false"/>
      <protection locked="false" hidden="false"/>
    </xf>
    <xf numFmtId="164" fontId="17" fillId="0" borderId="0" xfId="21" applyFont="true" applyBorder="false" applyAlignment="true" applyProtection="true">
      <alignment horizontal="general" vertical="bottom" textRotation="0" wrapText="false" indent="0" shrinkToFit="false"/>
      <protection locked="false" hidden="false"/>
    </xf>
    <xf numFmtId="164" fontId="12" fillId="0" borderId="0" xfId="21" applyFont="true" applyBorder="false" applyAlignment="true" applyProtection="true">
      <alignment horizontal="general" vertical="top" textRotation="0" wrapText="false" indent="0" shrinkToFit="false"/>
      <protection locked="true" hidden="false"/>
    </xf>
    <xf numFmtId="164" fontId="22" fillId="0" borderId="0" xfId="21" applyFont="true" applyBorder="false" applyAlignment="true" applyProtection="true">
      <alignment horizontal="general" vertical="bottom" textRotation="0" wrapText="false" indent="0" shrinkToFit="false"/>
      <protection locked="true" hidden="false"/>
    </xf>
    <xf numFmtId="164" fontId="23" fillId="0" borderId="1" xfId="21" applyFont="true" applyBorder="true" applyAlignment="true" applyProtection="true">
      <alignment horizontal="general" vertical="bottom" textRotation="0" wrapText="false" indent="0" shrinkToFit="false"/>
      <protection locked="true" hidden="false"/>
    </xf>
    <xf numFmtId="164" fontId="24" fillId="0" borderId="0" xfId="21" applyFont="true" applyBorder="false" applyAlignment="true" applyProtection="true">
      <alignment horizontal="general" vertical="top" textRotation="0" wrapText="false" indent="0" shrinkToFit="false"/>
      <protection locked="false" hidden="false"/>
    </xf>
    <xf numFmtId="164" fontId="22" fillId="0" borderId="2" xfId="21" applyFont="true" applyBorder="true" applyAlignment="true" applyProtection="true">
      <alignment horizontal="left" vertical="top" textRotation="0" wrapText="false" indent="0" shrinkToFit="false"/>
      <protection locked="true" hidden="false"/>
    </xf>
    <xf numFmtId="169" fontId="21" fillId="0" borderId="3" xfId="0" applyFont="true" applyBorder="true" applyAlignment="true" applyProtection="true">
      <alignment horizontal="right" vertical="bottom" textRotation="0" wrapText="false" indent="0" shrinkToFit="false"/>
      <protection locked="true" hidden="false"/>
    </xf>
    <xf numFmtId="164" fontId="23" fillId="0" borderId="4" xfId="21" applyFont="true" applyBorder="true" applyAlignment="true" applyProtection="true">
      <alignment horizontal="general" vertical="bottom" textRotation="0" wrapText="false" indent="0" shrinkToFit="false"/>
      <protection locked="true" hidden="false"/>
    </xf>
    <xf numFmtId="164" fontId="22" fillId="0" borderId="3" xfId="21" applyFont="true" applyBorder="true" applyAlignment="true" applyProtection="true">
      <alignment horizontal="left" vertical="top" textRotation="0" wrapText="false" indent="2" shrinkToFit="false"/>
      <protection locked="false" hidden="false"/>
    </xf>
    <xf numFmtId="169" fontId="22" fillId="0" borderId="3" xfId="0" applyFont="true" applyBorder="true" applyAlignment="true" applyProtection="true">
      <alignment horizontal="right" vertical="bottom" textRotation="0" wrapText="false" indent="0" shrinkToFit="false"/>
      <protection locked="true" hidden="false"/>
    </xf>
    <xf numFmtId="164" fontId="23" fillId="0" borderId="5" xfId="21" applyFont="true" applyBorder="true" applyAlignment="true" applyProtection="true">
      <alignment horizontal="general" vertical="bottom" textRotation="0" wrapText="false" indent="0" shrinkToFit="false"/>
      <protection locked="true" hidden="false"/>
    </xf>
    <xf numFmtId="164" fontId="22" fillId="0" borderId="3" xfId="21" applyFont="true" applyBorder="true" applyAlignment="true" applyProtection="true">
      <alignment horizontal="right" vertical="bottom" textRotation="0" wrapText="false" indent="0" shrinkToFit="false"/>
      <protection locked="true" hidden="false"/>
    </xf>
    <xf numFmtId="164" fontId="22" fillId="0" borderId="3" xfId="21" applyFont="true" applyBorder="true" applyAlignment="true" applyProtection="true">
      <alignment horizontal="left" vertical="top" textRotation="0" wrapText="false" indent="0" shrinkToFit="false"/>
      <protection locked="true" hidden="false"/>
    </xf>
    <xf numFmtId="164" fontId="22" fillId="0" borderId="3" xfId="0" applyFont="true" applyBorder="true" applyAlignment="true" applyProtection="true">
      <alignment horizontal="general" vertical="top" textRotation="0" wrapText="false" indent="0" shrinkToFit="false"/>
      <protection locked="true" hidden="false"/>
    </xf>
    <xf numFmtId="169" fontId="25" fillId="0" borderId="3" xfId="0" applyFont="true" applyBorder="true" applyAlignment="true" applyProtection="true">
      <alignment horizontal="right" vertical="bottom" textRotation="0" wrapText="false" indent="0" shrinkToFit="false"/>
      <protection locked="true" hidden="false"/>
    </xf>
    <xf numFmtId="164" fontId="22" fillId="0" borderId="3" xfId="0" applyFont="true" applyBorder="true" applyAlignment="true" applyProtection="true">
      <alignment horizontal="left" vertical="top" textRotation="0" wrapText="false" indent="2" shrinkToFit="false"/>
      <protection locked="true" hidden="false"/>
    </xf>
    <xf numFmtId="170" fontId="22" fillId="0" borderId="3" xfId="19" applyFont="true" applyBorder="true" applyAlignment="true" applyProtection="true">
      <alignment horizontal="right" vertical="bottom" textRotation="0" wrapText="false" indent="0" shrinkToFit="false"/>
      <protection locked="true" hidden="false"/>
    </xf>
    <xf numFmtId="164" fontId="22" fillId="0" borderId="0" xfId="21" applyFont="true" applyBorder="false" applyAlignment="true" applyProtection="true">
      <alignment horizontal="left" vertical="top" textRotation="0" wrapText="true" indent="0" shrinkToFit="false"/>
      <protection locked="true" hidden="false"/>
    </xf>
    <xf numFmtId="164" fontId="17" fillId="0" borderId="0" xfId="21" applyFont="true" applyBorder="false" applyAlignment="true" applyProtection="true">
      <alignment horizontal="general" vertical="top" textRotation="0" wrapText="true" indent="0" shrinkToFit="false"/>
      <protection locked="true" hidden="false"/>
    </xf>
    <xf numFmtId="164" fontId="26" fillId="0" borderId="1" xfId="21" applyFont="true" applyBorder="true" applyAlignment="true" applyProtection="true">
      <alignment horizontal="general" vertical="bottom" textRotation="0" wrapText="false" indent="0" shrinkToFit="false"/>
      <protection locked="true" hidden="false"/>
    </xf>
    <xf numFmtId="169" fontId="22" fillId="0" borderId="0" xfId="0" applyFont="true" applyBorder="false" applyAlignment="true" applyProtection="true">
      <alignment horizontal="right" vertical="bottom" textRotation="0" wrapText="false" indent="0" shrinkToFit="false"/>
      <protection locked="true" hidden="false"/>
    </xf>
    <xf numFmtId="164" fontId="22" fillId="0" borderId="3" xfId="21" applyFont="true" applyBorder="true" applyAlignment="true" applyProtection="true">
      <alignment horizontal="left" vertical="top" textRotation="0" wrapText="false" indent="1" shrinkToFit="false"/>
      <protection locked="true" hidden="false"/>
    </xf>
    <xf numFmtId="168" fontId="21" fillId="0" borderId="3" xfId="0" applyFont="true" applyBorder="tru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true" applyAlignment="true" applyProtection="true">
      <alignment horizontal="general" vertical="center" textRotation="0" wrapText="true" indent="0" shrinkToFit="false"/>
      <protection locked="true" hidden="false"/>
    </xf>
    <xf numFmtId="164" fontId="17"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fals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false" hidden="false"/>
    </xf>
    <xf numFmtId="164" fontId="30" fillId="0" borderId="6" xfId="0" applyFont="true" applyBorder="true" applyAlignment="true" applyProtection="true">
      <alignment horizontal="general" vertical="bottom" textRotation="0" wrapText="false" indent="0" shrinkToFit="false"/>
      <protection locked="true" hidden="false"/>
    </xf>
    <xf numFmtId="164" fontId="30" fillId="0" borderId="6"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false" hidden="false"/>
    </xf>
    <xf numFmtId="168" fontId="30" fillId="0" borderId="6" xfId="0" applyFont="true" applyBorder="true" applyAlignment="true" applyProtection="true">
      <alignment horizontal="center" vertical="bottom" textRotation="0" wrapText="false" indent="0" shrinkToFit="false"/>
      <protection locked="true" hidden="false"/>
    </xf>
    <xf numFmtId="164" fontId="21" fillId="0" borderId="6" xfId="0" applyFont="true" applyBorder="true" applyAlignment="true" applyProtection="true">
      <alignment horizontal="general" vertical="bottom" textRotation="0" wrapText="false" indent="0" shrinkToFit="false"/>
      <protection locked="true" hidden="false"/>
    </xf>
    <xf numFmtId="167" fontId="21" fillId="0" borderId="6" xfId="19" applyFont="true" applyBorder="true" applyAlignment="true" applyProtection="true">
      <alignment horizontal="center" vertical="bottom" textRotation="0" wrapText="false" indent="0" shrinkToFit="false"/>
      <protection locked="false" hidden="false"/>
    </xf>
    <xf numFmtId="168" fontId="21" fillId="0" borderId="6" xfId="0" applyFont="true" applyBorder="true" applyAlignment="true" applyProtection="true">
      <alignment horizontal="center" vertical="bottom" textRotation="0" wrapText="false" indent="0" shrinkToFit="false"/>
      <protection locked="false" hidden="false"/>
    </xf>
    <xf numFmtId="164" fontId="21" fillId="0" borderId="7" xfId="0" applyFont="true" applyBorder="true" applyAlignment="true" applyProtection="true">
      <alignment horizontal="left" vertical="bottom" textRotation="0" wrapText="false" indent="1" shrinkToFit="false"/>
      <protection locked="true" hidden="false"/>
    </xf>
    <xf numFmtId="168" fontId="21" fillId="0" borderId="7" xfId="0" applyFont="true" applyBorder="true" applyAlignment="true" applyProtection="true">
      <alignment horizontal="center" vertical="bottom" textRotation="0" wrapText="false" indent="0" shrinkToFit="false"/>
      <protection locked="false" hidden="false"/>
    </xf>
    <xf numFmtId="168" fontId="31" fillId="0" borderId="7" xfId="0" applyFont="true" applyBorder="true" applyAlignment="true" applyProtection="true">
      <alignment horizontal="center" vertical="bottom" textRotation="0" wrapText="false" indent="0" shrinkToFit="false"/>
      <protection locked="false" hidden="false"/>
    </xf>
    <xf numFmtId="164" fontId="30" fillId="0" borderId="7" xfId="0" applyFont="true" applyBorder="true" applyAlignment="true" applyProtection="true">
      <alignment horizontal="general" vertical="bottom" textRotation="0" wrapText="false" indent="0" shrinkToFit="false"/>
      <protection locked="true" hidden="false"/>
    </xf>
    <xf numFmtId="171" fontId="21" fillId="0" borderId="7" xfId="0" applyFont="true" applyBorder="true" applyAlignment="true" applyProtection="true">
      <alignment horizontal="center" vertical="bottom" textRotation="0" wrapText="false" indent="0" shrinkToFit="false"/>
      <protection locked="fals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21" fillId="3" borderId="7" xfId="0" applyFont="true" applyBorder="true" applyAlignment="true" applyProtection="true">
      <alignment horizontal="left" vertical="bottom" textRotation="0" wrapText="false" indent="1" shrinkToFit="false"/>
      <protection locked="true" hidden="false"/>
    </xf>
    <xf numFmtId="171" fontId="21" fillId="3" borderId="7" xfId="0" applyFont="true" applyBorder="true" applyAlignment="true" applyProtection="true">
      <alignment horizontal="center" vertical="bottom" textRotation="0" wrapText="false" indent="0" shrinkToFit="false"/>
      <protection locked="false" hidden="false"/>
    </xf>
    <xf numFmtId="164" fontId="11" fillId="3" borderId="0" xfId="0" applyFont="true" applyBorder="false" applyAlignment="true" applyProtection="true">
      <alignment horizontal="general" vertical="bottom" textRotation="0" wrapText="false" indent="0" shrinkToFit="false"/>
      <protection locked="false" hidden="false"/>
    </xf>
    <xf numFmtId="168" fontId="31" fillId="3" borderId="7" xfId="0" applyFont="true" applyBorder="true" applyAlignment="true" applyProtection="true">
      <alignment horizontal="center" vertical="bottom" textRotation="0" wrapText="false" indent="0" shrinkToFit="false"/>
      <protection locked="false" hidden="false"/>
    </xf>
    <xf numFmtId="164" fontId="21" fillId="3" borderId="7" xfId="0" applyFont="true" applyBorder="true" applyAlignment="true" applyProtection="true">
      <alignment horizontal="left" vertical="bottom" textRotation="0" wrapText="false" indent="3" shrinkToFit="false"/>
      <protection locked="true" hidden="false"/>
    </xf>
    <xf numFmtId="168" fontId="21" fillId="3" borderId="7" xfId="0" applyFont="true" applyBorder="true" applyAlignment="true" applyProtection="true">
      <alignment horizontal="center" vertical="bottom" textRotation="0" wrapText="false" indent="0" shrinkToFit="false"/>
      <protection locked="false" hidden="false"/>
    </xf>
    <xf numFmtId="172" fontId="14" fillId="0" borderId="0" xfId="0" applyFont="true" applyBorder="false" applyAlignment="true" applyProtection="true">
      <alignment horizontal="general" vertical="bottom" textRotation="0" wrapText="false" indent="0" shrinkToFit="false"/>
      <protection locked="false" hidden="false"/>
    </xf>
    <xf numFmtId="173" fontId="21" fillId="3" borderId="7" xfId="0" applyFont="true" applyBorder="true" applyAlignment="true" applyProtection="true">
      <alignment horizontal="center" vertical="bottom" textRotation="0" wrapText="false" indent="0" shrinkToFit="false"/>
      <protection locked="false" hidden="false"/>
    </xf>
    <xf numFmtId="173" fontId="14" fillId="0" borderId="0" xfId="0" applyFont="true" applyBorder="false" applyAlignment="true" applyProtection="true">
      <alignment horizontal="general" vertical="bottom" textRotation="0" wrapText="false" indent="0" shrinkToFit="false"/>
      <protection locked="false" hidden="false"/>
    </xf>
    <xf numFmtId="173" fontId="18" fillId="3" borderId="7" xfId="0" applyFont="true" applyBorder="true" applyAlignment="true" applyProtection="true">
      <alignment horizontal="center" vertical="bottom" textRotation="0" wrapText="false" indent="0" shrinkToFit="false"/>
      <protection locked="false" hidden="false"/>
    </xf>
    <xf numFmtId="168" fontId="21" fillId="3" borderId="7" xfId="0" applyFont="true" applyBorder="true" applyAlignment="true" applyProtection="true">
      <alignment horizontal="center" vertical="bottom" textRotation="0" wrapText="false" indent="0" shrinkToFit="false"/>
      <protection locked="true" hidden="false"/>
    </xf>
    <xf numFmtId="168" fontId="18" fillId="3" borderId="7" xfId="0" applyFont="true" applyBorder="true" applyAlignment="true" applyProtection="true">
      <alignment horizontal="center" vertical="bottom" textRotation="0" wrapText="false" indent="0" shrinkToFit="false"/>
      <protection locked="true" hidden="false"/>
    </xf>
    <xf numFmtId="174" fontId="14" fillId="0" borderId="0" xfId="0" applyFont="true" applyBorder="false" applyAlignment="true" applyProtection="true">
      <alignment horizontal="general" vertical="bottom" textRotation="0" wrapText="false" indent="0" shrinkToFit="false"/>
      <protection locked="false" hidden="false"/>
    </xf>
    <xf numFmtId="175" fontId="31" fillId="3" borderId="7" xfId="0" applyFont="true" applyBorder="true" applyAlignment="true" applyProtection="true">
      <alignment horizontal="center" vertical="bottom" textRotation="0" wrapText="false" indent="0" shrinkToFit="false"/>
      <protection locked="false" hidden="false"/>
    </xf>
    <xf numFmtId="168" fontId="14" fillId="0" borderId="0" xfId="0" applyFont="true" applyBorder="false" applyAlignment="true" applyProtection="true">
      <alignment horizontal="general" vertical="bottom" textRotation="0" wrapText="false" indent="0" shrinkToFit="false"/>
      <protection locked="false" hidden="false"/>
    </xf>
    <xf numFmtId="176" fontId="14" fillId="0" borderId="0" xfId="0" applyFont="true" applyBorder="false" applyAlignment="true" applyProtection="true">
      <alignment horizontal="general" vertical="bottom" textRotation="0" wrapText="false" indent="0" shrinkToFit="false"/>
      <protection locked="false" hidden="false"/>
    </xf>
    <xf numFmtId="164" fontId="21" fillId="3" borderId="7" xfId="0" applyFont="true" applyBorder="true" applyAlignment="true" applyProtection="true">
      <alignment horizontal="left" vertical="bottom" textRotation="0" wrapText="true" indent="1" shrinkToFit="false"/>
      <protection locked="true" hidden="false"/>
    </xf>
    <xf numFmtId="168" fontId="32" fillId="3" borderId="8" xfId="0" applyFont="true" applyBorder="true" applyAlignment="true" applyProtection="true">
      <alignment horizontal="center" vertical="bottom" textRotation="0" wrapText="false" indent="0" shrinkToFit="false"/>
      <protection locked="false" hidden="false"/>
    </xf>
    <xf numFmtId="168" fontId="21" fillId="0" borderId="7" xfId="0" applyFont="true" applyBorder="true" applyAlignment="true" applyProtection="true">
      <alignment horizontal="center" vertical="bottom" textRotation="0" wrapText="false" indent="0" shrinkToFit="false"/>
      <protection locked="true" hidden="false"/>
    </xf>
    <xf numFmtId="164" fontId="21" fillId="0" borderId="7" xfId="0" applyFont="true" applyBorder="true" applyAlignment="true" applyProtection="true">
      <alignment horizontal="left" vertical="bottom" textRotation="0" wrapText="true" indent="1" shrinkToFit="false"/>
      <protection locked="false" hidden="false"/>
    </xf>
    <xf numFmtId="164" fontId="21" fillId="0" borderId="7" xfId="0" applyFont="true" applyBorder="true" applyAlignment="true" applyProtection="true">
      <alignment horizontal="left" vertical="bottom" textRotation="0" wrapText="false" indent="2" shrinkToFit="false"/>
      <protection locked="false" hidden="false"/>
    </xf>
    <xf numFmtId="168" fontId="18" fillId="0" borderId="3" xfId="23" applyFont="true" applyBorder="true" applyAlignment="true" applyProtection="true">
      <alignment horizontal="center" vertical="bottom" textRotation="0" wrapText="false" indent="0" shrinkToFit="false"/>
      <protection locked="false" hidden="false"/>
    </xf>
    <xf numFmtId="164" fontId="21" fillId="0" borderId="7" xfId="0" applyFont="true" applyBorder="true" applyAlignment="true" applyProtection="true">
      <alignment horizontal="left" vertical="bottom" textRotation="0" wrapText="true" indent="1" shrinkToFit="false"/>
      <protection locked="true" hidden="false"/>
    </xf>
    <xf numFmtId="164" fontId="21" fillId="0" borderId="7" xfId="0" applyFont="true" applyBorder="true" applyAlignment="true" applyProtection="true">
      <alignment horizontal="left" vertical="bottom" textRotation="0" wrapText="false" indent="3" shrinkToFit="false"/>
      <protection locked="true" hidden="false"/>
    </xf>
    <xf numFmtId="168" fontId="18" fillId="0" borderId="7"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70" fontId="21" fillId="0" borderId="7" xfId="0" applyFont="true" applyBorder="true" applyAlignment="true" applyProtection="true">
      <alignment horizontal="left" vertical="bottom" textRotation="0" wrapText="false" indent="1" shrinkToFit="false"/>
      <protection locked="true" hidden="false"/>
    </xf>
    <xf numFmtId="170" fontId="21" fillId="0" borderId="7" xfId="0" applyFont="true" applyBorder="true" applyAlignment="true" applyProtection="true">
      <alignment horizontal="center" vertical="bottom" textRotation="0" wrapText="false" indent="0" shrinkToFit="false"/>
      <protection locked="true" hidden="false"/>
    </xf>
    <xf numFmtId="170" fontId="21" fillId="0" borderId="7" xfId="19" applyFont="true" applyBorder="true" applyAlignment="true" applyProtection="true">
      <alignment horizontal="center" vertical="bottom" textRotation="0" wrapText="false" indent="0" shrinkToFit="false"/>
      <protection locked="true" hidden="false"/>
    </xf>
    <xf numFmtId="176" fontId="21" fillId="0" borderId="7" xfId="0" applyFont="true" applyBorder="true" applyAlignment="true" applyProtection="true">
      <alignment horizontal="center" vertical="bottom" textRotation="0" wrapText="false" indent="0" shrinkToFit="false"/>
      <protection locked="true" hidden="false"/>
    </xf>
    <xf numFmtId="164" fontId="21" fillId="0" borderId="9" xfId="0" applyFont="true" applyBorder="true" applyAlignment="true" applyProtection="true">
      <alignment horizontal="left" vertical="bottom" textRotation="0" wrapText="false" indent="1" shrinkToFit="false"/>
      <protection locked="true" hidden="false"/>
    </xf>
    <xf numFmtId="164" fontId="21" fillId="0" borderId="9" xfId="0" applyFont="true" applyBorder="true" applyAlignment="true" applyProtection="true">
      <alignment horizontal="left" vertical="bottom" textRotation="0" wrapText="false" indent="3" shrinkToFit="false"/>
      <protection locked="true" hidden="false"/>
    </xf>
    <xf numFmtId="164" fontId="21" fillId="0" borderId="10" xfId="0" applyFont="true" applyBorder="true" applyAlignment="true" applyProtection="true">
      <alignment horizontal="left" vertical="bottom" textRotation="0" wrapText="false" indent="1" shrinkToFit="false"/>
      <protection locked="true" hidden="false"/>
    </xf>
    <xf numFmtId="164" fontId="21" fillId="0" borderId="10" xfId="0" applyFont="true" applyBorder="true" applyAlignment="true" applyProtection="true">
      <alignment horizontal="center" vertical="bottom" textRotation="0" wrapText="false" indent="0" shrinkToFit="false"/>
      <protection locked="true" hidden="false"/>
    </xf>
    <xf numFmtId="168" fontId="32" fillId="0" borderId="10" xfId="0" applyFont="true" applyBorder="true" applyAlignment="true" applyProtection="true">
      <alignment horizontal="center"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center" textRotation="0" wrapText="true" indent="0" shrinkToFit="false"/>
      <protection locked="true" hidden="false"/>
    </xf>
    <xf numFmtId="164" fontId="21" fillId="0" borderId="0" xfId="0" applyFont="true" applyBorder="true" applyAlignment="true" applyProtection="true">
      <alignment horizontal="general" vertical="center" textRotation="0" wrapText="false" indent="0" shrinkToFit="false"/>
      <protection locked="true" hidden="false"/>
    </xf>
    <xf numFmtId="168" fontId="21" fillId="0" borderId="0" xfId="0" applyFont="true" applyBorder="false" applyAlignment="true" applyProtection="true">
      <alignment horizontal="center" vertical="bottom" textRotation="0" wrapText="false" indent="0" shrinkToFit="false"/>
      <protection locked="false" hidden="false"/>
    </xf>
    <xf numFmtId="164" fontId="33" fillId="0" borderId="3" xfId="0" applyFont="true" applyBorder="true" applyAlignment="true" applyProtection="true">
      <alignment horizontal="general" vertical="bottom" textRotation="0" wrapText="false" indent="0" shrinkToFit="false"/>
      <protection locked="true" hidden="false"/>
    </xf>
    <xf numFmtId="164" fontId="33" fillId="0" borderId="3" xfId="0" applyFont="true" applyBorder="true" applyAlignment="true" applyProtection="true">
      <alignment horizontal="center" vertical="bottom" textRotation="0" wrapText="false" indent="0" shrinkToFit="false"/>
      <protection locked="true" hidden="false"/>
    </xf>
    <xf numFmtId="164" fontId="33" fillId="0" borderId="0" xfId="0" applyFont="true" applyBorder="false" applyAlignment="true" applyProtection="true">
      <alignment horizontal="center" vertical="bottom" textRotation="0" wrapText="false" indent="0" shrinkToFit="false"/>
      <protection locked="false" hidden="false"/>
    </xf>
    <xf numFmtId="164" fontId="33" fillId="0" borderId="7" xfId="0" applyFont="true" applyBorder="true" applyAlignment="true" applyProtection="true">
      <alignment horizontal="general" vertical="bottom" textRotation="0" wrapText="false" indent="0" shrinkToFit="false"/>
      <protection locked="true" hidden="false"/>
    </xf>
    <xf numFmtId="171" fontId="33" fillId="0" borderId="6" xfId="0" applyFont="true" applyBorder="true" applyAlignment="true" applyProtection="true">
      <alignment horizontal="center" vertical="bottom" textRotation="0" wrapText="false" indent="0" shrinkToFit="false"/>
      <protection locked="false" hidden="false"/>
    </xf>
    <xf numFmtId="171" fontId="33" fillId="0" borderId="0" xfId="0" applyFont="true" applyBorder="false" applyAlignment="true" applyProtection="true">
      <alignment horizontal="center" vertical="bottom" textRotation="0" wrapText="false" indent="0" shrinkToFit="false"/>
      <protection locked="false" hidden="false"/>
    </xf>
    <xf numFmtId="171" fontId="30" fillId="0" borderId="7" xfId="0" applyFont="true" applyBorder="true" applyAlignment="true" applyProtection="true">
      <alignment horizontal="center" vertical="bottom" textRotation="0" wrapText="false" indent="0" shrinkToFit="false"/>
      <protection locked="false" hidden="false"/>
    </xf>
    <xf numFmtId="171" fontId="21" fillId="0" borderId="0" xfId="0" applyFont="true" applyBorder="false" applyAlignment="true" applyProtection="true">
      <alignment horizontal="center" vertical="bottom" textRotation="0" wrapText="false" indent="0" shrinkToFit="false"/>
      <protection locked="false" hidden="false"/>
    </xf>
    <xf numFmtId="175" fontId="31" fillId="0" borderId="7" xfId="0" applyFont="true" applyBorder="true" applyAlignment="true" applyProtection="true">
      <alignment horizontal="center" vertical="bottom" textRotation="0" wrapText="false" indent="0" shrinkToFit="false"/>
      <protection locked="false" hidden="false"/>
    </xf>
    <xf numFmtId="168" fontId="32" fillId="0" borderId="7" xfId="0" applyFont="true" applyBorder="true" applyAlignment="true" applyProtection="true">
      <alignment horizontal="center" vertical="bottom" textRotation="0" wrapText="false" indent="0" shrinkToFit="false"/>
      <protection locked="true" hidden="false"/>
    </xf>
    <xf numFmtId="164" fontId="30" fillId="0" borderId="7" xfId="0" applyFont="true" applyBorder="true" applyAlignment="true" applyProtection="true">
      <alignment horizontal="center" vertical="bottom" textRotation="0" wrapText="false" indent="0" shrinkToFit="false"/>
      <protection locked="true" hidden="false"/>
    </xf>
    <xf numFmtId="173" fontId="18" fillId="0" borderId="7" xfId="0" applyFont="true" applyBorder="true" applyAlignment="true" applyProtection="true">
      <alignment horizontal="center" vertical="bottom" textRotation="0" wrapText="false" indent="0" shrinkToFit="false"/>
      <protection locked="true" hidden="false"/>
    </xf>
    <xf numFmtId="173" fontId="21" fillId="0" borderId="7" xfId="0" applyFont="true" applyBorder="true" applyAlignment="true" applyProtection="true">
      <alignment horizontal="center" vertical="bottom" textRotation="0" wrapText="false" indent="0" shrinkToFit="false"/>
      <protection locked="true" hidden="false"/>
    </xf>
    <xf numFmtId="177" fontId="21" fillId="0" borderId="7"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34" fillId="0" borderId="0" xfId="0" applyFont="true" applyBorder="false" applyAlignment="true" applyProtection="true">
      <alignment horizontal="general" vertical="bottom" textRotation="0" wrapText="false" indent="0" shrinkToFit="false"/>
      <protection locked="false" hidden="false"/>
    </xf>
    <xf numFmtId="176" fontId="21" fillId="0" borderId="7" xfId="0" applyFont="true" applyBorder="true" applyAlignment="true" applyProtection="true">
      <alignment horizontal="center" vertical="bottom" textRotation="0" wrapText="false" indent="0" shrinkToFit="false"/>
      <protection locked="false" hidden="false"/>
    </xf>
    <xf numFmtId="173" fontId="21" fillId="0" borderId="0" xfId="0" applyFont="true" applyBorder="false" applyAlignment="true" applyProtection="true">
      <alignment horizontal="center" vertical="bottom" textRotation="0" wrapText="false" indent="0" shrinkToFit="false"/>
      <protection locked="false" hidden="false"/>
    </xf>
    <xf numFmtId="173" fontId="21" fillId="0" borderId="7" xfId="0" applyFont="true" applyBorder="true" applyAlignment="true" applyProtection="true">
      <alignment horizontal="center" vertical="bottom" textRotation="0" wrapText="false" indent="0" shrinkToFit="false"/>
      <protection locked="false" hidden="false"/>
    </xf>
    <xf numFmtId="175" fontId="31" fillId="0" borderId="10" xfId="0" applyFont="true" applyBorder="true" applyAlignment="true" applyProtection="true">
      <alignment horizontal="center" vertical="bottom" textRotation="0" wrapText="false" indent="0" shrinkToFit="false"/>
      <protection locked="false" hidden="false"/>
    </xf>
    <xf numFmtId="164" fontId="21" fillId="0" borderId="0" xfId="0" applyFont="true" applyBorder="false" applyAlignment="true" applyProtection="true">
      <alignment horizontal="center" vertical="bottom" textRotation="0" wrapText="false" indent="0" shrinkToFit="false"/>
      <protection locked="false" hidden="false"/>
    </xf>
    <xf numFmtId="164" fontId="21" fillId="0" borderId="0" xfId="0" applyFont="true" applyBorder="false" applyAlignment="true" applyProtection="true">
      <alignment horizontal="left" vertical="bottom" textRotation="0" wrapText="false" indent="1" shrinkToFit="false"/>
      <protection locked="true" hidden="false"/>
    </xf>
    <xf numFmtId="175" fontId="31" fillId="0" borderId="0" xfId="0" applyFont="true" applyBorder="false" applyAlignment="true" applyProtection="true">
      <alignment horizontal="center" vertical="bottom" textRotation="0" wrapText="false" indent="0" shrinkToFit="false"/>
      <protection locked="false" hidden="false"/>
    </xf>
    <xf numFmtId="168" fontId="30"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30" fillId="0" borderId="1" xfId="0" applyFont="true" applyBorder="true" applyAlignment="true" applyProtection="true">
      <alignment horizontal="center" vertical="bottom" textRotation="0" wrapText="false" indent="0" shrinkToFit="false"/>
      <protection locked="true" hidden="false"/>
    </xf>
    <xf numFmtId="164" fontId="21" fillId="0" borderId="3" xfId="0" applyFont="true" applyBorder="true" applyAlignment="true" applyProtection="true">
      <alignment horizontal="general" vertical="bottom" textRotation="0" wrapText="false" indent="0" shrinkToFit="false"/>
      <protection locked="true" hidden="false"/>
    </xf>
    <xf numFmtId="164" fontId="30" fillId="0" borderId="3"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8" fontId="21" fillId="0" borderId="7" xfId="0" applyFont="true" applyBorder="true" applyAlignment="true" applyProtection="true">
      <alignment horizontal="center" vertical="bottom" textRotation="0" wrapText="true" indent="0" shrinkToFit="false"/>
      <protection locked="false" hidden="false"/>
    </xf>
    <xf numFmtId="178" fontId="21" fillId="0" borderId="7" xfId="0" applyFont="true" applyBorder="true" applyAlignment="true" applyProtection="true">
      <alignment horizontal="center" vertical="bottom" textRotation="0" wrapText="true" indent="0" shrinkToFit="false"/>
      <protection locked="false" hidden="false"/>
    </xf>
    <xf numFmtId="168" fontId="21" fillId="0" borderId="7" xfId="0" applyFont="true" applyBorder="true" applyAlignment="true" applyProtection="true">
      <alignment horizontal="center" vertical="bottom" textRotation="0" wrapText="true" indent="0" shrinkToFit="false"/>
      <protection locked="true" hidden="false"/>
    </xf>
    <xf numFmtId="168" fontId="18" fillId="0" borderId="7" xfId="0" applyFont="true" applyBorder="true" applyAlignment="true" applyProtection="true">
      <alignment horizontal="center" vertical="bottom" textRotation="0" wrapText="true" indent="0" shrinkToFit="false"/>
      <protection locked="true" hidden="false"/>
    </xf>
    <xf numFmtId="168" fontId="30" fillId="0" borderId="7" xfId="0" applyFont="true" applyBorder="true" applyAlignment="true" applyProtection="true">
      <alignment horizontal="center" vertical="bottom" textRotation="0" wrapText="false" indent="0" shrinkToFit="false"/>
      <protection locked="true" hidden="false"/>
    </xf>
    <xf numFmtId="179" fontId="21" fillId="0" borderId="7" xfId="19" applyFont="true" applyBorder="true" applyAlignment="true" applyProtection="true">
      <alignment horizontal="center" vertical="bottom" textRotation="0" wrapText="false" indent="0" shrinkToFit="false"/>
      <protection locked="true" hidden="false"/>
    </xf>
    <xf numFmtId="167" fontId="21" fillId="0" borderId="7" xfId="0" applyFont="true" applyBorder="true" applyAlignment="true" applyProtection="true">
      <alignment horizontal="center" vertical="bottom" textRotation="0" wrapText="false" indent="0" shrinkToFit="false"/>
      <protection locked="false" hidden="false"/>
    </xf>
    <xf numFmtId="170" fontId="21" fillId="0" borderId="7" xfId="0" applyFont="true" applyBorder="true" applyAlignment="true" applyProtection="true">
      <alignment horizontal="center" vertical="bottom" textRotation="0" wrapText="false" indent="0" shrinkToFit="false"/>
      <protection locked="false" hidden="false"/>
    </xf>
    <xf numFmtId="179" fontId="30" fillId="0" borderId="7" xfId="0" applyFont="true" applyBorder="true" applyAlignment="true" applyProtection="true">
      <alignment horizontal="center" vertical="bottom" textRotation="0" wrapText="false" indent="0" shrinkToFit="false"/>
      <protection locked="true" hidden="false"/>
    </xf>
    <xf numFmtId="168" fontId="21" fillId="0" borderId="7" xfId="19" applyFont="true" applyBorder="true" applyAlignment="true" applyProtection="true">
      <alignment horizontal="center" vertical="bottom" textRotation="0" wrapText="false" indent="0" shrinkToFit="false"/>
      <protection locked="true" hidden="false"/>
    </xf>
    <xf numFmtId="168" fontId="18" fillId="0" borderId="7" xfId="19" applyFont="true" applyBorder="true" applyAlignment="true" applyProtection="true">
      <alignment horizontal="center" vertical="bottom" textRotation="0" wrapText="false" indent="0" shrinkToFit="false"/>
      <protection locked="true" hidden="false"/>
    </xf>
    <xf numFmtId="164" fontId="22" fillId="0" borderId="9" xfId="0" applyFont="true" applyBorder="true" applyAlignment="true" applyProtection="true">
      <alignment horizontal="left" vertical="bottom" textRotation="0" wrapText="false" indent="1" shrinkToFit="false"/>
      <protection locked="true" hidden="false"/>
    </xf>
    <xf numFmtId="168" fontId="32" fillId="0" borderId="7" xfId="19" applyFont="true" applyBorder="true" applyAlignment="true" applyProtection="true">
      <alignment horizontal="center" vertical="bottom" textRotation="0" wrapText="false" indent="0" shrinkToFit="false"/>
      <protection locked="true" hidden="false"/>
    </xf>
    <xf numFmtId="164" fontId="37" fillId="0" borderId="7" xfId="0" applyFont="true" applyBorder="true" applyAlignment="true" applyProtection="true">
      <alignment horizontal="general" vertical="bottom" textRotation="0" wrapText="false" indent="0" shrinkToFit="false"/>
      <protection locked="true" hidden="false"/>
    </xf>
    <xf numFmtId="164" fontId="21" fillId="0" borderId="7" xfId="21" applyFont="true" applyBorder="true" applyAlignment="true" applyProtection="true">
      <alignment horizontal="left" vertical="bottom" textRotation="0" wrapText="false" indent="1" shrinkToFit="false"/>
      <protection locked="true" hidden="false"/>
    </xf>
    <xf numFmtId="179" fontId="21" fillId="0" borderId="7" xfId="0" applyFont="true" applyBorder="true" applyAlignment="true" applyProtection="true">
      <alignment horizontal="center" vertical="bottom" textRotation="0" wrapText="false" indent="0" shrinkToFit="false"/>
      <protection locked="false" hidden="false"/>
    </xf>
    <xf numFmtId="176" fontId="30" fillId="0" borderId="10" xfId="19" applyFont="true" applyBorder="tru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left" vertical="bottom" textRotation="0" wrapText="false" indent="0" shrinkToFit="false"/>
      <protection locked="false" hidden="false"/>
    </xf>
    <xf numFmtId="164" fontId="5" fillId="0" borderId="0" xfId="0" applyFont="true" applyBorder="false" applyAlignment="true" applyProtection="true">
      <alignment horizontal="left" vertical="bottom" textRotation="0" wrapText="false" indent="0" shrinkToFit="false"/>
      <protection locked="fals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0" fillId="0" borderId="3" xfId="27" applyFont="true" applyBorder="true" applyAlignment="true" applyProtection="true">
      <alignment horizontal="general" vertical="bottom" textRotation="0" wrapText="false" indent="0" shrinkToFit="false"/>
      <protection locked="true" hidden="false"/>
    </xf>
    <xf numFmtId="164" fontId="30" fillId="0" borderId="3" xfId="0" applyFont="true" applyBorder="true" applyAlignment="true" applyProtection="true">
      <alignment horizontal="center" vertical="bottom" textRotation="0" wrapText="true" indent="0" shrinkToFit="false"/>
      <protection locked="true" hidden="false"/>
    </xf>
    <xf numFmtId="164" fontId="21" fillId="0" borderId="7" xfId="0" applyFont="true" applyBorder="true" applyAlignment="true" applyProtection="true">
      <alignment horizontal="general" vertical="bottom" textRotation="0" wrapText="false" indent="0" shrinkToFit="false"/>
      <protection locked="true" hidden="false"/>
    </xf>
    <xf numFmtId="180" fontId="18" fillId="0" borderId="7" xfId="0" applyFont="true" applyBorder="true" applyAlignment="true" applyProtection="true">
      <alignment horizontal="center" vertical="bottom" textRotation="0" wrapText="false" indent="0" shrinkToFit="false"/>
      <protection locked="true" hidden="false"/>
    </xf>
    <xf numFmtId="180" fontId="22" fillId="0" borderId="7" xfId="0" applyFont="true" applyBorder="true" applyAlignment="true" applyProtection="true">
      <alignment horizontal="center" vertical="bottom" textRotation="0" wrapText="fals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80" fontId="22" fillId="0" borderId="10" xfId="0" applyFont="true" applyBorder="true" applyAlignment="true" applyProtection="true">
      <alignment horizontal="center" vertical="bottom" textRotation="0" wrapText="false" indent="0" shrinkToFit="false"/>
      <protection locked="true" hidden="false"/>
    </xf>
    <xf numFmtId="164" fontId="21" fillId="0" borderId="0" xfId="20" applyFont="true" applyBorder="true" applyAlignment="true" applyProtection="true">
      <alignment horizontal="left" vertical="top" textRotation="0" wrapText="true" indent="0" shrinkToFit="false"/>
      <protection locked="true" hidden="false"/>
    </xf>
    <xf numFmtId="164" fontId="21" fillId="0" borderId="0" xfId="0" applyFont="true" applyBorder="true" applyAlignment="true" applyProtection="true">
      <alignment horizontal="general" vertical="bottom" textRotation="0" wrapText="tru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80" fontId="22"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true" indent="0" shrinkToFit="false"/>
      <protection locked="true" hidden="false"/>
    </xf>
    <xf numFmtId="164" fontId="37" fillId="0" borderId="3" xfId="27" applyFont="true" applyBorder="true" applyAlignment="true" applyProtection="true">
      <alignment horizontal="general" vertical="bottom" textRotation="0" wrapText="false" indent="0" shrinkToFit="false"/>
      <protection locked="true" hidden="false"/>
    </xf>
    <xf numFmtId="164" fontId="37" fillId="0" borderId="3" xfId="0" applyFont="true" applyBorder="true" applyAlignment="true" applyProtection="true">
      <alignment horizontal="center" vertical="bottom" textRotation="0" wrapText="true" indent="0" shrinkToFit="false"/>
      <protection locked="true" hidden="false"/>
    </xf>
    <xf numFmtId="164" fontId="22" fillId="0" borderId="7" xfId="0" applyFont="true" applyBorder="true" applyAlignment="true" applyProtection="true">
      <alignment horizontal="general" vertical="bottom" textRotation="0" wrapText="false" indent="0" shrinkToFit="false"/>
      <protection locked="true" hidden="false"/>
    </xf>
    <xf numFmtId="180" fontId="21" fillId="0" borderId="7" xfId="0" applyFont="true" applyBorder="true" applyAlignment="true" applyProtection="true">
      <alignment horizontal="center" vertical="bottom" textRotation="0" wrapText="false" indent="0" shrinkToFit="false"/>
      <protection locked="true" hidden="false"/>
    </xf>
    <xf numFmtId="164" fontId="22" fillId="0" borderId="10" xfId="0" applyFont="true" applyBorder="true" applyAlignment="true" applyProtection="true">
      <alignment horizontal="general" vertical="bottom" textRotation="0" wrapText="false" indent="0" shrinkToFit="false"/>
      <protection locked="true" hidden="false"/>
    </xf>
    <xf numFmtId="180" fontId="21" fillId="0" borderId="10" xfId="0" applyFont="true" applyBorder="true" applyAlignment="true" applyProtection="true">
      <alignment horizontal="center" vertical="bottom" textRotation="0" wrapText="false" indent="0" shrinkToFit="false"/>
      <protection locked="true" hidden="false"/>
    </xf>
    <xf numFmtId="164" fontId="21" fillId="0" borderId="0" xfId="20" applyFont="true" applyBorder="true" applyAlignment="true" applyProtection="true">
      <alignment horizontal="general" vertical="top" textRotation="0" wrapText="true" indent="0" shrinkToFit="false"/>
      <protection locked="true" hidden="false"/>
    </xf>
    <xf numFmtId="164" fontId="21" fillId="0" borderId="0" xfId="20" applyFont="true" applyBorder="true" applyAlignment="true" applyProtection="true">
      <alignment horizontal="general" vertical="top" textRotation="0" wrapText="true" indent="0" shrinkToFit="false"/>
      <protection locked="fals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38" fillId="0" borderId="0" xfId="0" applyFont="true" applyBorder="false" applyAlignment="true" applyProtection="true">
      <alignment horizontal="center" vertical="bottom" textRotation="0" wrapText="false" indent="0" shrinkToFit="false"/>
      <protection locked="true" hidden="false"/>
    </xf>
    <xf numFmtId="164" fontId="33" fillId="0" borderId="0" xfId="0" applyFont="true" applyBorder="false" applyAlignment="true" applyProtection="true">
      <alignment horizontal="center" vertical="bottom" textRotation="0" wrapText="false" indent="0" shrinkToFit="false"/>
      <protection locked="true" hidden="false"/>
    </xf>
    <xf numFmtId="164" fontId="33" fillId="0" borderId="7" xfId="0" applyFont="true" applyBorder="true" applyAlignment="true" applyProtection="true">
      <alignment horizontal="center" vertical="bottom" textRotation="0" wrapText="false" indent="0" shrinkToFit="false"/>
      <protection locked="true" hidden="false"/>
    </xf>
    <xf numFmtId="164" fontId="21" fillId="0" borderId="6" xfId="0" applyFont="true" applyBorder="true" applyAlignment="true" applyProtection="true">
      <alignment horizontal="left" vertical="bottom" textRotation="0" wrapText="false" indent="1" shrinkToFit="false"/>
      <protection locked="true" hidden="false"/>
    </xf>
    <xf numFmtId="164" fontId="33" fillId="0" borderId="6" xfId="0" applyFont="true" applyBorder="true" applyAlignment="true" applyProtection="true">
      <alignment horizontal="center" vertical="bottom" textRotation="0" wrapText="false" indent="0" shrinkToFit="false"/>
      <protection locked="true" hidden="false"/>
    </xf>
    <xf numFmtId="168" fontId="17" fillId="0" borderId="3" xfId="0" applyFont="true" applyBorder="true" applyAlignment="true" applyProtection="true">
      <alignment horizontal="center" vertical="bottom" textRotation="0" wrapText="false" indent="0" shrinkToFit="false"/>
      <protection locked="true" hidden="false"/>
    </xf>
    <xf numFmtId="168" fontId="17" fillId="0" borderId="7" xfId="0" applyFont="true" applyBorder="true" applyAlignment="true" applyProtection="true">
      <alignment horizontal="center" vertical="bottom" textRotation="0" wrapText="false" indent="0" shrinkToFit="false"/>
      <protection locked="true" hidden="false"/>
    </xf>
    <xf numFmtId="173" fontId="18" fillId="0" borderId="3" xfId="0" applyFont="true" applyBorder="true" applyAlignment="true" applyProtection="true">
      <alignment horizontal="center" vertical="bottom" textRotation="0" wrapText="false" indent="0" shrinkToFit="false"/>
      <protection locked="true" hidden="false"/>
    </xf>
    <xf numFmtId="164" fontId="17" fillId="0" borderId="3" xfId="0" applyFont="true" applyBorder="true" applyAlignment="true" applyProtection="true">
      <alignment horizontal="general" vertical="bottom" textRotation="0" wrapText="false" indent="0" shrinkToFit="false"/>
      <protection locked="true" hidden="false"/>
    </xf>
    <xf numFmtId="164" fontId="17" fillId="0" borderId="7" xfId="0" applyFont="true" applyBorder="true" applyAlignment="true" applyProtection="true">
      <alignment horizontal="center" vertical="bottom" textRotation="0" wrapText="false" indent="0" shrinkToFit="false"/>
      <protection locked="true" hidden="false"/>
    </xf>
    <xf numFmtId="168" fontId="21" fillId="0" borderId="3" xfId="23" applyFont="true" applyBorder="true" applyAlignment="true" applyProtection="true">
      <alignment horizontal="center" vertical="bottom" textRotation="0" wrapText="false" indent="0" shrinkToFit="false"/>
      <protection locked="false" hidden="false"/>
    </xf>
    <xf numFmtId="168" fontId="21" fillId="0" borderId="0" xfId="0" applyFont="true" applyBorder="false" applyAlignment="true" applyProtection="true">
      <alignment horizontal="center" vertical="bottom" textRotation="0" wrapText="false" indent="0" shrinkToFit="false"/>
      <protection locked="true" hidden="false"/>
    </xf>
    <xf numFmtId="168" fontId="21" fillId="0" borderId="7" xfId="28" applyFont="true" applyBorder="true" applyAlignment="true" applyProtection="true">
      <alignment horizontal="center" vertical="bottom" textRotation="0" wrapText="false" indent="0" shrinkToFit="false"/>
      <protection locked="false" hidden="false"/>
    </xf>
    <xf numFmtId="164" fontId="17" fillId="0" borderId="3"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80" fontId="17" fillId="0" borderId="0" xfId="0" applyFont="true" applyBorder="false" applyAlignment="true" applyProtection="true">
      <alignment horizontal="center" vertical="bottom" textRotation="0" wrapText="false" indent="0" shrinkToFit="false"/>
      <protection locked="true" hidden="false"/>
    </xf>
    <xf numFmtId="180" fontId="17" fillId="0" borderId="3" xfId="0" applyFont="true" applyBorder="true" applyAlignment="true" applyProtection="true">
      <alignment horizontal="center" vertical="bottom" textRotation="0" wrapText="false" indent="0" shrinkToFit="false"/>
      <protection locked="true" hidden="false"/>
    </xf>
    <xf numFmtId="180" fontId="17" fillId="0" borderId="7" xfId="0" applyFont="true" applyBorder="true" applyAlignment="true" applyProtection="true">
      <alignment horizontal="center" vertical="bottom" textRotation="0" wrapText="false" indent="0" shrinkToFit="false"/>
      <protection locked="true" hidden="false"/>
    </xf>
    <xf numFmtId="180" fontId="18" fillId="0" borderId="3" xfId="0" applyFont="true" applyBorder="true" applyAlignment="true" applyProtection="true">
      <alignment horizontal="center" vertical="bottom" textRotation="0" wrapText="false" indent="0" shrinkToFit="false"/>
      <protection locked="true" hidden="false"/>
    </xf>
    <xf numFmtId="164" fontId="21" fillId="0" borderId="10" xfId="0" applyFont="true" applyBorder="true" applyAlignment="true" applyProtection="true">
      <alignment horizontal="left" vertical="bottom" textRotation="0" wrapText="false" indent="3" shrinkToFit="false"/>
      <protection locked="true" hidden="false"/>
    </xf>
    <xf numFmtId="164" fontId="17"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21" fillId="0" borderId="0" xfId="27"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right" vertical="bottom" textRotation="0" wrapText="false" indent="1" shrinkToFit="false"/>
      <protection locked="false" hidden="false"/>
    </xf>
    <xf numFmtId="164" fontId="28" fillId="0" borderId="0" xfId="0" applyFont="true" applyBorder="false" applyAlignment="true" applyProtection="true">
      <alignment horizontal="left" vertical="bottom" textRotation="0" wrapText="false" indent="0" shrinkToFit="false"/>
      <protection locked="true" hidden="false"/>
    </xf>
    <xf numFmtId="164" fontId="41"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left" vertical="top" textRotation="0" wrapText="true" indent="0" shrinkToFit="false"/>
      <protection locked="true" hidden="false"/>
    </xf>
    <xf numFmtId="164" fontId="38" fillId="0" borderId="0" xfId="0" applyFont="true" applyBorder="false" applyAlignment="true" applyProtection="true">
      <alignment horizontal="left" vertical="bottom" textRotation="0" wrapText="false" indent="0" shrinkToFit="false"/>
      <protection locked="true" hidden="false"/>
    </xf>
    <xf numFmtId="164" fontId="9" fillId="0" borderId="2" xfId="25" applyFont="true" applyBorder="true" applyAlignment="true" applyProtection="true">
      <alignment horizontal="center" vertical="top" textRotation="0" wrapText="true" indent="0" shrinkToFit="false"/>
      <protection locked="true" hidden="false"/>
    </xf>
    <xf numFmtId="164" fontId="9" fillId="0" borderId="3" xfId="25" applyFont="true" applyBorder="true" applyAlignment="true" applyProtection="true">
      <alignment horizontal="center" vertical="top" textRotation="0" wrapText="true" indent="0" shrinkToFit="false"/>
      <protection locked="true" hidden="false"/>
    </xf>
    <xf numFmtId="164" fontId="41" fillId="0" borderId="11" xfId="25" applyFont="true" applyBorder="true" applyAlignment="true" applyProtection="true">
      <alignment horizontal="center" vertical="bottom" textRotation="0" wrapText="false" indent="0" shrinkToFit="false"/>
      <protection locked="true" hidden="false"/>
    </xf>
    <xf numFmtId="168" fontId="41" fillId="0" borderId="12" xfId="25" applyFont="true" applyBorder="true" applyAlignment="true" applyProtection="true">
      <alignment horizontal="center" vertical="bottom" textRotation="0" wrapText="false" indent="0" shrinkToFit="false"/>
      <protection locked="true" hidden="false"/>
    </xf>
    <xf numFmtId="179" fontId="4" fillId="0" borderId="11" xfId="25" applyFont="true" applyBorder="true" applyAlignment="true" applyProtection="true">
      <alignment horizontal="center" vertical="bottom" textRotation="0" wrapText="false" indent="0" shrinkToFit="false"/>
      <protection locked="true" hidden="false"/>
    </xf>
    <xf numFmtId="179" fontId="4" fillId="0" borderId="12" xfId="25" applyFont="true" applyBorder="true" applyAlignment="true" applyProtection="true">
      <alignment horizontal="center" vertical="bottom" textRotation="0" wrapText="false" indent="0" shrinkToFit="false"/>
      <protection locked="true" hidden="false"/>
    </xf>
    <xf numFmtId="168" fontId="41" fillId="0" borderId="9" xfId="25" applyFont="true" applyBorder="true" applyAlignment="true" applyProtection="true">
      <alignment horizontal="center" vertical="bottom" textRotation="0" wrapText="false" indent="0" shrinkToFit="false"/>
      <protection locked="true" hidden="false"/>
    </xf>
    <xf numFmtId="168" fontId="41" fillId="0" borderId="13" xfId="25" applyFont="true" applyBorder="true" applyAlignment="true" applyProtection="true">
      <alignment horizontal="center" vertical="bottom" textRotation="0" wrapText="false" indent="0" shrinkToFit="false"/>
      <protection locked="true" hidden="false"/>
    </xf>
    <xf numFmtId="179" fontId="41" fillId="0" borderId="9" xfId="25" applyFont="true" applyBorder="true" applyAlignment="true" applyProtection="true">
      <alignment horizontal="center" vertical="bottom" textRotation="0" wrapText="false" indent="0" shrinkToFit="false"/>
      <protection locked="true" hidden="false"/>
    </xf>
    <xf numFmtId="179" fontId="41" fillId="0" borderId="13" xfId="25" applyFont="true" applyBorder="true" applyAlignment="true" applyProtection="true">
      <alignment horizontal="center" vertical="bottom" textRotation="0" wrapText="false" indent="0" shrinkToFit="false"/>
      <protection locked="true" hidden="false"/>
    </xf>
    <xf numFmtId="168" fontId="19" fillId="0" borderId="13" xfId="25" applyFont="true" applyBorder="true" applyAlignment="true" applyProtection="true">
      <alignment horizontal="center" vertical="bottom" textRotation="0" wrapText="false" indent="0" shrinkToFit="false"/>
      <protection locked="true" hidden="false"/>
    </xf>
    <xf numFmtId="179" fontId="19" fillId="0" borderId="9" xfId="25" applyFont="true" applyBorder="true" applyAlignment="true" applyProtection="true">
      <alignment horizontal="center" vertical="bottom" textRotation="0" wrapText="false" indent="0" shrinkToFit="false"/>
      <protection locked="true" hidden="false"/>
    </xf>
    <xf numFmtId="179" fontId="19" fillId="0" borderId="13" xfId="25" applyFont="true" applyBorder="true" applyAlignment="true" applyProtection="true">
      <alignment horizontal="center" vertical="bottom" textRotation="0" wrapText="false" indent="0" shrinkToFit="false"/>
      <protection locked="true" hidden="false"/>
    </xf>
    <xf numFmtId="168" fontId="41" fillId="0" borderId="14" xfId="25" applyFont="true" applyBorder="true" applyAlignment="true" applyProtection="true">
      <alignment horizontal="center" vertical="bottom" textRotation="0" wrapText="false" indent="0" shrinkToFit="false"/>
      <protection locked="true" hidden="false"/>
    </xf>
    <xf numFmtId="164" fontId="19" fillId="0" borderId="5" xfId="25" applyFont="true" applyBorder="true" applyAlignment="true" applyProtection="true">
      <alignment horizontal="center" vertical="bottom" textRotation="0" wrapText="false" indent="0" shrinkToFit="false"/>
      <protection locked="true" hidden="false"/>
    </xf>
    <xf numFmtId="179" fontId="19" fillId="0" borderId="14" xfId="25" applyFont="true" applyBorder="true" applyAlignment="true" applyProtection="true">
      <alignment horizontal="center" vertical="bottom" textRotation="0" wrapText="false" indent="0" shrinkToFit="false"/>
      <protection locked="true" hidden="false"/>
    </xf>
    <xf numFmtId="179" fontId="19" fillId="0" borderId="5" xfId="25" applyFont="true" applyBorder="true" applyAlignment="true" applyProtection="true">
      <alignment horizontal="center" vertical="bottom" textRotation="0" wrapText="false" indent="0" shrinkToFit="false"/>
      <protection locked="true" hidden="false"/>
    </xf>
    <xf numFmtId="168" fontId="41" fillId="0" borderId="0" xfId="0" applyFont="true" applyBorder="false" applyAlignment="true" applyProtection="true">
      <alignment horizontal="center" vertical="bottom" textRotation="0" wrapText="false" indent="0" shrinkToFit="false"/>
      <protection locked="true" hidden="false"/>
    </xf>
    <xf numFmtId="168" fontId="19" fillId="0" borderId="0" xfId="0" applyFont="true" applyBorder="false" applyAlignment="true" applyProtection="true">
      <alignment horizontal="center" vertical="bottom" textRotation="0" wrapText="false" indent="0" shrinkToFit="false"/>
      <protection locked="true" hidden="false"/>
    </xf>
    <xf numFmtId="179" fontId="19" fillId="0" borderId="0" xfId="0" applyFont="true" applyBorder="false" applyAlignment="true" applyProtection="true">
      <alignment horizontal="center" vertical="bottom" textRotation="0" wrapText="false" indent="0" shrinkToFit="false"/>
      <protection locked="true" hidden="false"/>
    </xf>
    <xf numFmtId="164" fontId="40" fillId="0" borderId="3" xfId="0" applyFont="true" applyBorder="true" applyAlignment="true" applyProtection="true">
      <alignment horizontal="left" vertical="bottom" textRotation="0" wrapText="false" indent="0" shrinkToFit="false"/>
      <protection locked="true" hidden="false"/>
    </xf>
    <xf numFmtId="164" fontId="40" fillId="0" borderId="3" xfId="0" applyFont="true" applyBorder="true" applyAlignment="true" applyProtection="true">
      <alignment horizontal="center" vertical="bottom" textRotation="0" wrapText="true" indent="0" shrinkToFit="false"/>
      <protection locked="true" hidden="false"/>
    </xf>
    <xf numFmtId="164" fontId="40" fillId="0" borderId="3" xfId="0" applyFont="true" applyBorder="true" applyAlignment="true" applyProtection="true">
      <alignment horizontal="center" vertical="bottom" textRotation="0" wrapText="false" indent="0" shrinkToFit="false"/>
      <protection locked="true" hidden="false"/>
    </xf>
    <xf numFmtId="164" fontId="11" fillId="0" borderId="3" xfId="0" applyFont="true" applyBorder="true" applyAlignment="true" applyProtection="true">
      <alignment horizontal="general" vertical="top" textRotation="0" wrapText="true" indent="0" shrinkToFit="false"/>
      <protection locked="true" hidden="false"/>
    </xf>
    <xf numFmtId="170" fontId="11" fillId="0" borderId="3" xfId="0" applyFont="true" applyBorder="true" applyAlignment="true" applyProtection="true">
      <alignment horizontal="left" vertical="top" textRotation="0" wrapText="false" indent="0" shrinkToFit="false"/>
      <protection locked="true" hidden="false"/>
    </xf>
    <xf numFmtId="164" fontId="11" fillId="0" borderId="3" xfId="0" applyFont="true" applyBorder="true" applyAlignment="true" applyProtection="true">
      <alignment horizontal="general" vertical="top" textRotation="0" wrapText="false" indent="0" shrinkToFit="false"/>
      <protection locked="true" hidden="false"/>
    </xf>
    <xf numFmtId="170" fontId="11" fillId="0" borderId="3" xfId="0" applyFont="true" applyBorder="true" applyAlignment="true" applyProtection="true">
      <alignment horizontal="general" vertical="top"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Normal 2 2" xfId="21"/>
    <cellStyle name="Normal 3" xfId="22"/>
    <cellStyle name="Normal 3 2" xfId="23"/>
    <cellStyle name="Normal 3 4" xfId="24"/>
    <cellStyle name="Normal 3 5" xfId="25"/>
    <cellStyle name="Normal 4 2" xfId="26"/>
    <cellStyle name="Normal 5 4" xfId="27"/>
    <cellStyle name="Normal 6" xfId="28"/>
    <cellStyle name="XLConnect.Boolean" xfId="29"/>
    <cellStyle name="XLConnect.DateTime" xfId="30"/>
    <cellStyle name="XLConnect.Header" xfId="31"/>
    <cellStyle name="XLConnect.Numeric" xfId="32"/>
    <cellStyle name="XLConnect.String" xfId="33"/>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BE5D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9.14453125" defaultRowHeight="15" zeroHeight="false" outlineLevelRow="0" outlineLevelCol="0"/>
  <cols>
    <col collapsed="false" customWidth="true" hidden="false" outlineLevel="0" max="1" min="1" style="1" width="129.57"/>
    <col collapsed="false" customWidth="false" hidden="false" outlineLevel="0" max="8" min="2" style="1" width="9.14"/>
    <col collapsed="false" customWidth="true" hidden="false" outlineLevel="0" max="9" min="9" style="1" width="9.57"/>
    <col collapsed="false" customWidth="false" hidden="false" outlineLevel="0" max="16384" min="10" style="1" width="9.14"/>
  </cols>
  <sheetData>
    <row r="1" customFormat="false" ht="15" hidden="false" customHeight="false" outlineLevel="0" collapsed="false">
      <c r="A1" s="2"/>
    </row>
    <row r="2" customFormat="false" ht="15" hidden="false" customHeight="false" outlineLevel="0" collapsed="false">
      <c r="A2" s="2"/>
    </row>
    <row r="3" customFormat="false" ht="15" hidden="false" customHeight="false" outlineLevel="0" collapsed="false">
      <c r="A3" s="2"/>
    </row>
    <row r="4" customFormat="false" ht="15" hidden="false" customHeight="false" outlineLevel="0" collapsed="false">
      <c r="A4" s="2"/>
    </row>
    <row r="5" customFormat="false" ht="15" hidden="false" customHeight="false" outlineLevel="0" collapsed="false">
      <c r="A5" s="2"/>
    </row>
    <row r="6" customFormat="false" ht="15" hidden="false" customHeight="false" outlineLevel="0" collapsed="false">
      <c r="A6" s="2"/>
    </row>
    <row r="7" customFormat="false" ht="15" hidden="false" customHeight="false" outlineLevel="0" collapsed="false">
      <c r="A7" s="2"/>
    </row>
    <row r="8" customFormat="false" ht="15" hidden="false" customHeight="false" outlineLevel="0" collapsed="false">
      <c r="A8" s="2"/>
    </row>
    <row r="9" customFormat="false" ht="15" hidden="false" customHeight="false" outlineLevel="0" collapsed="false">
      <c r="A9" s="2"/>
    </row>
    <row r="10" customFormat="false" ht="15" hidden="false" customHeight="false" outlineLevel="0" collapsed="false">
      <c r="A10" s="2"/>
    </row>
    <row r="11" customFormat="false" ht="15" hidden="false" customHeight="false" outlineLevel="0" collapsed="false">
      <c r="A11" s="2"/>
    </row>
    <row r="12" customFormat="false" ht="15" hidden="false" customHeight="true" outlineLevel="0" collapsed="false">
      <c r="A12" s="2"/>
    </row>
    <row r="13" customFormat="false" ht="24.45" hidden="false" customHeight="false" outlineLevel="0" collapsed="false">
      <c r="A13" s="3" t="s">
        <v>0</v>
      </c>
      <c r="B13" s="4"/>
      <c r="C13" s="4"/>
      <c r="D13" s="4"/>
      <c r="E13" s="4"/>
      <c r="F13" s="4"/>
      <c r="G13" s="4"/>
      <c r="H13" s="4"/>
      <c r="I13" s="4"/>
      <c r="J13" s="4"/>
      <c r="K13" s="4"/>
    </row>
    <row r="14" customFormat="false" ht="24.45" hidden="false" customHeight="false" outlineLevel="0" collapsed="false">
      <c r="A14" s="5" t="s">
        <v>1</v>
      </c>
      <c r="B14" s="6"/>
      <c r="C14" s="6"/>
      <c r="D14" s="6"/>
      <c r="E14" s="6"/>
      <c r="F14" s="6"/>
      <c r="G14" s="6"/>
      <c r="H14" s="6"/>
      <c r="I14" s="6"/>
      <c r="J14" s="6"/>
      <c r="K14" s="6"/>
      <c r="L14" s="4"/>
      <c r="M14" s="4"/>
      <c r="N14" s="4"/>
    </row>
    <row r="15" customFormat="false" ht="24.45" hidden="false" customHeight="false" outlineLevel="0" collapsed="false">
      <c r="A15" s="3" t="s">
        <v>2</v>
      </c>
      <c r="B15" s="6"/>
      <c r="C15" s="6"/>
      <c r="D15" s="6"/>
      <c r="E15" s="6"/>
      <c r="F15" s="6"/>
      <c r="G15" s="6"/>
      <c r="H15" s="6"/>
      <c r="I15" s="6"/>
      <c r="J15" s="6"/>
      <c r="K15" s="6"/>
      <c r="L15" s="4"/>
      <c r="M15" s="4"/>
      <c r="N15" s="4"/>
    </row>
    <row r="16" customFormat="false" ht="24.45" hidden="false" customHeight="false" outlineLevel="0" collapsed="false">
      <c r="A16" s="3" t="s">
        <v>3</v>
      </c>
      <c r="B16" s="6"/>
      <c r="C16" s="6"/>
      <c r="D16" s="6"/>
      <c r="E16" s="6"/>
      <c r="F16" s="6"/>
      <c r="G16" s="6"/>
      <c r="H16" s="6"/>
      <c r="I16" s="6"/>
      <c r="J16" s="6"/>
      <c r="K16" s="6"/>
      <c r="L16" s="4"/>
      <c r="M16" s="4"/>
      <c r="N16" s="4"/>
    </row>
    <row r="17" customFormat="false" ht="15" hidden="false" customHeight="false" outlineLevel="0" collapsed="false">
      <c r="A17" s="2"/>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73.5" hidden="false" customHeight="true" outlineLevel="0" collapsed="false">
      <c r="A21" s="7" t="s">
        <v>4</v>
      </c>
    </row>
    <row r="22" s="10" customFormat="true" ht="15" hidden="false" customHeight="false" outlineLevel="0" collapsed="false">
      <c r="A22" s="8"/>
      <c r="B22" s="9"/>
      <c r="C22" s="9"/>
      <c r="D22" s="9"/>
      <c r="E22" s="9"/>
      <c r="F22" s="9"/>
      <c r="G22" s="9"/>
      <c r="H22" s="9"/>
      <c r="I22" s="9"/>
      <c r="J22" s="9"/>
    </row>
  </sheetData>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11" man="true" max="65535" min="0"/>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9.14453125" defaultRowHeight="15" zeroHeight="false" outlineLevelRow="0" outlineLevelCol="0"/>
  <cols>
    <col collapsed="false" customWidth="true" hidden="false" outlineLevel="0" max="1" min="1" style="11" width="28.86"/>
    <col collapsed="false" customWidth="true" hidden="false" outlineLevel="0" max="2" min="2" style="11" width="22"/>
    <col collapsed="false" customWidth="true" hidden="false" outlineLevel="0" max="3" min="3" style="11" width="21"/>
    <col collapsed="false" customWidth="true" hidden="false" outlineLevel="0" max="5" min="4" style="11" width="20.86"/>
    <col collapsed="false" customWidth="true" hidden="false" outlineLevel="0" max="12" min="12" style="11" width="14"/>
  </cols>
  <sheetData>
    <row r="1" customFormat="false" ht="17.35" hidden="false" customHeight="false" outlineLevel="0" collapsed="false">
      <c r="A1" s="15" t="s">
        <v>461</v>
      </c>
    </row>
    <row r="2" customFormat="false" ht="15" hidden="false" customHeight="false" outlineLevel="0" collapsed="false">
      <c r="A2" s="18" t="s">
        <v>462</v>
      </c>
      <c r="B2" s="17"/>
      <c r="C2" s="17"/>
      <c r="D2" s="17"/>
      <c r="E2" s="17"/>
    </row>
    <row r="3" customFormat="false" ht="15" hidden="false" customHeight="false" outlineLevel="0" collapsed="false">
      <c r="A3" s="17"/>
      <c r="B3" s="17"/>
      <c r="C3" s="17"/>
      <c r="D3" s="17"/>
      <c r="E3" s="17"/>
      <c r="F3" s="17"/>
    </row>
    <row r="4" customFormat="false" ht="15" hidden="false" customHeight="true" outlineLevel="0" collapsed="false">
      <c r="A4" s="186" t="s">
        <v>463</v>
      </c>
      <c r="B4" s="186"/>
      <c r="C4" s="186"/>
      <c r="D4" s="186"/>
      <c r="E4" s="186"/>
      <c r="F4" s="17"/>
    </row>
    <row r="5" customFormat="false" ht="16.5" hidden="false" customHeight="true" outlineLevel="0" collapsed="false">
      <c r="A5" s="187" t="s">
        <v>449</v>
      </c>
      <c r="B5" s="188" t="s">
        <v>303</v>
      </c>
      <c r="C5" s="188" t="s">
        <v>304</v>
      </c>
      <c r="D5" s="188" t="s">
        <v>305</v>
      </c>
      <c r="E5" s="188" t="s">
        <v>236</v>
      </c>
      <c r="F5" s="17"/>
    </row>
    <row r="6" customFormat="false" ht="15" hidden="false" customHeight="false" outlineLevel="0" collapsed="false">
      <c r="A6" s="189" t="s">
        <v>215</v>
      </c>
      <c r="B6" s="179" t="n">
        <v>1.1068631</v>
      </c>
      <c r="C6" s="179" t="n">
        <v>1.114859</v>
      </c>
      <c r="D6" s="179" t="n">
        <v>1.1071816</v>
      </c>
      <c r="E6" s="190" t="n">
        <v>1.0276213</v>
      </c>
      <c r="F6" s="17"/>
    </row>
    <row r="7" customFormat="false" ht="15" hidden="false" customHeight="false" outlineLevel="0" collapsed="false">
      <c r="A7" s="189" t="s">
        <v>276</v>
      </c>
      <c r="B7" s="179" t="n">
        <v>1.2383593</v>
      </c>
      <c r="C7" s="179" t="n">
        <v>1.2821995</v>
      </c>
      <c r="D7" s="179" t="n">
        <v>1.2876877</v>
      </c>
      <c r="E7" s="190" t="n">
        <v>1.1940976</v>
      </c>
      <c r="F7" s="17"/>
      <c r="L7" s="189" t="s">
        <v>215</v>
      </c>
      <c r="M7" s="190" t="n">
        <v>1.0276213</v>
      </c>
    </row>
    <row r="8" customFormat="false" ht="15" hidden="false" customHeight="false" outlineLevel="0" collapsed="false">
      <c r="A8" s="189" t="s">
        <v>313</v>
      </c>
      <c r="B8" s="179" t="n">
        <v>1.7603436</v>
      </c>
      <c r="C8" s="179" t="n">
        <v>1.8040962</v>
      </c>
      <c r="D8" s="179" t="n">
        <v>1.8161936</v>
      </c>
      <c r="E8" s="190" t="n">
        <v>1.6822908</v>
      </c>
      <c r="F8" s="17"/>
      <c r="L8" s="189" t="s">
        <v>276</v>
      </c>
      <c r="M8" s="190" t="n">
        <v>1.1940976</v>
      </c>
    </row>
    <row r="9" customFormat="false" ht="15" hidden="false" customHeight="false" outlineLevel="0" collapsed="false">
      <c r="A9" s="191" t="s">
        <v>278</v>
      </c>
      <c r="B9" s="181" t="n">
        <v>1.0639148</v>
      </c>
      <c r="C9" s="181" t="n">
        <v>1.0549438</v>
      </c>
      <c r="D9" s="181" t="n">
        <v>1.0604635</v>
      </c>
      <c r="E9" s="192" t="n">
        <v>1.0032581</v>
      </c>
      <c r="F9" s="17"/>
      <c r="L9" s="189" t="s">
        <v>313</v>
      </c>
      <c r="M9" s="190" t="n">
        <v>1.6822908</v>
      </c>
    </row>
    <row r="10" customFormat="false" ht="15" hidden="false" customHeight="false" outlineLevel="0" collapsed="false">
      <c r="A10" s="17"/>
      <c r="B10" s="17"/>
      <c r="C10" s="17"/>
      <c r="D10" s="17"/>
      <c r="E10" s="17"/>
      <c r="F10" s="17"/>
      <c r="L10" s="191" t="s">
        <v>278</v>
      </c>
      <c r="M10" s="192" t="n">
        <v>1.0032581</v>
      </c>
    </row>
    <row r="11" customFormat="false" ht="129.75" hidden="false" customHeight="true" outlineLevel="0" collapsed="false">
      <c r="A11" s="193" t="s">
        <v>464</v>
      </c>
      <c r="B11" s="193"/>
      <c r="C11" s="193"/>
      <c r="D11" s="193"/>
      <c r="E11" s="193"/>
      <c r="F11" s="194"/>
    </row>
    <row r="15" customFormat="false" ht="15.75" hidden="false" customHeight="false" outlineLevel="0" collapsed="false">
      <c r="B15" s="185"/>
      <c r="C15" s="185"/>
      <c r="D15" s="185"/>
      <c r="E15" s="185"/>
    </row>
    <row r="16" customFormat="false" ht="15.75" hidden="false" customHeight="false" outlineLevel="0" collapsed="false">
      <c r="B16" s="185"/>
      <c r="C16" s="185"/>
      <c r="D16" s="185"/>
      <c r="E16" s="185"/>
    </row>
    <row r="17" customFormat="false" ht="15.75" hidden="false" customHeight="false" outlineLevel="0" collapsed="false">
      <c r="B17" s="185"/>
      <c r="C17" s="185"/>
      <c r="D17" s="185"/>
      <c r="E17" s="185"/>
    </row>
    <row r="18" customFormat="false" ht="15.75" hidden="false" customHeight="false" outlineLevel="0" collapsed="false">
      <c r="B18" s="185"/>
      <c r="C18" s="185"/>
      <c r="D18" s="185"/>
      <c r="E18" s="185"/>
    </row>
  </sheetData>
  <mergeCells count="2">
    <mergeCell ref="A4:E4"/>
    <mergeCell ref="A11:E11"/>
  </mergeCells>
  <hyperlinks>
    <hyperlink ref="A2" location="TOC!A1" display="Table of Contents "/>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16" activeCellId="0" sqref="D16"/>
    </sheetView>
  </sheetViews>
  <sheetFormatPr defaultColWidth="9.14453125" defaultRowHeight="15" zeroHeight="false" outlineLevelRow="0" outlineLevelCol="0"/>
  <cols>
    <col collapsed="false" customWidth="true" hidden="false" outlineLevel="0" max="1" min="1" style="22" width="62.86"/>
    <col collapsed="false" customWidth="true" hidden="false" outlineLevel="0" max="4" min="2" style="22" width="23"/>
    <col collapsed="false" customWidth="true" hidden="false" outlineLevel="0" max="5" min="5" style="22" width="1.86"/>
    <col collapsed="false" customWidth="true" hidden="false" outlineLevel="0" max="6" min="6" style="22" width="22.7"/>
  </cols>
  <sheetData>
    <row r="1" customFormat="false" ht="17.35" hidden="false" customHeight="false" outlineLevel="0" collapsed="false">
      <c r="A1" s="195" t="s">
        <v>465</v>
      </c>
      <c r="B1" s="196"/>
      <c r="C1" s="196"/>
      <c r="D1" s="196"/>
      <c r="E1" s="196"/>
    </row>
    <row r="2" s="25" customFormat="true" ht="15" hidden="false" customHeight="false" outlineLevel="0" collapsed="false">
      <c r="A2" s="18" t="s">
        <v>178</v>
      </c>
      <c r="B2" s="21"/>
      <c r="C2" s="21"/>
      <c r="D2" s="21"/>
      <c r="E2" s="21"/>
      <c r="F2" s="21"/>
    </row>
    <row r="3" customFormat="false" ht="20.25" hidden="false" customHeight="true" outlineLevel="0" collapsed="false">
      <c r="A3" s="197"/>
      <c r="B3" s="197"/>
      <c r="C3" s="197"/>
      <c r="D3" s="197"/>
      <c r="E3" s="197"/>
      <c r="F3" s="19"/>
    </row>
    <row r="4" customFormat="false" ht="15.75" hidden="false" customHeight="true" outlineLevel="0" collapsed="false">
      <c r="A4" s="149"/>
      <c r="B4" s="123" t="s">
        <v>303</v>
      </c>
      <c r="C4" s="123" t="s">
        <v>304</v>
      </c>
      <c r="D4" s="123" t="s">
        <v>305</v>
      </c>
      <c r="E4" s="198"/>
      <c r="F4" s="123" t="s">
        <v>466</v>
      </c>
    </row>
    <row r="5" customFormat="false" ht="15.75" hidden="false" customHeight="true" outlineLevel="0" collapsed="false">
      <c r="A5" s="199" t="s">
        <v>467</v>
      </c>
      <c r="B5" s="123"/>
      <c r="C5" s="123"/>
      <c r="D5" s="123"/>
      <c r="E5" s="197"/>
      <c r="F5" s="200"/>
    </row>
    <row r="6" customFormat="false" ht="15.75" hidden="false" customHeight="true" outlineLevel="0" collapsed="false">
      <c r="A6" s="106" t="s">
        <v>215</v>
      </c>
      <c r="B6" s="201" t="n">
        <v>81483.91686</v>
      </c>
      <c r="C6" s="201" t="n">
        <v>81729.01221</v>
      </c>
      <c r="D6" s="201" t="n">
        <v>85900.9818</v>
      </c>
      <c r="E6" s="197"/>
      <c r="F6" s="202" t="n">
        <v>90392.20847</v>
      </c>
    </row>
    <row r="7" customFormat="false" ht="15.75" hidden="false" customHeight="true" outlineLevel="0" collapsed="false">
      <c r="A7" s="106" t="s">
        <v>276</v>
      </c>
      <c r="B7" s="201" t="n">
        <v>10996.78358</v>
      </c>
      <c r="C7" s="201" t="n">
        <v>11325.17792</v>
      </c>
      <c r="D7" s="201" t="n">
        <v>11800.79155</v>
      </c>
      <c r="E7" s="197"/>
      <c r="F7" s="202" t="n">
        <v>13352.9608</v>
      </c>
    </row>
    <row r="8" customFormat="false" ht="15.75" hidden="false" customHeight="true" outlineLevel="0" collapsed="false">
      <c r="A8" s="106" t="s">
        <v>313</v>
      </c>
      <c r="B8" s="201" t="n">
        <v>16501.63831</v>
      </c>
      <c r="C8" s="201" t="n">
        <v>16917.45455</v>
      </c>
      <c r="D8" s="201" t="n">
        <v>17582.0332</v>
      </c>
      <c r="E8" s="197"/>
      <c r="F8" s="202" t="n">
        <v>20765.15271</v>
      </c>
    </row>
    <row r="9" customFormat="false" ht="15.75" hidden="false" customHeight="true" outlineLevel="0" collapsed="false">
      <c r="A9" s="106" t="s">
        <v>278</v>
      </c>
      <c r="B9" s="201" t="n">
        <v>9878.80639</v>
      </c>
      <c r="C9" s="201" t="n">
        <v>10170.06415</v>
      </c>
      <c r="D9" s="201" t="n">
        <v>10531.26956</v>
      </c>
      <c r="E9" s="197"/>
      <c r="F9" s="202" t="n">
        <v>11610.2969</v>
      </c>
    </row>
    <row r="10" customFormat="false" ht="15.75" hidden="false" customHeight="true" outlineLevel="0" collapsed="false">
      <c r="A10" s="77" t="s">
        <v>468</v>
      </c>
      <c r="B10" s="123"/>
      <c r="C10" s="123"/>
      <c r="D10" s="123"/>
      <c r="E10" s="197"/>
      <c r="F10" s="198"/>
    </row>
    <row r="11" customFormat="false" ht="15.75" hidden="false" customHeight="true" outlineLevel="0" collapsed="false">
      <c r="A11" s="106" t="s">
        <v>215</v>
      </c>
      <c r="B11" s="203" t="n">
        <f aca="false">D6/B6</f>
        <v>1.05420781315151</v>
      </c>
      <c r="C11" s="203" t="n">
        <f aca="false">D6/C6</f>
        <v>1.05104637236139</v>
      </c>
      <c r="D11" s="203" t="n">
        <f aca="false">D6/D6</f>
        <v>1</v>
      </c>
      <c r="E11" s="197"/>
      <c r="F11" s="133" t="n">
        <f aca="false">F6/D6</f>
        <v>1.05228376411875</v>
      </c>
    </row>
    <row r="12" customFormat="false" ht="15.75" hidden="false" customHeight="true" outlineLevel="0" collapsed="false">
      <c r="A12" s="106" t="s">
        <v>276</v>
      </c>
      <c r="B12" s="203" t="n">
        <f aca="false">D7/B7</f>
        <v>1.07311301201401</v>
      </c>
      <c r="C12" s="203" t="n">
        <f aca="false">D7/C7</f>
        <v>1.04199612874603</v>
      </c>
      <c r="D12" s="203" t="n">
        <f aca="false">D7/D7</f>
        <v>1</v>
      </c>
      <c r="E12" s="197"/>
      <c r="F12" s="133" t="n">
        <f aca="false">F7/D7</f>
        <v>1.13153094378656</v>
      </c>
    </row>
    <row r="13" customFormat="false" ht="15.75" hidden="false" customHeight="true" outlineLevel="0" collapsed="false">
      <c r="A13" s="106" t="s">
        <v>313</v>
      </c>
      <c r="B13" s="203" t="n">
        <f aca="false">D8/B8</f>
        <v>1.06547197736999</v>
      </c>
      <c r="C13" s="203" t="n">
        <f aca="false">D8/C8</f>
        <v>1.03928360782858</v>
      </c>
      <c r="D13" s="203" t="n">
        <f aca="false">D8/D8</f>
        <v>1</v>
      </c>
      <c r="E13" s="197"/>
      <c r="F13" s="133" t="n">
        <f aca="false">F8/D8</f>
        <v>1.18104388006729</v>
      </c>
    </row>
    <row r="14" customFormat="false" ht="15.75" hidden="false" customHeight="true" outlineLevel="0" collapsed="false">
      <c r="A14" s="106" t="s">
        <v>278</v>
      </c>
      <c r="B14" s="203" t="n">
        <f aca="false">D9/B9</f>
        <v>1.06604676154606</v>
      </c>
      <c r="C14" s="203" t="n">
        <f aca="false">D9/C9</f>
        <v>1.03551653211548</v>
      </c>
      <c r="D14" s="203" t="n">
        <f aca="false">D9/D9</f>
        <v>1</v>
      </c>
      <c r="E14" s="197"/>
      <c r="F14" s="133" t="n">
        <f aca="false">F9/D9</f>
        <v>1.10245937907604</v>
      </c>
    </row>
    <row r="15" customFormat="false" ht="15" hidden="false" customHeight="false" outlineLevel="0" collapsed="false">
      <c r="A15" s="77" t="s">
        <v>469</v>
      </c>
      <c r="B15" s="204"/>
      <c r="C15" s="204"/>
      <c r="D15" s="204"/>
      <c r="E15" s="19"/>
      <c r="F15" s="205"/>
    </row>
    <row r="16" customFormat="false" ht="15" hidden="false" customHeight="false" outlineLevel="0" collapsed="false">
      <c r="A16" s="106" t="s">
        <v>215</v>
      </c>
      <c r="B16" s="206" t="n">
        <v>86111.0049033068</v>
      </c>
      <c r="C16" s="206" t="n">
        <v>83296.7472300295</v>
      </c>
      <c r="D16" s="206" t="n">
        <v>84821.016555261</v>
      </c>
      <c r="E16" s="207"/>
      <c r="F16" s="208" t="n">
        <v>84446.9680778859</v>
      </c>
    </row>
    <row r="17" customFormat="false" ht="15" hidden="false" customHeight="false" outlineLevel="0" collapsed="false">
      <c r="A17" s="106" t="s">
        <v>276</v>
      </c>
      <c r="B17" s="206" t="n">
        <v>10801.457359899</v>
      </c>
      <c r="C17" s="206" t="n">
        <v>10927.4404619014</v>
      </c>
      <c r="D17" s="206" t="n">
        <v>11504.4312422304</v>
      </c>
      <c r="E17" s="207"/>
      <c r="F17" s="208" t="n">
        <v>12332.564956405</v>
      </c>
    </row>
    <row r="18" customFormat="false" ht="15" hidden="false" customHeight="false" outlineLevel="0" collapsed="false">
      <c r="A18" s="106" t="s">
        <v>313</v>
      </c>
      <c r="B18" s="206" t="n">
        <v>17514.5754252274</v>
      </c>
      <c r="C18" s="206" t="n">
        <v>17446.5069319039</v>
      </c>
      <c r="D18" s="206" t="n">
        <v>18129.3612259166</v>
      </c>
      <c r="E18" s="207"/>
      <c r="F18" s="208" t="n">
        <v>20506.4865797992</v>
      </c>
    </row>
    <row r="19" customFormat="false" ht="15" hidden="false" customHeight="false" outlineLevel="0" collapsed="false">
      <c r="A19" s="106" t="s">
        <v>278</v>
      </c>
      <c r="B19" s="206" t="n">
        <v>9941.35922254425</v>
      </c>
      <c r="C19" s="206" t="n">
        <v>10328.9720297059</v>
      </c>
      <c r="D19" s="206" t="n">
        <v>10733.3560095389</v>
      </c>
      <c r="E19" s="207"/>
      <c r="F19" s="208" t="n">
        <v>11169.2739265685</v>
      </c>
    </row>
    <row r="20" customFormat="false" ht="15" hidden="false" customHeight="false" outlineLevel="0" collapsed="false">
      <c r="A20" s="77" t="s">
        <v>470</v>
      </c>
      <c r="B20" s="209"/>
      <c r="C20" s="209"/>
      <c r="D20" s="209"/>
      <c r="E20" s="210"/>
      <c r="F20" s="205"/>
    </row>
    <row r="21" customFormat="false" ht="15" hidden="false" customHeight="false" outlineLevel="0" collapsed="false">
      <c r="A21" s="106" t="s">
        <v>215</v>
      </c>
      <c r="B21" s="203" t="n">
        <f aca="false">D16/B16</f>
        <v>0.985019471675028</v>
      </c>
      <c r="C21" s="203" t="n">
        <f aca="false">D16/C16</f>
        <v>1.01829926588876</v>
      </c>
      <c r="D21" s="203" t="n">
        <f aca="false">D16/D16</f>
        <v>1</v>
      </c>
      <c r="E21" s="211"/>
      <c r="F21" s="133" t="n">
        <f aca="false">F16/D16</f>
        <v>0.995590143898695</v>
      </c>
    </row>
    <row r="22" customFormat="false" ht="15" hidden="false" customHeight="false" outlineLevel="0" collapsed="false">
      <c r="A22" s="106" t="s">
        <v>276</v>
      </c>
      <c r="B22" s="203" t="n">
        <f aca="false">D17/B17</f>
        <v>1.06508139215929</v>
      </c>
      <c r="C22" s="203" t="n">
        <f aca="false">D17/C17</f>
        <v>1.05280200631984</v>
      </c>
      <c r="D22" s="203" t="n">
        <f aca="false">D17/D17</f>
        <v>1</v>
      </c>
      <c r="E22" s="211"/>
      <c r="F22" s="133" t="n">
        <f aca="false">F17/D17</f>
        <v>1.07198389009747</v>
      </c>
    </row>
    <row r="23" customFormat="false" ht="15" hidden="false" customHeight="false" outlineLevel="0" collapsed="false">
      <c r="A23" s="106" t="s">
        <v>313</v>
      </c>
      <c r="B23" s="203" t="n">
        <f aca="false">D18/B18</f>
        <v>1.03510138189269</v>
      </c>
      <c r="C23" s="203" t="n">
        <f aca="false">D18/C18</f>
        <v>1.0391398860917</v>
      </c>
      <c r="D23" s="203" t="n">
        <f aca="false">D18/D18</f>
        <v>1</v>
      </c>
      <c r="E23" s="211"/>
      <c r="F23" s="133" t="n">
        <f aca="false">F18/D18</f>
        <v>1.1311201936053</v>
      </c>
    </row>
    <row r="24" customFormat="false" ht="15" hidden="false" customHeight="false" outlineLevel="0" collapsed="false">
      <c r="A24" s="106" t="s">
        <v>278</v>
      </c>
      <c r="B24" s="203" t="n">
        <f aca="false">D19/B19</f>
        <v>1.07966685130929</v>
      </c>
      <c r="C24" s="203" t="n">
        <f aca="false">D19/C19</f>
        <v>1.03915045743855</v>
      </c>
      <c r="D24" s="203" t="n">
        <f aca="false">D19/D19</f>
        <v>1</v>
      </c>
      <c r="E24" s="211"/>
      <c r="F24" s="133" t="n">
        <f aca="false">F19/D19</f>
        <v>1.04061338472722</v>
      </c>
    </row>
    <row r="25" customFormat="false" ht="15" hidden="false" customHeight="false" outlineLevel="0" collapsed="false">
      <c r="A25" s="77" t="s">
        <v>471</v>
      </c>
      <c r="B25" s="212"/>
      <c r="C25" s="212"/>
      <c r="D25" s="212"/>
      <c r="E25" s="211"/>
      <c r="F25" s="202"/>
    </row>
    <row r="26" customFormat="false" ht="15" hidden="false" customHeight="false" outlineLevel="0" collapsed="false">
      <c r="A26" s="106" t="s">
        <v>215</v>
      </c>
      <c r="B26" s="212" t="n">
        <v>0.0521800329944903</v>
      </c>
      <c r="C26" s="212" t="n">
        <v>0.0521800329944903</v>
      </c>
      <c r="D26" s="212" t="n">
        <v>0.0521800329944903</v>
      </c>
      <c r="E26" s="211"/>
      <c r="F26" s="213" t="n">
        <v>0.0239269114002878</v>
      </c>
    </row>
    <row r="27" customFormat="false" ht="15" hidden="false" customHeight="false" outlineLevel="0" collapsed="false">
      <c r="A27" s="106" t="s">
        <v>276</v>
      </c>
      <c r="B27" s="212" t="n">
        <v>0.0485546653828433</v>
      </c>
      <c r="C27" s="212" t="n">
        <v>0.0485546653828433</v>
      </c>
      <c r="D27" s="212" t="n">
        <v>0.0485546653828433</v>
      </c>
      <c r="E27" s="211"/>
      <c r="F27" s="213" t="n">
        <v>0.0547145921895052</v>
      </c>
    </row>
    <row r="28" customFormat="false" ht="15" hidden="false" customHeight="false" outlineLevel="0" collapsed="false">
      <c r="A28" s="106" t="s">
        <v>313</v>
      </c>
      <c r="B28" s="212" t="n">
        <v>0.0746370118000156</v>
      </c>
      <c r="C28" s="212" t="n">
        <v>0.0746370118000156</v>
      </c>
      <c r="D28" s="212" t="n">
        <v>0.0746370118000156</v>
      </c>
      <c r="E28" s="211"/>
      <c r="F28" s="213" t="n">
        <v>0.0739428130440787</v>
      </c>
    </row>
    <row r="29" customFormat="false" ht="15" hidden="false" customHeight="false" outlineLevel="0" collapsed="false">
      <c r="A29" s="106" t="s">
        <v>278</v>
      </c>
      <c r="B29" s="212" t="n">
        <v>0.0326286879869155</v>
      </c>
      <c r="C29" s="212" t="n">
        <v>0.0326286879869155</v>
      </c>
      <c r="D29" s="212" t="n">
        <v>0.0326286879869155</v>
      </c>
      <c r="E29" s="211"/>
      <c r="F29" s="213" t="n">
        <v>0.0367992842649447</v>
      </c>
    </row>
    <row r="30" customFormat="false" ht="15" hidden="false" customHeight="false" outlineLevel="0" collapsed="false">
      <c r="A30" s="77" t="s">
        <v>472</v>
      </c>
      <c r="B30" s="212"/>
      <c r="C30" s="212"/>
      <c r="D30" s="212"/>
      <c r="E30" s="211"/>
      <c r="F30" s="213"/>
    </row>
    <row r="31" customFormat="false" ht="15" hidden="false" customHeight="false" outlineLevel="0" collapsed="false">
      <c r="A31" s="106" t="s">
        <v>215</v>
      </c>
      <c r="B31" s="212" t="n">
        <v>0.94781996700551</v>
      </c>
      <c r="C31" s="212" t="n">
        <v>0.94781996700551</v>
      </c>
      <c r="D31" s="212" t="n">
        <v>0.94781996700551</v>
      </c>
      <c r="E31" s="211"/>
      <c r="F31" s="213" t="n">
        <v>0.976073088599712</v>
      </c>
    </row>
    <row r="32" customFormat="false" ht="15" hidden="false" customHeight="false" outlineLevel="0" collapsed="false">
      <c r="A32" s="106" t="s">
        <v>276</v>
      </c>
      <c r="B32" s="212" t="n">
        <v>0.951445334617157</v>
      </c>
      <c r="C32" s="212" t="n">
        <v>0.951445334617157</v>
      </c>
      <c r="D32" s="212" t="n">
        <v>0.951445334617157</v>
      </c>
      <c r="E32" s="211"/>
      <c r="F32" s="213" t="n">
        <v>0.945285407810495</v>
      </c>
    </row>
    <row r="33" customFormat="false" ht="15" hidden="false" customHeight="false" outlineLevel="0" collapsed="false">
      <c r="A33" s="106" t="s">
        <v>313</v>
      </c>
      <c r="B33" s="212" t="n">
        <v>0.925362988199984</v>
      </c>
      <c r="C33" s="212" t="n">
        <v>0.925362988199984</v>
      </c>
      <c r="D33" s="212" t="n">
        <v>0.925362988199984</v>
      </c>
      <c r="E33" s="211"/>
      <c r="F33" s="213" t="n">
        <v>0.926057186955921</v>
      </c>
    </row>
    <row r="34" customFormat="false" ht="15" hidden="false" customHeight="false" outlineLevel="0" collapsed="false">
      <c r="A34" s="106" t="s">
        <v>278</v>
      </c>
      <c r="B34" s="212" t="n">
        <v>0.967371312013085</v>
      </c>
      <c r="C34" s="212" t="n">
        <v>0.967371312013085</v>
      </c>
      <c r="D34" s="212" t="n">
        <v>0.967371312013085</v>
      </c>
      <c r="E34" s="211"/>
      <c r="F34" s="213" t="n">
        <v>0.963200715735055</v>
      </c>
    </row>
    <row r="35" customFormat="false" ht="15" hidden="false" customHeight="false" outlineLevel="0" collapsed="false">
      <c r="A35" s="77" t="s">
        <v>473</v>
      </c>
      <c r="B35" s="212"/>
      <c r="C35" s="212"/>
      <c r="D35" s="212"/>
      <c r="E35" s="211"/>
      <c r="F35" s="213"/>
    </row>
    <row r="36" customFormat="false" ht="15" hidden="false" customHeight="false" outlineLevel="0" collapsed="false">
      <c r="A36" s="106" t="s">
        <v>215</v>
      </c>
      <c r="B36" s="214" t="n">
        <f aca="false">B31*B21+B26*B11</f>
        <v>0.988629721616105</v>
      </c>
      <c r="C36" s="214" t="n">
        <f aca="false">C31*C21+C26*C11</f>
        <v>1.02000801098498</v>
      </c>
      <c r="D36" s="214" t="n">
        <f aca="false">D31*D21+D26*D11</f>
        <v>1</v>
      </c>
      <c r="E36" s="211"/>
      <c r="F36" s="214" t="n">
        <f aca="false">F31*F21+F26*F11</f>
        <v>0.996946647126662</v>
      </c>
    </row>
    <row r="37" customFormat="false" ht="15" hidden="false" customHeight="false" outlineLevel="0" collapsed="false">
      <c r="A37" s="106" t="s">
        <v>276</v>
      </c>
      <c r="B37" s="214" t="n">
        <f aca="false">B32*B22+B27*B12</f>
        <v>1.06547136477382</v>
      </c>
      <c r="C37" s="214" t="n">
        <f aca="false">C32*C22+C27*C12</f>
        <v>1.05227733055008</v>
      </c>
      <c r="D37" s="214" t="n">
        <f aca="false">D32*D22+D27*D12</f>
        <v>1</v>
      </c>
      <c r="E37" s="211"/>
      <c r="F37" s="214" t="n">
        <f aca="false">F32*F22+F27*F12</f>
        <v>1.07524198285615</v>
      </c>
    </row>
    <row r="38" customFormat="false" ht="15" hidden="false" customHeight="false" outlineLevel="0" collapsed="false">
      <c r="A38" s="106" t="s">
        <v>313</v>
      </c>
      <c r="B38" s="214" t="n">
        <f aca="false">B33*B23+B28*B13</f>
        <v>1.0373681523857</v>
      </c>
      <c r="C38" s="214" t="n">
        <f aca="false">C33*C23+C28*C13</f>
        <v>1.03915061305267</v>
      </c>
      <c r="D38" s="214" t="n">
        <f aca="false">D33*D23+D28*D13</f>
        <v>1</v>
      </c>
      <c r="E38" s="211"/>
      <c r="F38" s="214" t="n">
        <f aca="false">F33*F23+F28*F13</f>
        <v>1.13481169141983</v>
      </c>
    </row>
    <row r="39" customFormat="false" ht="15" hidden="false" customHeight="false" outlineLevel="0" collapsed="false">
      <c r="A39" s="215" t="s">
        <v>278</v>
      </c>
      <c r="B39" s="214" t="n">
        <f aca="false">B34*B24+B29*B14</f>
        <v>1.07922244565005</v>
      </c>
      <c r="C39" s="214" t="n">
        <f aca="false">C34*C24+C29*C14</f>
        <v>1.03903188722302</v>
      </c>
      <c r="D39" s="214" t="n">
        <f aca="false">D34*D24+D29*D14</f>
        <v>1</v>
      </c>
      <c r="E39" s="211"/>
      <c r="F39" s="214" t="n">
        <f aca="false">F34*F24+F29*F14</f>
        <v>1.04288927305391</v>
      </c>
    </row>
    <row r="40" customFormat="false" ht="15" hidden="false" customHeight="false" outlineLevel="0" collapsed="false">
      <c r="A40" s="216"/>
      <c r="B40" s="211"/>
      <c r="C40" s="211"/>
      <c r="D40" s="211"/>
      <c r="E40" s="211"/>
      <c r="F40" s="19"/>
    </row>
    <row r="41" s="217" customFormat="true" ht="32.25" hidden="false" customHeight="true" outlineLevel="0" collapsed="false">
      <c r="A41" s="183" t="s">
        <v>333</v>
      </c>
      <c r="B41" s="183"/>
      <c r="C41" s="183"/>
      <c r="D41" s="183"/>
      <c r="E41" s="183"/>
      <c r="F41" s="183"/>
    </row>
    <row r="42" s="217" customFormat="true" ht="47.25" hidden="false" customHeight="true" outlineLevel="0" collapsed="false">
      <c r="A42" s="183" t="s">
        <v>474</v>
      </c>
      <c r="B42" s="183"/>
      <c r="C42" s="183"/>
      <c r="D42" s="183"/>
      <c r="E42" s="183"/>
      <c r="F42" s="183"/>
    </row>
    <row r="43" s="217" customFormat="true" ht="47.25" hidden="false" customHeight="true" outlineLevel="0" collapsed="false">
      <c r="A43" s="183" t="s">
        <v>475</v>
      </c>
      <c r="B43" s="183"/>
      <c r="C43" s="183"/>
      <c r="D43" s="183"/>
      <c r="E43" s="183"/>
      <c r="F43" s="183"/>
    </row>
    <row r="44" s="217" customFormat="true" ht="111" hidden="false" customHeight="true" outlineLevel="0" collapsed="false">
      <c r="A44" s="183" t="s">
        <v>476</v>
      </c>
      <c r="B44" s="183"/>
      <c r="C44" s="183"/>
      <c r="D44" s="183"/>
      <c r="E44" s="183"/>
      <c r="F44" s="183"/>
    </row>
    <row r="45" s="219" customFormat="true" ht="31.5" hidden="false" customHeight="true" outlineLevel="0" collapsed="false">
      <c r="A45" s="218" t="s">
        <v>477</v>
      </c>
      <c r="B45" s="218"/>
      <c r="C45" s="218"/>
      <c r="D45" s="218"/>
      <c r="E45" s="218"/>
      <c r="F45" s="218"/>
    </row>
    <row r="46" s="219" customFormat="true" ht="108.75" hidden="false" customHeight="true" outlineLevel="0" collapsed="false">
      <c r="A46" s="183" t="s">
        <v>478</v>
      </c>
      <c r="B46" s="183"/>
      <c r="C46" s="183"/>
      <c r="D46" s="183"/>
      <c r="E46" s="183"/>
      <c r="F46" s="183"/>
    </row>
    <row r="47" s="219" customFormat="true" ht="15.75" hidden="false" customHeight="true" outlineLevel="0" collapsed="false">
      <c r="A47" s="183" t="s">
        <v>479</v>
      </c>
      <c r="B47" s="183"/>
      <c r="C47" s="183"/>
      <c r="D47" s="183"/>
      <c r="E47" s="183"/>
      <c r="F47" s="183"/>
    </row>
    <row r="48" s="219" customFormat="true" ht="31.5" hidden="false" customHeight="true" outlineLevel="0" collapsed="false">
      <c r="A48" s="183" t="s">
        <v>480</v>
      </c>
      <c r="B48" s="183"/>
      <c r="C48" s="183"/>
      <c r="D48" s="183"/>
      <c r="E48" s="183"/>
      <c r="F48" s="183"/>
    </row>
    <row r="68" s="25" customFormat="true" ht="15" hidden="false" customHeight="true" outlineLevel="0" collapsed="false">
      <c r="A68" s="220"/>
      <c r="B68" s="24"/>
      <c r="C68" s="24"/>
      <c r="D68" s="24"/>
      <c r="E68" s="24"/>
      <c r="F68" s="221"/>
    </row>
  </sheetData>
  <mergeCells count="8">
    <mergeCell ref="A41:F41"/>
    <mergeCell ref="A42:F42"/>
    <mergeCell ref="A43:F43"/>
    <mergeCell ref="A44:F44"/>
    <mergeCell ref="A45:F45"/>
    <mergeCell ref="A46:F46"/>
    <mergeCell ref="A47:F47"/>
    <mergeCell ref="A48:F48"/>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7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39" man="true" max="16383" min="0"/>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2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ColWidth="8.59765625" defaultRowHeight="15" zeroHeight="false" outlineLevelRow="0" outlineLevelCol="0"/>
  <cols>
    <col collapsed="false" customWidth="true" hidden="false" outlineLevel="0" max="4" min="1" style="22" width="28"/>
  </cols>
  <sheetData>
    <row r="1" s="223" customFormat="true" ht="17.35" hidden="false" customHeight="false" outlineLevel="0" collapsed="false">
      <c r="A1" s="222" t="s">
        <v>481</v>
      </c>
    </row>
    <row r="2" s="223" customFormat="true" ht="15" hidden="false" customHeight="false" outlineLevel="0" collapsed="false">
      <c r="A2" s="18" t="s">
        <v>178</v>
      </c>
    </row>
    <row r="3" s="223" customFormat="true" ht="21" hidden="false" customHeight="true" outlineLevel="0" collapsed="false">
      <c r="A3" s="224" t="s">
        <v>482</v>
      </c>
      <c r="B3" s="225"/>
      <c r="C3" s="225"/>
      <c r="D3" s="225"/>
    </row>
    <row r="4" s="223" customFormat="true" ht="63" hidden="false" customHeight="true" outlineLevel="0" collapsed="false">
      <c r="A4" s="226" t="s">
        <v>483</v>
      </c>
      <c r="B4" s="226"/>
      <c r="C4" s="226"/>
      <c r="D4" s="226"/>
    </row>
    <row r="5" s="223" customFormat="true" ht="15" hidden="false" customHeight="false" outlineLevel="0" collapsed="false">
      <c r="A5" s="227"/>
    </row>
    <row r="6" s="223" customFormat="true" ht="37.3" hidden="false" customHeight="false" outlineLevel="0" collapsed="false">
      <c r="A6" s="228" t="s">
        <v>484</v>
      </c>
      <c r="B6" s="229" t="s">
        <v>485</v>
      </c>
      <c r="C6" s="229" t="s">
        <v>486</v>
      </c>
      <c r="D6" s="229" t="s">
        <v>487</v>
      </c>
    </row>
    <row r="7" s="223" customFormat="true" ht="16.4" hidden="false" customHeight="false" outlineLevel="0" collapsed="false">
      <c r="A7" s="230" t="n">
        <v>1</v>
      </c>
      <c r="B7" s="231" t="n">
        <v>499</v>
      </c>
      <c r="C7" s="232" t="s">
        <v>488</v>
      </c>
      <c r="D7" s="233" t="s">
        <v>488</v>
      </c>
    </row>
    <row r="8" s="223" customFormat="true" ht="15" hidden="false" customHeight="false" outlineLevel="0" collapsed="false">
      <c r="A8" s="234" t="n">
        <v>500</v>
      </c>
      <c r="B8" s="235" t="n">
        <v>999</v>
      </c>
      <c r="C8" s="236" t="n">
        <v>0.122</v>
      </c>
      <c r="D8" s="237" t="n">
        <v>0.087</v>
      </c>
    </row>
    <row r="9" s="223" customFormat="true" ht="15" hidden="false" customHeight="false" outlineLevel="0" collapsed="false">
      <c r="A9" s="234" t="n">
        <v>1000</v>
      </c>
      <c r="B9" s="235" t="n">
        <v>2999</v>
      </c>
      <c r="C9" s="236" t="n">
        <v>0.087</v>
      </c>
      <c r="D9" s="237" t="n">
        <v>0.05</v>
      </c>
    </row>
    <row r="10" s="223" customFormat="true" ht="15" hidden="false" customHeight="false" outlineLevel="0" collapsed="false">
      <c r="A10" s="234" t="n">
        <v>3000</v>
      </c>
      <c r="B10" s="235" t="n">
        <v>4999</v>
      </c>
      <c r="C10" s="236" t="n">
        <v>0.05</v>
      </c>
      <c r="D10" s="237" t="n">
        <v>0.039</v>
      </c>
    </row>
    <row r="11" s="223" customFormat="true" ht="15" hidden="false" customHeight="false" outlineLevel="0" collapsed="false">
      <c r="A11" s="234" t="n">
        <v>5000</v>
      </c>
      <c r="B11" s="238" t="n">
        <v>5999</v>
      </c>
      <c r="C11" s="239" t="n">
        <v>0.039</v>
      </c>
      <c r="D11" s="240" t="n">
        <v>0.036</v>
      </c>
    </row>
    <row r="12" s="223" customFormat="true" ht="15" hidden="false" customHeight="false" outlineLevel="0" collapsed="false">
      <c r="A12" s="234" t="n">
        <v>6000</v>
      </c>
      <c r="B12" s="238" t="n">
        <v>6999</v>
      </c>
      <c r="C12" s="239" t="n">
        <v>0.036</v>
      </c>
      <c r="D12" s="240" t="n">
        <v>0.034</v>
      </c>
    </row>
    <row r="13" s="223" customFormat="true" ht="15" hidden="false" customHeight="false" outlineLevel="0" collapsed="false">
      <c r="A13" s="234" t="n">
        <v>7000</v>
      </c>
      <c r="B13" s="238" t="n">
        <v>7999</v>
      </c>
      <c r="C13" s="239" t="n">
        <v>0.034</v>
      </c>
      <c r="D13" s="240" t="n">
        <v>0.032</v>
      </c>
    </row>
    <row r="14" s="223" customFormat="true" ht="15" hidden="false" customHeight="false" outlineLevel="0" collapsed="false">
      <c r="A14" s="234" t="n">
        <v>8000</v>
      </c>
      <c r="B14" s="238" t="n">
        <v>8999</v>
      </c>
      <c r="C14" s="239" t="n">
        <v>0.032</v>
      </c>
      <c r="D14" s="240" t="n">
        <v>0.031</v>
      </c>
    </row>
    <row r="15" s="223" customFormat="true" ht="15" hidden="false" customHeight="false" outlineLevel="0" collapsed="false">
      <c r="A15" s="234" t="n">
        <v>9000</v>
      </c>
      <c r="B15" s="238" t="n">
        <v>9999</v>
      </c>
      <c r="C15" s="239" t="n">
        <v>0.031</v>
      </c>
      <c r="D15" s="240" t="n">
        <v>0.03</v>
      </c>
    </row>
    <row r="16" s="223" customFormat="true" ht="15" hidden="false" customHeight="false" outlineLevel="0" collapsed="false">
      <c r="A16" s="234" t="n">
        <v>10000</v>
      </c>
      <c r="B16" s="238" t="n">
        <v>14999</v>
      </c>
      <c r="C16" s="239" t="n">
        <v>0.03</v>
      </c>
      <c r="D16" s="240" t="n">
        <v>0.027</v>
      </c>
    </row>
    <row r="17" s="223" customFormat="true" ht="15" hidden="false" customHeight="false" outlineLevel="0" collapsed="false">
      <c r="A17" s="234" t="n">
        <v>15000</v>
      </c>
      <c r="B17" s="238" t="n">
        <v>19999</v>
      </c>
      <c r="C17" s="239" t="n">
        <v>0.027</v>
      </c>
      <c r="D17" s="240" t="n">
        <v>0.025</v>
      </c>
    </row>
    <row r="18" s="223" customFormat="true" ht="15" hidden="false" customHeight="false" outlineLevel="0" collapsed="false">
      <c r="A18" s="234" t="n">
        <v>20000</v>
      </c>
      <c r="B18" s="238" t="n">
        <v>49999</v>
      </c>
      <c r="C18" s="239" t="n">
        <v>0.025</v>
      </c>
      <c r="D18" s="240" t="n">
        <v>0.022</v>
      </c>
    </row>
    <row r="19" s="223" customFormat="true" ht="15" hidden="false" customHeight="true" outlineLevel="0" collapsed="false">
      <c r="A19" s="234" t="n">
        <v>50000</v>
      </c>
      <c r="B19" s="238" t="n">
        <v>59999</v>
      </c>
      <c r="C19" s="239" t="n">
        <v>0.022</v>
      </c>
      <c r="D19" s="240" t="n">
        <v>0.02</v>
      </c>
    </row>
    <row r="20" s="223" customFormat="true" ht="15" hidden="false" customHeight="false" outlineLevel="0" collapsed="false">
      <c r="A20" s="241" t="n">
        <v>60000</v>
      </c>
      <c r="B20" s="242" t="s">
        <v>489</v>
      </c>
      <c r="C20" s="243" t="n">
        <v>0.02</v>
      </c>
      <c r="D20" s="244" t="n">
        <v>0.02</v>
      </c>
    </row>
    <row r="21" s="223" customFormat="true" ht="15" hidden="false" customHeight="false" outlineLevel="0" collapsed="false">
      <c r="A21" s="245"/>
      <c r="B21" s="246"/>
      <c r="C21" s="247"/>
      <c r="D21" s="247"/>
    </row>
    <row r="22" s="223" customFormat="true" ht="68.25" hidden="false" customHeight="true" outlineLevel="0" collapsed="false">
      <c r="A22" s="226" t="s">
        <v>490</v>
      </c>
      <c r="B22" s="226"/>
      <c r="C22" s="226"/>
      <c r="D22" s="226"/>
    </row>
    <row r="23" s="223" customFormat="true" ht="15" hidden="false" customHeight="false" outlineLevel="0" collapsed="false"/>
  </sheetData>
  <mergeCells count="2">
    <mergeCell ref="A4:D4"/>
    <mergeCell ref="A22:D2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cols>
    <col collapsed="false" customWidth="true" hidden="false" outlineLevel="0" max="1" min="1" style="22" width="23"/>
    <col collapsed="false" customWidth="true" hidden="false" outlineLevel="0" max="7" min="2" style="22" width="27.43"/>
  </cols>
  <sheetData>
    <row r="1" s="223" customFormat="true" ht="17.35" hidden="false" customHeight="false" outlineLevel="0" collapsed="false">
      <c r="A1" s="195" t="s">
        <v>491</v>
      </c>
    </row>
    <row r="2" s="223" customFormat="true" ht="15" hidden="false" customHeight="false" outlineLevel="0" collapsed="false">
      <c r="A2" s="18" t="s">
        <v>178</v>
      </c>
    </row>
    <row r="3" s="223" customFormat="true" ht="21" hidden="false" customHeight="true" outlineLevel="0" collapsed="false">
      <c r="A3" s="227"/>
    </row>
    <row r="4" s="223" customFormat="true" ht="30" hidden="false" customHeight="true" outlineLevel="0" collapsed="false">
      <c r="A4" s="248" t="s">
        <v>492</v>
      </c>
      <c r="B4" s="249" t="s">
        <v>493</v>
      </c>
      <c r="C4" s="249" t="s">
        <v>494</v>
      </c>
      <c r="D4" s="249" t="s">
        <v>495</v>
      </c>
      <c r="E4" s="249" t="s">
        <v>496</v>
      </c>
      <c r="F4" s="249" t="s">
        <v>497</v>
      </c>
      <c r="G4" s="250" t="s">
        <v>498</v>
      </c>
    </row>
    <row r="5" s="223" customFormat="true" ht="29.25" hidden="false" customHeight="true" outlineLevel="0" collapsed="false">
      <c r="A5" s="251" t="s">
        <v>499</v>
      </c>
      <c r="B5" s="252" t="n">
        <v>0.4</v>
      </c>
      <c r="C5" s="252" t="n">
        <v>0.4</v>
      </c>
      <c r="D5" s="252" t="n">
        <v>0.5</v>
      </c>
      <c r="E5" s="252" t="n">
        <v>0.5</v>
      </c>
      <c r="F5" s="252" t="n">
        <v>0.5</v>
      </c>
      <c r="G5" s="252" t="n">
        <v>0.75</v>
      </c>
    </row>
    <row r="6" s="223" customFormat="true" ht="243" hidden="false" customHeight="true" outlineLevel="0" collapsed="false">
      <c r="A6" s="251" t="s">
        <v>500</v>
      </c>
      <c r="B6" s="253" t="s">
        <v>501</v>
      </c>
      <c r="C6" s="253" t="s">
        <v>501</v>
      </c>
      <c r="D6" s="252" t="n">
        <v>0.3</v>
      </c>
      <c r="E6" s="252" t="n">
        <v>0.3</v>
      </c>
      <c r="F6" s="252" t="n">
        <v>0.3</v>
      </c>
      <c r="G6" s="251" t="s">
        <v>502</v>
      </c>
    </row>
    <row r="7" s="223" customFormat="true" ht="46.5" hidden="false" customHeight="true" outlineLevel="0" collapsed="false">
      <c r="A7" s="251" t="s">
        <v>503</v>
      </c>
      <c r="B7" s="254" t="s">
        <v>504</v>
      </c>
      <c r="C7" s="254" t="s">
        <v>504</v>
      </c>
      <c r="D7" s="254" t="s">
        <v>504</v>
      </c>
      <c r="E7" s="254" t="s">
        <v>504</v>
      </c>
      <c r="F7" s="254" t="s">
        <v>504</v>
      </c>
      <c r="G7" s="254" t="s">
        <v>505</v>
      </c>
    </row>
    <row r="8" s="223" customFormat="true" ht="155.25" hidden="false" customHeight="true" outlineLevel="0" collapsed="false">
      <c r="A8" s="251" t="s">
        <v>506</v>
      </c>
      <c r="B8" s="253" t="s">
        <v>501</v>
      </c>
      <c r="C8" s="253" t="s">
        <v>501</v>
      </c>
      <c r="D8" s="251" t="s">
        <v>507</v>
      </c>
      <c r="E8" s="251" t="s">
        <v>508</v>
      </c>
      <c r="F8" s="251" t="s">
        <v>509</v>
      </c>
      <c r="G8" s="251" t="s">
        <v>510</v>
      </c>
    </row>
    <row r="9" s="223" customFormat="true" ht="15" hidden="false" customHeight="false" outlineLevel="0" collapsed="false">
      <c r="A9" s="227"/>
    </row>
    <row r="10" s="223" customFormat="true" ht="15" hidden="false" customHeight="false" outlineLevel="0" collapsed="false">
      <c r="A10" s="227"/>
    </row>
    <row r="11" s="223" customFormat="true" ht="15" hidden="false" customHeight="false" outlineLevel="0" collapsed="false"/>
    <row r="12" s="223" customFormat="true" ht="15" hidden="false" customHeight="false" outlineLevel="0" collapsed="false">
      <c r="A12" s="22"/>
      <c r="B12" s="22"/>
      <c r="C12" s="22"/>
      <c r="D12" s="22"/>
      <c r="E12" s="22"/>
      <c r="F12" s="22"/>
      <c r="G12" s="22"/>
    </row>
    <row r="13" s="223" customFormat="true" ht="15" hidden="false" customHeight="false" outlineLevel="0" collapsed="false">
      <c r="A13" s="22"/>
      <c r="B13" s="22"/>
      <c r="C13" s="22"/>
      <c r="D13" s="22"/>
      <c r="E13" s="22"/>
      <c r="F13" s="22"/>
      <c r="G13" s="22"/>
    </row>
    <row r="14" s="223" customFormat="true" ht="15" hidden="false" customHeight="false" outlineLevel="0" collapsed="false">
      <c r="A14" s="22"/>
      <c r="B14" s="22"/>
      <c r="C14" s="22"/>
      <c r="D14" s="22"/>
      <c r="E14" s="22"/>
      <c r="F14" s="22"/>
      <c r="G14" s="22"/>
    </row>
    <row r="15" s="223" customFormat="true" ht="15" hidden="false" customHeight="false" outlineLevel="0" collapsed="false">
      <c r="A15" s="22"/>
      <c r="B15" s="22"/>
      <c r="C15" s="22"/>
      <c r="D15" s="22"/>
      <c r="E15" s="22"/>
      <c r="F15" s="22"/>
      <c r="G15" s="22"/>
    </row>
    <row r="16" s="223" customFormat="true" ht="15" hidden="false" customHeight="false" outlineLevel="0" collapsed="false">
      <c r="A16" s="22"/>
      <c r="B16" s="22"/>
      <c r="C16" s="22"/>
      <c r="D16" s="22"/>
      <c r="E16" s="22"/>
      <c r="F16" s="22"/>
      <c r="G16" s="22"/>
    </row>
    <row r="17" s="223" customFormat="true" ht="15" hidden="false" customHeight="false" outlineLevel="0" collapsed="false">
      <c r="A17" s="22"/>
      <c r="B17" s="22"/>
      <c r="C17" s="22"/>
      <c r="D17" s="22"/>
      <c r="E17" s="22"/>
      <c r="F17" s="22"/>
      <c r="G17" s="22"/>
    </row>
    <row r="18" s="223" customFormat="true" ht="15" hidden="false" customHeight="false" outlineLevel="0" collapsed="false">
      <c r="A18" s="22"/>
      <c r="B18" s="22"/>
      <c r="C18" s="22"/>
      <c r="D18" s="22"/>
      <c r="E18" s="22"/>
      <c r="F18" s="22"/>
      <c r="G18" s="22"/>
    </row>
    <row r="19" s="223" customFormat="true" ht="15" hidden="false" customHeight="true" outlineLevel="0" collapsed="false">
      <c r="A19" s="22"/>
      <c r="B19" s="22"/>
      <c r="C19" s="22"/>
      <c r="D19" s="22"/>
      <c r="E19" s="22"/>
      <c r="F19" s="22"/>
      <c r="G19" s="22"/>
    </row>
    <row r="20" s="223" customFormat="true" ht="15" hidden="false" customHeight="false" outlineLevel="0" collapsed="false">
      <c r="A20" s="22"/>
      <c r="B20" s="22"/>
      <c r="C20" s="22"/>
      <c r="D20" s="22"/>
      <c r="E20" s="22"/>
      <c r="F20" s="22"/>
      <c r="G20" s="22"/>
    </row>
    <row r="21" s="223" customFormat="true" ht="15" hidden="false" customHeight="false" outlineLevel="0" collapsed="false">
      <c r="A21" s="22"/>
      <c r="B21" s="22"/>
      <c r="C21" s="22"/>
      <c r="D21" s="22"/>
      <c r="E21" s="22"/>
      <c r="F21" s="22"/>
      <c r="G21" s="22"/>
    </row>
    <row r="22" s="223" customFormat="true" ht="15" hidden="false" customHeight="false" outlineLevel="0" collapsed="false">
      <c r="A22" s="22"/>
      <c r="B22" s="22"/>
      <c r="C22" s="22"/>
      <c r="D22" s="22"/>
      <c r="E22" s="22"/>
      <c r="F22" s="22"/>
      <c r="G22" s="22"/>
    </row>
    <row r="23" s="223" customFormat="true" ht="15" hidden="false" customHeight="false" outlineLevel="0" collapsed="false">
      <c r="A23" s="22"/>
      <c r="B23" s="22"/>
      <c r="C23" s="22"/>
      <c r="D23" s="22"/>
      <c r="E23" s="22"/>
      <c r="F23" s="22"/>
      <c r="G23" s="22"/>
    </row>
    <row r="24" s="223" customFormat="true" ht="15" hidden="false" customHeight="false" outlineLevel="0" collapsed="false">
      <c r="A24" s="22"/>
      <c r="B24" s="22"/>
      <c r="C24" s="22"/>
      <c r="D24" s="22"/>
      <c r="E24" s="22"/>
      <c r="F24" s="22"/>
      <c r="G24" s="22"/>
    </row>
  </sheetData>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3:E16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D3" activeCellId="0" sqref="D3"/>
    </sheetView>
  </sheetViews>
  <sheetFormatPr defaultColWidth="8.59765625" defaultRowHeight="15" zeroHeight="false" outlineLevelRow="0" outlineLevelCol="0"/>
  <cols>
    <col collapsed="false" customWidth="true" hidden="false" outlineLevel="0" max="3" min="3" style="11" width="30.14"/>
    <col collapsed="false" customWidth="true" hidden="false" outlineLevel="0" max="4" min="4" style="11" width="23.28"/>
  </cols>
  <sheetData>
    <row r="3" customFormat="false" ht="15" hidden="false" customHeight="false" outlineLevel="0" collapsed="false">
      <c r="C3" s="11" t="s">
        <v>5</v>
      </c>
      <c r="D3" s="11" t="s">
        <v>6</v>
      </c>
    </row>
    <row r="4" customFormat="false" ht="15" hidden="false" customHeight="false" outlineLevel="0" collapsed="false">
      <c r="C4" s="11" t="s">
        <v>7</v>
      </c>
      <c r="D4" s="11" t="s">
        <v>8</v>
      </c>
    </row>
    <row r="5" customFormat="false" ht="15" hidden="false" customHeight="false" outlineLevel="0" collapsed="false">
      <c r="C5" s="11" t="s">
        <v>9</v>
      </c>
      <c r="D5" s="11" t="s">
        <v>10</v>
      </c>
    </row>
    <row r="6" customFormat="false" ht="15" hidden="false" customHeight="false" outlineLevel="0" collapsed="false">
      <c r="C6" s="11" t="s">
        <v>11</v>
      </c>
      <c r="D6" s="11" t="n">
        <v>3</v>
      </c>
    </row>
    <row r="7" customFormat="false" ht="15" hidden="false" customHeight="false" outlineLevel="0" collapsed="false">
      <c r="C7" s="11" t="s">
        <v>12</v>
      </c>
      <c r="D7" s="12" t="n">
        <v>43647</v>
      </c>
    </row>
    <row r="8" customFormat="false" ht="15" hidden="false" customHeight="false" outlineLevel="0" collapsed="false">
      <c r="C8" s="11" t="s">
        <v>13</v>
      </c>
      <c r="D8" s="11" t="s">
        <v>14</v>
      </c>
    </row>
    <row r="9" customFormat="false" ht="15" hidden="false" customHeight="false" outlineLevel="0" collapsed="false">
      <c r="C9" s="11" t="s">
        <v>15</v>
      </c>
      <c r="D9" s="11" t="s">
        <v>16</v>
      </c>
    </row>
    <row r="10" customFormat="false" ht="15" hidden="false" customHeight="false" outlineLevel="0" collapsed="false">
      <c r="C10" s="11" t="s">
        <v>17</v>
      </c>
      <c r="D10" s="11" t="s">
        <v>18</v>
      </c>
    </row>
    <row r="11" customFormat="false" ht="15" hidden="false" customHeight="false" outlineLevel="0" collapsed="false">
      <c r="C11" s="11" t="s">
        <v>19</v>
      </c>
      <c r="D11" s="11" t="n">
        <v>0</v>
      </c>
    </row>
    <row r="12" customFormat="false" ht="15" hidden="false" customHeight="false" outlineLevel="0" collapsed="false">
      <c r="C12" s="11" t="s">
        <v>20</v>
      </c>
      <c r="D12" s="11" t="n">
        <v>7207</v>
      </c>
    </row>
    <row r="13" customFormat="false" ht="15" hidden="false" customHeight="false" outlineLevel="0" collapsed="false">
      <c r="C13" s="11" t="s">
        <v>21</v>
      </c>
      <c r="D13" s="13" t="n">
        <v>0.0743</v>
      </c>
    </row>
    <row r="14" customFormat="false" ht="15" hidden="false" customHeight="false" outlineLevel="0" collapsed="false">
      <c r="C14" s="11" t="s">
        <v>22</v>
      </c>
      <c r="D14" s="13" t="n">
        <v>0.0336</v>
      </c>
    </row>
    <row r="15" customFormat="false" ht="15" hidden="false" customHeight="false" outlineLevel="0" collapsed="false">
      <c r="C15" s="11" t="s">
        <v>23</v>
      </c>
      <c r="D15" s="11" t="n">
        <v>7354963</v>
      </c>
    </row>
    <row r="16" customFormat="false" ht="15" hidden="false" customHeight="false" outlineLevel="0" collapsed="false">
      <c r="C16" s="11" t="s">
        <v>24</v>
      </c>
      <c r="D16" s="11" t="n">
        <v>7354963</v>
      </c>
    </row>
    <row r="17" customFormat="false" ht="15" hidden="false" customHeight="false" outlineLevel="0" collapsed="false">
      <c r="C17" s="11" t="s">
        <v>25</v>
      </c>
    </row>
    <row r="18" customFormat="false" ht="15" hidden="false" customHeight="false" outlineLevel="0" collapsed="false">
      <c r="C18" s="11" t="s">
        <v>26</v>
      </c>
      <c r="D18" s="11" t="n">
        <v>0</v>
      </c>
    </row>
    <row r="19" customFormat="false" ht="15" hidden="false" customHeight="false" outlineLevel="0" collapsed="false">
      <c r="C19" s="11" t="s">
        <v>27</v>
      </c>
      <c r="D19" s="11" t="n">
        <v>2883146</v>
      </c>
    </row>
    <row r="20" customFormat="false" ht="15" hidden="false" customHeight="false" outlineLevel="0" collapsed="false">
      <c r="C20" s="11" t="s">
        <v>28</v>
      </c>
      <c r="D20" s="11" t="n">
        <v>1</v>
      </c>
    </row>
    <row r="21" customFormat="false" ht="15" hidden="false" customHeight="false" outlineLevel="0" collapsed="false">
      <c r="C21" s="11" t="s">
        <v>29</v>
      </c>
      <c r="D21" s="11" t="n">
        <v>1</v>
      </c>
    </row>
    <row r="22" customFormat="false" ht="15" hidden="false" customHeight="false" outlineLevel="0" collapsed="false">
      <c r="C22" s="11" t="s">
        <v>30</v>
      </c>
      <c r="D22" s="11" t="n">
        <v>1</v>
      </c>
    </row>
    <row r="23" customFormat="false" ht="15" hidden="false" customHeight="false" outlineLevel="0" collapsed="false">
      <c r="C23" s="11" t="s">
        <v>31</v>
      </c>
      <c r="D23" s="11" t="n">
        <v>0</v>
      </c>
    </row>
    <row r="24" customFormat="false" ht="15" hidden="false" customHeight="false" outlineLevel="0" collapsed="false">
      <c r="C24" s="11" t="s">
        <v>32</v>
      </c>
      <c r="D24" s="11" t="n">
        <v>0</v>
      </c>
    </row>
    <row r="25" customFormat="false" ht="15" hidden="false" customHeight="false" outlineLevel="0" collapsed="false">
      <c r="C25" s="11" t="s">
        <v>33</v>
      </c>
      <c r="D25" s="11" t="n">
        <v>1</v>
      </c>
    </row>
    <row r="26" customFormat="false" ht="15" hidden="false" customHeight="false" outlineLevel="0" collapsed="false">
      <c r="C26" s="11" t="s">
        <v>34</v>
      </c>
      <c r="D26" s="11" t="n">
        <v>0</v>
      </c>
    </row>
    <row r="27" customFormat="false" ht="15" hidden="false" customHeight="false" outlineLevel="0" collapsed="false">
      <c r="C27" s="11" t="s">
        <v>35</v>
      </c>
      <c r="D27" s="11" t="n">
        <v>0</v>
      </c>
    </row>
    <row r="28" customFormat="false" ht="15" hidden="false" customHeight="false" outlineLevel="0" collapsed="false">
      <c r="C28" s="11" t="s">
        <v>36</v>
      </c>
      <c r="D28" s="13" t="n">
        <v>0.7326</v>
      </c>
    </row>
    <row r="29" customFormat="false" ht="15" hidden="false" customHeight="false" outlineLevel="0" collapsed="false">
      <c r="C29" s="11" t="s">
        <v>37</v>
      </c>
      <c r="D29" s="11" t="n">
        <v>0</v>
      </c>
    </row>
    <row r="30" customFormat="false" ht="15" hidden="false" customHeight="false" outlineLevel="0" collapsed="false">
      <c r="C30" s="11" t="s">
        <v>38</v>
      </c>
      <c r="D30" s="11" t="n">
        <v>78</v>
      </c>
    </row>
    <row r="31" customFormat="false" ht="15" hidden="false" customHeight="false" outlineLevel="0" collapsed="false">
      <c r="C31" s="11" t="s">
        <v>39</v>
      </c>
      <c r="D31" s="11" t="n">
        <v>14137</v>
      </c>
    </row>
    <row r="32" customFormat="false" ht="15" hidden="false" customHeight="false" outlineLevel="0" collapsed="false">
      <c r="C32" s="11" t="s">
        <v>40</v>
      </c>
      <c r="D32" s="11" t="n">
        <v>13831</v>
      </c>
    </row>
    <row r="33" customFormat="false" ht="15" hidden="false" customHeight="false" outlineLevel="0" collapsed="false">
      <c r="C33" s="11" t="s">
        <v>41</v>
      </c>
      <c r="D33" s="11" t="n">
        <v>98947417</v>
      </c>
    </row>
    <row r="34" customFormat="false" ht="15" hidden="false" customHeight="false" outlineLevel="0" collapsed="false">
      <c r="C34" s="11" t="s">
        <v>42</v>
      </c>
      <c r="D34" s="11" t="n">
        <v>91592454</v>
      </c>
    </row>
    <row r="35" customFormat="false" ht="15" hidden="false" customHeight="false" outlineLevel="0" collapsed="false">
      <c r="C35" s="11" t="s">
        <v>43</v>
      </c>
      <c r="D35" s="13" t="n">
        <v>0.4</v>
      </c>
    </row>
    <row r="36" customFormat="false" ht="15" hidden="false" customHeight="false" outlineLevel="0" collapsed="false">
      <c r="C36" s="11" t="s">
        <v>44</v>
      </c>
      <c r="D36" s="11" t="s">
        <v>45</v>
      </c>
    </row>
    <row r="37" customFormat="false" ht="15" hidden="false" customHeight="false" outlineLevel="0" collapsed="false">
      <c r="C37" s="11" t="s">
        <v>46</v>
      </c>
      <c r="D37" s="11" t="n">
        <v>99815</v>
      </c>
      <c r="E37" s="14" t="n">
        <f aca="false">'Table 1 - Historical Benchmark'!B10</f>
        <v>0</v>
      </c>
    </row>
    <row r="38" customFormat="false" ht="15" hidden="false" customHeight="false" outlineLevel="0" collapsed="false">
      <c r="C38" s="11" t="s">
        <v>47</v>
      </c>
      <c r="D38" s="11" t="n">
        <v>12065</v>
      </c>
    </row>
    <row r="39" customFormat="false" ht="15" hidden="false" customHeight="false" outlineLevel="0" collapsed="false">
      <c r="C39" s="11" t="s">
        <v>48</v>
      </c>
      <c r="D39" s="11" t="n">
        <v>18061</v>
      </c>
    </row>
    <row r="40" customFormat="false" ht="15" hidden="false" customHeight="false" outlineLevel="0" collapsed="false">
      <c r="C40" s="11" t="s">
        <v>49</v>
      </c>
      <c r="D40" s="11" t="n">
        <v>11341</v>
      </c>
    </row>
    <row r="41" customFormat="false" ht="15" hidden="false" customHeight="false" outlineLevel="0" collapsed="false">
      <c r="C41" s="11" t="s">
        <v>50</v>
      </c>
      <c r="D41" s="11" t="n">
        <v>96209</v>
      </c>
    </row>
    <row r="42" customFormat="false" ht="15" hidden="false" customHeight="false" outlineLevel="0" collapsed="false">
      <c r="C42" s="11" t="s">
        <v>51</v>
      </c>
      <c r="D42" s="11" t="n">
        <v>11790</v>
      </c>
    </row>
    <row r="43" customFormat="false" ht="15" hidden="false" customHeight="false" outlineLevel="0" collapsed="false">
      <c r="C43" s="11" t="s">
        <v>52</v>
      </c>
      <c r="D43" s="11" t="n">
        <v>17913</v>
      </c>
    </row>
    <row r="44" customFormat="false" ht="15" hidden="false" customHeight="false" outlineLevel="0" collapsed="false">
      <c r="C44" s="11" t="s">
        <v>53</v>
      </c>
      <c r="D44" s="11" t="n">
        <v>11731</v>
      </c>
    </row>
    <row r="45" customFormat="false" ht="15" hidden="false" customHeight="false" outlineLevel="0" collapsed="false">
      <c r="C45" s="11" t="s">
        <v>54</v>
      </c>
      <c r="D45" s="11" t="n">
        <v>98987</v>
      </c>
    </row>
    <row r="46" customFormat="false" ht="15" hidden="false" customHeight="false" outlineLevel="0" collapsed="false">
      <c r="C46" s="11" t="s">
        <v>55</v>
      </c>
      <c r="D46" s="11" t="n">
        <v>12342</v>
      </c>
    </row>
    <row r="47" customFormat="false" ht="15" hidden="false" customHeight="false" outlineLevel="0" collapsed="false">
      <c r="C47" s="11" t="s">
        <v>56</v>
      </c>
      <c r="D47" s="11" t="n">
        <v>19814</v>
      </c>
    </row>
    <row r="48" customFormat="false" ht="15" hidden="false" customHeight="false" outlineLevel="0" collapsed="false">
      <c r="C48" s="11" t="s">
        <v>57</v>
      </c>
      <c r="D48" s="11" t="n">
        <v>12174</v>
      </c>
    </row>
    <row r="49" customFormat="false" ht="15" hidden="false" customHeight="false" outlineLevel="0" collapsed="false">
      <c r="C49" s="11" t="s">
        <v>58</v>
      </c>
      <c r="D49" s="11" t="n">
        <v>71529</v>
      </c>
    </row>
    <row r="50" customFormat="false" ht="15" hidden="false" customHeight="false" outlineLevel="0" collapsed="false">
      <c r="C50" s="11" t="s">
        <v>59</v>
      </c>
      <c r="D50" s="11" t="n">
        <v>11771</v>
      </c>
    </row>
    <row r="51" customFormat="false" ht="15" hidden="false" customHeight="false" outlineLevel="0" collapsed="false">
      <c r="C51" s="11" t="s">
        <v>60</v>
      </c>
      <c r="D51" s="11" t="n">
        <v>20193</v>
      </c>
    </row>
    <row r="52" customFormat="false" ht="15" hidden="false" customHeight="false" outlineLevel="0" collapsed="false">
      <c r="C52" s="11" t="s">
        <v>61</v>
      </c>
      <c r="D52" s="11" t="n">
        <v>12315</v>
      </c>
    </row>
    <row r="53" customFormat="false" ht="15" hidden="false" customHeight="false" outlineLevel="0" collapsed="false">
      <c r="C53" s="11" t="s">
        <v>62</v>
      </c>
      <c r="D53" s="11" t="n">
        <v>13086</v>
      </c>
    </row>
    <row r="54" customFormat="false" ht="15" hidden="false" customHeight="false" outlineLevel="0" collapsed="false">
      <c r="C54" s="11" t="s">
        <v>63</v>
      </c>
      <c r="D54" s="11" t="n">
        <v>1.08</v>
      </c>
    </row>
    <row r="55" customFormat="false" ht="15" hidden="false" customHeight="false" outlineLevel="0" collapsed="false">
      <c r="C55" s="11" t="s">
        <v>64</v>
      </c>
      <c r="D55" s="11" t="n">
        <v>1.107</v>
      </c>
    </row>
    <row r="56" customFormat="false" ht="15" hidden="false" customHeight="false" outlineLevel="0" collapsed="false">
      <c r="C56" s="11" t="s">
        <v>65</v>
      </c>
      <c r="D56" s="11" t="n">
        <v>1.155</v>
      </c>
    </row>
    <row r="57" customFormat="false" ht="15" hidden="false" customHeight="false" outlineLevel="0" collapsed="false">
      <c r="C57" s="11" t="s">
        <v>66</v>
      </c>
      <c r="D57" s="11" t="n">
        <v>1.16</v>
      </c>
    </row>
    <row r="58" customFormat="false" ht="15" hidden="false" customHeight="false" outlineLevel="0" collapsed="false">
      <c r="C58" s="11" t="s">
        <v>67</v>
      </c>
      <c r="D58" s="11" t="n">
        <v>1.093</v>
      </c>
    </row>
    <row r="59" customFormat="false" ht="15" hidden="false" customHeight="false" outlineLevel="0" collapsed="false">
      <c r="C59" s="11" t="s">
        <v>68</v>
      </c>
      <c r="D59" s="11" t="n">
        <v>1.089</v>
      </c>
    </row>
    <row r="60" customFormat="false" ht="15" hidden="false" customHeight="false" outlineLevel="0" collapsed="false">
      <c r="C60" s="11" t="s">
        <v>69</v>
      </c>
      <c r="D60" s="11" t="n">
        <v>1.128</v>
      </c>
    </row>
    <row r="61" customFormat="false" ht="15" hidden="false" customHeight="false" outlineLevel="0" collapsed="false">
      <c r="C61" s="11" t="s">
        <v>70</v>
      </c>
      <c r="D61" s="11" t="n">
        <v>1.155</v>
      </c>
    </row>
    <row r="62" customFormat="false" ht="15" hidden="false" customHeight="false" outlineLevel="0" collapsed="false">
      <c r="C62" s="11" t="s">
        <v>71</v>
      </c>
      <c r="D62" s="11" t="n">
        <v>1.065</v>
      </c>
    </row>
    <row r="63" customFormat="false" ht="15" hidden="false" customHeight="false" outlineLevel="0" collapsed="false">
      <c r="C63" s="11" t="s">
        <v>72</v>
      </c>
      <c r="D63" s="11" t="n">
        <v>1.111</v>
      </c>
    </row>
    <row r="64" customFormat="false" ht="15" hidden="false" customHeight="false" outlineLevel="0" collapsed="false">
      <c r="C64" s="11" t="s">
        <v>73</v>
      </c>
      <c r="D64" s="11" t="n">
        <v>1.122</v>
      </c>
    </row>
    <row r="65" customFormat="false" ht="15" hidden="false" customHeight="false" outlineLevel="0" collapsed="false">
      <c r="C65" s="11" t="s">
        <v>74</v>
      </c>
      <c r="D65" s="11" t="n">
        <v>1.148</v>
      </c>
    </row>
    <row r="66" customFormat="false" ht="15" hidden="false" customHeight="false" outlineLevel="0" collapsed="false">
      <c r="C66" s="11" t="s">
        <v>75</v>
      </c>
      <c r="D66" s="11" t="n">
        <v>1.012</v>
      </c>
    </row>
    <row r="67" customFormat="false" ht="15" hidden="false" customHeight="false" outlineLevel="0" collapsed="false">
      <c r="C67" s="11" t="s">
        <v>76</v>
      </c>
      <c r="D67" s="11" t="n">
        <v>1.108</v>
      </c>
    </row>
    <row r="68" customFormat="false" ht="15" hidden="false" customHeight="false" outlineLevel="0" collapsed="false">
      <c r="C68" s="11" t="s">
        <v>77</v>
      </c>
      <c r="D68" s="11" t="n">
        <v>1.115</v>
      </c>
    </row>
    <row r="69" customFormat="false" ht="15" hidden="false" customHeight="false" outlineLevel="0" collapsed="false">
      <c r="C69" s="11" t="s">
        <v>78</v>
      </c>
      <c r="D69" s="11" t="n">
        <v>1.205</v>
      </c>
    </row>
    <row r="70" customFormat="false" ht="15" hidden="false" customHeight="false" outlineLevel="0" collapsed="false">
      <c r="C70" s="11" t="s">
        <v>79</v>
      </c>
      <c r="D70" s="11" t="n">
        <v>92</v>
      </c>
    </row>
    <row r="71" customFormat="false" ht="15" hidden="false" customHeight="false" outlineLevel="0" collapsed="false">
      <c r="C71" s="11" t="s">
        <v>80</v>
      </c>
      <c r="D71" s="11" t="n">
        <v>1514</v>
      </c>
    </row>
    <row r="72" customFormat="false" ht="15" hidden="false" customHeight="false" outlineLevel="0" collapsed="false">
      <c r="C72" s="11" t="s">
        <v>81</v>
      </c>
      <c r="D72" s="11" t="n">
        <v>790</v>
      </c>
    </row>
    <row r="73" customFormat="false" ht="15" hidden="false" customHeight="false" outlineLevel="0" collapsed="false">
      <c r="C73" s="11" t="s">
        <v>82</v>
      </c>
      <c r="D73" s="11" t="n">
        <v>6174</v>
      </c>
    </row>
    <row r="74" customFormat="false" ht="15" hidden="false" customHeight="false" outlineLevel="0" collapsed="false">
      <c r="C74" s="11" t="s">
        <v>83</v>
      </c>
      <c r="D74" s="11" t="n">
        <v>6999</v>
      </c>
    </row>
    <row r="75" customFormat="false" ht="15" hidden="false" customHeight="false" outlineLevel="0" collapsed="false">
      <c r="C75" s="11" t="s">
        <v>84</v>
      </c>
      <c r="D75" s="11" t="n">
        <v>24</v>
      </c>
    </row>
    <row r="76" customFormat="false" ht="15" hidden="false" customHeight="false" outlineLevel="0" collapsed="false">
      <c r="C76" s="11" t="s">
        <v>85</v>
      </c>
      <c r="D76" s="11" t="n">
        <v>887</v>
      </c>
    </row>
    <row r="77" customFormat="false" ht="15" hidden="false" customHeight="false" outlineLevel="0" collapsed="false">
      <c r="C77" s="11" t="s">
        <v>86</v>
      </c>
      <c r="D77" s="11" t="n">
        <v>568</v>
      </c>
    </row>
    <row r="78" customFormat="false" ht="15" hidden="false" customHeight="false" outlineLevel="0" collapsed="false">
      <c r="C78" s="11" t="s">
        <v>87</v>
      </c>
      <c r="D78" s="11" t="n">
        <v>5520</v>
      </c>
    </row>
    <row r="79" customFormat="false" ht="15" hidden="false" customHeight="false" outlineLevel="0" collapsed="false">
      <c r="C79" s="11" t="s">
        <v>88</v>
      </c>
      <c r="D79" s="11" t="n">
        <v>13</v>
      </c>
    </row>
    <row r="80" customFormat="false" ht="15" hidden="false" customHeight="false" outlineLevel="0" collapsed="false">
      <c r="C80" s="11" t="s">
        <v>89</v>
      </c>
      <c r="D80" s="11" t="n">
        <v>7171</v>
      </c>
    </row>
    <row r="81" customFormat="false" ht="15" hidden="false" customHeight="false" outlineLevel="0" collapsed="false">
      <c r="C81" s="11" t="s">
        <v>90</v>
      </c>
      <c r="D81" s="11" t="n">
        <v>23</v>
      </c>
    </row>
    <row r="82" customFormat="false" ht="15" hidden="false" customHeight="false" outlineLevel="0" collapsed="false">
      <c r="C82" s="11" t="s">
        <v>91</v>
      </c>
      <c r="D82" s="11" t="n">
        <v>1112</v>
      </c>
    </row>
    <row r="83" customFormat="false" ht="15" hidden="false" customHeight="false" outlineLevel="0" collapsed="false">
      <c r="C83" s="11" t="s">
        <v>92</v>
      </c>
      <c r="D83" s="11" t="n">
        <v>3387</v>
      </c>
    </row>
    <row r="84" customFormat="false" ht="15" hidden="false" customHeight="false" outlineLevel="0" collapsed="false">
      <c r="C84" s="11" t="s">
        <v>93</v>
      </c>
      <c r="D84" s="11" t="n">
        <v>2049</v>
      </c>
    </row>
    <row r="85" customFormat="false" ht="15" hidden="false" customHeight="false" outlineLevel="0" collapsed="false">
      <c r="C85" s="11" t="s">
        <v>94</v>
      </c>
      <c r="D85" s="11" t="n">
        <v>659</v>
      </c>
    </row>
    <row r="86" customFormat="false" ht="15" hidden="false" customHeight="false" outlineLevel="0" collapsed="false">
      <c r="C86" s="11" t="s">
        <v>95</v>
      </c>
      <c r="D86" s="11" t="n">
        <v>4068</v>
      </c>
    </row>
    <row r="87" customFormat="false" ht="15" hidden="false" customHeight="false" outlineLevel="0" collapsed="false">
      <c r="C87" s="11" t="s">
        <v>96</v>
      </c>
      <c r="D87" s="11" t="n">
        <v>3139</v>
      </c>
    </row>
    <row r="88" customFormat="false" ht="15" hidden="false" customHeight="false" outlineLevel="0" collapsed="false">
      <c r="C88" s="11" t="s">
        <v>97</v>
      </c>
      <c r="D88" s="11" t="n">
        <v>6151</v>
      </c>
    </row>
    <row r="89" customFormat="false" ht="15" hidden="false" customHeight="false" outlineLevel="0" collapsed="false">
      <c r="C89" s="11" t="s">
        <v>98</v>
      </c>
      <c r="D89" s="11" t="n">
        <v>534</v>
      </c>
    </row>
    <row r="90" customFormat="false" ht="15" hidden="false" customHeight="false" outlineLevel="0" collapsed="false">
      <c r="C90" s="11" t="s">
        <v>99</v>
      </c>
      <c r="D90" s="11" t="n">
        <v>179</v>
      </c>
    </row>
    <row r="91" customFormat="false" ht="15" hidden="false" customHeight="false" outlineLevel="0" collapsed="false">
      <c r="C91" s="11" t="s">
        <v>100</v>
      </c>
      <c r="D91" s="11" t="s">
        <v>101</v>
      </c>
    </row>
    <row r="92" customFormat="false" ht="15" hidden="false" customHeight="false" outlineLevel="0" collapsed="false">
      <c r="C92" s="11" t="s">
        <v>102</v>
      </c>
      <c r="D92" s="11" t="s">
        <v>101</v>
      </c>
    </row>
    <row r="93" customFormat="false" ht="15" hidden="false" customHeight="false" outlineLevel="0" collapsed="false">
      <c r="C93" s="11" t="s">
        <v>103</v>
      </c>
      <c r="D93" s="11" t="n">
        <v>120</v>
      </c>
    </row>
    <row r="94" customFormat="false" ht="15" hidden="false" customHeight="false" outlineLevel="0" collapsed="false">
      <c r="C94" s="11" t="s">
        <v>104</v>
      </c>
      <c r="D94" s="11" t="n">
        <v>116</v>
      </c>
    </row>
    <row r="95" customFormat="false" ht="15" hidden="false" customHeight="false" outlineLevel="0" collapsed="false">
      <c r="C95" s="11" t="s">
        <v>105</v>
      </c>
      <c r="D95" s="11" t="n">
        <v>3455</v>
      </c>
    </row>
    <row r="96" customFormat="false" ht="15" hidden="false" customHeight="false" outlineLevel="0" collapsed="false">
      <c r="C96" s="11" t="s">
        <v>106</v>
      </c>
      <c r="D96" s="11" t="n">
        <v>3079</v>
      </c>
    </row>
    <row r="97" customFormat="false" ht="15" hidden="false" customHeight="false" outlineLevel="0" collapsed="false">
      <c r="C97" s="11" t="s">
        <v>107</v>
      </c>
      <c r="D97" s="11" t="n">
        <v>52</v>
      </c>
    </row>
    <row r="98" customFormat="false" ht="15" hidden="false" customHeight="false" outlineLevel="0" collapsed="false">
      <c r="C98" s="11" t="s">
        <v>108</v>
      </c>
      <c r="D98" s="11" t="n">
        <v>281</v>
      </c>
    </row>
    <row r="99" customFormat="false" ht="15" hidden="false" customHeight="false" outlineLevel="0" collapsed="false">
      <c r="C99" s="11" t="s">
        <v>109</v>
      </c>
      <c r="D99" s="11" t="n">
        <v>49</v>
      </c>
    </row>
    <row r="100" customFormat="false" ht="15" hidden="false" customHeight="false" outlineLevel="0" collapsed="false">
      <c r="C100" s="11" t="s">
        <v>110</v>
      </c>
      <c r="D100" s="11" t="n">
        <v>337</v>
      </c>
    </row>
    <row r="101" customFormat="false" ht="15" hidden="false" customHeight="false" outlineLevel="0" collapsed="false">
      <c r="C101" s="11" t="s">
        <v>111</v>
      </c>
      <c r="D101" s="11" t="n">
        <v>1039</v>
      </c>
    </row>
    <row r="102" customFormat="false" ht="15" hidden="false" customHeight="false" outlineLevel="0" collapsed="false">
      <c r="C102" s="11" t="s">
        <v>112</v>
      </c>
      <c r="D102" s="11" t="n">
        <v>2150</v>
      </c>
    </row>
    <row r="103" customFormat="false" ht="15" hidden="false" customHeight="false" outlineLevel="0" collapsed="false">
      <c r="C103" s="11" t="s">
        <v>113</v>
      </c>
      <c r="D103" s="11" t="n">
        <v>5156</v>
      </c>
    </row>
    <row r="104" customFormat="false" ht="15" hidden="false" customHeight="false" outlineLevel="0" collapsed="false">
      <c r="C104" s="11" t="s">
        <v>114</v>
      </c>
      <c r="D104" s="11" t="n">
        <v>92</v>
      </c>
    </row>
    <row r="105" customFormat="false" ht="15" hidden="false" customHeight="false" outlineLevel="0" collapsed="false">
      <c r="C105" s="11" t="s">
        <v>115</v>
      </c>
      <c r="D105" s="11" t="n">
        <v>593</v>
      </c>
    </row>
    <row r="106" customFormat="false" ht="15" hidden="false" customHeight="false" outlineLevel="0" collapsed="false">
      <c r="C106" s="11" t="s">
        <v>116</v>
      </c>
      <c r="D106" s="11" t="n">
        <v>386</v>
      </c>
    </row>
    <row r="107" customFormat="false" ht="15" hidden="false" customHeight="false" outlineLevel="0" collapsed="false">
      <c r="C107" s="11" t="s">
        <v>117</v>
      </c>
      <c r="D107" s="11" t="n">
        <v>322</v>
      </c>
    </row>
    <row r="108" customFormat="false" ht="15" hidden="false" customHeight="false" outlineLevel="0" collapsed="false">
      <c r="C108" s="11" t="s">
        <v>118</v>
      </c>
      <c r="D108" s="11" t="n">
        <v>303</v>
      </c>
    </row>
    <row r="109" customFormat="false" ht="15" hidden="false" customHeight="false" outlineLevel="0" collapsed="false">
      <c r="C109" s="11" t="s">
        <v>119</v>
      </c>
      <c r="D109" s="11" t="n">
        <v>2</v>
      </c>
    </row>
    <row r="110" customFormat="false" ht="15" hidden="false" customHeight="false" outlineLevel="0" collapsed="false">
      <c r="C110" s="11" t="s">
        <v>120</v>
      </c>
      <c r="D110" s="11" t="n">
        <v>13</v>
      </c>
    </row>
    <row r="111" customFormat="false" ht="15" hidden="false" customHeight="false" outlineLevel="0" collapsed="false">
      <c r="C111" s="11" t="s">
        <v>121</v>
      </c>
      <c r="D111" s="11" t="n">
        <v>5</v>
      </c>
    </row>
    <row r="112" customFormat="false" ht="15" hidden="false" customHeight="false" outlineLevel="0" collapsed="false">
      <c r="C112" s="11" t="s">
        <v>122</v>
      </c>
      <c r="D112" s="11" t="n">
        <v>710</v>
      </c>
    </row>
    <row r="113" customFormat="false" ht="15" hidden="false" customHeight="false" outlineLevel="0" collapsed="false">
      <c r="C113" s="11" t="s">
        <v>123</v>
      </c>
      <c r="D113" s="11" t="n">
        <v>264</v>
      </c>
    </row>
    <row r="114" customFormat="false" ht="15" hidden="false" customHeight="false" outlineLevel="0" collapsed="false">
      <c r="C114" s="11" t="s">
        <v>124</v>
      </c>
      <c r="D114" s="11" t="n">
        <v>937</v>
      </c>
    </row>
    <row r="115" customFormat="false" ht="15" hidden="false" customHeight="false" outlineLevel="0" collapsed="false">
      <c r="C115" s="11" t="s">
        <v>125</v>
      </c>
      <c r="D115" s="11" t="n">
        <v>338</v>
      </c>
    </row>
    <row r="116" customFormat="false" ht="15" hidden="false" customHeight="false" outlineLevel="0" collapsed="false">
      <c r="C116" s="11" t="s">
        <v>126</v>
      </c>
      <c r="D116" s="11" t="n">
        <v>13915</v>
      </c>
    </row>
    <row r="117" customFormat="false" ht="15" hidden="false" customHeight="false" outlineLevel="0" collapsed="false">
      <c r="C117" s="11" t="s">
        <v>127</v>
      </c>
      <c r="D117" s="11" t="n">
        <v>6028</v>
      </c>
    </row>
    <row r="118" customFormat="false" ht="15" hidden="false" customHeight="false" outlineLevel="0" collapsed="false">
      <c r="C118" s="11" t="s">
        <v>128</v>
      </c>
      <c r="D118" s="11" t="n">
        <v>5801</v>
      </c>
    </row>
    <row r="119" customFormat="false" ht="15" hidden="false" customHeight="false" outlineLevel="0" collapsed="false">
      <c r="C119" s="11" t="s">
        <v>129</v>
      </c>
      <c r="D119" s="11" t="n">
        <v>2063</v>
      </c>
    </row>
    <row r="120" customFormat="false" ht="15" hidden="false" customHeight="false" outlineLevel="0" collapsed="false">
      <c r="C120" s="11" t="s">
        <v>130</v>
      </c>
      <c r="D120" s="11" t="n">
        <v>23</v>
      </c>
    </row>
    <row r="121" customFormat="false" ht="15" hidden="false" customHeight="false" outlineLevel="0" collapsed="false">
      <c r="C121" s="11" t="s">
        <v>131</v>
      </c>
      <c r="D121" s="11" t="n">
        <v>66</v>
      </c>
    </row>
    <row r="122" customFormat="false" ht="15" hidden="false" customHeight="false" outlineLevel="0" collapsed="false">
      <c r="C122" s="11" t="s">
        <v>132</v>
      </c>
      <c r="D122" s="11" t="n">
        <v>25</v>
      </c>
    </row>
    <row r="123" customFormat="false" ht="15" hidden="false" customHeight="false" outlineLevel="0" collapsed="false">
      <c r="C123" s="11" t="s">
        <v>133</v>
      </c>
      <c r="D123" s="11" t="n">
        <v>13847</v>
      </c>
    </row>
    <row r="124" customFormat="false" ht="15" hidden="false" customHeight="false" outlineLevel="0" collapsed="false">
      <c r="C124" s="11" t="s">
        <v>134</v>
      </c>
      <c r="D124" s="11" t="n">
        <v>0</v>
      </c>
    </row>
    <row r="125" customFormat="false" ht="15" hidden="false" customHeight="false" outlineLevel="0" collapsed="false">
      <c r="C125" s="11" t="s">
        <v>135</v>
      </c>
      <c r="D125" s="11" t="n">
        <v>0</v>
      </c>
    </row>
    <row r="126" customFormat="false" ht="15" hidden="false" customHeight="false" outlineLevel="0" collapsed="false">
      <c r="C126" s="11" t="s">
        <v>136</v>
      </c>
      <c r="D126" s="11" t="n">
        <v>0</v>
      </c>
    </row>
    <row r="127" customFormat="false" ht="15" hidden="false" customHeight="false" outlineLevel="0" collapsed="false">
      <c r="C127" s="11" t="s">
        <v>137</v>
      </c>
      <c r="D127" s="11" t="n">
        <v>0</v>
      </c>
    </row>
    <row r="128" customFormat="false" ht="15" hidden="false" customHeight="false" outlineLevel="0" collapsed="false">
      <c r="C128" s="11" t="s">
        <v>138</v>
      </c>
      <c r="D128" s="11" t="n">
        <v>0</v>
      </c>
    </row>
    <row r="129" customFormat="false" ht="15" hidden="false" customHeight="false" outlineLevel="0" collapsed="false">
      <c r="C129" s="11" t="s">
        <v>139</v>
      </c>
      <c r="D129" s="11" t="n">
        <v>0</v>
      </c>
    </row>
    <row r="130" customFormat="false" ht="15" hidden="false" customHeight="false" outlineLevel="0" collapsed="false">
      <c r="C130" s="11" t="s">
        <v>140</v>
      </c>
      <c r="D130" s="11" t="n">
        <v>58</v>
      </c>
    </row>
    <row r="131" customFormat="false" ht="15" hidden="false" customHeight="false" outlineLevel="0" collapsed="false">
      <c r="C131" s="11" t="s">
        <v>141</v>
      </c>
      <c r="D131" s="11" t="n">
        <v>72</v>
      </c>
    </row>
    <row r="132" customFormat="false" ht="15" hidden="false" customHeight="false" outlineLevel="0" collapsed="false">
      <c r="C132" s="11" t="s">
        <v>142</v>
      </c>
      <c r="D132" s="11" t="n">
        <v>111</v>
      </c>
    </row>
    <row r="133" customFormat="false" ht="15" hidden="false" customHeight="false" outlineLevel="0" collapsed="false">
      <c r="C133" s="11" t="s">
        <v>143</v>
      </c>
      <c r="D133" s="11" t="n">
        <v>29</v>
      </c>
    </row>
    <row r="134" customFormat="false" ht="15" hidden="false" customHeight="false" outlineLevel="0" collapsed="false">
      <c r="C134" s="11" t="s">
        <v>144</v>
      </c>
      <c r="D134" s="11" t="n">
        <v>0</v>
      </c>
    </row>
    <row r="135" customFormat="false" ht="15" hidden="false" customHeight="false" outlineLevel="0" collapsed="false">
      <c r="C135" s="11" t="s">
        <v>145</v>
      </c>
      <c r="D135" s="13" t="n">
        <v>0.1438</v>
      </c>
    </row>
    <row r="136" customFormat="false" ht="15" hidden="false" customHeight="false" outlineLevel="0" collapsed="false">
      <c r="C136" s="11" t="s">
        <v>146</v>
      </c>
      <c r="D136" s="13" t="n">
        <v>0.1875</v>
      </c>
    </row>
    <row r="137" customFormat="false" ht="15" hidden="false" customHeight="false" outlineLevel="0" collapsed="false">
      <c r="C137" s="11" t="s">
        <v>147</v>
      </c>
      <c r="D137" s="13" t="n">
        <v>0.0247</v>
      </c>
    </row>
    <row r="138" customFormat="false" ht="15" hidden="false" customHeight="false" outlineLevel="0" collapsed="false">
      <c r="C138" s="11" t="s">
        <v>148</v>
      </c>
      <c r="D138" s="13" t="n">
        <v>0.0297</v>
      </c>
    </row>
    <row r="139" customFormat="false" ht="15" hidden="false" customHeight="false" outlineLevel="0" collapsed="false">
      <c r="C139" s="11" t="s">
        <v>149</v>
      </c>
      <c r="D139" s="11" t="n">
        <v>81.42</v>
      </c>
    </row>
    <row r="140" customFormat="false" ht="15" hidden="false" customHeight="false" outlineLevel="0" collapsed="false">
      <c r="C140" s="11" t="s">
        <v>150</v>
      </c>
      <c r="D140" s="11" t="n">
        <v>92.49</v>
      </c>
    </row>
    <row r="141" customFormat="false" ht="15" hidden="false" customHeight="false" outlineLevel="0" collapsed="false">
      <c r="C141" s="11" t="s">
        <v>151</v>
      </c>
      <c r="D141" s="11" t="n">
        <v>91.61</v>
      </c>
    </row>
    <row r="142" customFormat="false" ht="15" hidden="false" customHeight="false" outlineLevel="0" collapsed="false">
      <c r="C142" s="11" t="s">
        <v>152</v>
      </c>
      <c r="D142" s="11" t="n">
        <v>76.46</v>
      </c>
    </row>
    <row r="143" customFormat="false" ht="15" hidden="false" customHeight="false" outlineLevel="0" collapsed="false">
      <c r="C143" s="11" t="s">
        <v>153</v>
      </c>
      <c r="D143" s="11" t="n">
        <v>61.72</v>
      </c>
    </row>
    <row r="144" customFormat="false" ht="15" hidden="false" customHeight="false" outlineLevel="0" collapsed="false">
      <c r="C144" s="11" t="s">
        <v>154</v>
      </c>
      <c r="D144" s="11" t="n">
        <v>65.34</v>
      </c>
    </row>
    <row r="145" customFormat="false" ht="15" hidden="false" customHeight="false" outlineLevel="0" collapsed="false">
      <c r="C145" s="11" t="s">
        <v>155</v>
      </c>
      <c r="D145" s="11" t="n">
        <v>70.77</v>
      </c>
    </row>
    <row r="146" customFormat="false" ht="15" hidden="false" customHeight="false" outlineLevel="0" collapsed="false">
      <c r="C146" s="11" t="s">
        <v>156</v>
      </c>
      <c r="D146" s="11" t="n">
        <v>20.21</v>
      </c>
    </row>
    <row r="147" customFormat="false" ht="15" hidden="false" customHeight="false" outlineLevel="0" collapsed="false">
      <c r="C147" s="11" t="s">
        <v>157</v>
      </c>
      <c r="D147" s="11" t="n">
        <v>89.66</v>
      </c>
    </row>
    <row r="148" customFormat="false" ht="15" hidden="false" customHeight="false" outlineLevel="0" collapsed="false">
      <c r="C148" s="11" t="s">
        <v>158</v>
      </c>
      <c r="D148" s="11" t="n">
        <v>85.2</v>
      </c>
    </row>
    <row r="149" customFormat="false" ht="15" hidden="false" customHeight="false" outlineLevel="0" collapsed="false">
      <c r="C149" s="11" t="s">
        <v>159</v>
      </c>
      <c r="D149" s="11" t="n">
        <v>0.1637</v>
      </c>
    </row>
    <row r="150" customFormat="false" ht="15" hidden="false" customHeight="false" outlineLevel="0" collapsed="false">
      <c r="C150" s="11" t="s">
        <v>160</v>
      </c>
      <c r="D150" s="11" t="n">
        <v>32.39</v>
      </c>
    </row>
    <row r="151" customFormat="false" ht="15" hidden="false" customHeight="false" outlineLevel="0" collapsed="false">
      <c r="C151" s="11" t="s">
        <v>161</v>
      </c>
      <c r="D151" s="11" t="n">
        <v>74.66</v>
      </c>
    </row>
    <row r="152" customFormat="false" ht="15" hidden="false" customHeight="false" outlineLevel="0" collapsed="false">
      <c r="C152" s="11" t="s">
        <v>162</v>
      </c>
      <c r="D152" s="11" t="n">
        <v>60.84</v>
      </c>
    </row>
    <row r="153" customFormat="false" ht="15" hidden="false" customHeight="false" outlineLevel="0" collapsed="false">
      <c r="C153" s="11" t="s">
        <v>163</v>
      </c>
      <c r="D153" s="11" t="n">
        <v>90.62</v>
      </c>
    </row>
    <row r="154" customFormat="false" ht="15" hidden="false" customHeight="false" outlineLevel="0" collapsed="false">
      <c r="C154" s="11" t="s">
        <v>164</v>
      </c>
      <c r="D154" s="11" t="n">
        <v>73.28</v>
      </c>
    </row>
    <row r="155" customFormat="false" ht="15" hidden="false" customHeight="false" outlineLevel="0" collapsed="false">
      <c r="C155" s="11" t="s">
        <v>165</v>
      </c>
      <c r="D155" s="11" t="s">
        <v>166</v>
      </c>
    </row>
    <row r="156" customFormat="false" ht="15" hidden="false" customHeight="false" outlineLevel="0" collapsed="false">
      <c r="C156" s="11" t="s">
        <v>167</v>
      </c>
      <c r="D156" s="11" t="s">
        <v>166</v>
      </c>
    </row>
    <row r="157" customFormat="false" ht="15" hidden="false" customHeight="false" outlineLevel="0" collapsed="false">
      <c r="C157" s="11" t="s">
        <v>168</v>
      </c>
      <c r="D157" s="11" t="n">
        <v>60.08</v>
      </c>
    </row>
    <row r="158" customFormat="false" ht="15" hidden="false" customHeight="false" outlineLevel="0" collapsed="false">
      <c r="C158" s="11" t="s">
        <v>169</v>
      </c>
      <c r="D158" s="11" t="n">
        <v>76.16</v>
      </c>
    </row>
    <row r="159" customFormat="false" ht="15" hidden="false" customHeight="false" outlineLevel="0" collapsed="false">
      <c r="C159" s="11" t="s">
        <v>170</v>
      </c>
      <c r="D159" s="11" t="n">
        <v>86.13</v>
      </c>
    </row>
    <row r="160" customFormat="false" ht="15" hidden="false" customHeight="false" outlineLevel="0" collapsed="false">
      <c r="C160" s="11" t="s">
        <v>171</v>
      </c>
      <c r="D160" s="11" t="n">
        <v>13.33</v>
      </c>
    </row>
    <row r="161" customFormat="false" ht="15" hidden="false" customHeight="false" outlineLevel="0" collapsed="false">
      <c r="C161" s="11" t="s">
        <v>172</v>
      </c>
      <c r="D161" s="11" t="n">
        <v>20.16</v>
      </c>
    </row>
    <row r="162" customFormat="false" ht="15" hidden="false" customHeight="false" outlineLevel="0" collapsed="false">
      <c r="C162" s="11" t="s">
        <v>173</v>
      </c>
      <c r="D162" s="11" t="s">
        <v>166</v>
      </c>
    </row>
    <row r="163" customFormat="false" ht="15" hidden="false" customHeight="false" outlineLevel="0" collapsed="false">
      <c r="C163" s="11" t="s">
        <v>174</v>
      </c>
      <c r="D163" s="11" t="s">
        <v>166</v>
      </c>
    </row>
    <row r="164" customFormat="false" ht="15" hidden="false" customHeight="false" outlineLevel="0" collapsed="false">
      <c r="C164" s="11" t="s">
        <v>175</v>
      </c>
      <c r="D164" s="11" t="n">
        <v>84.58</v>
      </c>
    </row>
    <row r="165" customFormat="false" ht="15" hidden="false" customHeight="false" outlineLevel="0" collapsed="false">
      <c r="C165" s="11" t="s">
        <v>176</v>
      </c>
      <c r="D165" s="11" t="s">
        <v>166</v>
      </c>
    </row>
    <row r="166" customFormat="false" ht="15" hidden="false" customHeight="false" outlineLevel="0" collapsed="false">
      <c r="C166" s="11" t="s">
        <v>177</v>
      </c>
      <c r="D166" s="11" t="s">
        <v>166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1" width="95.15"/>
  </cols>
  <sheetData>
    <row r="1" customFormat="false" ht="17.35" hidden="false" customHeight="false" outlineLevel="0" collapsed="false">
      <c r="A1" s="15" t="s">
        <v>178</v>
      </c>
    </row>
    <row r="2" customFormat="false" ht="15" hidden="false" customHeight="false" outlineLevel="0" collapsed="false">
      <c r="A2" s="16"/>
      <c r="B2" s="17"/>
    </row>
    <row r="3" s="19" customFormat="true" ht="15" hidden="false" customHeight="false" outlineLevel="0" collapsed="false">
      <c r="A3" s="18" t="s">
        <v>179</v>
      </c>
    </row>
    <row r="4" s="19" customFormat="true" ht="15" hidden="false" customHeight="false" outlineLevel="0" collapsed="false">
      <c r="A4" s="18" t="s">
        <v>180</v>
      </c>
    </row>
    <row r="5" s="19" customFormat="true" ht="15" hidden="false" customHeight="false" outlineLevel="0" collapsed="false">
      <c r="A5" s="18" t="s">
        <v>181</v>
      </c>
    </row>
    <row r="6" s="19" customFormat="true" ht="15" hidden="false" customHeight="false" outlineLevel="0" collapsed="false">
      <c r="A6" s="18" t="s">
        <v>182</v>
      </c>
    </row>
    <row r="7" s="19" customFormat="true" ht="15" hidden="false" customHeight="false" outlineLevel="0" collapsed="false">
      <c r="A7" s="18" t="s">
        <v>183</v>
      </c>
    </row>
    <row r="8" s="19" customFormat="true" ht="15" hidden="false" customHeight="false" outlineLevel="0" collapsed="false">
      <c r="A8" s="18" t="s">
        <v>184</v>
      </c>
    </row>
    <row r="9" s="19" customFormat="true" ht="15" hidden="false" customHeight="false" outlineLevel="0" collapsed="false">
      <c r="A9" s="18" t="s">
        <v>185</v>
      </c>
      <c r="E9" s="18"/>
    </row>
    <row r="10" s="19" customFormat="true" ht="15" hidden="false" customHeight="false" outlineLevel="0" collapsed="false">
      <c r="A10" s="18" t="s">
        <v>186</v>
      </c>
    </row>
    <row r="11" s="19" customFormat="true" ht="15" hidden="false" customHeight="false" outlineLevel="0" collapsed="false">
      <c r="A11" s="18" t="s">
        <v>187</v>
      </c>
    </row>
    <row r="12" s="19" customFormat="true" ht="15" hidden="false" customHeight="false" outlineLevel="0" collapsed="false">
      <c r="A12" s="18" t="s">
        <v>188</v>
      </c>
    </row>
    <row r="13" s="19" customFormat="true" ht="15.75" hidden="false" customHeight="false" outlineLevel="0" collapsed="false">
      <c r="A13" s="20"/>
    </row>
    <row r="14" s="19" customFormat="true" ht="15.75" hidden="false" customHeight="false" outlineLevel="0" collapsed="false">
      <c r="A14" s="20"/>
    </row>
    <row r="15" s="19" customFormat="true" ht="15.75" hidden="false" customHeight="false" outlineLevel="0" collapsed="false">
      <c r="A15" s="21"/>
    </row>
    <row r="16" s="19" customFormat="true" ht="15.75" hidden="false" customHeight="false" outlineLevel="0" collapsed="false">
      <c r="A16" s="21"/>
    </row>
    <row r="17" s="19" customFormat="true" ht="15.75" hidden="false" customHeight="false" outlineLevel="0" collapsed="false">
      <c r="A17" s="21"/>
    </row>
  </sheetData>
  <hyperlinks>
    <hyperlink ref="A3" location="Glossary!A1" display="Glossary"/>
    <hyperlink ref="A4" location="Parameters!A1" display="Parameters of Financial Reconciliation"/>
    <hyperlink ref="A5" location="'Table 1 - Historical Benchmark'!A1" display="Table 1: Historical Benchmark Determination "/>
    <hyperlink ref="A6" location="'Table 2 - Updated Benchmark'!A1" display="Table 2: Updated Benchmark Determination "/>
    <hyperlink ref="A7" location="'Table 3 - Shared Savings Losses'!A1" display="Table 3: Shared Savings/Losses Calculation"/>
    <hyperlink ref="A8" location="'Table A1 - Risk'!A1" display="Appendix Table A1: Risk Ratios for Annual Adjustment to the Historical Benchmark"/>
    <hyperlink ref="A9" location="'Table A2 - Renormalization'!A1" display="Appendix Table A2: Risk Score Renormalization"/>
    <hyperlink ref="A10" location="'Table A3 - Trend &amp; Update'!A1" display="Appendix Table A3: Trend and Update Factor Determination"/>
    <hyperlink ref="A11" location="'Table A4 - MSR'!A1" display="Appendix Table A4: Minimum Savings Rate and Minimum Loss Rate by Number of Assigned Beneficiaries"/>
    <hyperlink ref="A12" location="'Table A5 - Inputs by Track'!A1" display="Appendix Table A5: Track-Dependent Calculation Inpu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22" width="22.86"/>
    <col collapsed="false" customWidth="true" hidden="false" outlineLevel="0" max="2" min="2" style="22" width="102.57"/>
    <col collapsed="false" customWidth="false" hidden="false" outlineLevel="0" max="16384" min="3" style="22" width="9.14"/>
  </cols>
  <sheetData>
    <row r="1" customFormat="false" ht="17.35" hidden="false" customHeight="false" outlineLevel="0" collapsed="false">
      <c r="A1" s="23" t="s">
        <v>179</v>
      </c>
    </row>
    <row r="2" s="25" customFormat="true" ht="15" hidden="false" customHeight="false" outlineLevel="0" collapsed="false">
      <c r="A2" s="18" t="s">
        <v>178</v>
      </c>
      <c r="B2" s="22"/>
      <c r="C2" s="24"/>
      <c r="D2" s="24"/>
      <c r="E2" s="24"/>
      <c r="F2" s="24"/>
    </row>
    <row r="3" customFormat="false" ht="15" hidden="false" customHeight="false" outlineLevel="0" collapsed="false">
      <c r="A3" s="26"/>
    </row>
    <row r="4" customFormat="false" ht="15" hidden="false" customHeight="false" outlineLevel="0" collapsed="false">
      <c r="A4" s="26" t="s">
        <v>189</v>
      </c>
      <c r="B4" s="27" t="s">
        <v>190</v>
      </c>
      <c r="C4" s="28"/>
    </row>
    <row r="5" customFormat="false" ht="15" hidden="false" customHeight="false" outlineLevel="0" collapsed="false">
      <c r="A5" s="29" t="s">
        <v>191</v>
      </c>
      <c r="B5" s="30" t="s">
        <v>192</v>
      </c>
      <c r="C5" s="28"/>
    </row>
    <row r="6" customFormat="false" ht="39.55" hidden="false" customHeight="false" outlineLevel="0" collapsed="false">
      <c r="A6" s="31" t="s">
        <v>193</v>
      </c>
      <c r="B6" s="32" t="s">
        <v>194</v>
      </c>
      <c r="C6" s="28"/>
    </row>
    <row r="7" customFormat="false" ht="15" hidden="false" customHeight="false" outlineLevel="0" collapsed="false">
      <c r="A7" s="26" t="s">
        <v>195</v>
      </c>
      <c r="B7" s="27" t="s">
        <v>196</v>
      </c>
      <c r="C7" s="28"/>
    </row>
    <row r="8" customFormat="false" ht="15" hidden="false" customHeight="false" outlineLevel="0" collapsed="false">
      <c r="A8" s="26" t="s">
        <v>197</v>
      </c>
      <c r="B8" s="27" t="s">
        <v>198</v>
      </c>
      <c r="C8" s="28"/>
    </row>
    <row r="9" customFormat="false" ht="15" hidden="false" customHeight="false" outlineLevel="0" collapsed="false">
      <c r="A9" s="26" t="s">
        <v>199</v>
      </c>
      <c r="B9" s="27" t="s">
        <v>200</v>
      </c>
      <c r="C9" s="28"/>
    </row>
    <row r="10" customFormat="false" ht="15" hidden="false" customHeight="false" outlineLevel="0" collapsed="false">
      <c r="A10" s="26" t="s">
        <v>201</v>
      </c>
      <c r="B10" s="27" t="s">
        <v>202</v>
      </c>
      <c r="C10" s="28"/>
    </row>
    <row r="11" customFormat="false" ht="15" hidden="false" customHeight="false" outlineLevel="0" collapsed="false">
      <c r="A11" s="33" t="s">
        <v>203</v>
      </c>
      <c r="B11" s="34" t="s">
        <v>204</v>
      </c>
      <c r="C11" s="28"/>
    </row>
    <row r="12" customFormat="false" ht="15" hidden="false" customHeight="false" outlineLevel="0" collapsed="false">
      <c r="A12" s="33" t="s">
        <v>205</v>
      </c>
      <c r="B12" s="34" t="s">
        <v>206</v>
      </c>
      <c r="C12" s="28"/>
    </row>
    <row r="13" customFormat="false" ht="15" hidden="false" customHeight="false" outlineLevel="0" collapsed="false">
      <c r="A13" s="26" t="s">
        <v>207</v>
      </c>
      <c r="B13" s="27" t="s">
        <v>208</v>
      </c>
      <c r="C13" s="28"/>
    </row>
    <row r="14" customFormat="false" ht="15" hidden="false" customHeight="false" outlineLevel="0" collapsed="false">
      <c r="A14" s="35" t="s">
        <v>209</v>
      </c>
      <c r="B14" s="36" t="s">
        <v>210</v>
      </c>
      <c r="C14" s="28"/>
    </row>
    <row r="15" customFormat="false" ht="15" hidden="false" customHeight="false" outlineLevel="0" collapsed="false">
      <c r="A15" s="32" t="s">
        <v>211</v>
      </c>
      <c r="B15" s="37" t="s">
        <v>212</v>
      </c>
      <c r="C15" s="28"/>
    </row>
    <row r="16" customFormat="false" ht="64.9" hidden="false" customHeight="false" outlineLevel="0" collapsed="false">
      <c r="A16" s="38" t="s">
        <v>213</v>
      </c>
      <c r="B16" s="39" t="s">
        <v>214</v>
      </c>
      <c r="C16" s="28"/>
    </row>
    <row r="17" customFormat="false" ht="15" hidden="false" customHeight="false" outlineLevel="0" collapsed="false">
      <c r="A17" s="26" t="s">
        <v>215</v>
      </c>
      <c r="B17" s="27" t="s">
        <v>216</v>
      </c>
      <c r="C17" s="28"/>
    </row>
    <row r="18" customFormat="false" ht="15" hidden="false" customHeight="false" outlineLevel="0" collapsed="false">
      <c r="A18" s="29" t="s">
        <v>217</v>
      </c>
      <c r="B18" s="34" t="s">
        <v>218</v>
      </c>
      <c r="C18" s="28"/>
    </row>
    <row r="19" customFormat="false" ht="15" hidden="false" customHeight="false" outlineLevel="0" collapsed="false">
      <c r="A19" s="26" t="s">
        <v>219</v>
      </c>
      <c r="B19" s="27" t="s">
        <v>220</v>
      </c>
      <c r="C19" s="28"/>
    </row>
    <row r="20" customFormat="false" ht="15" hidden="false" customHeight="false" outlineLevel="0" collapsed="false">
      <c r="A20" s="32" t="s">
        <v>221</v>
      </c>
      <c r="B20" s="37" t="s">
        <v>222</v>
      </c>
      <c r="C20" s="28"/>
    </row>
    <row r="21" customFormat="false" ht="15" hidden="false" customHeight="false" outlineLevel="0" collapsed="false">
      <c r="A21" s="29" t="s">
        <v>223</v>
      </c>
      <c r="B21" s="34" t="s">
        <v>224</v>
      </c>
      <c r="C21" s="28"/>
    </row>
    <row r="22" customFormat="false" ht="15" hidden="false" customHeight="false" outlineLevel="0" collapsed="false">
      <c r="A22" s="29" t="s">
        <v>225</v>
      </c>
      <c r="B22" s="30" t="s">
        <v>226</v>
      </c>
      <c r="C22" s="28"/>
    </row>
    <row r="23" customFormat="false" ht="15" hidden="false" customHeight="false" outlineLevel="0" collapsed="false">
      <c r="A23" s="26" t="s">
        <v>227</v>
      </c>
      <c r="B23" s="27" t="s">
        <v>228</v>
      </c>
      <c r="C23" s="28"/>
    </row>
    <row r="24" customFormat="false" ht="15" hidden="false" customHeight="false" outlineLevel="0" collapsed="false">
      <c r="A24" s="26" t="s">
        <v>229</v>
      </c>
      <c r="B24" s="27" t="s">
        <v>230</v>
      </c>
      <c r="C24" s="28"/>
    </row>
    <row r="25" customFormat="false" ht="15" hidden="false" customHeight="false" outlineLevel="0" collapsed="false">
      <c r="A25" s="26" t="s">
        <v>231</v>
      </c>
      <c r="B25" s="27" t="s">
        <v>2</v>
      </c>
      <c r="C25" s="28"/>
    </row>
    <row r="26" customFormat="false" ht="15" hidden="false" customHeight="false" outlineLevel="0" collapsed="false">
      <c r="A26" s="26" t="s">
        <v>232</v>
      </c>
      <c r="B26" s="27" t="s">
        <v>233</v>
      </c>
      <c r="C26" s="19"/>
    </row>
    <row r="27" customFormat="false" ht="15" hidden="false" customHeight="false" outlineLevel="0" collapsed="false">
      <c r="A27" s="26" t="s">
        <v>234</v>
      </c>
      <c r="B27" s="27" t="s">
        <v>235</v>
      </c>
    </row>
    <row r="28" customFormat="false" ht="15" hidden="false" customHeight="false" outlineLevel="0" collapsed="false">
      <c r="A28" s="26" t="s">
        <v>236</v>
      </c>
      <c r="B28" s="19" t="s">
        <v>237</v>
      </c>
    </row>
    <row r="29" customFormat="false" ht="15" hidden="false" customHeight="false" outlineLevel="0" collapsed="false">
      <c r="A29" s="34" t="s">
        <v>238</v>
      </c>
      <c r="B29" s="34" t="s">
        <v>239</v>
      </c>
    </row>
    <row r="30" customFormat="false" ht="15.75" hidden="false" customHeight="false" outlineLevel="0" collapsed="false">
      <c r="A30" s="40"/>
    </row>
    <row r="40" customFormat="false" ht="14.25" hidden="false" customHeight="true" outlineLevel="0" collapsed="false"/>
  </sheetData>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H6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5" activeCellId="0" sqref="H15"/>
    </sheetView>
  </sheetViews>
  <sheetFormatPr defaultColWidth="9.14453125" defaultRowHeight="15" zeroHeight="false" outlineLevelRow="0" outlineLevelCol="0"/>
  <cols>
    <col collapsed="false" customWidth="true" hidden="false" outlineLevel="0" max="1" min="1" style="22" width="78.57"/>
    <col collapsed="false" customWidth="true" hidden="false" outlineLevel="0" max="2" min="2" style="22" width="41.86"/>
  </cols>
  <sheetData>
    <row r="1" customFormat="false" ht="17.35" hidden="false" customHeight="false" outlineLevel="0" collapsed="false">
      <c r="A1" s="41" t="s">
        <v>180</v>
      </c>
    </row>
    <row r="2" s="25" customFormat="true" ht="15" hidden="false" customHeight="false" outlineLevel="0" collapsed="false">
      <c r="A2" s="18" t="s">
        <v>178</v>
      </c>
      <c r="B2" s="19"/>
      <c r="C2" s="24"/>
    </row>
    <row r="3" customFormat="false" ht="15" hidden="false" customHeight="false" outlineLevel="0" collapsed="false">
      <c r="A3" s="19"/>
      <c r="B3" s="19"/>
    </row>
    <row r="4" customFormat="false" ht="15" hidden="false" customHeight="false" outlineLevel="0" collapsed="false">
      <c r="A4" s="29" t="s">
        <v>240</v>
      </c>
      <c r="B4" s="42"/>
    </row>
    <row r="5" customFormat="false" ht="31.5" hidden="false" customHeight="true" outlineLevel="0" collapsed="false">
      <c r="A5" s="43" t="s">
        <v>241</v>
      </c>
      <c r="B5" s="43"/>
      <c r="C5" s="44"/>
    </row>
    <row r="6" customFormat="false" ht="17.35" hidden="false" customHeight="false" outlineLevel="0" collapsed="false">
      <c r="A6" s="45" t="s">
        <v>242</v>
      </c>
      <c r="B6" s="46" t="s">
        <v>243</v>
      </c>
      <c r="C6" s="44"/>
    </row>
    <row r="7" customFormat="false" ht="15.75" hidden="false" customHeight="true" outlineLevel="0" collapsed="false">
      <c r="A7" s="45" t="s">
        <v>244</v>
      </c>
      <c r="B7" s="47"/>
      <c r="C7" s="44"/>
    </row>
    <row r="8" customFormat="false" ht="15.75" hidden="false" customHeight="true" outlineLevel="0" collapsed="false">
      <c r="A8" s="48" t="s">
        <v>245</v>
      </c>
      <c r="B8" s="49" t="s">
        <v>246</v>
      </c>
      <c r="C8" s="44"/>
    </row>
    <row r="9" customFormat="false" ht="15.75" hidden="false" customHeight="true" outlineLevel="0" collapsed="false">
      <c r="A9" s="48" t="s">
        <v>247</v>
      </c>
      <c r="B9" s="49" t="s">
        <v>248</v>
      </c>
      <c r="C9" s="44"/>
    </row>
    <row r="10" customFormat="false" ht="15.75" hidden="false" customHeight="true" outlineLevel="0" collapsed="false">
      <c r="A10" s="48" t="s">
        <v>249</v>
      </c>
      <c r="B10" s="49" t="s">
        <v>250</v>
      </c>
      <c r="C10" s="44"/>
    </row>
    <row r="11" customFormat="false" ht="15.75" hidden="false" customHeight="true" outlineLevel="0" collapsed="false">
      <c r="A11" s="48" t="s">
        <v>251</v>
      </c>
      <c r="B11" s="49" t="s">
        <v>243</v>
      </c>
      <c r="C11" s="44"/>
    </row>
    <row r="12" customFormat="false" ht="15.75" hidden="false" customHeight="true" outlineLevel="0" collapsed="false">
      <c r="A12" s="45" t="s">
        <v>252</v>
      </c>
      <c r="B12" s="47"/>
      <c r="C12" s="44"/>
    </row>
    <row r="13" customFormat="false" ht="15.75" hidden="false" customHeight="true" outlineLevel="0" collapsed="false">
      <c r="A13" s="48" t="s">
        <v>245</v>
      </c>
      <c r="B13" s="49" t="s">
        <v>253</v>
      </c>
      <c r="C13" s="44"/>
    </row>
    <row r="14" customFormat="false" ht="15.75" hidden="false" customHeight="true" outlineLevel="0" collapsed="false">
      <c r="A14" s="48" t="s">
        <v>247</v>
      </c>
      <c r="B14" s="49" t="s">
        <v>253</v>
      </c>
      <c r="C14" s="44"/>
    </row>
    <row r="15" customFormat="false" ht="15.75" hidden="false" customHeight="true" outlineLevel="0" collapsed="false">
      <c r="A15" s="48" t="s">
        <v>249</v>
      </c>
      <c r="B15" s="49" t="s">
        <v>254</v>
      </c>
      <c r="C15" s="44"/>
      <c r="H15" s="11" t="n">
        <f aca="false">0.118/2</f>
        <v>0.059</v>
      </c>
    </row>
    <row r="16" customFormat="false" ht="15.75" hidden="false" customHeight="true" outlineLevel="0" collapsed="false">
      <c r="A16" s="48" t="s">
        <v>251</v>
      </c>
      <c r="B16" s="46" t="s">
        <v>255</v>
      </c>
      <c r="C16" s="44"/>
    </row>
    <row r="17" customFormat="false" ht="15.75" hidden="false" customHeight="true" outlineLevel="0" collapsed="false">
      <c r="A17" s="45" t="s">
        <v>256</v>
      </c>
      <c r="B17" s="50"/>
      <c r="C17" s="44"/>
    </row>
    <row r="18" customFormat="false" ht="15" hidden="false" customHeight="false" outlineLevel="0" collapsed="false">
      <c r="A18" s="48" t="s">
        <v>245</v>
      </c>
      <c r="B18" s="49" t="s">
        <v>246</v>
      </c>
    </row>
    <row r="19" customFormat="false" ht="15" hidden="false" customHeight="false" outlineLevel="0" collapsed="false">
      <c r="A19" s="48" t="s">
        <v>247</v>
      </c>
      <c r="B19" s="49" t="s">
        <v>248</v>
      </c>
    </row>
    <row r="20" customFormat="false" ht="15" hidden="false" customHeight="false" outlineLevel="0" collapsed="false">
      <c r="A20" s="48" t="s">
        <v>249</v>
      </c>
      <c r="B20" s="49" t="s">
        <v>250</v>
      </c>
    </row>
    <row r="21" customFormat="false" ht="15" hidden="false" customHeight="false" outlineLevel="0" collapsed="false">
      <c r="A21" s="48" t="s">
        <v>251</v>
      </c>
      <c r="B21" s="46" t="s">
        <v>243</v>
      </c>
    </row>
    <row r="22" customFormat="false" ht="15" hidden="false" customHeight="false" outlineLevel="0" collapsed="false">
      <c r="A22" s="45" t="s">
        <v>257</v>
      </c>
      <c r="B22" s="49" t="s">
        <v>258</v>
      </c>
    </row>
    <row r="23" customFormat="false" ht="15" hidden="false" customHeight="false" outlineLevel="0" collapsed="false">
      <c r="A23" s="45" t="s">
        <v>259</v>
      </c>
      <c r="B23" s="49" t="n">
        <v>1.013</v>
      </c>
    </row>
    <row r="24" customFormat="false" ht="15" hidden="false" customHeight="false" outlineLevel="0" collapsed="false">
      <c r="A24" s="45" t="s">
        <v>260</v>
      </c>
      <c r="B24" s="49" t="s">
        <v>261</v>
      </c>
    </row>
    <row r="25" customFormat="false" ht="15" hidden="false" customHeight="false" outlineLevel="0" collapsed="false">
      <c r="A25" s="45" t="s">
        <v>262</v>
      </c>
      <c r="B25" s="51" t="s">
        <v>263</v>
      </c>
    </row>
    <row r="26" customFormat="false" ht="15" hidden="false" customHeight="false" outlineLevel="0" collapsed="false">
      <c r="A26" s="52" t="s">
        <v>264</v>
      </c>
      <c r="B26" s="51" t="s">
        <v>265</v>
      </c>
    </row>
    <row r="27" customFormat="false" ht="15" hidden="false" customHeight="false" outlineLevel="0" collapsed="false">
      <c r="A27" s="52" t="s">
        <v>266</v>
      </c>
      <c r="B27" s="51" t="s">
        <v>267</v>
      </c>
    </row>
    <row r="28" customFormat="false" ht="15" hidden="false" customHeight="false" outlineLevel="0" collapsed="false">
      <c r="A28" s="52" t="s">
        <v>268</v>
      </c>
      <c r="B28" s="51" t="s">
        <v>269</v>
      </c>
    </row>
    <row r="29" customFormat="false" ht="15" hidden="false" customHeight="false" outlineLevel="0" collapsed="false">
      <c r="A29" s="53" t="s">
        <v>270</v>
      </c>
      <c r="B29" s="54"/>
    </row>
    <row r="30" customFormat="false" ht="15" hidden="false" customHeight="false" outlineLevel="0" collapsed="false">
      <c r="A30" s="55" t="s">
        <v>245</v>
      </c>
      <c r="B30" s="49" t="s">
        <v>271</v>
      </c>
    </row>
    <row r="31" customFormat="false" ht="15" hidden="false" customHeight="false" outlineLevel="0" collapsed="false">
      <c r="A31" s="55" t="s">
        <v>247</v>
      </c>
      <c r="B31" s="49" t="s">
        <v>271</v>
      </c>
    </row>
    <row r="32" customFormat="false" ht="15" hidden="false" customHeight="false" outlineLevel="0" collapsed="false">
      <c r="A32" s="55" t="s">
        <v>249</v>
      </c>
      <c r="B32" s="49" t="s">
        <v>271</v>
      </c>
    </row>
    <row r="33" customFormat="false" ht="15" hidden="false" customHeight="false" outlineLevel="0" collapsed="false">
      <c r="A33" s="53" t="s">
        <v>272</v>
      </c>
      <c r="B33" s="49"/>
    </row>
    <row r="34" customFormat="false" ht="15" hidden="false" customHeight="false" outlineLevel="0" collapsed="false">
      <c r="A34" s="55" t="s">
        <v>273</v>
      </c>
      <c r="B34" s="56" t="n">
        <v>0.15</v>
      </c>
    </row>
    <row r="35" customFormat="false" ht="15" hidden="false" customHeight="false" outlineLevel="0" collapsed="false">
      <c r="A35" s="55" t="s">
        <v>274</v>
      </c>
      <c r="B35" s="56" t="n">
        <v>0.35</v>
      </c>
    </row>
    <row r="36" s="26" customFormat="true" ht="15" hidden="false" customHeight="false" outlineLevel="0" collapsed="false">
      <c r="A36" s="57"/>
      <c r="B36" s="57"/>
      <c r="C36" s="58"/>
    </row>
    <row r="37" customFormat="false" ht="17.35" hidden="false" customHeight="false" outlineLevel="0" collapsed="false">
      <c r="A37" s="59" t="s">
        <v>275</v>
      </c>
      <c r="B37" s="60"/>
    </row>
    <row r="38" customFormat="false" ht="15" hidden="false" customHeight="false" outlineLevel="0" collapsed="false">
      <c r="A38" s="61" t="s">
        <v>215</v>
      </c>
      <c r="B38" s="62" t="n">
        <v>483948.83</v>
      </c>
      <c r="C38" s="63"/>
    </row>
    <row r="39" customFormat="false" ht="15" hidden="false" customHeight="false" outlineLevel="0" collapsed="false">
      <c r="A39" s="61" t="s">
        <v>276</v>
      </c>
      <c r="B39" s="62" t="n">
        <v>167718.37</v>
      </c>
    </row>
    <row r="40" customFormat="false" ht="15" hidden="false" customHeight="false" outlineLevel="0" collapsed="false">
      <c r="A40" s="61" t="s">
        <v>277</v>
      </c>
      <c r="B40" s="62" t="n">
        <v>219966.13</v>
      </c>
    </row>
    <row r="41" customFormat="false" ht="15" hidden="false" customHeight="false" outlineLevel="0" collapsed="false">
      <c r="A41" s="61" t="s">
        <v>278</v>
      </c>
      <c r="B41" s="62" t="n">
        <v>139227.69</v>
      </c>
    </row>
    <row r="42" customFormat="false" ht="15" hidden="false" customHeight="false" outlineLevel="0" collapsed="false">
      <c r="A42" s="19"/>
      <c r="B42" s="64"/>
    </row>
    <row r="43" customFormat="false" ht="17.35" hidden="false" customHeight="false" outlineLevel="0" collapsed="false">
      <c r="A43" s="43" t="s">
        <v>279</v>
      </c>
      <c r="B43" s="43"/>
    </row>
    <row r="44" customFormat="false" ht="33" hidden="false" customHeight="true" outlineLevel="0" collapsed="false">
      <c r="A44" s="65" t="s">
        <v>280</v>
      </c>
      <c r="B44" s="65"/>
    </row>
    <row r="45" customFormat="false" ht="15" hidden="false" customHeight="true" outlineLevel="0" collapsed="false">
      <c r="A45" s="65" t="s">
        <v>281</v>
      </c>
      <c r="B45" s="65"/>
    </row>
    <row r="46" customFormat="false" ht="49.5" hidden="false" customHeight="true" outlineLevel="0" collapsed="false">
      <c r="A46" s="65" t="s">
        <v>282</v>
      </c>
      <c r="B46" s="65"/>
    </row>
    <row r="47" customFormat="false" ht="15" hidden="false" customHeight="false" outlineLevel="0" collapsed="false">
      <c r="A47" s="66" t="s">
        <v>283</v>
      </c>
      <c r="B47" s="66"/>
    </row>
    <row r="48" customFormat="false" ht="15" hidden="false" customHeight="false" outlineLevel="0" collapsed="false">
      <c r="A48" s="66" t="s">
        <v>284</v>
      </c>
      <c r="B48" s="66"/>
    </row>
    <row r="49" customFormat="false" ht="15" hidden="false" customHeight="false" outlineLevel="0" collapsed="false">
      <c r="A49" s="66" t="s">
        <v>285</v>
      </c>
      <c r="B49" s="66"/>
    </row>
    <row r="50" customFormat="false" ht="15" hidden="false" customHeight="false" outlineLevel="0" collapsed="false">
      <c r="A50" s="66" t="s">
        <v>286</v>
      </c>
      <c r="B50" s="66"/>
    </row>
    <row r="51" customFormat="false" ht="15" hidden="false" customHeight="false" outlineLevel="0" collapsed="false">
      <c r="A51" s="66" t="s">
        <v>287</v>
      </c>
      <c r="B51" s="66"/>
    </row>
    <row r="52" customFormat="false" ht="15" hidden="false" customHeight="false" outlineLevel="0" collapsed="false">
      <c r="A52" s="66" t="s">
        <v>288</v>
      </c>
      <c r="B52" s="66"/>
    </row>
    <row r="53" customFormat="false" ht="15" hidden="false" customHeight="false" outlineLevel="0" collapsed="false">
      <c r="A53" s="66" t="s">
        <v>289</v>
      </c>
      <c r="B53" s="66"/>
    </row>
    <row r="54" customFormat="false" ht="48" hidden="false" customHeight="true" outlineLevel="0" collapsed="false">
      <c r="A54" s="65" t="s">
        <v>290</v>
      </c>
      <c r="B54" s="65"/>
    </row>
    <row r="55" customFormat="false" ht="139.5" hidden="false" customHeight="true" outlineLevel="0" collapsed="false">
      <c r="A55" s="65" t="s">
        <v>291</v>
      </c>
      <c r="B55" s="65"/>
    </row>
    <row r="56" customFormat="false" ht="15" hidden="false" customHeight="false" outlineLevel="0" collapsed="false">
      <c r="A56" s="66" t="s">
        <v>292</v>
      </c>
      <c r="B56" s="66"/>
    </row>
    <row r="57" customFormat="false" ht="15" hidden="false" customHeight="false" outlineLevel="0" collapsed="false">
      <c r="A57" s="66" t="s">
        <v>293</v>
      </c>
      <c r="B57" s="66"/>
    </row>
    <row r="58" customFormat="false" ht="15" hidden="false" customHeight="false" outlineLevel="0" collapsed="false">
      <c r="A58" s="66" t="s">
        <v>294</v>
      </c>
      <c r="B58" s="66"/>
    </row>
    <row r="59" customFormat="false" ht="15" hidden="false" customHeight="false" outlineLevel="0" collapsed="false">
      <c r="A59" s="66" t="s">
        <v>295</v>
      </c>
      <c r="B59" s="66"/>
    </row>
    <row r="60" customFormat="false" ht="15" hidden="false" customHeight="false" outlineLevel="0" collapsed="false">
      <c r="A60" s="66" t="s">
        <v>296</v>
      </c>
      <c r="B60" s="66"/>
    </row>
    <row r="61" customFormat="false" ht="15" hidden="false" customHeight="false" outlineLevel="0" collapsed="false">
      <c r="A61" s="66" t="s">
        <v>297</v>
      </c>
      <c r="B61" s="66"/>
    </row>
    <row r="62" customFormat="false" ht="63" hidden="false" customHeight="true" outlineLevel="0" collapsed="false">
      <c r="A62" s="65" t="s">
        <v>298</v>
      </c>
      <c r="B62" s="65"/>
    </row>
  </sheetData>
  <mergeCells count="20">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107"/>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84" activeCellId="0" sqref="F84"/>
    </sheetView>
  </sheetViews>
  <sheetFormatPr defaultColWidth="9.14453125" defaultRowHeight="15" zeroHeight="false" outlineLevelRow="0" outlineLevelCol="0"/>
  <cols>
    <col collapsed="false" customWidth="true" hidden="false" outlineLevel="0" max="1" min="1" style="24" width="83.43"/>
    <col collapsed="false" customWidth="true" hidden="false" outlineLevel="0" max="2" min="2" style="24" width="18.29"/>
    <col collapsed="false" customWidth="true" hidden="false" outlineLevel="0" max="3" min="3" style="24" width="17.43"/>
    <col collapsed="false" customWidth="true" hidden="false" outlineLevel="0" max="4" min="4" style="24" width="18.57"/>
    <col collapsed="false" customWidth="true" hidden="false" outlineLevel="0" max="5" min="5" style="24" width="2.43"/>
    <col collapsed="false" customWidth="true" hidden="false" outlineLevel="0" max="6" min="6" style="24" width="21.43"/>
    <col collapsed="false" customWidth="true" hidden="false" outlineLevel="0" max="7" min="7" style="25" width="11.15"/>
    <col collapsed="false" customWidth="false" hidden="false" outlineLevel="0" max="16384" min="8" style="25" width="9.14"/>
  </cols>
  <sheetData>
    <row r="1" customFormat="false" ht="17.15" hidden="false" customHeight="false" outlineLevel="0" collapsed="false">
      <c r="A1" s="15" t="s">
        <v>299</v>
      </c>
    </row>
    <row r="2" customFormat="false" ht="17.25" hidden="false" customHeight="true" outlineLevel="0" collapsed="false">
      <c r="A2" s="18" t="s">
        <v>178</v>
      </c>
      <c r="B2" s="21" t="s">
        <v>300</v>
      </c>
      <c r="C2" s="21"/>
      <c r="D2" s="21"/>
      <c r="E2" s="21"/>
      <c r="F2" s="21"/>
      <c r="G2" s="67"/>
    </row>
    <row r="3" customFormat="false" ht="15.75" hidden="false" customHeight="true" outlineLevel="0" collapsed="false">
      <c r="A3" s="68"/>
      <c r="B3" s="69" t="s">
        <v>301</v>
      </c>
      <c r="C3" s="69"/>
      <c r="D3" s="69"/>
      <c r="E3" s="69"/>
      <c r="F3" s="69"/>
      <c r="G3" s="67"/>
    </row>
    <row r="4" customFormat="false" ht="15.75" hidden="false" customHeight="true" outlineLevel="0" collapsed="false">
      <c r="A4" s="70" t="s">
        <v>302</v>
      </c>
      <c r="B4" s="71" t="s">
        <v>303</v>
      </c>
      <c r="C4" s="71" t="s">
        <v>304</v>
      </c>
      <c r="D4" s="71" t="s">
        <v>305</v>
      </c>
      <c r="E4" s="72"/>
      <c r="F4" s="73" t="s">
        <v>306</v>
      </c>
      <c r="G4" s="67"/>
    </row>
    <row r="5" customFormat="false" ht="24.75" hidden="false" customHeight="true" outlineLevel="0" collapsed="false">
      <c r="A5" s="74" t="s">
        <v>307</v>
      </c>
      <c r="B5" s="75"/>
      <c r="C5" s="75"/>
      <c r="D5" s="75"/>
      <c r="E5" s="72"/>
      <c r="F5" s="76"/>
      <c r="G5" s="67"/>
    </row>
    <row r="6" customFormat="false" ht="15.75" hidden="false" customHeight="true" outlineLevel="0" collapsed="false">
      <c r="A6" s="77" t="s">
        <v>308</v>
      </c>
      <c r="B6" s="78"/>
      <c r="C6" s="78"/>
      <c r="D6" s="78"/>
      <c r="E6" s="72"/>
      <c r="F6" s="79" t="s">
        <v>309</v>
      </c>
      <c r="G6" s="67"/>
    </row>
    <row r="7" customFormat="false" ht="15.75" hidden="false" customHeight="true" outlineLevel="0" collapsed="false">
      <c r="A7" s="77" t="s">
        <v>310</v>
      </c>
      <c r="B7" s="78"/>
      <c r="C7" s="78"/>
      <c r="D7" s="78"/>
      <c r="E7" s="72"/>
      <c r="F7" s="79" t="s">
        <v>309</v>
      </c>
      <c r="G7" s="67"/>
    </row>
    <row r="8" customFormat="false" ht="15.75" hidden="false" customHeight="true" outlineLevel="0" collapsed="false">
      <c r="A8" s="80" t="s">
        <v>311</v>
      </c>
      <c r="B8" s="81"/>
      <c r="C8" s="81"/>
      <c r="D8" s="81"/>
      <c r="E8" s="72"/>
      <c r="F8" s="79"/>
      <c r="G8" s="82"/>
    </row>
    <row r="9" customFormat="false" ht="15.75" hidden="false" customHeight="true" outlineLevel="0" collapsed="false">
      <c r="A9" s="83" t="s">
        <v>312</v>
      </c>
      <c r="B9" s="84"/>
      <c r="C9" s="84"/>
      <c r="D9" s="84"/>
      <c r="E9" s="85"/>
      <c r="F9" s="86"/>
      <c r="G9" s="82"/>
    </row>
    <row r="10" customFormat="false" ht="15.75" hidden="false" customHeight="true" outlineLevel="0" collapsed="false">
      <c r="A10" s="87" t="s">
        <v>215</v>
      </c>
      <c r="B10" s="88"/>
      <c r="C10" s="88"/>
      <c r="D10" s="88"/>
      <c r="E10" s="85"/>
      <c r="F10" s="86" t="s">
        <v>309</v>
      </c>
      <c r="G10" s="89"/>
    </row>
    <row r="11" customFormat="false" ht="15.75" hidden="false" customHeight="true" outlineLevel="0" collapsed="false">
      <c r="A11" s="87" t="s">
        <v>276</v>
      </c>
      <c r="B11" s="88"/>
      <c r="C11" s="88"/>
      <c r="D11" s="88"/>
      <c r="E11" s="85"/>
      <c r="F11" s="86" t="s">
        <v>309</v>
      </c>
      <c r="G11" s="67"/>
    </row>
    <row r="12" customFormat="false" ht="15.75" hidden="false" customHeight="true" outlineLevel="0" collapsed="false">
      <c r="A12" s="87" t="s">
        <v>313</v>
      </c>
      <c r="B12" s="88"/>
      <c r="C12" s="88"/>
      <c r="D12" s="88"/>
      <c r="E12" s="85"/>
      <c r="F12" s="86" t="s">
        <v>309</v>
      </c>
      <c r="G12" s="67"/>
    </row>
    <row r="13" customFormat="false" ht="15.75" hidden="false" customHeight="true" outlineLevel="0" collapsed="false">
      <c r="A13" s="87" t="s">
        <v>278</v>
      </c>
      <c r="B13" s="88"/>
      <c r="C13" s="88"/>
      <c r="D13" s="88"/>
      <c r="E13" s="85"/>
      <c r="F13" s="86" t="s">
        <v>309</v>
      </c>
      <c r="G13" s="67"/>
    </row>
    <row r="14" customFormat="false" ht="15.75" hidden="false" customHeight="true" outlineLevel="0" collapsed="false">
      <c r="A14" s="83" t="s">
        <v>314</v>
      </c>
      <c r="B14" s="88"/>
      <c r="C14" s="88"/>
      <c r="D14" s="88"/>
      <c r="E14" s="85"/>
      <c r="F14" s="86"/>
      <c r="G14" s="67"/>
    </row>
    <row r="15" customFormat="false" ht="15.75" hidden="false" customHeight="true" outlineLevel="0" collapsed="false">
      <c r="A15" s="87" t="s">
        <v>215</v>
      </c>
      <c r="B15" s="90"/>
      <c r="C15" s="90"/>
      <c r="D15" s="90"/>
      <c r="E15" s="85"/>
      <c r="F15" s="86" t="s">
        <v>309</v>
      </c>
      <c r="G15" s="91"/>
    </row>
    <row r="16" customFormat="false" ht="15.75" hidden="false" customHeight="true" outlineLevel="0" collapsed="false">
      <c r="A16" s="87" t="s">
        <v>276</v>
      </c>
      <c r="B16" s="90"/>
      <c r="C16" s="90"/>
      <c r="D16" s="90"/>
      <c r="E16" s="85"/>
      <c r="F16" s="86" t="s">
        <v>309</v>
      </c>
      <c r="G16" s="67"/>
    </row>
    <row r="17" customFormat="false" ht="15.75" hidden="false" customHeight="true" outlineLevel="0" collapsed="false">
      <c r="A17" s="87" t="s">
        <v>313</v>
      </c>
      <c r="B17" s="90"/>
      <c r="C17" s="90"/>
      <c r="D17" s="90"/>
      <c r="E17" s="85"/>
      <c r="F17" s="86" t="s">
        <v>309</v>
      </c>
      <c r="G17" s="67"/>
    </row>
    <row r="18" customFormat="false" ht="15.75" hidden="false" customHeight="true" outlineLevel="0" collapsed="false">
      <c r="A18" s="87" t="s">
        <v>278</v>
      </c>
      <c r="B18" s="90"/>
      <c r="C18" s="90"/>
      <c r="D18" s="90"/>
      <c r="E18" s="85"/>
      <c r="F18" s="86" t="s">
        <v>309</v>
      </c>
      <c r="G18" s="82"/>
    </row>
    <row r="19" customFormat="false" ht="15.75" hidden="false" customHeight="true" outlineLevel="0" collapsed="false">
      <c r="A19" s="83" t="s">
        <v>315</v>
      </c>
      <c r="B19" s="88"/>
      <c r="C19" s="88"/>
      <c r="D19" s="88"/>
      <c r="E19" s="85"/>
      <c r="F19" s="86"/>
      <c r="G19" s="82"/>
    </row>
    <row r="20" customFormat="false" ht="15.75" hidden="false" customHeight="true" outlineLevel="0" collapsed="false">
      <c r="A20" s="87" t="s">
        <v>215</v>
      </c>
      <c r="B20" s="92" t="e">
        <f aca="false">$D15/B15</f>
        <v>#DIV/0!</v>
      </c>
      <c r="C20" s="92" t="e">
        <f aca="false">$D15/C15</f>
        <v>#DIV/0!</v>
      </c>
      <c r="D20" s="92" t="e">
        <f aca="false">$D15/D15</f>
        <v>#DIV/0!</v>
      </c>
      <c r="E20" s="85"/>
      <c r="F20" s="86" t="s">
        <v>309</v>
      </c>
      <c r="G20" s="91"/>
    </row>
    <row r="21" customFormat="false" ht="15.75" hidden="false" customHeight="true" outlineLevel="0" collapsed="false">
      <c r="A21" s="87" t="s">
        <v>276</v>
      </c>
      <c r="B21" s="92" t="e">
        <f aca="false">$D16/B16</f>
        <v>#DIV/0!</v>
      </c>
      <c r="C21" s="92" t="e">
        <f aca="false">$D16/C16</f>
        <v>#DIV/0!</v>
      </c>
      <c r="D21" s="92" t="e">
        <f aca="false">$D16/D16</f>
        <v>#DIV/0!</v>
      </c>
      <c r="E21" s="85"/>
      <c r="F21" s="86" t="s">
        <v>309</v>
      </c>
      <c r="G21" s="67"/>
    </row>
    <row r="22" customFormat="false" ht="15.75" hidden="false" customHeight="true" outlineLevel="0" collapsed="false">
      <c r="A22" s="87" t="s">
        <v>313</v>
      </c>
      <c r="B22" s="92" t="e">
        <f aca="false">$D17/B17</f>
        <v>#DIV/0!</v>
      </c>
      <c r="C22" s="92" t="e">
        <f aca="false">$D17/C17</f>
        <v>#DIV/0!</v>
      </c>
      <c r="D22" s="92" t="e">
        <f aca="false">$D17/D17</f>
        <v>#DIV/0!</v>
      </c>
      <c r="E22" s="85"/>
      <c r="F22" s="86" t="s">
        <v>309</v>
      </c>
      <c r="G22" s="67"/>
    </row>
    <row r="23" customFormat="false" ht="15.75" hidden="false" customHeight="true" outlineLevel="0" collapsed="false">
      <c r="A23" s="87" t="s">
        <v>278</v>
      </c>
      <c r="B23" s="92" t="e">
        <f aca="false">$D18/B18</f>
        <v>#DIV/0!</v>
      </c>
      <c r="C23" s="92" t="e">
        <f aca="false">$D18/C18</f>
        <v>#DIV/0!</v>
      </c>
      <c r="D23" s="92" t="e">
        <f aca="false">$D18/D18</f>
        <v>#DIV/0!</v>
      </c>
      <c r="E23" s="85"/>
      <c r="F23" s="86" t="s">
        <v>309</v>
      </c>
      <c r="G23" s="67"/>
    </row>
    <row r="24" customFormat="false" ht="15.75" hidden="false" customHeight="true" outlineLevel="0" collapsed="false">
      <c r="A24" s="83" t="s">
        <v>316</v>
      </c>
      <c r="B24" s="88"/>
      <c r="C24" s="88"/>
      <c r="D24" s="88"/>
      <c r="E24" s="85"/>
      <c r="F24" s="86"/>
      <c r="G24" s="67"/>
    </row>
    <row r="25" customFormat="false" ht="15.75" hidden="false" customHeight="true" outlineLevel="0" collapsed="false">
      <c r="A25" s="87" t="s">
        <v>215</v>
      </c>
      <c r="B25" s="92" t="n">
        <f aca="false">'Table A3 - Trend &amp; Update'!B36</f>
        <v>0.988629721616105</v>
      </c>
      <c r="C25" s="92" t="n">
        <f aca="false">'Table A3 - Trend &amp; Update'!C36</f>
        <v>1.02000801098498</v>
      </c>
      <c r="D25" s="92" t="n">
        <f aca="false">'Table A3 - Trend &amp; Update'!D36</f>
        <v>1</v>
      </c>
      <c r="E25" s="85"/>
      <c r="F25" s="86" t="s">
        <v>309</v>
      </c>
      <c r="G25" s="67"/>
    </row>
    <row r="26" customFormat="false" ht="15.75" hidden="false" customHeight="true" outlineLevel="0" collapsed="false">
      <c r="A26" s="87" t="s">
        <v>276</v>
      </c>
      <c r="B26" s="92" t="n">
        <f aca="false">'Table A3 - Trend &amp; Update'!B37</f>
        <v>1.06547136477382</v>
      </c>
      <c r="C26" s="92" t="n">
        <f aca="false">'Table A3 - Trend &amp; Update'!C37</f>
        <v>1.05227733055008</v>
      </c>
      <c r="D26" s="92" t="n">
        <f aca="false">'Table A3 - Trend &amp; Update'!D37</f>
        <v>1</v>
      </c>
      <c r="E26" s="85"/>
      <c r="F26" s="86" t="s">
        <v>309</v>
      </c>
      <c r="G26" s="67"/>
    </row>
    <row r="27" customFormat="false" ht="15.75" hidden="false" customHeight="true" outlineLevel="0" collapsed="false">
      <c r="A27" s="87" t="s">
        <v>313</v>
      </c>
      <c r="B27" s="92" t="n">
        <f aca="false">'Table A3 - Trend &amp; Update'!B38</f>
        <v>1.0373681523857</v>
      </c>
      <c r="C27" s="92" t="n">
        <f aca="false">'Table A3 - Trend &amp; Update'!C38</f>
        <v>1.03915061305267</v>
      </c>
      <c r="D27" s="92" t="n">
        <f aca="false">'Table A3 - Trend &amp; Update'!D38</f>
        <v>1</v>
      </c>
      <c r="E27" s="85"/>
      <c r="F27" s="86" t="s">
        <v>309</v>
      </c>
      <c r="G27" s="67"/>
    </row>
    <row r="28" customFormat="false" ht="15.75" hidden="false" customHeight="true" outlineLevel="0" collapsed="false">
      <c r="A28" s="87" t="s">
        <v>278</v>
      </c>
      <c r="B28" s="92" t="n">
        <f aca="false">'Table A3 - Trend &amp; Update'!B39</f>
        <v>1.07922244565005</v>
      </c>
      <c r="C28" s="92" t="n">
        <f aca="false">'Table A3 - Trend &amp; Update'!C39</f>
        <v>1.03903188722302</v>
      </c>
      <c r="D28" s="92" t="n">
        <f aca="false">'Table A3 - Trend &amp; Update'!D39</f>
        <v>1</v>
      </c>
      <c r="E28" s="85"/>
      <c r="F28" s="86" t="s">
        <v>309</v>
      </c>
      <c r="G28" s="67"/>
    </row>
    <row r="29" customFormat="false" ht="15.75" hidden="false" customHeight="true" outlineLevel="0" collapsed="false">
      <c r="A29" s="83" t="s">
        <v>317</v>
      </c>
      <c r="B29" s="83"/>
      <c r="C29" s="83"/>
      <c r="D29" s="83"/>
      <c r="E29" s="85"/>
      <c r="F29" s="93"/>
      <c r="G29" s="67"/>
    </row>
    <row r="30" customFormat="false" ht="15.75" hidden="false" customHeight="true" outlineLevel="0" collapsed="false">
      <c r="A30" s="87" t="s">
        <v>215</v>
      </c>
      <c r="B30" s="94" t="e">
        <f aca="false">B10*B20*B25</f>
        <v>#DIV/0!</v>
      </c>
      <c r="C30" s="94" t="e">
        <f aca="false">C10*C20*C25</f>
        <v>#DIV/0!</v>
      </c>
      <c r="D30" s="94" t="e">
        <f aca="false">D10*D20*D25</f>
        <v>#DIV/0!</v>
      </c>
      <c r="E30" s="85"/>
      <c r="F30" s="86" t="s">
        <v>309</v>
      </c>
      <c r="G30" s="95"/>
    </row>
    <row r="31" customFormat="false" ht="15.75" hidden="false" customHeight="true" outlineLevel="0" collapsed="false">
      <c r="A31" s="87" t="s">
        <v>276</v>
      </c>
      <c r="B31" s="94" t="e">
        <f aca="false">B11*B21*B26</f>
        <v>#DIV/0!</v>
      </c>
      <c r="C31" s="94" t="e">
        <f aca="false">C11*C21*C26</f>
        <v>#DIV/0!</v>
      </c>
      <c r="D31" s="94" t="e">
        <f aca="false">D11*D21*D26</f>
        <v>#DIV/0!</v>
      </c>
      <c r="E31" s="85"/>
      <c r="F31" s="86" t="s">
        <v>309</v>
      </c>
      <c r="G31" s="67"/>
    </row>
    <row r="32" customFormat="false" ht="15.75" hidden="false" customHeight="true" outlineLevel="0" collapsed="false">
      <c r="A32" s="87" t="s">
        <v>313</v>
      </c>
      <c r="B32" s="94" t="e">
        <f aca="false">B12*B22*B27</f>
        <v>#DIV/0!</v>
      </c>
      <c r="C32" s="94" t="e">
        <f aca="false">C12*C22*C27</f>
        <v>#DIV/0!</v>
      </c>
      <c r="D32" s="94" t="e">
        <f aca="false">D12*D22*D27</f>
        <v>#DIV/0!</v>
      </c>
      <c r="E32" s="85"/>
      <c r="F32" s="86" t="s">
        <v>309</v>
      </c>
      <c r="G32" s="67"/>
    </row>
    <row r="33" customFormat="false" ht="15.75" hidden="false" customHeight="true" outlineLevel="0" collapsed="false">
      <c r="A33" s="87" t="s">
        <v>278</v>
      </c>
      <c r="B33" s="94" t="e">
        <f aca="false">B13*B23*B28</f>
        <v>#DIV/0!</v>
      </c>
      <c r="C33" s="94" t="e">
        <f aca="false">C13*C23*C28</f>
        <v>#DIV/0!</v>
      </c>
      <c r="D33" s="94" t="e">
        <f aca="false">D13*D23*D28</f>
        <v>#DIV/0!</v>
      </c>
      <c r="E33" s="85"/>
      <c r="F33" s="86" t="s">
        <v>309</v>
      </c>
      <c r="G33" s="67"/>
    </row>
    <row r="34" customFormat="false" ht="15.75" hidden="false" customHeight="true" outlineLevel="0" collapsed="false">
      <c r="A34" s="83" t="s">
        <v>318</v>
      </c>
      <c r="B34" s="83"/>
      <c r="C34" s="83"/>
      <c r="D34" s="83"/>
      <c r="E34" s="85"/>
      <c r="F34" s="93"/>
      <c r="G34" s="67"/>
    </row>
    <row r="35" customFormat="false" ht="15.75" hidden="false" customHeight="true" outlineLevel="0" collapsed="false">
      <c r="A35" s="87" t="s">
        <v>215</v>
      </c>
      <c r="B35" s="94" t="e">
        <f aca="false">1/3*B30</f>
        <v>#DIV/0!</v>
      </c>
      <c r="C35" s="94" t="e">
        <f aca="false">1/3*C30</f>
        <v>#DIV/0!</v>
      </c>
      <c r="D35" s="94" t="e">
        <f aca="false">1/3*D30</f>
        <v>#DIV/0!</v>
      </c>
      <c r="E35" s="85"/>
      <c r="F35" s="94" t="e">
        <f aca="false">SUM(B35:D35)</f>
        <v>#DIV/0!</v>
      </c>
      <c r="G35" s="67"/>
    </row>
    <row r="36" customFormat="false" ht="15.75" hidden="false" customHeight="true" outlineLevel="0" collapsed="false">
      <c r="A36" s="87" t="s">
        <v>276</v>
      </c>
      <c r="B36" s="94" t="e">
        <f aca="false">1/3*B31</f>
        <v>#DIV/0!</v>
      </c>
      <c r="C36" s="94" t="e">
        <f aca="false">1/3*C31</f>
        <v>#DIV/0!</v>
      </c>
      <c r="D36" s="94" t="e">
        <f aca="false">1/3*D31</f>
        <v>#DIV/0!</v>
      </c>
      <c r="E36" s="85"/>
      <c r="F36" s="94" t="e">
        <f aca="false">SUM(B36:D36)</f>
        <v>#DIV/0!</v>
      </c>
      <c r="G36" s="67"/>
    </row>
    <row r="37" customFormat="false" ht="15.75" hidden="false" customHeight="true" outlineLevel="0" collapsed="false">
      <c r="A37" s="87" t="s">
        <v>313</v>
      </c>
      <c r="B37" s="94" t="e">
        <f aca="false">1/3*B32</f>
        <v>#DIV/0!</v>
      </c>
      <c r="C37" s="94" t="e">
        <f aca="false">1/3*C32</f>
        <v>#DIV/0!</v>
      </c>
      <c r="D37" s="94" t="e">
        <f aca="false">1/3*D32</f>
        <v>#DIV/0!</v>
      </c>
      <c r="E37" s="85"/>
      <c r="F37" s="94" t="e">
        <f aca="false">SUM(B37:D37)</f>
        <v>#DIV/0!</v>
      </c>
      <c r="G37" s="67"/>
    </row>
    <row r="38" customFormat="false" ht="15.75" hidden="false" customHeight="true" outlineLevel="0" collapsed="false">
      <c r="A38" s="87" t="s">
        <v>278</v>
      </c>
      <c r="B38" s="94" t="e">
        <f aca="false">1/3*B33</f>
        <v>#DIV/0!</v>
      </c>
      <c r="C38" s="94" t="e">
        <f aca="false">1/3*C33</f>
        <v>#DIV/0!</v>
      </c>
      <c r="D38" s="94" t="e">
        <f aca="false">1/3*D33</f>
        <v>#DIV/0!</v>
      </c>
      <c r="E38" s="85"/>
      <c r="F38" s="94" t="e">
        <f aca="false">SUM(B38:D38)</f>
        <v>#DIV/0!</v>
      </c>
      <c r="G38" s="67"/>
    </row>
    <row r="39" customFormat="false" ht="15.75" hidden="false" customHeight="true" outlineLevel="0" collapsed="false">
      <c r="A39" s="83" t="s">
        <v>319</v>
      </c>
      <c r="B39" s="83"/>
      <c r="C39" s="83"/>
      <c r="D39" s="83"/>
      <c r="E39" s="85"/>
      <c r="F39" s="93"/>
      <c r="G39" s="67"/>
    </row>
    <row r="40" customFormat="false" ht="15.75" hidden="false" customHeight="true" outlineLevel="0" collapsed="false">
      <c r="A40" s="87" t="s">
        <v>215</v>
      </c>
      <c r="B40" s="96" t="s">
        <v>309</v>
      </c>
      <c r="C40" s="96" t="s">
        <v>309</v>
      </c>
      <c r="D40" s="90"/>
      <c r="E40" s="85"/>
      <c r="F40" s="93" t="s">
        <v>309</v>
      </c>
      <c r="G40" s="97"/>
    </row>
    <row r="41" customFormat="false" ht="15.75" hidden="false" customHeight="true" outlineLevel="0" collapsed="false">
      <c r="A41" s="87" t="s">
        <v>320</v>
      </c>
      <c r="B41" s="96" t="s">
        <v>309</v>
      </c>
      <c r="C41" s="96" t="s">
        <v>309</v>
      </c>
      <c r="D41" s="90"/>
      <c r="E41" s="85"/>
      <c r="F41" s="93" t="s">
        <v>309</v>
      </c>
      <c r="G41" s="97"/>
    </row>
    <row r="42" customFormat="false" ht="15.75" hidden="false" customHeight="true" outlineLevel="0" collapsed="false">
      <c r="A42" s="87" t="s">
        <v>313</v>
      </c>
      <c r="B42" s="96" t="s">
        <v>309</v>
      </c>
      <c r="C42" s="96" t="s">
        <v>309</v>
      </c>
      <c r="D42" s="90"/>
      <c r="E42" s="85"/>
      <c r="F42" s="93" t="s">
        <v>309</v>
      </c>
      <c r="G42" s="98"/>
    </row>
    <row r="43" customFormat="false" ht="15.75" hidden="false" customHeight="true" outlineLevel="0" collapsed="false">
      <c r="A43" s="87" t="s">
        <v>278</v>
      </c>
      <c r="B43" s="96" t="s">
        <v>309</v>
      </c>
      <c r="C43" s="96" t="s">
        <v>309</v>
      </c>
      <c r="D43" s="90"/>
      <c r="E43" s="85"/>
      <c r="F43" s="93" t="s">
        <v>309</v>
      </c>
      <c r="G43" s="97"/>
    </row>
    <row r="44" customFormat="false" ht="15" hidden="false" customHeight="false" outlineLevel="0" collapsed="false">
      <c r="A44" s="99" t="s">
        <v>321</v>
      </c>
      <c r="B44" s="88" t="s">
        <v>309</v>
      </c>
      <c r="C44" s="88" t="s">
        <v>309</v>
      </c>
      <c r="D44" s="88" t="s">
        <v>309</v>
      </c>
      <c r="E44" s="85"/>
      <c r="F44" s="100" t="e">
        <f aca="false">SUMPRODUCT(F35:F38,D40:D43)</f>
        <v>#DIV/0!</v>
      </c>
      <c r="G44" s="97"/>
    </row>
    <row r="45" customFormat="false" ht="15.75" hidden="false" customHeight="true" outlineLevel="0" collapsed="false">
      <c r="A45" s="80" t="s">
        <v>322</v>
      </c>
      <c r="B45" s="101"/>
      <c r="C45" s="101"/>
      <c r="D45" s="101"/>
      <c r="E45" s="72"/>
      <c r="F45" s="101"/>
      <c r="G45" s="67"/>
    </row>
    <row r="46" customFormat="false" ht="26.85" hidden="false" customHeight="false" outlineLevel="0" collapsed="false">
      <c r="A46" s="102" t="s">
        <v>323</v>
      </c>
      <c r="B46" s="77"/>
      <c r="C46" s="77"/>
      <c r="D46" s="77"/>
      <c r="E46" s="72"/>
      <c r="F46" s="101"/>
      <c r="G46" s="67"/>
    </row>
    <row r="47" customFormat="false" ht="15" hidden="false" customHeight="false" outlineLevel="0" collapsed="false">
      <c r="A47" s="103" t="s">
        <v>215</v>
      </c>
      <c r="B47" s="101" t="s">
        <v>309</v>
      </c>
      <c r="C47" s="101" t="s">
        <v>309</v>
      </c>
      <c r="D47" s="104" t="n">
        <f aca="false">'Table A3 - Trend &amp; Update'!D16</f>
        <v>84821.016555261</v>
      </c>
      <c r="E47" s="72"/>
      <c r="F47" s="101" t="s">
        <v>309</v>
      </c>
      <c r="G47" s="67"/>
    </row>
    <row r="48" customFormat="false" ht="15" hidden="false" customHeight="false" outlineLevel="0" collapsed="false">
      <c r="A48" s="103" t="s">
        <v>276</v>
      </c>
      <c r="B48" s="101" t="s">
        <v>309</v>
      </c>
      <c r="C48" s="101" t="s">
        <v>309</v>
      </c>
      <c r="D48" s="104" t="n">
        <f aca="false">'Table A3 - Trend &amp; Update'!D17</f>
        <v>11504.4312422304</v>
      </c>
      <c r="E48" s="72"/>
      <c r="F48" s="101" t="s">
        <v>309</v>
      </c>
      <c r="G48" s="67"/>
    </row>
    <row r="49" customFormat="false" ht="15" hidden="false" customHeight="false" outlineLevel="0" collapsed="false">
      <c r="A49" s="103" t="s">
        <v>313</v>
      </c>
      <c r="B49" s="101" t="s">
        <v>309</v>
      </c>
      <c r="C49" s="101" t="s">
        <v>309</v>
      </c>
      <c r="D49" s="104" t="n">
        <f aca="false">'Table A3 - Trend &amp; Update'!D18</f>
        <v>18129.3612259166</v>
      </c>
      <c r="E49" s="72"/>
      <c r="F49" s="101" t="s">
        <v>309</v>
      </c>
      <c r="G49" s="67"/>
    </row>
    <row r="50" customFormat="false" ht="15" hidden="false" customHeight="false" outlineLevel="0" collapsed="false">
      <c r="A50" s="103" t="s">
        <v>278</v>
      </c>
      <c r="B50" s="101" t="s">
        <v>309</v>
      </c>
      <c r="C50" s="101" t="s">
        <v>309</v>
      </c>
      <c r="D50" s="104" t="n">
        <f aca="false">'Table A3 - Trend &amp; Update'!D19</f>
        <v>10733.3560095389</v>
      </c>
      <c r="E50" s="72"/>
      <c r="F50" s="101" t="s">
        <v>309</v>
      </c>
      <c r="G50" s="67"/>
    </row>
    <row r="51" customFormat="false" ht="30.75" hidden="false" customHeight="true" outlineLevel="0" collapsed="false">
      <c r="A51" s="105" t="s">
        <v>324</v>
      </c>
      <c r="B51" s="77"/>
      <c r="C51" s="77"/>
      <c r="D51" s="77"/>
      <c r="E51" s="72"/>
      <c r="F51" s="101"/>
      <c r="G51" s="67"/>
    </row>
    <row r="52" customFormat="false" ht="15" hidden="false" customHeight="false" outlineLevel="0" collapsed="false">
      <c r="A52" s="106" t="s">
        <v>215</v>
      </c>
      <c r="B52" s="101" t="s">
        <v>309</v>
      </c>
      <c r="C52" s="101" t="s">
        <v>309</v>
      </c>
      <c r="D52" s="101" t="s">
        <v>309</v>
      </c>
      <c r="E52" s="72"/>
      <c r="F52" s="107" t="n">
        <f aca="false">D47*D15</f>
        <v>0</v>
      </c>
      <c r="G52" s="67"/>
    </row>
    <row r="53" customFormat="false" ht="15" hidden="false" customHeight="false" outlineLevel="0" collapsed="false">
      <c r="A53" s="106" t="s">
        <v>276</v>
      </c>
      <c r="B53" s="101" t="s">
        <v>309</v>
      </c>
      <c r="C53" s="101" t="s">
        <v>309</v>
      </c>
      <c r="D53" s="101" t="s">
        <v>309</v>
      </c>
      <c r="E53" s="72"/>
      <c r="F53" s="107" t="n">
        <f aca="false">D48*D16</f>
        <v>0</v>
      </c>
      <c r="G53" s="67"/>
    </row>
    <row r="54" customFormat="false" ht="15" hidden="false" customHeight="false" outlineLevel="0" collapsed="false">
      <c r="A54" s="106" t="s">
        <v>313</v>
      </c>
      <c r="B54" s="101" t="s">
        <v>309</v>
      </c>
      <c r="C54" s="101" t="s">
        <v>309</v>
      </c>
      <c r="D54" s="101" t="s">
        <v>309</v>
      </c>
      <c r="E54" s="72"/>
      <c r="F54" s="107" t="n">
        <f aca="false">D49*D17</f>
        <v>0</v>
      </c>
      <c r="G54" s="67"/>
    </row>
    <row r="55" customFormat="false" ht="15" hidden="false" customHeight="false" outlineLevel="0" collapsed="false">
      <c r="A55" s="106" t="s">
        <v>278</v>
      </c>
      <c r="B55" s="101" t="s">
        <v>309</v>
      </c>
      <c r="C55" s="101" t="s">
        <v>309</v>
      </c>
      <c r="D55" s="101" t="s">
        <v>309</v>
      </c>
      <c r="E55" s="72"/>
      <c r="F55" s="107" t="n">
        <f aca="false">D50*D18</f>
        <v>0</v>
      </c>
      <c r="G55" s="67"/>
    </row>
    <row r="56" customFormat="false" ht="26.85" hidden="false" customHeight="false" outlineLevel="0" collapsed="false">
      <c r="A56" s="105" t="s">
        <v>325</v>
      </c>
      <c r="B56" s="101"/>
      <c r="C56" s="101"/>
      <c r="D56" s="101"/>
      <c r="E56" s="72"/>
      <c r="F56" s="101"/>
      <c r="G56" s="67"/>
    </row>
    <row r="57" customFormat="false" ht="15" hidden="false" customHeight="false" outlineLevel="0" collapsed="false">
      <c r="A57" s="106" t="s">
        <v>215</v>
      </c>
      <c r="B57" s="101" t="s">
        <v>309</v>
      </c>
      <c r="C57" s="101" t="s">
        <v>309</v>
      </c>
      <c r="D57" s="101" t="s">
        <v>309</v>
      </c>
      <c r="E57" s="72"/>
      <c r="F57" s="107" t="e">
        <f aca="false">F52-F35</f>
        <v>#DIV/0!</v>
      </c>
      <c r="G57" s="97"/>
    </row>
    <row r="58" customFormat="false" ht="15" hidden="false" customHeight="false" outlineLevel="0" collapsed="false">
      <c r="A58" s="106" t="s">
        <v>276</v>
      </c>
      <c r="B58" s="101" t="s">
        <v>309</v>
      </c>
      <c r="C58" s="101" t="s">
        <v>309</v>
      </c>
      <c r="D58" s="101" t="s">
        <v>309</v>
      </c>
      <c r="E58" s="72"/>
      <c r="F58" s="107" t="e">
        <f aca="false">F53-F36</f>
        <v>#DIV/0!</v>
      </c>
      <c r="G58" s="97"/>
    </row>
    <row r="59" customFormat="false" ht="15" hidden="false" customHeight="false" outlineLevel="0" collapsed="false">
      <c r="A59" s="106" t="s">
        <v>313</v>
      </c>
      <c r="B59" s="101" t="s">
        <v>309</v>
      </c>
      <c r="C59" s="101" t="s">
        <v>309</v>
      </c>
      <c r="D59" s="101" t="s">
        <v>309</v>
      </c>
      <c r="E59" s="72"/>
      <c r="F59" s="107" t="e">
        <f aca="false">F54-F37</f>
        <v>#DIV/0!</v>
      </c>
      <c r="G59" s="97"/>
    </row>
    <row r="60" customFormat="false" ht="15" hidden="false" customHeight="false" outlineLevel="0" collapsed="false">
      <c r="A60" s="106" t="s">
        <v>278</v>
      </c>
      <c r="B60" s="101" t="s">
        <v>309</v>
      </c>
      <c r="C60" s="101" t="s">
        <v>309</v>
      </c>
      <c r="D60" s="101" t="s">
        <v>309</v>
      </c>
      <c r="E60" s="72"/>
      <c r="F60" s="107" t="e">
        <f aca="false">F55-F38</f>
        <v>#DIV/0!</v>
      </c>
      <c r="G60" s="97"/>
    </row>
    <row r="61" customFormat="false" ht="31.5" hidden="false" customHeight="true" outlineLevel="0" collapsed="false">
      <c r="A61" s="105" t="s">
        <v>326</v>
      </c>
      <c r="B61" s="101" t="s">
        <v>309</v>
      </c>
      <c r="C61" s="101" t="s">
        <v>309</v>
      </c>
      <c r="D61" s="101" t="s">
        <v>309</v>
      </c>
      <c r="E61" s="72"/>
      <c r="F61" s="107" t="e">
        <f aca="false">SUMPRODUCT(F57:F60,D40:D43)</f>
        <v>#DIV/0!</v>
      </c>
      <c r="G61" s="108"/>
    </row>
    <row r="62" customFormat="false" ht="15.75" hidden="false" customHeight="true" outlineLevel="0" collapsed="false">
      <c r="A62" s="109" t="s">
        <v>327</v>
      </c>
      <c r="B62" s="110" t="s">
        <v>309</v>
      </c>
      <c r="C62" s="110" t="s">
        <v>309</v>
      </c>
      <c r="D62" s="110" t="s">
        <v>309</v>
      </c>
      <c r="E62" s="72"/>
      <c r="F62" s="111" t="n">
        <v>0.35</v>
      </c>
      <c r="G62" s="67"/>
    </row>
    <row r="63" customFormat="false" ht="15.75" hidden="false" customHeight="true" outlineLevel="0" collapsed="false">
      <c r="A63" s="77" t="s">
        <v>328</v>
      </c>
      <c r="B63" s="77"/>
      <c r="C63" s="77"/>
      <c r="D63" s="77"/>
      <c r="E63" s="72"/>
      <c r="F63" s="112"/>
      <c r="G63" s="67"/>
    </row>
    <row r="64" customFormat="false" ht="15.75" hidden="false" customHeight="true" outlineLevel="0" collapsed="false">
      <c r="A64" s="106" t="s">
        <v>215</v>
      </c>
      <c r="B64" s="101" t="s">
        <v>309</v>
      </c>
      <c r="C64" s="101" t="s">
        <v>309</v>
      </c>
      <c r="D64" s="101" t="s">
        <v>309</v>
      </c>
      <c r="E64" s="72"/>
      <c r="F64" s="107" t="e">
        <f aca="false">F57*$F$62</f>
        <v>#DIV/0!</v>
      </c>
      <c r="G64" s="67"/>
    </row>
    <row r="65" customFormat="false" ht="15.75" hidden="false" customHeight="true" outlineLevel="0" collapsed="false">
      <c r="A65" s="106" t="s">
        <v>276</v>
      </c>
      <c r="B65" s="101" t="s">
        <v>309</v>
      </c>
      <c r="C65" s="101" t="s">
        <v>309</v>
      </c>
      <c r="D65" s="101" t="s">
        <v>309</v>
      </c>
      <c r="E65" s="72"/>
      <c r="F65" s="107" t="e">
        <f aca="false">F58*$F$62</f>
        <v>#DIV/0!</v>
      </c>
      <c r="G65" s="67"/>
    </row>
    <row r="66" customFormat="false" ht="15.75" hidden="false" customHeight="true" outlineLevel="0" collapsed="false">
      <c r="A66" s="106" t="s">
        <v>313</v>
      </c>
      <c r="B66" s="101" t="s">
        <v>309</v>
      </c>
      <c r="C66" s="101" t="s">
        <v>309</v>
      </c>
      <c r="D66" s="101" t="s">
        <v>309</v>
      </c>
      <c r="E66" s="72"/>
      <c r="F66" s="107" t="e">
        <f aca="false">F59*$F$62</f>
        <v>#DIV/0!</v>
      </c>
      <c r="G66" s="67"/>
    </row>
    <row r="67" customFormat="false" ht="15.75" hidden="false" customHeight="true" outlineLevel="0" collapsed="false">
      <c r="A67" s="106" t="s">
        <v>278</v>
      </c>
      <c r="B67" s="101" t="s">
        <v>309</v>
      </c>
      <c r="C67" s="101" t="s">
        <v>309</v>
      </c>
      <c r="D67" s="101" t="s">
        <v>309</v>
      </c>
      <c r="E67" s="72"/>
      <c r="F67" s="107" t="e">
        <f aca="false">F60*$F$62</f>
        <v>#DIV/0!</v>
      </c>
      <c r="G67" s="67"/>
    </row>
    <row r="68" customFormat="false" ht="15.75" hidden="false" customHeight="true" outlineLevel="0" collapsed="false">
      <c r="A68" s="113" t="s">
        <v>329</v>
      </c>
      <c r="B68" s="101"/>
      <c r="C68" s="101"/>
      <c r="D68" s="101"/>
      <c r="E68" s="72"/>
      <c r="F68" s="101"/>
      <c r="G68" s="67"/>
    </row>
    <row r="69" customFormat="false" ht="15.75" hidden="false" customHeight="true" outlineLevel="0" collapsed="false">
      <c r="A69" s="114" t="s">
        <v>215</v>
      </c>
      <c r="B69" s="101" t="s">
        <v>309</v>
      </c>
      <c r="C69" s="101" t="s">
        <v>309</v>
      </c>
      <c r="D69" s="101" t="s">
        <v>309</v>
      </c>
      <c r="E69" s="72"/>
      <c r="F69" s="107" t="n">
        <f aca="false">'Table A3 - Trend &amp; Update'!D6*0.05</f>
        <v>4295.04909</v>
      </c>
      <c r="G69" s="67"/>
    </row>
    <row r="70" customFormat="false" ht="15.75" hidden="false" customHeight="true" outlineLevel="0" collapsed="false">
      <c r="A70" s="114" t="s">
        <v>276</v>
      </c>
      <c r="B70" s="101" t="s">
        <v>309</v>
      </c>
      <c r="C70" s="101" t="s">
        <v>309</v>
      </c>
      <c r="D70" s="101" t="s">
        <v>309</v>
      </c>
      <c r="E70" s="72"/>
      <c r="F70" s="107" t="n">
        <f aca="false">'Table A3 - Trend &amp; Update'!D7*0.05</f>
        <v>590.0395775</v>
      </c>
      <c r="G70" s="67"/>
    </row>
    <row r="71" customFormat="false" ht="15.75" hidden="false" customHeight="true" outlineLevel="0" collapsed="false">
      <c r="A71" s="114" t="s">
        <v>313</v>
      </c>
      <c r="B71" s="101" t="s">
        <v>309</v>
      </c>
      <c r="C71" s="101" t="s">
        <v>309</v>
      </c>
      <c r="D71" s="101" t="s">
        <v>309</v>
      </c>
      <c r="E71" s="72"/>
      <c r="F71" s="107" t="n">
        <f aca="false">'Table A3 - Trend &amp; Update'!D8*0.05</f>
        <v>879.10166</v>
      </c>
      <c r="G71" s="67"/>
    </row>
    <row r="72" customFormat="false" ht="15.75" hidden="false" customHeight="true" outlineLevel="0" collapsed="false">
      <c r="A72" s="114" t="s">
        <v>278</v>
      </c>
      <c r="B72" s="101" t="s">
        <v>309</v>
      </c>
      <c r="C72" s="101" t="s">
        <v>309</v>
      </c>
      <c r="D72" s="101" t="s">
        <v>309</v>
      </c>
      <c r="E72" s="72"/>
      <c r="F72" s="107" t="n">
        <f aca="false">'Table A3 - Trend &amp; Update'!D9*0.05</f>
        <v>526.563478</v>
      </c>
      <c r="G72" s="67"/>
    </row>
    <row r="73" customFormat="false" ht="15.75" hidden="false" customHeight="true" outlineLevel="0" collapsed="false">
      <c r="A73" s="113" t="s">
        <v>330</v>
      </c>
      <c r="B73" s="101"/>
      <c r="C73" s="101"/>
      <c r="D73" s="101"/>
      <c r="E73" s="72"/>
      <c r="F73" s="101"/>
      <c r="G73" s="67"/>
    </row>
    <row r="74" customFormat="false" ht="15.75" hidden="false" customHeight="true" outlineLevel="0" collapsed="false">
      <c r="A74" s="114" t="s">
        <v>215</v>
      </c>
      <c r="B74" s="101" t="s">
        <v>309</v>
      </c>
      <c r="C74" s="101" t="s">
        <v>309</v>
      </c>
      <c r="D74" s="101" t="s">
        <v>309</v>
      </c>
      <c r="E74" s="72"/>
      <c r="F74" s="107" t="e">
        <f aca="false">MIN(F69,F64)</f>
        <v>#DIV/0!</v>
      </c>
      <c r="G74" s="67"/>
    </row>
    <row r="75" customFormat="false" ht="15.75" hidden="false" customHeight="true" outlineLevel="0" collapsed="false">
      <c r="A75" s="114" t="s">
        <v>276</v>
      </c>
      <c r="B75" s="101" t="s">
        <v>309</v>
      </c>
      <c r="C75" s="101" t="s">
        <v>309</v>
      </c>
      <c r="D75" s="101" t="s">
        <v>309</v>
      </c>
      <c r="E75" s="72"/>
      <c r="F75" s="107" t="e">
        <f aca="false">MIN(F70,F65)</f>
        <v>#DIV/0!</v>
      </c>
      <c r="G75" s="67"/>
    </row>
    <row r="76" customFormat="false" ht="15.75" hidden="false" customHeight="true" outlineLevel="0" collapsed="false">
      <c r="A76" s="114" t="s">
        <v>313</v>
      </c>
      <c r="B76" s="101" t="s">
        <v>309</v>
      </c>
      <c r="C76" s="101" t="s">
        <v>309</v>
      </c>
      <c r="D76" s="101" t="s">
        <v>309</v>
      </c>
      <c r="E76" s="72"/>
      <c r="F76" s="107" t="e">
        <f aca="false">MIN(F71,F66)</f>
        <v>#DIV/0!</v>
      </c>
      <c r="G76" s="67"/>
    </row>
    <row r="77" customFormat="false" ht="15.75" hidden="false" customHeight="true" outlineLevel="0" collapsed="false">
      <c r="A77" s="114" t="s">
        <v>278</v>
      </c>
      <c r="B77" s="101" t="s">
        <v>309</v>
      </c>
      <c r="C77" s="101" t="s">
        <v>309</v>
      </c>
      <c r="D77" s="101" t="s">
        <v>309</v>
      </c>
      <c r="E77" s="72"/>
      <c r="F77" s="107" t="e">
        <f aca="false">MIN(F72,F67)</f>
        <v>#DIV/0!</v>
      </c>
      <c r="G77" s="67"/>
    </row>
    <row r="78" customFormat="false" ht="15.75" hidden="false" customHeight="true" outlineLevel="0" collapsed="false">
      <c r="A78" s="77" t="s">
        <v>331</v>
      </c>
      <c r="B78" s="77"/>
      <c r="C78" s="77"/>
      <c r="D78" s="77"/>
      <c r="E78" s="72"/>
      <c r="F78" s="101"/>
      <c r="G78" s="67"/>
    </row>
    <row r="79" customFormat="false" ht="15.75" hidden="false" customHeight="true" outlineLevel="0" collapsed="false">
      <c r="A79" s="106" t="s">
        <v>215</v>
      </c>
      <c r="B79" s="101" t="s">
        <v>309</v>
      </c>
      <c r="C79" s="101" t="s">
        <v>309</v>
      </c>
      <c r="D79" s="101" t="s">
        <v>309</v>
      </c>
      <c r="E79" s="72"/>
      <c r="F79" s="107" t="e">
        <f aca="false">F74+F35</f>
        <v>#DIV/0!</v>
      </c>
      <c r="G79" s="67"/>
    </row>
    <row r="80" customFormat="false" ht="15.75" hidden="false" customHeight="true" outlineLevel="0" collapsed="false">
      <c r="A80" s="106" t="s">
        <v>276</v>
      </c>
      <c r="B80" s="101" t="s">
        <v>309</v>
      </c>
      <c r="C80" s="101" t="s">
        <v>309</v>
      </c>
      <c r="D80" s="101" t="s">
        <v>309</v>
      </c>
      <c r="E80" s="72"/>
      <c r="F80" s="107" t="e">
        <f aca="false">F75+F36</f>
        <v>#DIV/0!</v>
      </c>
      <c r="G80" s="67"/>
    </row>
    <row r="81" customFormat="false" ht="15.75" hidden="false" customHeight="true" outlineLevel="0" collapsed="false">
      <c r="A81" s="106" t="s">
        <v>313</v>
      </c>
      <c r="B81" s="101" t="s">
        <v>309</v>
      </c>
      <c r="C81" s="101" t="s">
        <v>309</v>
      </c>
      <c r="D81" s="101" t="s">
        <v>309</v>
      </c>
      <c r="E81" s="72"/>
      <c r="F81" s="107" t="e">
        <f aca="false">F76+F37</f>
        <v>#DIV/0!</v>
      </c>
      <c r="G81" s="67"/>
    </row>
    <row r="82" customFormat="false" ht="15.75" hidden="false" customHeight="true" outlineLevel="0" collapsed="false">
      <c r="A82" s="106" t="s">
        <v>278</v>
      </c>
      <c r="B82" s="101" t="s">
        <v>309</v>
      </c>
      <c r="C82" s="101" t="s">
        <v>309</v>
      </c>
      <c r="D82" s="101" t="s">
        <v>309</v>
      </c>
      <c r="E82" s="72"/>
      <c r="F82" s="107" t="e">
        <f aca="false">F77+F38</f>
        <v>#DIV/0!</v>
      </c>
      <c r="G82" s="67"/>
    </row>
    <row r="83" customFormat="false" ht="15.75" hidden="false" customHeight="true" outlineLevel="0" collapsed="false">
      <c r="A83" s="115" t="s">
        <v>332</v>
      </c>
      <c r="B83" s="116" t="s">
        <v>309</v>
      </c>
      <c r="C83" s="116" t="s">
        <v>309</v>
      </c>
      <c r="D83" s="116" t="s">
        <v>309</v>
      </c>
      <c r="E83" s="72"/>
      <c r="F83" s="117" t="e">
        <f aca="false">SUMPRODUCT(F79:F82,D40:D43)</f>
        <v>#DIV/0!</v>
      </c>
      <c r="G83" s="67"/>
    </row>
    <row r="84" customFormat="false" ht="15" hidden="false" customHeight="false" outlineLevel="0" collapsed="false">
      <c r="A84" s="118"/>
      <c r="B84" s="69"/>
      <c r="C84" s="69"/>
      <c r="D84" s="69"/>
      <c r="E84" s="69"/>
      <c r="F84" s="72"/>
    </row>
    <row r="85" customFormat="false" ht="15" hidden="false" customHeight="true" outlineLevel="0" collapsed="false">
      <c r="A85" s="119" t="s">
        <v>333</v>
      </c>
      <c r="B85" s="119"/>
      <c r="C85" s="119"/>
      <c r="D85" s="119"/>
      <c r="E85" s="119"/>
      <c r="F85" s="119"/>
    </row>
    <row r="86" customFormat="false" ht="31.5" hidden="false" customHeight="true" outlineLevel="0" collapsed="false">
      <c r="A86" s="119" t="s">
        <v>334</v>
      </c>
      <c r="B86" s="119"/>
      <c r="C86" s="119"/>
      <c r="D86" s="119"/>
      <c r="E86" s="119"/>
      <c r="F86" s="119"/>
    </row>
    <row r="87" customFormat="false" ht="30" hidden="false" customHeight="true" outlineLevel="0" collapsed="false">
      <c r="A87" s="119" t="s">
        <v>335</v>
      </c>
      <c r="B87" s="119"/>
      <c r="C87" s="119"/>
      <c r="D87" s="119"/>
      <c r="E87" s="119"/>
      <c r="F87" s="119"/>
    </row>
    <row r="88" customFormat="false" ht="80.25" hidden="false" customHeight="true" outlineLevel="0" collapsed="false">
      <c r="A88" s="119" t="s">
        <v>336</v>
      </c>
      <c r="B88" s="119"/>
      <c r="C88" s="119"/>
      <c r="D88" s="119"/>
      <c r="E88" s="119"/>
      <c r="F88" s="119"/>
    </row>
    <row r="89" customFormat="false" ht="64.5" hidden="false" customHeight="true" outlineLevel="0" collapsed="false">
      <c r="A89" s="119" t="s">
        <v>337</v>
      </c>
      <c r="B89" s="119"/>
      <c r="C89" s="119"/>
      <c r="D89" s="119"/>
      <c r="E89" s="119"/>
      <c r="F89" s="119"/>
    </row>
    <row r="90" customFormat="false" ht="15" hidden="false" customHeight="false" outlineLevel="0" collapsed="false">
      <c r="A90" s="120" t="s">
        <v>338</v>
      </c>
      <c r="B90" s="120"/>
      <c r="C90" s="120"/>
      <c r="D90" s="120"/>
      <c r="E90" s="120"/>
      <c r="F90" s="120"/>
    </row>
    <row r="91" customFormat="false" ht="15" hidden="false" customHeight="true" outlineLevel="0" collapsed="false">
      <c r="A91" s="119" t="s">
        <v>339</v>
      </c>
      <c r="B91" s="119"/>
      <c r="C91" s="119"/>
      <c r="D91" s="119"/>
      <c r="E91" s="119"/>
      <c r="F91" s="119"/>
    </row>
    <row r="92" customFormat="false" ht="15" hidden="false" customHeight="false" outlineLevel="0" collapsed="false">
      <c r="A92" s="120" t="s">
        <v>340</v>
      </c>
      <c r="B92" s="120"/>
      <c r="C92" s="120"/>
      <c r="D92" s="120"/>
      <c r="E92" s="120"/>
      <c r="F92" s="120"/>
    </row>
    <row r="93" customFormat="false" ht="31.5" hidden="false" customHeight="true" outlineLevel="0" collapsed="false">
      <c r="A93" s="119" t="s">
        <v>341</v>
      </c>
      <c r="B93" s="119"/>
      <c r="C93" s="119"/>
      <c r="D93" s="119"/>
      <c r="E93" s="119"/>
      <c r="F93" s="119"/>
    </row>
    <row r="94" customFormat="false" ht="32.25" hidden="false" customHeight="true" outlineLevel="0" collapsed="false">
      <c r="A94" s="119" t="s">
        <v>342</v>
      </c>
      <c r="B94" s="119"/>
      <c r="C94" s="119"/>
      <c r="D94" s="119"/>
      <c r="E94" s="119"/>
      <c r="F94" s="119"/>
    </row>
    <row r="95" customFormat="false" ht="15" hidden="false" customHeight="false" outlineLevel="0" collapsed="false">
      <c r="A95" s="120" t="s">
        <v>343</v>
      </c>
      <c r="B95" s="120"/>
      <c r="C95" s="120"/>
      <c r="D95" s="120"/>
      <c r="E95" s="120"/>
      <c r="F95" s="120"/>
    </row>
    <row r="96" customFormat="false" ht="15" hidden="false" customHeight="false" outlineLevel="0" collapsed="false">
      <c r="A96" s="120" t="s">
        <v>344</v>
      </c>
      <c r="B96" s="120"/>
      <c r="C96" s="120"/>
      <c r="D96" s="120"/>
      <c r="E96" s="120"/>
      <c r="F96" s="120"/>
    </row>
    <row r="97" customFormat="false" ht="15" hidden="false" customHeight="true" outlineLevel="0" collapsed="false">
      <c r="A97" s="119" t="s">
        <v>345</v>
      </c>
      <c r="B97" s="119"/>
      <c r="C97" s="119"/>
      <c r="D97" s="119"/>
      <c r="E97" s="119"/>
      <c r="F97" s="119"/>
    </row>
    <row r="98" customFormat="false" ht="15" hidden="false" customHeight="false" outlineLevel="0" collapsed="false">
      <c r="A98" s="120" t="s">
        <v>346</v>
      </c>
      <c r="B98" s="120"/>
      <c r="C98" s="120"/>
      <c r="D98" s="120"/>
      <c r="E98" s="120"/>
      <c r="F98" s="120"/>
    </row>
    <row r="99" customFormat="false" ht="31.5" hidden="false" customHeight="true" outlineLevel="0" collapsed="false">
      <c r="A99" s="119" t="s">
        <v>347</v>
      </c>
      <c r="B99" s="119"/>
      <c r="C99" s="119"/>
      <c r="D99" s="119"/>
      <c r="E99" s="119"/>
      <c r="F99" s="119"/>
    </row>
    <row r="100" customFormat="false" ht="46.5" hidden="false" customHeight="true" outlineLevel="0" collapsed="false">
      <c r="A100" s="119" t="s">
        <v>348</v>
      </c>
      <c r="B100" s="119"/>
      <c r="C100" s="119"/>
      <c r="D100" s="119"/>
      <c r="E100" s="119"/>
      <c r="F100" s="119"/>
    </row>
    <row r="101" customFormat="false" ht="16.5" hidden="false" customHeight="true" outlineLevel="0" collapsed="false">
      <c r="A101" s="119" t="s">
        <v>349</v>
      </c>
      <c r="B101" s="119"/>
      <c r="C101" s="119"/>
      <c r="D101" s="119"/>
      <c r="E101" s="119"/>
      <c r="F101" s="119"/>
    </row>
    <row r="102" customFormat="false" ht="15" hidden="false" customHeight="true" outlineLevel="0" collapsed="false">
      <c r="A102" s="119" t="s">
        <v>350</v>
      </c>
      <c r="B102" s="119"/>
      <c r="C102" s="119"/>
      <c r="D102" s="119"/>
      <c r="E102" s="119"/>
      <c r="F102" s="119"/>
    </row>
    <row r="103" customFormat="false" ht="47.25" hidden="false" customHeight="true" outlineLevel="0" collapsed="false">
      <c r="A103" s="119" t="s">
        <v>351</v>
      </c>
      <c r="B103" s="119"/>
      <c r="C103" s="119"/>
      <c r="D103" s="119"/>
      <c r="E103" s="119"/>
      <c r="F103" s="119"/>
    </row>
    <row r="104" customFormat="false" ht="15" hidden="false" customHeight="false" outlineLevel="0" collapsed="false">
      <c r="A104" s="120" t="s">
        <v>352</v>
      </c>
      <c r="B104" s="120"/>
      <c r="C104" s="120"/>
      <c r="D104" s="120"/>
      <c r="E104" s="120"/>
      <c r="F104" s="120"/>
    </row>
    <row r="105" customFormat="false" ht="15" hidden="false" customHeight="false" outlineLevel="0" collapsed="false">
      <c r="A105" s="120" t="s">
        <v>353</v>
      </c>
      <c r="B105" s="120"/>
      <c r="C105" s="120"/>
      <c r="D105" s="120"/>
      <c r="E105" s="120"/>
      <c r="F105" s="120"/>
    </row>
    <row r="106" customFormat="false" ht="19.5" hidden="false" customHeight="true" outlineLevel="0" collapsed="false">
      <c r="A106" s="69"/>
      <c r="B106" s="69"/>
      <c r="C106" s="69"/>
      <c r="D106" s="69"/>
      <c r="E106" s="121"/>
      <c r="F106" s="69"/>
    </row>
    <row r="107" customFormat="false" ht="15" hidden="false" customHeight="false" outlineLevel="0" collapsed="false">
      <c r="A107" s="72"/>
      <c r="B107" s="72"/>
      <c r="C107" s="72"/>
      <c r="D107" s="72"/>
      <c r="E107" s="72"/>
      <c r="F107" s="72"/>
    </row>
  </sheetData>
  <mergeCells count="21">
    <mergeCell ref="A85:F85"/>
    <mergeCell ref="A86:F86"/>
    <mergeCell ref="A87:F87"/>
    <mergeCell ref="A88:F88"/>
    <mergeCell ref="A89:F89"/>
    <mergeCell ref="A90:F90"/>
    <mergeCell ref="A91:F91"/>
    <mergeCell ref="A92:F92"/>
    <mergeCell ref="A93:F93"/>
    <mergeCell ref="A94:F94"/>
    <mergeCell ref="A95:F95"/>
    <mergeCell ref="A96:F96"/>
    <mergeCell ref="A97:F97"/>
    <mergeCell ref="A98:F98"/>
    <mergeCell ref="A99:F99"/>
    <mergeCell ref="A100:F100"/>
    <mergeCell ref="A101:F101"/>
    <mergeCell ref="A102:F102"/>
    <mergeCell ref="A103:F103"/>
    <mergeCell ref="A104:F104"/>
    <mergeCell ref="A105:F105"/>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53"/>
  <sheetViews>
    <sheetView showFormulas="false" showGridLines="true" showRowColHeaders="true" showZeros="true" rightToLeft="false" tabSelected="true" showOutlineSymbols="true" defaultGridColor="true" view="normal" topLeftCell="A10" colorId="64" zoomScale="112" zoomScaleNormal="112" zoomScalePageLayoutView="100" workbookViewId="0">
      <selection pane="topLeft" activeCell="E29" activeCellId="0" sqref="E29"/>
    </sheetView>
  </sheetViews>
  <sheetFormatPr defaultColWidth="9.14453125" defaultRowHeight="15.75" zeroHeight="false" outlineLevelRow="0" outlineLevelCol="0"/>
  <cols>
    <col collapsed="false" customWidth="true" hidden="false" outlineLevel="0" max="1" min="1" style="21" width="63.57"/>
    <col collapsed="false" customWidth="true" hidden="false" outlineLevel="0" max="2" min="2" style="21" width="28.86"/>
    <col collapsed="false" customWidth="true" hidden="false" outlineLevel="0" max="3" min="3" style="21" width="2.14"/>
    <col collapsed="false" customWidth="true" hidden="false" outlineLevel="0" max="4" min="4" style="21" width="28.14"/>
    <col collapsed="false" customWidth="true" hidden="false" outlineLevel="0" max="5" min="5" style="25" width="16.57"/>
    <col collapsed="false" customWidth="false" hidden="false" outlineLevel="0" max="16384" min="6" style="25" width="9.14"/>
  </cols>
  <sheetData>
    <row r="1" customFormat="false" ht="17.15" hidden="false" customHeight="false" outlineLevel="0" collapsed="false">
      <c r="A1" s="15" t="s">
        <v>354</v>
      </c>
    </row>
    <row r="2" customFormat="false" ht="15.75" hidden="false" customHeight="false" outlineLevel="0" collapsed="false">
      <c r="A2" s="18" t="s">
        <v>178</v>
      </c>
    </row>
    <row r="3" customFormat="false" ht="10.5" hidden="false" customHeight="true" outlineLevel="0" collapsed="false">
      <c r="A3" s="19"/>
    </row>
    <row r="4" customFormat="false" ht="15.75" hidden="false" customHeight="false" outlineLevel="0" collapsed="false">
      <c r="A4" s="122"/>
      <c r="B4" s="123" t="s">
        <v>355</v>
      </c>
      <c r="C4" s="124"/>
      <c r="D4" s="123" t="s">
        <v>237</v>
      </c>
    </row>
    <row r="5" customFormat="false" ht="18.75" hidden="false" customHeight="true" outlineLevel="0" collapsed="false">
      <c r="A5" s="125" t="s">
        <v>356</v>
      </c>
      <c r="B5" s="126"/>
      <c r="C5" s="127"/>
      <c r="D5" s="126"/>
    </row>
    <row r="6" customFormat="false" ht="15.75" hidden="false" customHeight="false" outlineLevel="0" collapsed="false">
      <c r="A6" s="77" t="s">
        <v>357</v>
      </c>
      <c r="B6" s="128" t="s">
        <v>358</v>
      </c>
      <c r="C6" s="129"/>
      <c r="D6" s="81"/>
    </row>
    <row r="7" customFormat="false" ht="17.25" hidden="false" customHeight="true" outlineLevel="0" collapsed="false">
      <c r="A7" s="106" t="s">
        <v>215</v>
      </c>
      <c r="B7" s="107" t="e">
        <f aca="false">'Table 1 - Historical Benchmark'!F79</f>
        <v>#DIV/0!</v>
      </c>
      <c r="C7" s="121"/>
      <c r="D7" s="130" t="s">
        <v>309</v>
      </c>
    </row>
    <row r="8" customFormat="false" ht="15" hidden="false" customHeight="true" outlineLevel="0" collapsed="false">
      <c r="A8" s="106" t="s">
        <v>276</v>
      </c>
      <c r="B8" s="107" t="e">
        <f aca="false">'Table 1 - Historical Benchmark'!F80</f>
        <v>#DIV/0!</v>
      </c>
      <c r="C8" s="121"/>
      <c r="D8" s="130" t="s">
        <v>309</v>
      </c>
    </row>
    <row r="9" customFormat="false" ht="15" hidden="false" customHeight="true" outlineLevel="0" collapsed="false">
      <c r="A9" s="106" t="s">
        <v>313</v>
      </c>
      <c r="B9" s="107" t="e">
        <f aca="false">'Table 1 - Historical Benchmark'!F81</f>
        <v>#DIV/0!</v>
      </c>
      <c r="C9" s="121"/>
      <c r="D9" s="130" t="s">
        <v>309</v>
      </c>
    </row>
    <row r="10" customFormat="false" ht="15" hidden="false" customHeight="true" outlineLevel="0" collapsed="false">
      <c r="A10" s="106" t="s">
        <v>278</v>
      </c>
      <c r="B10" s="107" t="e">
        <f aca="false">'Table 1 - Historical Benchmark'!F82</f>
        <v>#DIV/0!</v>
      </c>
      <c r="C10" s="121"/>
      <c r="D10" s="130" t="s">
        <v>309</v>
      </c>
    </row>
    <row r="11" customFormat="false" ht="15" hidden="false" customHeight="true" outlineLevel="0" collapsed="false">
      <c r="A11" s="106" t="s">
        <v>359</v>
      </c>
      <c r="B11" s="131" t="e">
        <f aca="false">'Table 1 - Historical Benchmark'!F83</f>
        <v>#DIV/0!</v>
      </c>
      <c r="C11" s="121"/>
      <c r="D11" s="81" t="s">
        <v>309</v>
      </c>
    </row>
    <row r="12" customFormat="false" ht="15" hidden="false" customHeight="true" outlineLevel="0" collapsed="false">
      <c r="A12" s="77" t="s">
        <v>360</v>
      </c>
      <c r="B12" s="132" t="s">
        <v>305</v>
      </c>
      <c r="C12" s="121"/>
      <c r="D12" s="81"/>
    </row>
    <row r="13" customFormat="false" ht="15" hidden="false" customHeight="true" outlineLevel="0" collapsed="false">
      <c r="A13" s="106" t="s">
        <v>215</v>
      </c>
      <c r="B13" s="133" t="n">
        <f aca="false">'Table 1 - Historical Benchmark'!D15</f>
        <v>0</v>
      </c>
      <c r="C13" s="121"/>
      <c r="D13" s="134"/>
    </row>
    <row r="14" customFormat="false" ht="15" hidden="false" customHeight="true" outlineLevel="0" collapsed="false">
      <c r="A14" s="106" t="s">
        <v>276</v>
      </c>
      <c r="B14" s="133" t="n">
        <f aca="false">'Table 1 - Historical Benchmark'!D16</f>
        <v>0</v>
      </c>
      <c r="C14" s="121"/>
      <c r="D14" s="134"/>
    </row>
    <row r="15" customFormat="false" ht="15" hidden="false" customHeight="true" outlineLevel="0" collapsed="false">
      <c r="A15" s="106" t="s">
        <v>313</v>
      </c>
      <c r="B15" s="133" t="n">
        <f aca="false">'Table 1 - Historical Benchmark'!D17</f>
        <v>0</v>
      </c>
      <c r="C15" s="121"/>
      <c r="D15" s="134"/>
    </row>
    <row r="16" customFormat="false" ht="15" hidden="false" customHeight="true" outlineLevel="0" collapsed="false">
      <c r="A16" s="106" t="s">
        <v>278</v>
      </c>
      <c r="B16" s="133" t="n">
        <f aca="false">'Table 1 - Historical Benchmark'!D18</f>
        <v>0</v>
      </c>
      <c r="C16" s="121"/>
      <c r="D16" s="134"/>
    </row>
    <row r="17" customFormat="false" ht="15.75" hidden="false" customHeight="false" outlineLevel="0" collapsed="false">
      <c r="A17" s="77" t="s">
        <v>361</v>
      </c>
      <c r="B17" s="81"/>
      <c r="C17" s="129"/>
      <c r="D17" s="135"/>
    </row>
    <row r="18" customFormat="false" ht="15.75" hidden="false" customHeight="false" outlineLevel="0" collapsed="false">
      <c r="A18" s="106" t="s">
        <v>215</v>
      </c>
      <c r="B18" s="130" t="s">
        <v>309</v>
      </c>
      <c r="C18" s="129"/>
      <c r="D18" s="133" t="e">
        <f aca="false">'Table A1 - Risk'!F5</f>
        <v>#DIV/0!</v>
      </c>
    </row>
    <row r="19" customFormat="false" ht="15.75" hidden="false" customHeight="false" outlineLevel="0" collapsed="false">
      <c r="A19" s="106" t="s">
        <v>276</v>
      </c>
      <c r="B19" s="130" t="s">
        <v>309</v>
      </c>
      <c r="C19" s="129"/>
      <c r="D19" s="133" t="e">
        <f aca="false">'Table A1 - Risk'!F6</f>
        <v>#DIV/0!</v>
      </c>
    </row>
    <row r="20" customFormat="false" ht="15.75" hidden="false" customHeight="false" outlineLevel="0" collapsed="false">
      <c r="A20" s="106" t="s">
        <v>313</v>
      </c>
      <c r="B20" s="130" t="s">
        <v>309</v>
      </c>
      <c r="C20" s="129"/>
      <c r="D20" s="133" t="e">
        <f aca="false">'Table A1 - Risk'!F7</f>
        <v>#DIV/0!</v>
      </c>
    </row>
    <row r="21" customFormat="false" ht="15.75" hidden="false" customHeight="false" outlineLevel="0" collapsed="false">
      <c r="A21" s="106" t="s">
        <v>278</v>
      </c>
      <c r="B21" s="130" t="s">
        <v>309</v>
      </c>
      <c r="C21" s="129"/>
      <c r="D21" s="133" t="e">
        <f aca="false">'Table A1 - Risk'!F8</f>
        <v>#DIV/0!</v>
      </c>
    </row>
    <row r="22" customFormat="false" ht="15.75" hidden="false" customHeight="false" outlineLevel="0" collapsed="false">
      <c r="A22" s="77" t="s">
        <v>362</v>
      </c>
      <c r="B22" s="81"/>
      <c r="C22" s="129"/>
      <c r="D22" s="135"/>
    </row>
    <row r="23" customFormat="false" ht="15.75" hidden="false" customHeight="false" outlineLevel="0" collapsed="false">
      <c r="A23" s="106" t="s">
        <v>215</v>
      </c>
      <c r="B23" s="130" t="s">
        <v>309</v>
      </c>
      <c r="C23" s="129"/>
      <c r="D23" s="107" t="e">
        <f aca="false">B7*D18</f>
        <v>#DIV/0!</v>
      </c>
    </row>
    <row r="24" customFormat="false" ht="15.75" hidden="false" customHeight="false" outlineLevel="0" collapsed="false">
      <c r="A24" s="106" t="s">
        <v>276</v>
      </c>
      <c r="B24" s="130" t="s">
        <v>309</v>
      </c>
      <c r="C24" s="129"/>
      <c r="D24" s="107" t="e">
        <f aca="false">B8*D19</f>
        <v>#DIV/0!</v>
      </c>
    </row>
    <row r="25" customFormat="false" ht="15.75" hidden="false" customHeight="false" outlineLevel="0" collapsed="false">
      <c r="A25" s="106" t="s">
        <v>313</v>
      </c>
      <c r="B25" s="130" t="s">
        <v>309</v>
      </c>
      <c r="C25" s="129"/>
      <c r="D25" s="107" t="e">
        <f aca="false">B9*D20</f>
        <v>#DIV/0!</v>
      </c>
      <c r="E25" s="136"/>
    </row>
    <row r="26" customFormat="false" ht="15.75" hidden="false" customHeight="false" outlineLevel="0" collapsed="false">
      <c r="A26" s="106" t="s">
        <v>278</v>
      </c>
      <c r="B26" s="130" t="s">
        <v>309</v>
      </c>
      <c r="C26" s="129"/>
      <c r="D26" s="107" t="e">
        <f aca="false">B10*D21</f>
        <v>#DIV/0!</v>
      </c>
      <c r="E26" s="136"/>
    </row>
    <row r="27" customFormat="false" ht="15.75" hidden="false" customHeight="false" outlineLevel="0" collapsed="false">
      <c r="A27" s="77" t="s">
        <v>363</v>
      </c>
      <c r="B27" s="81"/>
      <c r="C27" s="129"/>
      <c r="D27" s="81"/>
    </row>
    <row r="28" customFormat="false" ht="15.75" hidden="false" customHeight="false" outlineLevel="0" collapsed="false">
      <c r="A28" s="106" t="s">
        <v>215</v>
      </c>
      <c r="B28" s="130" t="s">
        <v>309</v>
      </c>
      <c r="C28" s="129"/>
      <c r="D28" s="134" t="n">
        <f aca="false">'Table A3 - Trend &amp; Update'!F36</f>
        <v>0.996946647126662</v>
      </c>
    </row>
    <row r="29" customFormat="false" ht="15.75" hidden="false" customHeight="false" outlineLevel="0" collapsed="false">
      <c r="A29" s="106" t="s">
        <v>276</v>
      </c>
      <c r="B29" s="130" t="s">
        <v>309</v>
      </c>
      <c r="C29" s="129"/>
      <c r="D29" s="134" t="n">
        <f aca="false">'Table A3 - Trend &amp; Update'!F37</f>
        <v>1.07524198285615</v>
      </c>
    </row>
    <row r="30" customFormat="false" ht="15.75" hidden="false" customHeight="false" outlineLevel="0" collapsed="false">
      <c r="A30" s="106" t="s">
        <v>313</v>
      </c>
      <c r="B30" s="130" t="s">
        <v>309</v>
      </c>
      <c r="C30" s="129"/>
      <c r="D30" s="134" t="n">
        <f aca="false">'Table A3 - Trend &amp; Update'!F38</f>
        <v>1.13481169141983</v>
      </c>
      <c r="E30" s="137"/>
    </row>
    <row r="31" customFormat="false" ht="15.75" hidden="false" customHeight="false" outlineLevel="0" collapsed="false">
      <c r="A31" s="106" t="s">
        <v>278</v>
      </c>
      <c r="B31" s="130" t="s">
        <v>309</v>
      </c>
      <c r="C31" s="129"/>
      <c r="D31" s="134" t="n">
        <f aca="false">'Table A3 - Trend &amp; Update'!F39</f>
        <v>1.04288927305391</v>
      </c>
      <c r="E31" s="136"/>
    </row>
    <row r="32" customFormat="false" ht="15.75" hidden="false" customHeight="false" outlineLevel="0" collapsed="false">
      <c r="A32" s="77" t="s">
        <v>364</v>
      </c>
      <c r="B32" s="81"/>
      <c r="C32" s="129"/>
      <c r="D32" s="81"/>
    </row>
    <row r="33" customFormat="false" ht="15.75" hidden="false" customHeight="false" outlineLevel="0" collapsed="false">
      <c r="A33" s="106" t="s">
        <v>215</v>
      </c>
      <c r="B33" s="130" t="s">
        <v>309</v>
      </c>
      <c r="C33" s="129"/>
      <c r="D33" s="107" t="e">
        <f aca="false">D23*D28</f>
        <v>#DIV/0!</v>
      </c>
    </row>
    <row r="34" customFormat="false" ht="15.75" hidden="false" customHeight="false" outlineLevel="0" collapsed="false">
      <c r="A34" s="106" t="s">
        <v>276</v>
      </c>
      <c r="B34" s="130" t="s">
        <v>309</v>
      </c>
      <c r="C34" s="129"/>
      <c r="D34" s="107" t="e">
        <f aca="false">D24*D29</f>
        <v>#DIV/0!</v>
      </c>
    </row>
    <row r="35" customFormat="false" ht="15.75" hidden="false" customHeight="false" outlineLevel="0" collapsed="false">
      <c r="A35" s="106" t="s">
        <v>313</v>
      </c>
      <c r="B35" s="130" t="s">
        <v>309</v>
      </c>
      <c r="C35" s="129"/>
      <c r="D35" s="107" t="e">
        <f aca="false">D25*D30</f>
        <v>#DIV/0!</v>
      </c>
    </row>
    <row r="36" customFormat="false" ht="15.75" hidden="false" customHeight="false" outlineLevel="0" collapsed="false">
      <c r="A36" s="106" t="s">
        <v>278</v>
      </c>
      <c r="B36" s="130" t="s">
        <v>309</v>
      </c>
      <c r="C36" s="129"/>
      <c r="D36" s="107" t="e">
        <f aca="false">D26*D31</f>
        <v>#DIV/0!</v>
      </c>
    </row>
    <row r="37" customFormat="false" ht="15.75" hidden="false" customHeight="false" outlineLevel="0" collapsed="false">
      <c r="A37" s="77" t="s">
        <v>365</v>
      </c>
      <c r="B37" s="78"/>
      <c r="C37" s="121"/>
      <c r="D37" s="138"/>
    </row>
    <row r="38" customFormat="false" ht="15.75" hidden="false" customHeight="false" outlineLevel="0" collapsed="false">
      <c r="A38" s="106" t="s">
        <v>215</v>
      </c>
      <c r="B38" s="130" t="s">
        <v>309</v>
      </c>
      <c r="C38" s="139"/>
      <c r="D38" s="140"/>
    </row>
    <row r="39" customFormat="false" ht="15.75" hidden="false" customHeight="false" outlineLevel="0" collapsed="false">
      <c r="A39" s="106" t="s">
        <v>320</v>
      </c>
      <c r="B39" s="130" t="s">
        <v>309</v>
      </c>
      <c r="C39" s="139"/>
      <c r="D39" s="140"/>
    </row>
    <row r="40" customFormat="false" ht="15.75" hidden="false" customHeight="false" outlineLevel="0" collapsed="false">
      <c r="A40" s="106" t="s">
        <v>313</v>
      </c>
      <c r="B40" s="130" t="s">
        <v>309</v>
      </c>
      <c r="C40" s="139"/>
      <c r="D40" s="140"/>
    </row>
    <row r="41" customFormat="false" ht="15.75" hidden="false" customHeight="false" outlineLevel="0" collapsed="false">
      <c r="A41" s="106" t="s">
        <v>278</v>
      </c>
      <c r="B41" s="130" t="s">
        <v>309</v>
      </c>
      <c r="C41" s="139"/>
      <c r="D41" s="140"/>
    </row>
    <row r="42" customFormat="false" ht="15.75" hidden="false" customHeight="false" outlineLevel="0" collapsed="false">
      <c r="A42" s="115" t="s">
        <v>366</v>
      </c>
      <c r="B42" s="141" t="s">
        <v>309</v>
      </c>
      <c r="C42" s="142"/>
      <c r="D42" s="117" t="e">
        <f aca="false">SUMPRODUCT(D33:D36,D38:D41)</f>
        <v>#DIV/0!</v>
      </c>
    </row>
    <row r="43" customFormat="false" ht="15.75" hidden="false" customHeight="false" outlineLevel="0" collapsed="false">
      <c r="A43" s="143"/>
      <c r="B43" s="144"/>
      <c r="C43" s="142"/>
      <c r="D43" s="145"/>
    </row>
    <row r="44" customFormat="false" ht="30.75" hidden="false" customHeight="true" outlineLevel="0" collapsed="false">
      <c r="A44" s="119" t="s">
        <v>333</v>
      </c>
      <c r="B44" s="119"/>
      <c r="C44" s="119"/>
      <c r="D44" s="119"/>
    </row>
    <row r="45" customFormat="false" ht="31.5" hidden="false" customHeight="true" outlineLevel="0" collapsed="false">
      <c r="A45" s="119" t="s">
        <v>367</v>
      </c>
      <c r="B45" s="119"/>
      <c r="C45" s="119"/>
      <c r="D45" s="119"/>
    </row>
    <row r="46" s="146" customFormat="true" ht="48.75" hidden="false" customHeight="true" outlineLevel="0" collapsed="false">
      <c r="A46" s="119" t="s">
        <v>368</v>
      </c>
      <c r="B46" s="119"/>
      <c r="C46" s="119"/>
      <c r="D46" s="119"/>
    </row>
    <row r="47" s="146" customFormat="true" ht="31.5" hidden="false" customHeight="true" outlineLevel="0" collapsed="false">
      <c r="A47" s="119" t="s">
        <v>369</v>
      </c>
      <c r="B47" s="119"/>
      <c r="C47" s="119"/>
      <c r="D47" s="119"/>
    </row>
    <row r="48" customFormat="false" ht="31.5" hidden="false" customHeight="true" outlineLevel="0" collapsed="false">
      <c r="A48" s="119" t="s">
        <v>370</v>
      </c>
      <c r="B48" s="119"/>
      <c r="C48" s="119"/>
      <c r="D48" s="119"/>
    </row>
    <row r="49" customFormat="false" ht="15.75" hidden="false" customHeight="true" outlineLevel="0" collapsed="false">
      <c r="A49" s="119" t="s">
        <v>371</v>
      </c>
      <c r="B49" s="119"/>
      <c r="C49" s="119"/>
      <c r="D49" s="119"/>
    </row>
    <row r="50" customFormat="false" ht="32.25" hidden="false" customHeight="true" outlineLevel="0" collapsed="false">
      <c r="A50" s="119" t="s">
        <v>372</v>
      </c>
      <c r="B50" s="119"/>
      <c r="C50" s="119"/>
      <c r="D50" s="119"/>
    </row>
    <row r="51" customFormat="false" ht="48" hidden="false" customHeight="true" outlineLevel="0" collapsed="false">
      <c r="A51" s="119" t="s">
        <v>373</v>
      </c>
      <c r="B51" s="119"/>
      <c r="C51" s="119"/>
      <c r="D51" s="119"/>
    </row>
    <row r="52" customFormat="false" ht="15.75" hidden="false" customHeight="true" outlineLevel="0" collapsed="false">
      <c r="A52" s="119" t="s">
        <v>374</v>
      </c>
      <c r="B52" s="119"/>
      <c r="C52" s="119"/>
      <c r="D52" s="119"/>
    </row>
    <row r="53" customFormat="false" ht="15.75" hidden="false" customHeight="false" outlineLevel="0" collapsed="false">
      <c r="A53" s="19"/>
      <c r="B53" s="19"/>
      <c r="C53" s="19"/>
      <c r="D53" s="19"/>
    </row>
  </sheetData>
  <mergeCells count="9">
    <mergeCell ref="A44:D44"/>
    <mergeCell ref="A45:D45"/>
    <mergeCell ref="A46:D46"/>
    <mergeCell ref="A47:D47"/>
    <mergeCell ref="A48:D48"/>
    <mergeCell ref="A49:D49"/>
    <mergeCell ref="A50:D50"/>
    <mergeCell ref="A51:D51"/>
    <mergeCell ref="A52:D5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3" man="true" max="16383" min="0"/>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8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2" activeCellId="0" sqref="B22"/>
    </sheetView>
  </sheetViews>
  <sheetFormatPr defaultColWidth="9.14453125" defaultRowHeight="15" zeroHeight="false" outlineLevelRow="0" outlineLevelCol="0"/>
  <cols>
    <col collapsed="false" customWidth="true" hidden="false" outlineLevel="0" max="1" min="1" style="1" width="109.86"/>
    <col collapsed="false" customWidth="true" hidden="false" outlineLevel="0" max="2" min="2" style="1" width="34.57"/>
    <col collapsed="false" customWidth="true" hidden="false" outlineLevel="0" max="3" min="3" style="1" width="32"/>
    <col collapsed="false" customWidth="false" hidden="false" outlineLevel="0" max="16384" min="4" style="1" width="9.14"/>
  </cols>
  <sheetData>
    <row r="1" customFormat="false" ht="17.35" hidden="false" customHeight="false" outlineLevel="0" collapsed="false">
      <c r="A1" s="147" t="s">
        <v>375</v>
      </c>
    </row>
    <row r="2" customFormat="false" ht="15" hidden="false" customHeight="false" outlineLevel="0" collapsed="false">
      <c r="A2" s="18" t="s">
        <v>178</v>
      </c>
      <c r="B2" s="34"/>
      <c r="C2" s="34"/>
      <c r="D2" s="34"/>
      <c r="E2" s="34"/>
    </row>
    <row r="3" customFormat="false" ht="15" hidden="false" customHeight="false" outlineLevel="0" collapsed="false">
      <c r="A3" s="34"/>
      <c r="B3" s="148"/>
      <c r="C3" s="34"/>
      <c r="D3" s="34"/>
      <c r="E3" s="34"/>
    </row>
    <row r="4" customFormat="false" ht="15.75" hidden="false" customHeight="true" outlineLevel="0" collapsed="false">
      <c r="A4" s="149"/>
      <c r="B4" s="150" t="s">
        <v>237</v>
      </c>
      <c r="C4" s="34"/>
      <c r="D4" s="34"/>
      <c r="E4" s="34"/>
    </row>
    <row r="5" s="151" customFormat="true" ht="21" hidden="false" customHeight="true" outlineLevel="0" collapsed="false">
      <c r="A5" s="80" t="s">
        <v>376</v>
      </c>
      <c r="B5" s="71"/>
      <c r="C5" s="118"/>
      <c r="D5" s="118"/>
      <c r="E5" s="118"/>
    </row>
    <row r="6" customFormat="false" ht="17.25" hidden="false" customHeight="true" outlineLevel="0" collapsed="false">
      <c r="A6" s="77" t="s">
        <v>377</v>
      </c>
      <c r="B6" s="78"/>
    </row>
    <row r="7" customFormat="false" ht="17.25" hidden="false" customHeight="true" outlineLevel="0" collapsed="false">
      <c r="A7" s="77" t="s">
        <v>378</v>
      </c>
      <c r="B7" s="78"/>
      <c r="C7" s="34"/>
      <c r="D7" s="34"/>
      <c r="E7" s="34"/>
    </row>
    <row r="8" customFormat="false" ht="18" hidden="false" customHeight="true" outlineLevel="0" collapsed="false">
      <c r="A8" s="77" t="s">
        <v>379</v>
      </c>
      <c r="B8" s="152"/>
      <c r="C8" s="34"/>
      <c r="D8" s="34"/>
      <c r="E8" s="34"/>
    </row>
    <row r="9" customFormat="false" ht="18" hidden="false" customHeight="true" outlineLevel="0" collapsed="false">
      <c r="A9" s="114" t="s">
        <v>215</v>
      </c>
      <c r="B9" s="153"/>
      <c r="C9" s="34"/>
      <c r="D9" s="34"/>
      <c r="E9" s="34"/>
    </row>
    <row r="10" customFormat="false" ht="18" hidden="false" customHeight="true" outlineLevel="0" collapsed="false">
      <c r="A10" s="114" t="s">
        <v>276</v>
      </c>
      <c r="B10" s="153"/>
      <c r="C10" s="34"/>
      <c r="D10" s="34"/>
      <c r="E10" s="34"/>
    </row>
    <row r="11" customFormat="false" ht="18" hidden="false" customHeight="true" outlineLevel="0" collapsed="false">
      <c r="A11" s="106" t="s">
        <v>313</v>
      </c>
      <c r="B11" s="153"/>
      <c r="C11" s="34"/>
      <c r="D11" s="34"/>
      <c r="E11" s="34"/>
    </row>
    <row r="12" customFormat="false" ht="18" hidden="false" customHeight="true" outlineLevel="0" collapsed="false">
      <c r="A12" s="106" t="s">
        <v>278</v>
      </c>
      <c r="B12" s="153"/>
      <c r="C12" s="34"/>
      <c r="D12" s="34"/>
      <c r="E12" s="34"/>
    </row>
    <row r="13" customFormat="false" ht="18" hidden="false" customHeight="true" outlineLevel="0" collapsed="false">
      <c r="A13" s="113" t="s">
        <v>380</v>
      </c>
      <c r="B13" s="154"/>
      <c r="C13" s="34"/>
      <c r="D13" s="34"/>
      <c r="E13" s="34"/>
    </row>
    <row r="14" customFormat="false" ht="18" hidden="false" customHeight="true" outlineLevel="0" collapsed="false">
      <c r="A14" s="114" t="s">
        <v>215</v>
      </c>
      <c r="B14" s="133" t="n">
        <f aca="false">'Table 2 - Updated Benchmark'!D38</f>
        <v>0</v>
      </c>
      <c r="C14" s="34"/>
      <c r="D14" s="34"/>
      <c r="E14" s="34"/>
    </row>
    <row r="15" customFormat="false" ht="18" hidden="false" customHeight="true" outlineLevel="0" collapsed="false">
      <c r="A15" s="114" t="s">
        <v>320</v>
      </c>
      <c r="B15" s="133" t="n">
        <f aca="false">'Table 2 - Updated Benchmark'!D39</f>
        <v>0</v>
      </c>
      <c r="C15" s="34"/>
      <c r="D15" s="34"/>
      <c r="E15" s="34"/>
    </row>
    <row r="16" customFormat="false" ht="18" hidden="false" customHeight="true" outlineLevel="0" collapsed="false">
      <c r="A16" s="106" t="s">
        <v>313</v>
      </c>
      <c r="B16" s="133" t="n">
        <f aca="false">'Table 2 - Updated Benchmark'!D40</f>
        <v>0</v>
      </c>
      <c r="C16" s="34"/>
      <c r="D16" s="34"/>
      <c r="E16" s="34"/>
    </row>
    <row r="17" customFormat="false" ht="18" hidden="false" customHeight="true" outlineLevel="0" collapsed="false">
      <c r="A17" s="106" t="s">
        <v>278</v>
      </c>
      <c r="B17" s="133" t="n">
        <f aca="false">'Table 2 - Updated Benchmark'!D41</f>
        <v>0</v>
      </c>
      <c r="C17" s="34"/>
      <c r="D17" s="34"/>
      <c r="E17" s="34"/>
    </row>
    <row r="18" customFormat="false" ht="18" hidden="false" customHeight="true" outlineLevel="0" collapsed="false">
      <c r="A18" s="77" t="s">
        <v>381</v>
      </c>
      <c r="B18" s="155" t="n">
        <f aca="false">SUMPRODUCT(B14:B17,B9:B12)</f>
        <v>0</v>
      </c>
      <c r="C18" s="34"/>
      <c r="D18" s="34"/>
      <c r="E18" s="34"/>
    </row>
    <row r="19" customFormat="false" ht="18" hidden="false" customHeight="true" outlineLevel="0" collapsed="false">
      <c r="A19" s="77" t="s">
        <v>382</v>
      </c>
      <c r="B19" s="107" t="e">
        <f aca="false">'Table 2 - Updated Benchmark'!D42</f>
        <v>#DIV/0!</v>
      </c>
      <c r="C19" s="34"/>
      <c r="D19" s="34"/>
      <c r="E19" s="34"/>
    </row>
    <row r="20" customFormat="false" ht="18" hidden="false" customHeight="true" outlineLevel="0" collapsed="false">
      <c r="A20" s="77" t="s">
        <v>383</v>
      </c>
      <c r="B20" s="155" t="n">
        <f aca="false">B18*OLE_LINK4</f>
        <v>0</v>
      </c>
      <c r="C20" s="34"/>
      <c r="D20" s="34"/>
      <c r="E20" s="34"/>
    </row>
    <row r="21" customFormat="false" ht="18" hidden="false" customHeight="true" outlineLevel="0" collapsed="false">
      <c r="A21" s="77" t="s">
        <v>384</v>
      </c>
      <c r="B21" s="155" t="e">
        <f aca="false">B19*OLE_LINK4</f>
        <v>#DIV/0!</v>
      </c>
      <c r="C21" s="34"/>
      <c r="D21" s="34"/>
      <c r="E21" s="34"/>
    </row>
    <row r="22" customFormat="false" ht="18" hidden="false" customHeight="true" outlineLevel="0" collapsed="false">
      <c r="A22" s="113" t="s">
        <v>385</v>
      </c>
      <c r="B22" s="155" t="e">
        <f aca="false">B21-B20</f>
        <v>#DIV/0!</v>
      </c>
      <c r="C22" s="34"/>
      <c r="D22" s="34"/>
      <c r="E22" s="34"/>
    </row>
    <row r="23" customFormat="false" ht="18" hidden="false" customHeight="true" outlineLevel="0" collapsed="false">
      <c r="A23" s="77" t="s">
        <v>386</v>
      </c>
      <c r="B23" s="131" t="e">
        <f aca="false">IF(B22&gt;0,B22,"")</f>
        <v>#DIV/0!</v>
      </c>
      <c r="C23" s="34"/>
      <c r="D23" s="34"/>
      <c r="E23" s="34"/>
    </row>
    <row r="24" customFormat="false" ht="18" hidden="false" customHeight="true" outlineLevel="0" collapsed="false">
      <c r="A24" s="77" t="s">
        <v>387</v>
      </c>
      <c r="B24" s="156" t="n">
        <v>0</v>
      </c>
      <c r="C24" s="34"/>
      <c r="D24" s="34"/>
      <c r="E24" s="34"/>
    </row>
    <row r="25" customFormat="false" ht="18.75" hidden="false" customHeight="true" outlineLevel="0" collapsed="false">
      <c r="A25" s="77" t="s">
        <v>388</v>
      </c>
      <c r="B25" s="157"/>
      <c r="C25" s="34"/>
      <c r="D25" s="34"/>
      <c r="E25" s="34"/>
    </row>
    <row r="26" customFormat="false" ht="18.75" hidden="false" customHeight="true" outlineLevel="0" collapsed="false">
      <c r="A26" s="77" t="s">
        <v>389</v>
      </c>
      <c r="B26" s="157" t="s">
        <v>309</v>
      </c>
      <c r="C26" s="34"/>
      <c r="D26" s="34"/>
      <c r="E26" s="34"/>
    </row>
    <row r="27" customFormat="false" ht="18" hidden="false" customHeight="true" outlineLevel="0" collapsed="false">
      <c r="A27" s="77" t="s">
        <v>390</v>
      </c>
      <c r="B27" s="107" t="e">
        <f aca="false">B25*B21</f>
        <v>#DIV/0!</v>
      </c>
      <c r="C27" s="34"/>
      <c r="D27" s="34"/>
      <c r="E27" s="34"/>
    </row>
    <row r="28" customFormat="false" ht="18" hidden="false" customHeight="true" outlineLevel="0" collapsed="false">
      <c r="A28" s="77" t="s">
        <v>391</v>
      </c>
      <c r="B28" s="101" t="s">
        <v>309</v>
      </c>
      <c r="C28" s="34"/>
      <c r="D28" s="34"/>
      <c r="E28" s="34"/>
    </row>
    <row r="29" customFormat="false" ht="18" hidden="false" customHeight="true" outlineLevel="0" collapsed="false">
      <c r="A29" s="77" t="s">
        <v>392</v>
      </c>
      <c r="B29" s="156" t="s">
        <v>393</v>
      </c>
      <c r="C29" s="34"/>
      <c r="D29" s="34"/>
      <c r="E29" s="34"/>
    </row>
    <row r="30" customFormat="false" ht="18" hidden="false" customHeight="true" outlineLevel="0" collapsed="false">
      <c r="A30" s="80" t="s">
        <v>394</v>
      </c>
      <c r="B30" s="101"/>
      <c r="C30" s="34"/>
      <c r="D30" s="34"/>
      <c r="E30" s="34"/>
    </row>
    <row r="31" customFormat="false" ht="18" hidden="false" customHeight="true" outlineLevel="0" collapsed="false">
      <c r="A31" s="77" t="s">
        <v>395</v>
      </c>
      <c r="B31" s="110" t="n">
        <v>0.4</v>
      </c>
      <c r="C31" s="34"/>
      <c r="D31" s="34"/>
      <c r="E31" s="34"/>
    </row>
    <row r="32" customFormat="false" ht="18" hidden="false" customHeight="true" outlineLevel="0" collapsed="false">
      <c r="A32" s="77" t="s">
        <v>396</v>
      </c>
      <c r="B32" s="158"/>
      <c r="C32" s="34"/>
      <c r="D32" s="34"/>
      <c r="E32" s="34"/>
    </row>
    <row r="33" customFormat="false" ht="18" hidden="false" customHeight="true" outlineLevel="0" collapsed="false">
      <c r="A33" s="113" t="s">
        <v>397</v>
      </c>
      <c r="B33" s="159" t="s">
        <v>398</v>
      </c>
      <c r="C33" s="34"/>
      <c r="D33" s="34"/>
      <c r="E33" s="34"/>
    </row>
    <row r="34" customFormat="false" ht="18" hidden="false" customHeight="true" outlineLevel="0" collapsed="false">
      <c r="A34" s="77" t="s">
        <v>399</v>
      </c>
      <c r="B34" s="160" t="n">
        <v>0.4</v>
      </c>
      <c r="C34" s="34"/>
      <c r="D34" s="34"/>
      <c r="E34" s="34"/>
    </row>
    <row r="35" customFormat="false" ht="18" hidden="false" customHeight="true" outlineLevel="0" collapsed="false">
      <c r="A35" s="77" t="s">
        <v>400</v>
      </c>
      <c r="B35" s="160" t="s">
        <v>309</v>
      </c>
      <c r="C35" s="34"/>
      <c r="D35" s="34"/>
      <c r="E35" s="34"/>
    </row>
    <row r="36" customFormat="false" ht="18" hidden="false" customHeight="true" outlineLevel="0" collapsed="false">
      <c r="A36" s="80" t="s">
        <v>401</v>
      </c>
      <c r="B36" s="161"/>
      <c r="C36" s="34"/>
      <c r="D36" s="34"/>
      <c r="E36" s="34"/>
    </row>
    <row r="37" customFormat="false" ht="18" hidden="false" customHeight="true" outlineLevel="0" collapsed="false">
      <c r="A37" s="77" t="s">
        <v>402</v>
      </c>
      <c r="B37" s="162" t="e">
        <f aca="false">B31*B23</f>
        <v>#DIV/0!</v>
      </c>
      <c r="C37" s="34"/>
      <c r="D37" s="34"/>
      <c r="E37" s="34"/>
    </row>
    <row r="38" customFormat="false" ht="18" hidden="false" customHeight="true" outlineLevel="0" collapsed="false">
      <c r="A38" s="113" t="s">
        <v>403</v>
      </c>
      <c r="B38" s="162" t="e">
        <f aca="false">B21*10%</f>
        <v>#DIV/0!</v>
      </c>
      <c r="C38" s="34"/>
      <c r="D38" s="34"/>
      <c r="E38" s="34"/>
    </row>
    <row r="39" customFormat="false" ht="18" hidden="false" customHeight="true" outlineLevel="0" collapsed="false">
      <c r="A39" s="163" t="s">
        <v>404</v>
      </c>
      <c r="B39" s="162" t="e">
        <f aca="false">B37*2%</f>
        <v>#DIV/0!</v>
      </c>
      <c r="C39" s="34"/>
      <c r="D39" s="34"/>
      <c r="E39" s="34"/>
    </row>
    <row r="40" customFormat="false" ht="17.25" hidden="false" customHeight="true" outlineLevel="0" collapsed="false">
      <c r="A40" s="163" t="s">
        <v>405</v>
      </c>
      <c r="B40" s="164" t="e">
        <f aca="false">B37-B39</f>
        <v>#DIV/0!</v>
      </c>
      <c r="C40" s="34"/>
      <c r="D40" s="34"/>
      <c r="E40" s="34"/>
    </row>
    <row r="41" customFormat="false" ht="18" hidden="false" customHeight="true" outlineLevel="0" collapsed="false">
      <c r="A41" s="165" t="s">
        <v>406</v>
      </c>
      <c r="B41" s="110"/>
      <c r="C41" s="34"/>
      <c r="D41" s="34"/>
      <c r="E41" s="34"/>
    </row>
    <row r="42" customFormat="false" ht="17.25" hidden="false" customHeight="true" outlineLevel="0" collapsed="false">
      <c r="A42" s="77" t="s">
        <v>407</v>
      </c>
      <c r="B42" s="161" t="s">
        <v>309</v>
      </c>
      <c r="C42" s="34"/>
      <c r="D42" s="34"/>
      <c r="E42" s="34"/>
    </row>
    <row r="43" customFormat="false" ht="17.25" hidden="false" customHeight="true" outlineLevel="0" collapsed="false">
      <c r="A43" s="77" t="s">
        <v>408</v>
      </c>
      <c r="B43" s="161" t="n">
        <v>12713612.69788</v>
      </c>
      <c r="C43" s="34"/>
      <c r="D43" s="34"/>
      <c r="E43" s="34"/>
    </row>
    <row r="44" customFormat="false" ht="17.25" hidden="false" customHeight="true" outlineLevel="0" collapsed="false">
      <c r="A44" s="77" t="s">
        <v>409</v>
      </c>
      <c r="B44" s="161" t="s">
        <v>309</v>
      </c>
      <c r="C44" s="34"/>
      <c r="D44" s="34"/>
      <c r="E44" s="34"/>
    </row>
    <row r="45" customFormat="false" ht="17.25" hidden="false" customHeight="true" outlineLevel="0" collapsed="false">
      <c r="A45" s="166" t="s">
        <v>410</v>
      </c>
      <c r="B45" s="161" t="s">
        <v>309</v>
      </c>
      <c r="C45" s="34"/>
      <c r="D45" s="34"/>
      <c r="E45" s="34"/>
    </row>
    <row r="46" customFormat="false" ht="17.25" hidden="false" customHeight="true" outlineLevel="0" collapsed="false">
      <c r="A46" s="166" t="s">
        <v>411</v>
      </c>
      <c r="B46" s="167" t="s">
        <v>309</v>
      </c>
      <c r="C46" s="34"/>
      <c r="D46" s="34"/>
      <c r="E46" s="34"/>
    </row>
    <row r="47" customFormat="false" ht="17.25" hidden="false" customHeight="true" outlineLevel="0" collapsed="false">
      <c r="A47" s="166" t="s">
        <v>412</v>
      </c>
      <c r="B47" s="167" t="s">
        <v>309</v>
      </c>
      <c r="C47" s="34"/>
      <c r="D47" s="34"/>
      <c r="E47" s="34"/>
    </row>
    <row r="48" customFormat="false" ht="17.25" hidden="false" customHeight="true" outlineLevel="0" collapsed="false">
      <c r="A48" s="166" t="s">
        <v>413</v>
      </c>
      <c r="B48" s="161" t="s">
        <v>309</v>
      </c>
      <c r="C48" s="34"/>
      <c r="D48" s="34"/>
      <c r="E48" s="34"/>
    </row>
    <row r="49" customFormat="false" ht="15" hidden="false" customHeight="false" outlineLevel="0" collapsed="false">
      <c r="A49" s="115" t="s">
        <v>414</v>
      </c>
      <c r="B49" s="168" t="s">
        <v>309</v>
      </c>
      <c r="C49" s="34"/>
      <c r="D49" s="34"/>
      <c r="E49" s="34"/>
    </row>
    <row r="50" customFormat="false" ht="16.5" hidden="false" customHeight="true" outlineLevel="0" collapsed="false">
      <c r="A50" s="34"/>
      <c r="B50" s="169"/>
      <c r="C50" s="34"/>
      <c r="D50" s="34"/>
      <c r="E50" s="34"/>
    </row>
    <row r="51" s="10" customFormat="true" ht="33.75" hidden="false" customHeight="true" outlineLevel="0" collapsed="false">
      <c r="A51" s="119" t="s">
        <v>333</v>
      </c>
      <c r="B51" s="119"/>
      <c r="C51" s="170"/>
      <c r="D51" s="170"/>
      <c r="E51" s="170"/>
    </row>
    <row r="52" s="170" customFormat="true" ht="15" hidden="false" customHeight="true" outlineLevel="0" collapsed="false">
      <c r="A52" s="119" t="s">
        <v>415</v>
      </c>
      <c r="B52" s="119"/>
    </row>
    <row r="53" s="172" customFormat="true" ht="31.5" hidden="false" customHeight="true" outlineLevel="0" collapsed="false">
      <c r="A53" s="119" t="s">
        <v>416</v>
      </c>
      <c r="B53" s="119"/>
      <c r="C53" s="171"/>
      <c r="D53" s="171"/>
      <c r="E53" s="171"/>
      <c r="F53" s="171"/>
      <c r="G53" s="171"/>
      <c r="H53" s="171"/>
      <c r="I53" s="171"/>
    </row>
    <row r="54" s="170" customFormat="true" ht="31.5" hidden="false" customHeight="true" outlineLevel="0" collapsed="false">
      <c r="A54" s="119" t="s">
        <v>417</v>
      </c>
      <c r="B54" s="119"/>
    </row>
    <row r="55" s="170" customFormat="true" ht="15" hidden="false" customHeight="true" outlineLevel="0" collapsed="false">
      <c r="A55" s="119" t="s">
        <v>418</v>
      </c>
      <c r="B55" s="119"/>
    </row>
    <row r="56" s="170" customFormat="true" ht="31.5" hidden="false" customHeight="true" outlineLevel="0" collapsed="false">
      <c r="A56" s="119" t="s">
        <v>419</v>
      </c>
      <c r="B56" s="119"/>
    </row>
    <row r="57" s="170" customFormat="true" ht="15" hidden="false" customHeight="true" outlineLevel="0" collapsed="false">
      <c r="A57" s="119" t="s">
        <v>420</v>
      </c>
      <c r="B57" s="119"/>
    </row>
    <row r="58" s="170" customFormat="true" ht="15" hidden="false" customHeight="true" outlineLevel="0" collapsed="false">
      <c r="A58" s="119" t="s">
        <v>421</v>
      </c>
      <c r="B58" s="119"/>
    </row>
    <row r="59" s="170" customFormat="true" ht="15" hidden="false" customHeight="true" outlineLevel="0" collapsed="false">
      <c r="A59" s="119" t="s">
        <v>422</v>
      </c>
      <c r="B59" s="119"/>
    </row>
    <row r="60" s="170" customFormat="true" ht="15" hidden="false" customHeight="true" outlineLevel="0" collapsed="false">
      <c r="A60" s="119" t="s">
        <v>423</v>
      </c>
      <c r="B60" s="119"/>
    </row>
    <row r="61" s="170" customFormat="true" ht="32.25" hidden="false" customHeight="true" outlineLevel="0" collapsed="false">
      <c r="A61" s="119" t="s">
        <v>424</v>
      </c>
      <c r="B61" s="119"/>
    </row>
    <row r="62" s="170" customFormat="true" ht="30.75" hidden="false" customHeight="true" outlineLevel="0" collapsed="false">
      <c r="A62" s="119" t="s">
        <v>425</v>
      </c>
      <c r="B62" s="119"/>
    </row>
    <row r="63" s="170" customFormat="true" ht="108" hidden="false" customHeight="true" outlineLevel="0" collapsed="false">
      <c r="A63" s="119" t="s">
        <v>426</v>
      </c>
      <c r="B63" s="119"/>
    </row>
    <row r="64" s="170" customFormat="true" ht="33" hidden="false" customHeight="true" outlineLevel="0" collapsed="false">
      <c r="A64" s="119" t="s">
        <v>427</v>
      </c>
      <c r="B64" s="119"/>
    </row>
    <row r="65" s="170" customFormat="true" ht="15" hidden="false" customHeight="true" outlineLevel="0" collapsed="false">
      <c r="A65" s="119" t="s">
        <v>428</v>
      </c>
      <c r="B65" s="119"/>
    </row>
    <row r="66" s="170" customFormat="true" ht="30.75" hidden="false" customHeight="true" outlineLevel="0" collapsed="false">
      <c r="A66" s="119" t="s">
        <v>429</v>
      </c>
      <c r="B66" s="119"/>
    </row>
    <row r="67" s="170" customFormat="true" ht="61.5" hidden="false" customHeight="true" outlineLevel="0" collapsed="false">
      <c r="A67" s="119" t="s">
        <v>430</v>
      </c>
      <c r="B67" s="119"/>
    </row>
    <row r="68" s="170" customFormat="true" ht="15" hidden="false" customHeight="true" outlineLevel="0" collapsed="false">
      <c r="A68" s="119" t="s">
        <v>431</v>
      </c>
      <c r="B68" s="119"/>
    </row>
    <row r="69" s="170" customFormat="true" ht="102" hidden="false" customHeight="true" outlineLevel="0" collapsed="false">
      <c r="A69" s="119" t="s">
        <v>432</v>
      </c>
      <c r="B69" s="119"/>
    </row>
    <row r="70" s="170" customFormat="true" ht="32.25" hidden="false" customHeight="true" outlineLevel="0" collapsed="false">
      <c r="A70" s="119" t="s">
        <v>433</v>
      </c>
      <c r="B70" s="119"/>
    </row>
    <row r="71" s="170" customFormat="true" ht="16.5" hidden="false" customHeight="true" outlineLevel="0" collapsed="false">
      <c r="A71" s="119" t="s">
        <v>434</v>
      </c>
      <c r="B71" s="119"/>
    </row>
    <row r="72" s="170" customFormat="true" ht="16.5" hidden="false" customHeight="true" outlineLevel="0" collapsed="false">
      <c r="A72" s="119" t="s">
        <v>435</v>
      </c>
      <c r="B72" s="119"/>
    </row>
    <row r="73" s="170" customFormat="true" ht="32.25" hidden="false" customHeight="true" outlineLevel="0" collapsed="false">
      <c r="A73" s="119" t="s">
        <v>436</v>
      </c>
      <c r="B73" s="119"/>
    </row>
    <row r="74" s="170" customFormat="true" ht="17.25" hidden="false" customHeight="true" outlineLevel="0" collapsed="false">
      <c r="A74" s="119" t="s">
        <v>437</v>
      </c>
      <c r="B74" s="119"/>
    </row>
    <row r="75" s="170" customFormat="true" ht="36" hidden="false" customHeight="true" outlineLevel="0" collapsed="false">
      <c r="A75" s="119" t="s">
        <v>438</v>
      </c>
      <c r="B75" s="119"/>
    </row>
    <row r="76" s="170" customFormat="true" ht="36" hidden="false" customHeight="true" outlineLevel="0" collapsed="false">
      <c r="A76" s="119" t="s">
        <v>439</v>
      </c>
      <c r="B76" s="119"/>
    </row>
    <row r="77" s="170" customFormat="true" ht="31.5" hidden="false" customHeight="true" outlineLevel="0" collapsed="false">
      <c r="A77" s="119" t="s">
        <v>440</v>
      </c>
      <c r="B77" s="119"/>
    </row>
    <row r="78" s="170" customFormat="true" ht="126" hidden="false" customHeight="true" outlineLevel="0" collapsed="false">
      <c r="A78" s="119" t="s">
        <v>441</v>
      </c>
      <c r="B78" s="119"/>
    </row>
    <row r="79" s="170" customFormat="true" ht="31.5" hidden="false" customHeight="true" outlineLevel="0" collapsed="false">
      <c r="A79" s="119" t="s">
        <v>442</v>
      </c>
      <c r="B79" s="119"/>
    </row>
    <row r="80" s="170" customFormat="true" ht="33" hidden="false" customHeight="true" outlineLevel="0" collapsed="false">
      <c r="A80" s="119" t="s">
        <v>443</v>
      </c>
      <c r="B80" s="119"/>
    </row>
    <row r="81" s="170" customFormat="true" ht="84" hidden="false" customHeight="true" outlineLevel="0" collapsed="false">
      <c r="A81" s="119" t="s">
        <v>444</v>
      </c>
      <c r="B81" s="119"/>
    </row>
    <row r="82" s="170" customFormat="true" ht="78.75" hidden="false" customHeight="true" outlineLevel="0" collapsed="false">
      <c r="A82" s="119" t="s">
        <v>445</v>
      </c>
      <c r="B82" s="119"/>
    </row>
    <row r="83" s="10" customFormat="true" ht="48" hidden="false" customHeight="true" outlineLevel="0" collapsed="false">
      <c r="A83" s="119" t="s">
        <v>446</v>
      </c>
      <c r="B83" s="119"/>
    </row>
    <row r="84" s="10" customFormat="true" ht="36" hidden="false" customHeight="true" outlineLevel="0" collapsed="false">
      <c r="A84" s="119" t="s">
        <v>447</v>
      </c>
      <c r="B84" s="119"/>
    </row>
  </sheetData>
  <mergeCells count="34">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4" pageOrder="downThenOver" orientation="landscape"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9.14453125" defaultRowHeight="15" zeroHeight="false" outlineLevelRow="0" outlineLevelCol="0"/>
  <cols>
    <col collapsed="false" customWidth="true" hidden="false" outlineLevel="0" max="1" min="1" style="11" width="28.86"/>
    <col collapsed="false" customWidth="true" hidden="false" outlineLevel="0" max="2" min="2" style="11" width="22"/>
    <col collapsed="false" customWidth="true" hidden="false" outlineLevel="0" max="3" min="3" style="11" width="21"/>
    <col collapsed="false" customWidth="true" hidden="false" outlineLevel="0" max="5" min="4" style="11" width="20.86"/>
    <col collapsed="false" customWidth="true" hidden="false" outlineLevel="0" max="6" min="6" style="11" width="20.14"/>
  </cols>
  <sheetData>
    <row r="1" customFormat="false" ht="17.35" hidden="false" customHeight="false" outlineLevel="0" collapsed="false">
      <c r="A1" s="173" t="s">
        <v>448</v>
      </c>
      <c r="B1" s="1"/>
      <c r="C1" s="1"/>
      <c r="D1" s="1"/>
      <c r="E1" s="1"/>
      <c r="F1" s="1"/>
    </row>
    <row r="2" customFormat="false" ht="15" hidden="false" customHeight="false" outlineLevel="0" collapsed="false">
      <c r="A2" s="18" t="s">
        <v>178</v>
      </c>
      <c r="B2" s="174"/>
      <c r="C2" s="174"/>
      <c r="D2" s="174"/>
      <c r="E2" s="174"/>
      <c r="F2" s="1"/>
    </row>
    <row r="3" customFormat="false" ht="15" hidden="false" customHeight="false" outlineLevel="0" collapsed="false">
      <c r="A3" s="174"/>
      <c r="B3" s="174"/>
      <c r="C3" s="174"/>
      <c r="D3" s="174"/>
      <c r="E3" s="174"/>
      <c r="F3" s="174"/>
    </row>
    <row r="4" customFormat="false" ht="63.75" hidden="false" customHeight="true" outlineLevel="0" collapsed="false">
      <c r="A4" s="175" t="s">
        <v>449</v>
      </c>
      <c r="B4" s="176" t="s">
        <v>450</v>
      </c>
      <c r="C4" s="176" t="s">
        <v>451</v>
      </c>
      <c r="D4" s="176" t="s">
        <v>452</v>
      </c>
      <c r="E4" s="176" t="s">
        <v>453</v>
      </c>
      <c r="F4" s="176" t="s">
        <v>454</v>
      </c>
    </row>
    <row r="5" customFormat="false" ht="15" hidden="false" customHeight="false" outlineLevel="0" collapsed="false">
      <c r="A5" s="177" t="s">
        <v>215</v>
      </c>
      <c r="B5" s="178" t="n">
        <f aca="false">'Table 1 - Historical Benchmark'!D15</f>
        <v>0</v>
      </c>
      <c r="C5" s="178" t="n">
        <f aca="false">'Table 2 - Updated Benchmark'!D13</f>
        <v>0</v>
      </c>
      <c r="D5" s="178" t="e">
        <f aca="false">C5/B5</f>
        <v>#DIV/0!</v>
      </c>
      <c r="E5" s="179" t="n">
        <v>1.03</v>
      </c>
      <c r="F5" s="178" t="e">
        <f aca="false">MIN(E5,D5)</f>
        <v>#DIV/0!</v>
      </c>
    </row>
    <row r="6" customFormat="false" ht="15" hidden="false" customHeight="false" outlineLevel="0" collapsed="false">
      <c r="A6" s="177" t="s">
        <v>276</v>
      </c>
      <c r="B6" s="178" t="n">
        <f aca="false">'Table 1 - Historical Benchmark'!D16</f>
        <v>0</v>
      </c>
      <c r="C6" s="178" t="n">
        <f aca="false">'Table 2 - Updated Benchmark'!D14</f>
        <v>0</v>
      </c>
      <c r="D6" s="178" t="e">
        <f aca="false">C6/B6</f>
        <v>#DIV/0!</v>
      </c>
      <c r="E6" s="179" t="n">
        <v>1.03</v>
      </c>
      <c r="F6" s="178" t="e">
        <f aca="false">MIN(E6,D6)</f>
        <v>#DIV/0!</v>
      </c>
    </row>
    <row r="7" customFormat="false" ht="15" hidden="false" customHeight="false" outlineLevel="0" collapsed="false">
      <c r="A7" s="177" t="s">
        <v>313</v>
      </c>
      <c r="B7" s="178" t="n">
        <f aca="false">'Table 1 - Historical Benchmark'!D17</f>
        <v>0</v>
      </c>
      <c r="C7" s="178" t="n">
        <f aca="false">'Table 2 - Updated Benchmark'!D15</f>
        <v>0</v>
      </c>
      <c r="D7" s="178" t="e">
        <f aca="false">C7/B7</f>
        <v>#DIV/0!</v>
      </c>
      <c r="E7" s="179" t="n">
        <v>1.03</v>
      </c>
      <c r="F7" s="178" t="e">
        <f aca="false">MIN(E7,D7)</f>
        <v>#DIV/0!</v>
      </c>
    </row>
    <row r="8" customFormat="false" ht="15" hidden="false" customHeight="false" outlineLevel="0" collapsed="false">
      <c r="A8" s="180" t="s">
        <v>278</v>
      </c>
      <c r="B8" s="178" t="n">
        <f aca="false">'Table 1 - Historical Benchmark'!D18</f>
        <v>0</v>
      </c>
      <c r="C8" s="178" t="n">
        <f aca="false">'Table 2 - Updated Benchmark'!D16</f>
        <v>0</v>
      </c>
      <c r="D8" s="178" t="e">
        <f aca="false">C8/B8</f>
        <v>#DIV/0!</v>
      </c>
      <c r="E8" s="181" t="n">
        <v>1.03</v>
      </c>
      <c r="F8" s="178" t="e">
        <f aca="false">MIN(E8,D8)</f>
        <v>#DIV/0!</v>
      </c>
    </row>
    <row r="9" customFormat="false" ht="15" hidden="false" customHeight="false" outlineLevel="0" collapsed="false">
      <c r="A9" s="174"/>
      <c r="B9" s="174"/>
      <c r="C9" s="174"/>
      <c r="D9" s="174"/>
      <c r="E9" s="174"/>
      <c r="F9" s="174"/>
    </row>
    <row r="10" customFormat="false" ht="18" hidden="false" customHeight="true" outlineLevel="0" collapsed="false">
      <c r="A10" s="182" t="s">
        <v>455</v>
      </c>
      <c r="B10" s="182"/>
      <c r="C10" s="182"/>
      <c r="D10" s="182"/>
      <c r="E10" s="182"/>
      <c r="F10" s="182"/>
    </row>
    <row r="11" customFormat="false" ht="31.5" hidden="false" customHeight="true" outlineLevel="0" collapsed="false">
      <c r="A11" s="183" t="s">
        <v>456</v>
      </c>
      <c r="B11" s="183"/>
      <c r="C11" s="183"/>
      <c r="D11" s="183"/>
      <c r="E11" s="183"/>
      <c r="F11" s="183"/>
    </row>
    <row r="12" customFormat="false" ht="45.75" hidden="false" customHeight="true" outlineLevel="0" collapsed="false">
      <c r="A12" s="183" t="s">
        <v>457</v>
      </c>
      <c r="B12" s="183"/>
      <c r="C12" s="183"/>
      <c r="D12" s="183"/>
      <c r="E12" s="183"/>
      <c r="F12" s="183"/>
    </row>
    <row r="13" customFormat="false" ht="15" hidden="false" customHeight="false" outlineLevel="0" collapsed="false">
      <c r="A13" s="184" t="s">
        <v>458</v>
      </c>
      <c r="B13" s="184"/>
      <c r="C13" s="184"/>
      <c r="D13" s="184"/>
      <c r="E13" s="184"/>
      <c r="F13" s="184"/>
    </row>
    <row r="14" customFormat="false" ht="15" hidden="false" customHeight="false" outlineLevel="0" collapsed="false">
      <c r="A14" s="184" t="s">
        <v>459</v>
      </c>
      <c r="B14" s="184"/>
      <c r="C14" s="184"/>
      <c r="D14" s="184"/>
      <c r="E14" s="184"/>
      <c r="F14" s="184"/>
    </row>
    <row r="15" customFormat="false" ht="31.5" hidden="false" customHeight="true" outlineLevel="0" collapsed="false">
      <c r="A15" s="183" t="s">
        <v>460</v>
      </c>
      <c r="B15" s="183"/>
      <c r="C15" s="183"/>
      <c r="D15" s="183"/>
      <c r="E15" s="183"/>
      <c r="F15" s="183"/>
    </row>
    <row r="16" customFormat="false" ht="15.75" hidden="false" customHeight="false" outlineLevel="0" collapsed="false">
      <c r="B16" s="185"/>
      <c r="C16" s="185"/>
      <c r="D16" s="185"/>
      <c r="E16" s="185"/>
    </row>
    <row r="17" customFormat="false" ht="15.75" hidden="false" customHeight="false" outlineLevel="0" collapsed="false">
      <c r="B17" s="185"/>
      <c r="C17" s="185"/>
      <c r="D17" s="185"/>
      <c r="E17" s="185"/>
    </row>
  </sheetData>
  <mergeCells count="6">
    <mergeCell ref="A10:F10"/>
    <mergeCell ref="A11:F11"/>
    <mergeCell ref="A12:F12"/>
    <mergeCell ref="A13:F13"/>
    <mergeCell ref="A14:F14"/>
    <mergeCell ref="A15:F15"/>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F897815A7E254D98019EDD6C2824FA" ma:contentTypeVersion="11" ma:contentTypeDescription="Create a new document." ma:contentTypeScope="" ma:versionID="6ae33a7ea2eedf54f33c21a5d87235ef">
  <xsd:schema xmlns:xsd="http://www.w3.org/2001/XMLSchema" xmlns:xs="http://www.w3.org/2001/XMLSchema" xmlns:p="http://schemas.microsoft.com/office/2006/metadata/properties" xmlns:ns2="094562c3-d369-4e18-9d09-c3d1221d87ed" xmlns:ns3="0b534295-f348-4f6a-9144-a95d8038272b" targetNamespace="http://schemas.microsoft.com/office/2006/metadata/properties" ma:root="true" ma:fieldsID="ce8c3a17705ef590a7d800aee401a6e1" ns2:_="" ns3:_="">
    <xsd:import namespace="094562c3-d369-4e18-9d09-c3d1221d87ed"/>
    <xsd:import namespace="0b534295-f348-4f6a-9144-a95d803827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4562c3-d369-4e18-9d09-c3d1221d87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21e0278-f499-4c08-af24-056166a404a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534295-f348-4f6a-9144-a95d803827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dfb7fae-b5b3-4fc0-bc9b-afc442a92520}" ma:internalName="TaxCatchAll" ma:showField="CatchAllData" ma:web="0b534295-f348-4f6a-9144-a95d8038272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86a8e296-5f29-4af2-954b-0de0d1e1f8bc"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TaxCatchAll xmlns="0b534295-f348-4f6a-9144-a95d8038272b" xsi:nil="true"/>
    <lcf76f155ced4ddcb4097134ff3c332f xmlns="094562c3-d369-4e18-9d09-c3d1221d87e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B080D79-07C8-4102-9B26-C5D4E238A228}">
  <ds:schemaRefs>
    <ds:schemaRef ds:uri="http://schemas.microsoft.com/sharepoint/v3/contenttype/forms"/>
  </ds:schemaRefs>
</ds:datastoreItem>
</file>

<file path=customXml/itemProps2.xml><?xml version="1.0" encoding="utf-8"?>
<ds:datastoreItem xmlns:ds="http://schemas.openxmlformats.org/officeDocument/2006/customXml" ds:itemID="{6DF998F5-43D8-44C0-AE4F-EE70596ADFF3}"/>
</file>

<file path=customXml/itemProps3.xml><?xml version="1.0" encoding="utf-8"?>
<ds:datastoreItem xmlns:ds="http://schemas.openxmlformats.org/officeDocument/2006/customXml" ds:itemID="{AD8BBF2F-A838-48B4-BED5-77DBDE3DEC47}">
  <ds:schemaRefs>
    <ds:schemaRef ds:uri="Microsoft.SharePoint.Taxonomy.ContentTypeSync"/>
  </ds:schemaRefs>
</ds:datastoreItem>
</file>

<file path=customXml/itemProps4.xml><?xml version="1.0" encoding="utf-8"?>
<ds:datastoreItem xmlns:ds="http://schemas.openxmlformats.org/officeDocument/2006/customXml" ds:itemID="{98502723-0735-4633-909A-57F868FF217A}">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0d6af11d-56ee-40f9-945e-6631b0bffd02"/>
    <ds:schemaRef ds:uri="ae27c993-e3a6-4381-a09b-6edd16c890d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537</TotalTime>
  <Application>LibreOffice/24.8.5.2$Linux_X86_64 LibreOffice_project/27b361b745d0ea8f99bc93dfcb7a39098dfa5fff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2019-06-06T20:25:30Z</dcterms:created>
  <dc:creator>Weiner, Jennifer</dc:creator>
  <dc:description/>
  <dc:language>en-US</dc:language>
  <cp:lastModifiedBy/>
  <cp:lastPrinted>2021-04-27T16:22:50Z</cp:lastPrinted>
  <dcterms:modified xsi:type="dcterms:W3CDTF">2025-03-07T02:36:38Z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0x010100F3F897815A7E254D98019EDD6C2824FA</vt:lpwstr>
  </property>
  <property fmtid="{D5CDD505-2E9C-101B-9397-08002B2CF9AE}" pid="3" name="MediaServiceImageTags">
    <vt:lpwstr/>
  </property>
</Properties>
</file>