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lark/Desktop/"/>
    </mc:Choice>
  </mc:AlternateContent>
  <xr:revisionPtr revIDLastSave="0" documentId="13_ncr:1_{A4EC0545-7304-9A48-B54A-D8B8F628E766}" xr6:coauthVersionLast="47" xr6:coauthVersionMax="47" xr10:uidLastSave="{00000000-0000-0000-0000-000000000000}"/>
  <bookViews>
    <workbookView xWindow="460" yWindow="500" windowWidth="23800" windowHeight="16300" xr2:uid="{FD9EE0EC-E33C-BA43-867B-D35D2AC817D0}"/>
  </bookViews>
  <sheets>
    <sheet name="Sheet1" sheetId="1" r:id="rId1"/>
    <sheet name="RO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I20" i="1"/>
  <c r="I13" i="1"/>
  <c r="C28" i="1"/>
  <c r="E34" i="1" s="1"/>
  <c r="H34" i="1" s="1"/>
  <c r="F7" i="1"/>
  <c r="F8" i="1" s="1"/>
  <c r="F15" i="1" s="1"/>
  <c r="I16" i="1" s="1"/>
  <c r="I9" i="1" l="1"/>
  <c r="E30" i="1"/>
  <c r="H30" i="1" s="1"/>
  <c r="E32" i="1"/>
  <c r="H32" i="1" s="1"/>
  <c r="C37" i="1"/>
  <c r="E31" i="1"/>
  <c r="H31" i="1" s="1"/>
  <c r="I22" i="1"/>
  <c r="C6" i="2" s="1"/>
  <c r="D6" i="2" s="1"/>
  <c r="E6" i="2" s="1"/>
  <c r="F6" i="2" s="1"/>
  <c r="G6" i="2" s="1"/>
  <c r="C38" i="1" l="1"/>
  <c r="I38" i="1" s="1"/>
  <c r="D5" i="2" s="1"/>
  <c r="I35" i="1"/>
  <c r="I42" i="1" l="1"/>
  <c r="C5" i="2" s="1"/>
  <c r="C7" i="2" s="1"/>
  <c r="D7" i="2"/>
  <c r="E5" i="2"/>
  <c r="F5" i="2" l="1"/>
  <c r="E7" i="2"/>
  <c r="G5" i="2" l="1"/>
  <c r="G7" i="2" s="1"/>
  <c r="F7" i="2"/>
  <c r="C9" i="2" l="1"/>
</calcChain>
</file>

<file path=xl/sharedStrings.xml><?xml version="1.0" encoding="utf-8"?>
<sst xmlns="http://schemas.openxmlformats.org/spreadsheetml/2006/main" count="53" uniqueCount="53">
  <si>
    <t>Number of items in inventory</t>
  </si>
  <si>
    <t>Average cost per piece</t>
  </si>
  <si>
    <t>Number of items kept in stock</t>
  </si>
  <si>
    <t>Assumptions</t>
  </si>
  <si>
    <t>Carrying Cost</t>
  </si>
  <si>
    <t>Number of personnel to manage inventory</t>
  </si>
  <si>
    <t>Average cost per person per month</t>
  </si>
  <si>
    <t>Average Inventory on hand</t>
  </si>
  <si>
    <t>Percentage lost due to shrinkage</t>
  </si>
  <si>
    <t xml:space="preserve">Average loss of inventiory </t>
  </si>
  <si>
    <t>Inventory Turns per month</t>
  </si>
  <si>
    <t>Inventory purchased per year</t>
  </si>
  <si>
    <t>Labor</t>
  </si>
  <si>
    <t>Shrinkage</t>
  </si>
  <si>
    <t>StockOut</t>
  </si>
  <si>
    <t>Impact of Stockout on Operations &amp; Sales</t>
  </si>
  <si>
    <t>Average loss per year</t>
  </si>
  <si>
    <t>Reduction of shrinkage per year due to StockVUE</t>
  </si>
  <si>
    <t>Cost Savings</t>
  </si>
  <si>
    <t>Reduction in carrying cost of inventory</t>
  </si>
  <si>
    <t>Reduction in personnel needed with StockVUE</t>
  </si>
  <si>
    <t>Reduction of Stockouts due to StockVUE</t>
  </si>
  <si>
    <t>Total Savings per Year</t>
  </si>
  <si>
    <t>Lower Carrying Costs</t>
  </si>
  <si>
    <t>Labor Reduction</t>
  </si>
  <si>
    <t>Inventory Lost</t>
  </si>
  <si>
    <t>Stockouts</t>
  </si>
  <si>
    <t>Estimated Impact</t>
  </si>
  <si>
    <t>Cost of Implementing StockVUE</t>
  </si>
  <si>
    <t>Digital Scales - Small</t>
  </si>
  <si>
    <t>Digital Scales - Medium</t>
  </si>
  <si>
    <t>Digital Scales - Large</t>
  </si>
  <si>
    <t>Number of Scales</t>
  </si>
  <si>
    <t>Percentage of Items on StockVUE</t>
  </si>
  <si>
    <t>Software and Support Cost</t>
  </si>
  <si>
    <t>Cost per month ($500 minimum or $1/scale/month)</t>
  </si>
  <si>
    <t>Number of scales</t>
  </si>
  <si>
    <t>Total for first year</t>
  </si>
  <si>
    <t>Year 1</t>
  </si>
  <si>
    <t>Year 2</t>
  </si>
  <si>
    <t>Year 3</t>
  </si>
  <si>
    <t>Year 4</t>
  </si>
  <si>
    <t>Year 5</t>
  </si>
  <si>
    <t>Number of Stockouts per year</t>
  </si>
  <si>
    <t>Wireless Routers/USB Hub</t>
  </si>
  <si>
    <t>Cost</t>
  </si>
  <si>
    <t>Savings</t>
  </si>
  <si>
    <t>Net</t>
  </si>
  <si>
    <t>Installation &amp; Miscellaneous</t>
  </si>
  <si>
    <t>ROI</t>
  </si>
  <si>
    <t>Total Other</t>
  </si>
  <si>
    <t>Total Hardware Cost</t>
  </si>
  <si>
    <t>Total Software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</si>
</sst>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1" applyNumberFormat="1" applyFont="1"/>
    <xf numFmtId="6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6" xfId="0" applyBorder="1"/>
    <xf numFmtId="6" fontId="0" fillId="0" borderId="6" xfId="0" applyNumberFormat="1" applyBorder="1"/>
    <xf numFmtId="0" fontId="2" fillId="0" borderId="5" xfId="0" applyFont="1" applyBorder="1"/>
    <xf numFmtId="0" fontId="0" fillId="0" borderId="8" xfId="0" applyBorder="1"/>
    <xf numFmtId="0" fontId="0" fillId="0" borderId="2" xfId="0" applyBorder="1"/>
    <xf numFmtId="0" fontId="4" fillId="0" borderId="6" xfId="0" applyFont="1" applyBorder="1"/>
    <xf numFmtId="6" fontId="4" fillId="0" borderId="6" xfId="0" applyNumberFormat="1" applyFont="1" applyBorder="1"/>
    <xf numFmtId="9" fontId="4" fillId="0" borderId="6" xfId="0" applyNumberFormat="1" applyFont="1" applyBorder="1"/>
    <xf numFmtId="164" fontId="4" fillId="0" borderId="6" xfId="1" applyNumberFormat="1" applyFont="1" applyBorder="1"/>
    <xf numFmtId="9" fontId="4" fillId="0" borderId="0" xfId="0" applyNumberFormat="1" applyFont="1"/>
    <xf numFmtId="9" fontId="4" fillId="0" borderId="0" xfId="2" applyFont="1"/>
    <xf numFmtId="9" fontId="0" fillId="0" borderId="0" xfId="0" applyNumberFormat="1"/>
    <xf numFmtId="0" fontId="0" fillId="0" borderId="0" xfId="0" applyAlignment="1">
      <alignment horizontal="right"/>
    </xf>
    <xf numFmtId="164" fontId="0" fillId="0" borderId="1" xfId="1" applyNumberFormat="1" applyFont="1" applyBorder="1"/>
    <xf numFmtId="0" fontId="2" fillId="0" borderId="9" xfId="0" applyFont="1" applyBorder="1"/>
    <xf numFmtId="0" fontId="0" fillId="0" borderId="9" xfId="0" applyBorder="1"/>
    <xf numFmtId="0" fontId="2" fillId="2" borderId="3" xfId="0" applyFont="1" applyFill="1" applyBorder="1"/>
    <xf numFmtId="0" fontId="0" fillId="2" borderId="7" xfId="0" applyFill="1" applyBorder="1"/>
    <xf numFmtId="0" fontId="0" fillId="2" borderId="4" xfId="0" applyFill="1" applyBorder="1"/>
    <xf numFmtId="6" fontId="0" fillId="0" borderId="10" xfId="0" applyNumberFormat="1" applyFont="1" applyBorder="1"/>
    <xf numFmtId="0" fontId="5" fillId="0" borderId="11" xfId="0" applyFont="1" applyBorder="1"/>
    <xf numFmtId="0" fontId="5" fillId="0" borderId="10" xfId="0" applyFont="1" applyBorder="1"/>
    <xf numFmtId="0" fontId="0" fillId="0" borderId="11" xfId="0" applyFont="1" applyBorder="1"/>
    <xf numFmtId="0" fontId="5" fillId="0" borderId="12" xfId="0" applyFont="1" applyBorder="1"/>
    <xf numFmtId="6" fontId="0" fillId="0" borderId="10" xfId="0" applyNumberFormat="1" applyBorder="1"/>
    <xf numFmtId="0" fontId="0" fillId="0" borderId="11" xfId="0" applyBorder="1"/>
    <xf numFmtId="164" fontId="0" fillId="0" borderId="10" xfId="0" applyNumberFormat="1" applyBorder="1"/>
    <xf numFmtId="0" fontId="0" fillId="0" borderId="13" xfId="0" applyBorder="1"/>
    <xf numFmtId="164" fontId="4" fillId="0" borderId="10" xfId="1" applyNumberFormat="1" applyFont="1" applyBorder="1"/>
    <xf numFmtId="0" fontId="0" fillId="0" borderId="12" xfId="0" applyBorder="1"/>
    <xf numFmtId="0" fontId="0" fillId="0" borderId="10" xfId="0" applyBorder="1"/>
    <xf numFmtId="0" fontId="0" fillId="0" borderId="15" xfId="0" applyBorder="1"/>
    <xf numFmtId="6" fontId="0" fillId="0" borderId="16" xfId="0" applyNumberFormat="1" applyBorder="1"/>
    <xf numFmtId="0" fontId="0" fillId="0" borderId="0" xfId="0" applyBorder="1"/>
    <xf numFmtId="44" fontId="0" fillId="0" borderId="0" xfId="1" applyFont="1"/>
    <xf numFmtId="9" fontId="4" fillId="0" borderId="10" xfId="0" applyNumberFormat="1" applyFont="1" applyBorder="1"/>
    <xf numFmtId="44" fontId="1" fillId="0" borderId="10" xfId="1" applyFont="1" applyBorder="1"/>
    <xf numFmtId="164" fontId="0" fillId="0" borderId="16" xfId="0" applyNumberFormat="1" applyBorder="1"/>
    <xf numFmtId="0" fontId="0" fillId="0" borderId="14" xfId="0" applyBorder="1"/>
    <xf numFmtId="0" fontId="0" fillId="0" borderId="16" xfId="0" applyBorder="1"/>
    <xf numFmtId="0" fontId="4" fillId="0" borderId="10" xfId="0" applyFont="1" applyBorder="1"/>
    <xf numFmtId="0" fontId="0" fillId="0" borderId="17" xfId="0" applyBorder="1"/>
    <xf numFmtId="0" fontId="0" fillId="0" borderId="19" xfId="0" applyBorder="1"/>
    <xf numFmtId="6" fontId="0" fillId="0" borderId="18" xfId="0" applyNumberFormat="1" applyBorder="1"/>
    <xf numFmtId="0" fontId="0" fillId="0" borderId="18" xfId="0" applyFill="1" applyBorder="1"/>
    <xf numFmtId="0" fontId="0" fillId="0" borderId="3" xfId="0" applyBorder="1"/>
    <xf numFmtId="6" fontId="0" fillId="2" borderId="20" xfId="0" applyNumberForma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F6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F4D3-FB4C-AF48-81B3-8EBF69A26D45}">
  <dimension ref="A1:I42"/>
  <sheetViews>
    <sheetView tabSelected="1" topLeftCell="A21" zoomScale="150" zoomScaleNormal="150" workbookViewId="0">
      <selection activeCell="A26" sqref="A26"/>
    </sheetView>
  </sheetViews>
  <sheetFormatPr baseColWidth="10" defaultRowHeight="16" x14ac:dyDescent="0.2"/>
  <cols>
    <col min="2" max="2" width="38.33203125" customWidth="1"/>
    <col min="3" max="3" width="11.5" bestFit="1" customWidth="1"/>
    <col min="4" max="4" width="2.6640625" customWidth="1"/>
    <col min="5" max="5" width="25.83203125" customWidth="1"/>
    <col min="6" max="6" width="17.1640625" customWidth="1"/>
    <col min="7" max="7" width="1.6640625" customWidth="1"/>
    <col min="8" max="8" width="20" customWidth="1"/>
    <col min="9" max="9" width="12.5" bestFit="1" customWidth="1"/>
  </cols>
  <sheetData>
    <row r="1" spans="1:9" x14ac:dyDescent="0.2">
      <c r="A1" s="21" t="s">
        <v>3</v>
      </c>
      <c r="B1" s="22"/>
      <c r="C1" s="23"/>
      <c r="D1" s="9"/>
      <c r="E1" s="21" t="s">
        <v>27</v>
      </c>
      <c r="F1" s="23"/>
      <c r="G1" s="3"/>
      <c r="H1" s="21" t="s">
        <v>18</v>
      </c>
      <c r="I1" s="23"/>
    </row>
    <row r="2" spans="1:9" x14ac:dyDescent="0.2">
      <c r="A2" s="7" t="s">
        <v>4</v>
      </c>
      <c r="C2" s="5"/>
      <c r="D2" s="8"/>
      <c r="E2" s="4"/>
      <c r="F2" s="5"/>
      <c r="H2" s="4"/>
      <c r="I2" s="5"/>
    </row>
    <row r="3" spans="1:9" x14ac:dyDescent="0.2">
      <c r="A3" s="4"/>
      <c r="B3" t="s">
        <v>0</v>
      </c>
      <c r="C3" s="10">
        <v>100</v>
      </c>
      <c r="D3" s="8"/>
      <c r="E3" s="4"/>
      <c r="F3" s="5"/>
      <c r="H3" s="4"/>
      <c r="I3" s="5"/>
    </row>
    <row r="4" spans="1:9" x14ac:dyDescent="0.2">
      <c r="A4" s="4"/>
      <c r="B4" t="s">
        <v>1</v>
      </c>
      <c r="C4" s="11">
        <v>1</v>
      </c>
      <c r="D4" s="8"/>
      <c r="E4" s="4"/>
      <c r="F4" s="5"/>
      <c r="H4" s="4"/>
      <c r="I4" s="5"/>
    </row>
    <row r="5" spans="1:9" x14ac:dyDescent="0.2">
      <c r="A5" s="4"/>
      <c r="B5" t="s">
        <v>2</v>
      </c>
      <c r="C5" s="10">
        <v>100</v>
      </c>
      <c r="D5" s="8"/>
      <c r="E5" s="4"/>
      <c r="F5" s="5"/>
      <c r="G5" s="8"/>
      <c r="H5" s="38"/>
      <c r="I5" s="5"/>
    </row>
    <row r="6" spans="1:9" x14ac:dyDescent="0.2">
      <c r="A6" s="4"/>
      <c r="B6" t="s">
        <v>10</v>
      </c>
      <c r="C6" s="10">
        <v>1</v>
      </c>
      <c r="D6" s="8"/>
      <c r="F6" s="5"/>
      <c r="G6" s="8"/>
      <c r="I6" s="5"/>
    </row>
    <row r="7" spans="1:9" x14ac:dyDescent="0.2">
      <c r="A7" s="4"/>
      <c r="B7" t="s">
        <v>19</v>
      </c>
      <c r="C7" s="12">
        <v>0.05</v>
      </c>
      <c r="D7" s="8"/>
      <c r="E7" s="4" t="s">
        <v>7</v>
      </c>
      <c r="F7" s="6">
        <f>C5*C4*C3</f>
        <v>10000</v>
      </c>
      <c r="H7" s="4"/>
      <c r="I7" s="5"/>
    </row>
    <row r="8" spans="1:9" ht="17" thickBot="1" x14ac:dyDescent="0.25">
      <c r="A8" s="30"/>
      <c r="B8" s="32"/>
      <c r="C8" s="32"/>
      <c r="D8" s="34"/>
      <c r="E8" s="27" t="s">
        <v>11</v>
      </c>
      <c r="F8" s="24">
        <f>F7*12</f>
        <v>120000</v>
      </c>
      <c r="G8" s="28"/>
      <c r="H8" s="25"/>
      <c r="I8" s="26"/>
    </row>
    <row r="9" spans="1:9" ht="18" thickTop="1" thickBot="1" x14ac:dyDescent="0.25">
      <c r="A9" s="7" t="s">
        <v>12</v>
      </c>
      <c r="C9" s="10"/>
      <c r="D9" s="8"/>
      <c r="E9" s="46"/>
      <c r="F9" s="48"/>
      <c r="G9" s="49"/>
      <c r="H9" s="36" t="s">
        <v>23</v>
      </c>
      <c r="I9" s="37">
        <f>F8*C7</f>
        <v>6000</v>
      </c>
    </row>
    <row r="10" spans="1:9" ht="17" thickTop="1" x14ac:dyDescent="0.2">
      <c r="A10" s="4"/>
      <c r="B10" t="s">
        <v>5</v>
      </c>
      <c r="C10" s="10">
        <v>5</v>
      </c>
      <c r="D10" s="8"/>
      <c r="E10" s="4"/>
      <c r="F10" s="5"/>
      <c r="H10" s="4"/>
      <c r="I10" s="5"/>
    </row>
    <row r="11" spans="1:9" x14ac:dyDescent="0.2">
      <c r="A11" s="4"/>
      <c r="B11" t="s">
        <v>6</v>
      </c>
      <c r="C11" s="13">
        <v>3500</v>
      </c>
      <c r="D11" s="8"/>
      <c r="E11" s="4"/>
      <c r="F11" s="5"/>
      <c r="G11" s="8"/>
      <c r="H11" s="38"/>
      <c r="I11" s="5"/>
    </row>
    <row r="12" spans="1:9" ht="17" thickBot="1" x14ac:dyDescent="0.25">
      <c r="A12" s="30"/>
      <c r="B12" s="32" t="s">
        <v>20</v>
      </c>
      <c r="C12" s="33">
        <v>4</v>
      </c>
      <c r="D12" s="34"/>
      <c r="E12" s="30"/>
      <c r="F12" s="35"/>
      <c r="G12" s="34"/>
      <c r="H12" s="32"/>
      <c r="I12" s="35"/>
    </row>
    <row r="13" spans="1:9" ht="18" thickTop="1" thickBot="1" x14ac:dyDescent="0.25">
      <c r="A13" s="4"/>
      <c r="C13" s="13"/>
      <c r="D13" s="8"/>
      <c r="E13" s="4"/>
      <c r="F13" s="5"/>
      <c r="H13" s="30" t="s">
        <v>24</v>
      </c>
      <c r="I13" s="31">
        <f>(C10-C12)*12*C11</f>
        <v>42000</v>
      </c>
    </row>
    <row r="14" spans="1:9" ht="17" thickTop="1" x14ac:dyDescent="0.2">
      <c r="A14" s="7" t="s">
        <v>13</v>
      </c>
      <c r="C14" s="10"/>
      <c r="D14" s="8"/>
      <c r="E14" s="4"/>
      <c r="F14" s="5"/>
      <c r="H14" s="4"/>
      <c r="I14" s="5"/>
    </row>
    <row r="15" spans="1:9" ht="17" thickBot="1" x14ac:dyDescent="0.25">
      <c r="A15" s="4"/>
      <c r="B15" t="s">
        <v>8</v>
      </c>
      <c r="C15" s="12">
        <v>0.02</v>
      </c>
      <c r="D15" s="8"/>
      <c r="E15" s="30" t="s">
        <v>9</v>
      </c>
      <c r="F15" s="29">
        <f>F8*C15</f>
        <v>2400</v>
      </c>
      <c r="G15" s="34"/>
      <c r="H15" s="30"/>
      <c r="I15" s="35"/>
    </row>
    <row r="16" spans="1:9" ht="18" thickTop="1" thickBot="1" x14ac:dyDescent="0.25">
      <c r="A16" s="47"/>
      <c r="B16" s="32" t="s">
        <v>17</v>
      </c>
      <c r="C16" s="40">
        <v>0.05</v>
      </c>
      <c r="D16" s="34"/>
      <c r="E16" s="30"/>
      <c r="F16" s="35"/>
      <c r="G16" s="43"/>
      <c r="H16" s="30" t="s">
        <v>25</v>
      </c>
      <c r="I16" s="41">
        <f>-1*(F15*C16)</f>
        <v>-120</v>
      </c>
    </row>
    <row r="17" spans="1:9" ht="17" thickTop="1" x14ac:dyDescent="0.2">
      <c r="A17" s="7" t="s">
        <v>14</v>
      </c>
      <c r="C17" s="10"/>
      <c r="D17" s="8"/>
      <c r="E17" s="4"/>
      <c r="F17" s="5"/>
      <c r="H17" s="4"/>
      <c r="I17" s="5"/>
    </row>
    <row r="18" spans="1:9" x14ac:dyDescent="0.2">
      <c r="A18" s="4"/>
      <c r="B18" t="s">
        <v>43</v>
      </c>
      <c r="C18" s="10">
        <v>5</v>
      </c>
      <c r="D18" s="8"/>
      <c r="E18" s="4"/>
      <c r="F18" s="5"/>
      <c r="H18" s="4"/>
      <c r="I18" s="5"/>
    </row>
    <row r="19" spans="1:9" ht="17" thickBot="1" x14ac:dyDescent="0.25">
      <c r="A19" s="4"/>
      <c r="B19" t="s">
        <v>15</v>
      </c>
      <c r="C19" s="13">
        <v>100</v>
      </c>
      <c r="D19" s="8"/>
      <c r="E19" s="30" t="s">
        <v>16</v>
      </c>
      <c r="F19" s="31">
        <f>-1*(C19*C18)</f>
        <v>-500</v>
      </c>
      <c r="H19" s="30"/>
      <c r="I19" s="35"/>
    </row>
    <row r="20" spans="1:9" ht="18" thickTop="1" thickBot="1" x14ac:dyDescent="0.25">
      <c r="A20" s="30"/>
      <c r="B20" s="32" t="s">
        <v>21</v>
      </c>
      <c r="C20" s="45">
        <v>1</v>
      </c>
      <c r="D20" s="34"/>
      <c r="E20" s="36"/>
      <c r="F20" s="44"/>
      <c r="G20" s="34"/>
      <c r="H20" s="36" t="s">
        <v>26</v>
      </c>
      <c r="I20" s="42">
        <f>-1*(C20*C19)</f>
        <v>-100</v>
      </c>
    </row>
    <row r="21" spans="1:9" ht="18" thickTop="1" thickBot="1" x14ac:dyDescent="0.25"/>
    <row r="22" spans="1:9" ht="17" thickBot="1" x14ac:dyDescent="0.25">
      <c r="H22" s="50" t="s">
        <v>22</v>
      </c>
      <c r="I22" s="51">
        <f>SUM(I9:I20)</f>
        <v>47780</v>
      </c>
    </row>
    <row r="23" spans="1:9" x14ac:dyDescent="0.2">
      <c r="I23" s="2"/>
    </row>
    <row r="24" spans="1:9" ht="17" thickBot="1" x14ac:dyDescent="0.25">
      <c r="A24" s="19" t="s">
        <v>28</v>
      </c>
      <c r="B24" s="20"/>
      <c r="C24" s="20"/>
      <c r="D24" s="20"/>
      <c r="E24" s="20"/>
      <c r="F24" s="20"/>
      <c r="G24" s="20"/>
      <c r="H24" s="20"/>
      <c r="I24" s="20"/>
    </row>
    <row r="27" spans="1:9" x14ac:dyDescent="0.2">
      <c r="A27" t="s">
        <v>33</v>
      </c>
      <c r="C27" s="14">
        <v>1</v>
      </c>
    </row>
    <row r="28" spans="1:9" x14ac:dyDescent="0.2">
      <c r="A28" t="s">
        <v>32</v>
      </c>
      <c r="C28">
        <f>C3*C27</f>
        <v>100</v>
      </c>
    </row>
    <row r="30" spans="1:9" x14ac:dyDescent="0.2">
      <c r="B30" t="s">
        <v>29</v>
      </c>
      <c r="C30" s="15">
        <v>0.4</v>
      </c>
      <c r="E30">
        <f>$C$28*C30</f>
        <v>40</v>
      </c>
      <c r="F30" s="39">
        <v>249</v>
      </c>
      <c r="H30" s="39">
        <f>E30*F30</f>
        <v>9960</v>
      </c>
    </row>
    <row r="31" spans="1:9" x14ac:dyDescent="0.2">
      <c r="B31" t="s">
        <v>30</v>
      </c>
      <c r="C31" s="14">
        <v>0.4</v>
      </c>
      <c r="E31">
        <f>$C$28*C31</f>
        <v>40</v>
      </c>
      <c r="F31" s="39">
        <v>349</v>
      </c>
      <c r="H31" s="39">
        <f t="shared" ref="H31:H34" si="0">E31*F31</f>
        <v>13960</v>
      </c>
    </row>
    <row r="32" spans="1:9" x14ac:dyDescent="0.2">
      <c r="B32" t="s">
        <v>31</v>
      </c>
      <c r="C32" s="14">
        <v>0.2</v>
      </c>
      <c r="E32">
        <f>$C$28*C32</f>
        <v>20</v>
      </c>
      <c r="F32" s="39">
        <v>549</v>
      </c>
      <c r="H32" s="39">
        <f t="shared" si="0"/>
        <v>10980</v>
      </c>
    </row>
    <row r="33" spans="1:9" x14ac:dyDescent="0.2">
      <c r="F33" s="39"/>
      <c r="H33" s="39"/>
    </row>
    <row r="34" spans="1:9" x14ac:dyDescent="0.2">
      <c r="B34" t="s">
        <v>44</v>
      </c>
      <c r="E34">
        <f>C28/12*1.2</f>
        <v>10</v>
      </c>
      <c r="F34" s="39">
        <v>499</v>
      </c>
      <c r="H34" s="39">
        <f t="shared" si="0"/>
        <v>4990</v>
      </c>
    </row>
    <row r="35" spans="1:9" x14ac:dyDescent="0.2">
      <c r="H35" t="s">
        <v>51</v>
      </c>
      <c r="I35" s="1">
        <f>SUM(H30:H34)</f>
        <v>39890</v>
      </c>
    </row>
    <row r="36" spans="1:9" x14ac:dyDescent="0.2">
      <c r="A36" t="s">
        <v>34</v>
      </c>
      <c r="I36" s="1"/>
    </row>
    <row r="37" spans="1:9" x14ac:dyDescent="0.2">
      <c r="B37" t="s">
        <v>36</v>
      </c>
      <c r="C37">
        <f>C28</f>
        <v>100</v>
      </c>
      <c r="I37" s="1"/>
    </row>
    <row r="38" spans="1:9" x14ac:dyDescent="0.2">
      <c r="B38" t="s">
        <v>35</v>
      </c>
      <c r="C38">
        <f>MAX(500,C37*1)</f>
        <v>500</v>
      </c>
      <c r="H38" t="s">
        <v>52</v>
      </c>
      <c r="I38" s="1">
        <f>C38*12</f>
        <v>6000</v>
      </c>
    </row>
    <row r="39" spans="1:9" x14ac:dyDescent="0.2">
      <c r="I39" s="1"/>
    </row>
    <row r="40" spans="1:9" x14ac:dyDescent="0.2">
      <c r="A40" s="3" t="s">
        <v>48</v>
      </c>
      <c r="B40" s="3"/>
      <c r="C40" s="3"/>
      <c r="D40" s="3"/>
      <c r="E40" s="3"/>
      <c r="F40" s="3"/>
      <c r="G40" s="3"/>
      <c r="H40" s="3" t="s">
        <v>50</v>
      </c>
      <c r="I40" s="18">
        <v>14110</v>
      </c>
    </row>
    <row r="42" spans="1:9" x14ac:dyDescent="0.2">
      <c r="H42" t="s">
        <v>37</v>
      </c>
      <c r="I42" s="1">
        <f>SUM(I35:I40)</f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B3F2-E3DC-AE44-B5C5-F91D150E5326}">
  <dimension ref="B3:G9"/>
  <sheetViews>
    <sheetView workbookViewId="0">
      <selection activeCell="C9" sqref="C9"/>
    </sheetView>
  </sheetViews>
  <sheetFormatPr baseColWidth="10" defaultRowHeight="16" x14ac:dyDescent="0.2"/>
  <sheetData>
    <row r="3" spans="2:7" x14ac:dyDescent="0.2">
      <c r="C3" s="17" t="s">
        <v>38</v>
      </c>
      <c r="D3" s="17" t="s">
        <v>39</v>
      </c>
      <c r="E3" s="17" t="s">
        <v>40</v>
      </c>
      <c r="F3" s="17" t="s">
        <v>41</v>
      </c>
      <c r="G3" s="17" t="s">
        <v>42</v>
      </c>
    </row>
    <row r="5" spans="2:7" x14ac:dyDescent="0.2">
      <c r="B5" t="s">
        <v>45</v>
      </c>
      <c r="C5">
        <f>(Sheet1!I42)*-1</f>
        <v>-60000</v>
      </c>
      <c r="D5">
        <f>(Sheet1!I38)*-1</f>
        <v>-6000</v>
      </c>
      <c r="E5">
        <f>D5</f>
        <v>-6000</v>
      </c>
      <c r="F5">
        <f t="shared" ref="F5:G5" si="0">E5</f>
        <v>-6000</v>
      </c>
      <c r="G5">
        <f t="shared" si="0"/>
        <v>-6000</v>
      </c>
    </row>
    <row r="6" spans="2:7" x14ac:dyDescent="0.2">
      <c r="B6" t="s">
        <v>46</v>
      </c>
      <c r="C6" s="2">
        <f>Sheet1!I22</f>
        <v>47780</v>
      </c>
      <c r="D6" s="2">
        <f>C6</f>
        <v>47780</v>
      </c>
      <c r="E6" s="2">
        <f>D6</f>
        <v>47780</v>
      </c>
      <c r="F6" s="2">
        <f>E6</f>
        <v>47780</v>
      </c>
      <c r="G6" s="2">
        <f>F6</f>
        <v>47780</v>
      </c>
    </row>
    <row r="7" spans="2:7" x14ac:dyDescent="0.2">
      <c r="B7" t="s">
        <v>47</v>
      </c>
      <c r="C7">
        <f>SUM(C5:C6)</f>
        <v>-12220</v>
      </c>
      <c r="D7">
        <f t="shared" ref="D7:G7" si="1">SUM(D5:D6)</f>
        <v>41780</v>
      </c>
      <c r="E7">
        <f t="shared" si="1"/>
        <v>41780</v>
      </c>
      <c r="F7">
        <f t="shared" si="1"/>
        <v>41780</v>
      </c>
      <c r="G7">
        <f t="shared" si="1"/>
        <v>41780</v>
      </c>
    </row>
    <row r="9" spans="2:7" x14ac:dyDescent="0.2">
      <c r="B9" t="s">
        <v>49</v>
      </c>
      <c r="C9" s="16">
        <f>IRR(C7:G7)</f>
        <v>3.4099453539784825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MysticAmu Harish</dc:creator>
  <cp:lastModifiedBy>Alex Clark</cp:lastModifiedBy>
  <dcterms:created xsi:type="dcterms:W3CDTF">2021-01-06T06:57:30Z</dcterms:created>
  <dcterms:modified xsi:type="dcterms:W3CDTF">2025-06-17T16:02:54Z</dcterms:modified>
</cp:coreProperties>
</file>